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8" i="73" l="1"/>
  <c r="C22" i="74" l="1"/>
  <c r="D32" i="75" l="1"/>
  <c r="C32" i="75"/>
  <c r="C35" i="79" l="1"/>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C5" i="73" l="1"/>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D22" i="74" l="1"/>
  <c r="E22" i="74"/>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3" i="69" l="1"/>
  <c r="C23" i="69"/>
</calcChain>
</file>

<file path=xl/sharedStrings.xml><?xml version="1.0" encoding="utf-8"?>
<sst xmlns="http://schemas.openxmlformats.org/spreadsheetml/2006/main" count="901" uniqueCount="639">
  <si>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</si>
  <si>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</si>
  <si>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</si>
  <si>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</si>
  <si>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</si>
  <si>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</si>
  <si>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</si>
  <si>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</si>
  <si>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</si>
  <si>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</si>
  <si>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</si>
  <si>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</si>
  <si>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</si>
  <si>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</si>
  <si>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</si>
  <si>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</si>
  <si>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</si>
  <si>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</si>
  <si>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</si>
  <si>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</si>
  <si>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</si>
  <si>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</si>
  <si>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</si>
  <si>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</si>
  <si>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</si>
  <si>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</si>
  <si>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</si>
  <si>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</si>
  <si>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</si>
  <si>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</si>
  <si>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</si>
  <si>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</si>
  <si>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</si>
  <si>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</si>
  <si>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</si>
  <si>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</si>
  <si>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</si>
  <si>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</si>
  <si>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</si>
  <si>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</si>
  <si>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</si>
  <si>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</si>
  <si>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</si>
  <si>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</si>
  <si>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</si>
  <si>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</si>
  <si>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</si>
  <si>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</si>
  <si>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</si>
  <si>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</si>
  <si>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</si>
  <si>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</si>
  <si>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</si>
  <si>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</si>
  <si>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</si>
  <si>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</si>
  <si>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</si>
  <si>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</si>
  <si>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</si>
  <si>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</si>
  <si>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</si>
  <si>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</si>
  <si>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</si>
  <si>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</si>
  <si>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</si>
  <si>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</si>
  <si>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</si>
  <si>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</si>
  <si>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</si>
  <si>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</si>
  <si>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</si>
  <si>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</si>
  <si>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</si>
  <si>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</si>
  <si>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</si>
  <si>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</si>
  <si>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</si>
  <si>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</si>
  <si>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</si>
  <si>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</si>
  <si>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</si>
  <si>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</si>
  <si>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</si>
  <si>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</si>
  <si>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</si>
  <si>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</si>
  <si>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</si>
  <si>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</si>
  <si>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</si>
  <si>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</si>
  <si>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</si>
  <si>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</si>
  <si>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</si>
  <si>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</si>
  <si>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</si>
  <si>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</si>
  <si>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</si>
  <si>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</si>
  <si>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</si>
  <si>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</si>
  <si>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</si>
  <si>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</si>
  <si>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</si>
  <si>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</si>
  <si>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</si>
  <si>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</si>
  <si>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</si>
  <si>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</si>
  <si>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</si>
  <si>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</si>
  <si>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</si>
  <si>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</si>
  <si>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</si>
  <si>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</si>
  <si>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</si>
  <si>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</si>
  <si>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</si>
  <si>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</si>
  <si>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</si>
  <si>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</si>
  <si>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</si>
  <si>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</si>
  <si>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</si>
  <si>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</si>
  <si>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</si>
  <si>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</si>
  <si>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</si>
  <si>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</si>
  <si>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</si>
  <si>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</si>
  <si>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</si>
  <si>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</si>
  <si>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</si>
  <si>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</si>
  <si>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</si>
  <si>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</si>
  <si>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</si>
  <si>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</si>
  <si>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</si>
  <si>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</si>
  <si>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</si>
  <si>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</si>
  <si>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</si>
  <si>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</si>
  <si>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</si>
  <si>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</si>
  <si>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</si>
  <si>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</si>
  <si>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</si>
  <si>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</si>
  <si>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</si>
  <si>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</si>
  <si>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</si>
  <si>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</si>
  <si>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</si>
  <si>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</si>
  <si>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</si>
  <si>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</si>
  <si>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</si>
  <si>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</si>
  <si>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</si>
  <si>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</si>
  <si>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</si>
  <si>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</si>
  <si>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</si>
  <si>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</si>
  <si>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</si>
  <si>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</si>
  <si>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</si>
  <si>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</si>
  <si>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</si>
  <si>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</si>
  <si>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</si>
  <si>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</si>
  <si>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</si>
  <si>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</si>
  <si>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</si>
  <si>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</si>
  <si>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</si>
  <si>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</si>
  <si>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</si>
  <si>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</si>
  <si>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</si>
  <si>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</si>
  <si>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</si>
  <si>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</si>
  <si>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</si>
  <si>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</si>
  <si>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</si>
  <si>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</si>
  <si>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</si>
  <si>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</si>
  <si>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</si>
  <si>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</si>
  <si>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</si>
  <si>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</si>
  <si>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</si>
  <si>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</si>
  <si>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</si>
  <si>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</si>
  <si>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</si>
  <si>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</si>
  <si>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</si>
  <si>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</si>
  <si>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</si>
  <si>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</si>
  <si>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</si>
  <si>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</si>
  <si>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</si>
  <si>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</si>
  <si>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</si>
  <si>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</si>
  <si>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</si>
  <si>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</si>
  <si>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</si>
  <si>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</si>
  <si>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</si>
  <si>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</si>
  <si>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</si>
  <si>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</si>
  <si>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</si>
  <si>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</si>
  <si>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</si>
  <si>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</si>
  <si>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</si>
  <si>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</si>
  <si>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</si>
  <si>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</si>
  <si>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</si>
  <si>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</si>
  <si>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</si>
  <si>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</si>
  <si>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</si>
  <si>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</si>
  <si>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</si>
  <si>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</si>
  <si>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</si>
  <si>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</si>
  <si>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</si>
  <si>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</si>
  <si>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</si>
  <si>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</si>
  <si>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</si>
  <si>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</si>
  <si>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</si>
  <si>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</si>
  <si>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</si>
  <si>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</si>
  <si>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</si>
  <si>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</si>
  <si>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</si>
  <si>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</si>
  <si>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</si>
  <si>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</si>
  <si>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</si>
  <si>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</si>
  <si>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</si>
  <si>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</si>
  <si>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</si>
  <si>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</si>
  <si>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</si>
  <si>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</si>
  <si>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</si>
  <si>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</si>
  <si>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</si>
  <si>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</si>
  <si>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</si>
  <si>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</si>
  <si>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</si>
  <si>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</si>
  <si>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</si>
  <si>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</si>
  <si>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</si>
  <si>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</si>
  <si>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</si>
  <si>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</si>
  <si>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</si>
  <si>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</si>
  <si>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</si>
  <si>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</si>
  <si>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</si>
  <si>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</si>
  <si>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</si>
  <si>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</si>
  <si>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</si>
  <si>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</si>
  <si>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</si>
  <si>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</si>
  <si>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</si>
  <si>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</si>
  <si>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</si>
  <si>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</si>
  <si>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</si>
  <si>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</si>
  <si>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</si>
  <si>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</si>
  <si>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</si>
  <si>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</si>
  <si>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</si>
  <si>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</si>
  <si>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</si>
  <si>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</si>
  <si>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</si>
  <si>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</si>
  <si>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</si>
  <si>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</si>
  <si>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</si>
  <si>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</si>
  <si>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</si>
  <si>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</si>
  <si>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</si>
  <si>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</si>
  <si>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</si>
  <si>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</si>
  <si>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</si>
  <si>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</si>
  <si>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</si>
  <si>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</si>
  <si>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</si>
  <si>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</si>
  <si>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</si>
  <si>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</si>
  <si>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</si>
  <si>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</si>
  <si>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</si>
  <si>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</si>
  <si>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</si>
  <si>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</si>
  <si>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</si>
  <si>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</si>
  <si>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</si>
  <si>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</si>
  <si>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</si>
  <si>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</si>
  <si>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</si>
  <si>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</si>
  <si>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</si>
  <si>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</si>
  <si>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</si>
  <si>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</si>
  <si>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</si>
  <si>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</si>
  <si>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</si>
  <si>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</si>
  <si>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</si>
  <si>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</si>
  <si>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</si>
  <si>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</si>
  <si>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</si>
  <si>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</si>
  <si>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</si>
  <si>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</si>
  <si>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</si>
  <si>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</si>
  <si>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</si>
  <si>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</si>
  <si>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</si>
  <si>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</si>
  <si>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</si>
  <si>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</si>
  <si>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</si>
  <si>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</si>
  <si>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</si>
  <si>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</si>
  <si>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</si>
  <si>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</si>
  <si>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</si>
  <si>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</si>
  <si>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</si>
  <si>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</si>
  <si>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</si>
  <si>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</si>
  <si>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</si>
  <si>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</si>
  <si>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</si>
  <si>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</si>
  <si>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</si>
  <si>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</si>
  <si>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</si>
  <si>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</si>
  <si>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</si>
  <si>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</si>
  <si>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</si>
  <si>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</si>
  <si>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</si>
  <si>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</si>
  <si>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</si>
  <si>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</si>
  <si>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</si>
  <si>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</si>
  <si>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</si>
  <si>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</si>
  <si>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</si>
  <si>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</si>
  <si>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</si>
  <si>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</si>
  <si>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</si>
  <si>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</si>
  <si>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</si>
  <si>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</si>
  <si>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</si>
  <si>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</si>
  <si>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</si>
  <si>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</si>
  <si>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</si>
  <si>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</si>
  <si>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</si>
  <si>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</si>
  <si>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</si>
  <si>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</si>
  <si>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</si>
  <si>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</si>
  <si>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</si>
  <si>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</si>
  <si>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</si>
  <si>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</si>
  <si>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</si>
  <si>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</si>
  <si>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</si>
  <si>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</si>
  <si>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</si>
  <si>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</si>
  <si>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</si>
  <si>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</si>
  <si>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</si>
  <si>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</si>
  <si>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</si>
  <si>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</si>
  <si>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</si>
  <si>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</si>
  <si>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</si>
  <si>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</si>
  <si>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</si>
  <si>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</si>
  <si>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</si>
  <si>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</si>
  <si>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</si>
  <si>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</si>
  <si>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</si>
  <si>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</si>
  <si>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</si>
  <si>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</si>
  <si>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</si>
  <si>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</si>
  <si>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</si>
  <si>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</si>
  <si>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</si>
  <si>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</si>
  <si>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</si>
  <si>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</si>
  <si>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</si>
  <si>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</si>
  <si>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</si>
  <si>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</si>
  <si>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</si>
  <si>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</si>
  <si>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</si>
  <si>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</si>
  <si>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</si>
  <si>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</si>
  <si>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</si>
  <si>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</si>
  <si>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</si>
  <si>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</si>
  <si>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</si>
  <si>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</si>
  <si>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</si>
  <si>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</si>
  <si>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</si>
  <si>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</si>
  <si>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</si>
  <si>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</si>
  <si>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</si>
  <si>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</si>
  <si>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</si>
  <si>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</si>
  <si>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</si>
  <si>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</si>
  <si>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</si>
  <si>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</si>
  <si>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</si>
  <si>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</si>
  <si>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</si>
  <si>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</si>
  <si>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</si>
  <si>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</si>
  <si>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</si>
  <si>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</si>
  <si>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</si>
  <si>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</si>
  <si>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</si>
  <si>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</si>
  <si>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</si>
  <si>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</si>
  <si>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</si>
  <si>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</si>
  <si>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</si>
  <si>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</si>
  <si>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</si>
  <si>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</si>
  <si>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</si>
  <si>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</si>
  <si>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</si>
  <si>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</si>
  <si>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</si>
  <si>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</si>
  <si>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</si>
  <si>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</si>
  <si>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</si>
  <si>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</si>
  <si>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</si>
  <si>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</si>
  <si>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</si>
  <si>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</si>
  <si>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</si>
  <si>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</si>
  <si>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</si>
  <si>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</si>
  <si>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</si>
  <si>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</si>
  <si>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</si>
  <si>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</si>
  <si>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</si>
  <si>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</si>
  <si>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</si>
  <si>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</si>
  <si>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</si>
  <si>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</si>
  <si>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</si>
  <si>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</si>
  <si>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</si>
  <si>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</si>
  <si>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</si>
  <si>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</si>
  <si>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</si>
  <si>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</si>
  <si>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</si>
  <si>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</si>
  <si>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</si>
  <si>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</si>
  <si>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</si>
  <si>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</si>
  <si>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</si>
  <si>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</si>
  <si>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</si>
  <si>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</si>
  <si>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</si>
  <si>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</si>
  <si>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</si>
  <si>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</si>
  <si>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</si>
  <si>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</si>
  <si>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</si>
  <si>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</si>
  <si>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</si>
  <si>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</si>
  <si>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</si>
  <si>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</si>
  <si>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</si>
  <si>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</si>
  <si>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</si>
  <si>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</si>
  <si>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</si>
  <si>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</si>
  <si>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</si>
  <si>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</si>
  <si>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</si>
  <si>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</si>
  <si>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</si>
  <si>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</si>
  <si>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</si>
  <si>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</si>
  <si>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</si>
  <si>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</si>
  <si>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</si>
  <si>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</si>
  <si>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</si>
  <si>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</si>
  <si>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</si>
  <si>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</si>
  <si>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</si>
  <si>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</si>
  <si>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</si>
  <si>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</si>
  <si>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</si>
  <si>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</si>
  <si>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</si>
  <si>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</si>
  <si>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</si>
  <si>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</si>
  <si>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</si>
  <si>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</si>
  <si>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</si>
  <si>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</si>
  <si>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</si>
  <si>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</si>
  <si>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</si>
  <si>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</si>
  <si>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</si>
  <si>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</si>
  <si>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</si>
  <si>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</si>
  <si>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</si>
  <si>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</si>
  <si>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</si>
  <si>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</si>
  <si>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</si>
  <si>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</si>
  <si>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</si>
  <si>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</si>
  <si>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</si>
  <si>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</si>
  <si>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</si>
  <si>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"ბაზისბანკი"</t>
  </si>
  <si>
    <t>ჯანგ ძუნი</t>
  </si>
  <si>
    <t>დავით ცაავა</t>
  </si>
  <si>
    <t>www.basisbank.ge</t>
  </si>
  <si>
    <t>ცხრილი 9 (Capital), N39</t>
  </si>
  <si>
    <t>მათ შორის გადავადებული საგადასახადო აქტივები</t>
  </si>
  <si>
    <t>ცხრილი 9 (Capital), N15</t>
  </si>
  <si>
    <t>ცხრილი 9 (Capital), N37</t>
  </si>
  <si>
    <t>ცხრილი 9 (Capital), N2</t>
  </si>
  <si>
    <t>ცხრილი 9 (Capital), N3</t>
  </si>
  <si>
    <t>ცხრილი 9 (Capital), N5</t>
  </si>
  <si>
    <t>ცხრილი 9 (Capital), N6</t>
  </si>
  <si>
    <t>ცხრილი 9 (Capital), N5, N8</t>
  </si>
  <si>
    <t>ზაიქი მი</t>
  </si>
  <si>
    <t>ჟუ ნინგი</t>
  </si>
  <si>
    <t>ზაზა რობაქიძე</t>
  </si>
  <si>
    <t>მია მი</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</si>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</sst>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7" borderId="94" xfId="0" applyFont="1" applyFill="1" applyBorder="1" applyAlignment="1">
      <alignment horizontal="left" vertical="center"/>
    </xf>
    <xf numFmtId="0" fontId="108" fillId="77" borderId="92" xfId="0" applyFont="1" applyFill="1" applyBorder="1" applyAlignment="1">
      <alignment vertical="center" wrapText="1"/>
    </xf>
    <xf numFmtId="0" fontId="108" fillId="77"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3" fontId="23" fillId="0" borderId="122" xfId="0" applyNumberFormat="1" applyFont="1" applyFill="1" applyBorder="1" applyAlignment="1">
      <alignment vertical="center" wrapText="1"/>
    </xf>
    <xf numFmtId="0" fontId="114" fillId="78"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79" borderId="107" xfId="21412" applyFont="1" applyFill="1" applyBorder="1" applyAlignment="1" applyProtection="1">
      <alignment horizontal="center" vertical="center"/>
      <protection locked="0"/>
    </xf>
    <xf numFmtId="0" fontId="114" fillId="78"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79" borderId="107" xfId="21412" applyFont="1" applyFill="1" applyBorder="1" applyAlignment="1" applyProtection="1">
      <alignment horizontal="center" vertical="center"/>
      <protection locked="0"/>
    </xf>
    <xf numFmtId="0" fontId="114" fillId="78" borderId="108" xfId="21412" applyFont="1" applyFill="1" applyBorder="1" applyAlignment="1" applyProtection="1">
      <alignment horizontal="center" vertical="center"/>
      <protection locked="0"/>
    </xf>
    <xf numFmtId="0" fontId="64" fillId="78"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8"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79" borderId="106" xfId="21412" applyFont="1" applyFill="1" applyBorder="1" applyAlignment="1" applyProtection="1">
      <alignment vertical="top" wrapText="1"/>
      <protection locked="0"/>
    </xf>
    <xf numFmtId="164" fontId="115" fillId="79" borderId="107" xfId="948" applyNumberFormat="1" applyFont="1" applyFill="1" applyBorder="1" applyAlignment="1" applyProtection="1">
      <alignment horizontal="right" vertical="center"/>
    </xf>
    <xf numFmtId="164" fontId="64" fillId="78"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79" borderId="106" xfId="21412" applyFont="1" applyFill="1" applyBorder="1" applyAlignment="1" applyProtection="1">
      <alignment vertical="center" wrapText="1"/>
      <protection locked="0"/>
    </xf>
    <xf numFmtId="164" fontId="114" fillId="78"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28" fillId="37" borderId="0" xfId="20961" applyNumberFormat="1" applyFont="1" applyFill="1" applyBorder="1"/>
    <xf numFmtId="17" fontId="7" fillId="0" borderId="20" xfId="0" applyNumberFormat="1" applyFont="1" applyFill="1" applyBorder="1" applyAlignment="1">
      <alignment horizontal="left" vertical="center" wrapText="1" indent="1"/>
    </xf>
    <xf numFmtId="17" fontId="7" fillId="0" borderId="21" xfId="0" applyNumberFormat="1" applyFont="1" applyFill="1" applyBorder="1" applyAlignment="1">
      <alignment horizontal="left" vertical="center" wrapText="1" indent="1"/>
    </xf>
    <xf numFmtId="0" fontId="9" fillId="0" borderId="124"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0" fontId="9" fillId="0" borderId="124" xfId="0" applyFont="1" applyFill="1" applyBorder="1" applyAlignment="1">
      <alignment horizontal="right" vertical="center" wrapText="1"/>
    </xf>
    <xf numFmtId="0" fontId="7" fillId="0" borderId="107" xfId="0" applyFont="1" applyFill="1" applyBorder="1" applyAlignment="1">
      <alignment vertical="center" wrapText="1"/>
    </xf>
    <xf numFmtId="193" fontId="7" fillId="0" borderId="107" xfId="0" applyNumberFormat="1" applyFont="1" applyFill="1" applyBorder="1" applyAlignment="1" applyProtection="1">
      <alignment vertical="center" wrapText="1"/>
      <protection locked="0"/>
    </xf>
    <xf numFmtId="193" fontId="4" fillId="0" borderId="107" xfId="0" applyNumberFormat="1" applyFont="1" applyFill="1" applyBorder="1" applyAlignment="1" applyProtection="1">
      <alignment vertical="center" wrapText="1"/>
      <protection locked="0"/>
    </xf>
    <xf numFmtId="193" fontId="4" fillId="0" borderId="122" xfId="0" applyNumberFormat="1" applyFont="1" applyFill="1" applyBorder="1" applyAlignment="1" applyProtection="1">
      <alignment vertical="center" wrapText="1"/>
      <protection locked="0"/>
    </xf>
    <xf numFmtId="193" fontId="7" fillId="0" borderId="107" xfId="0" applyNumberFormat="1" applyFont="1" applyFill="1" applyBorder="1" applyAlignment="1" applyProtection="1">
      <alignment horizontal="right" vertical="center" wrapText="1"/>
      <protection locked="0"/>
    </xf>
    <xf numFmtId="0" fontId="9" fillId="0" borderId="124" xfId="0" applyFont="1" applyBorder="1" applyAlignment="1">
      <alignment horizontal="right" vertical="center" wrapText="1"/>
    </xf>
    <xf numFmtId="0" fontId="7" fillId="0" borderId="107" xfId="0" applyFont="1" applyBorder="1" applyAlignment="1">
      <alignment vertical="center" wrapText="1"/>
    </xf>
    <xf numFmtId="10" fontId="4" fillId="0" borderId="107" xfId="20961" applyNumberFormat="1" applyFont="1" applyFill="1" applyBorder="1" applyAlignment="1" applyProtection="1">
      <alignment horizontal="right" vertical="center" wrapText="1"/>
      <protection locked="0"/>
    </xf>
    <xf numFmtId="0" fontId="9" fillId="2" borderId="124" xfId="0" applyFont="1" applyFill="1" applyBorder="1" applyAlignment="1">
      <alignment horizontal="right" vertical="center"/>
    </xf>
    <xf numFmtId="0" fontId="9" fillId="2" borderId="107" xfId="0" applyFont="1" applyFill="1" applyBorder="1" applyAlignment="1">
      <alignment vertical="center"/>
    </xf>
    <xf numFmtId="10" fontId="9" fillId="2" borderId="107" xfId="20961"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22" xfId="0" applyNumberFormat="1" applyFont="1" applyFill="1" applyBorder="1" applyAlignment="1" applyProtection="1">
      <alignment vertical="center"/>
      <protection locked="0"/>
    </xf>
    <xf numFmtId="193" fontId="9" fillId="2" borderId="107" xfId="0" applyNumberFormat="1" applyFont="1" applyFill="1" applyBorder="1" applyAlignment="1" applyProtection="1">
      <alignment vertical="center"/>
      <protection locked="0"/>
    </xf>
    <xf numFmtId="193" fontId="9" fillId="2" borderId="122" xfId="0" applyNumberFormat="1" applyFont="1" applyFill="1" applyBorder="1" applyAlignment="1" applyProtection="1">
      <alignment vertical="center"/>
      <protection locked="0"/>
    </xf>
    <xf numFmtId="0" fontId="15" fillId="0" borderId="124" xfId="0" applyFont="1" applyFill="1" applyBorder="1" applyAlignment="1">
      <alignment horizontal="center" vertical="center" wrapText="1"/>
    </xf>
    <xf numFmtId="0" fontId="7" fillId="0" borderId="107" xfId="0" applyFont="1" applyFill="1" applyBorder="1" applyAlignment="1">
      <alignment horizontal="left" vertical="center" wrapText="1"/>
    </xf>
    <xf numFmtId="165" fontId="17" fillId="2" borderId="26" xfId="20961" applyNumberFormat="1" applyFont="1" applyFill="1" applyBorder="1" applyAlignment="1" applyProtection="1">
      <alignment vertical="center"/>
      <protection locked="0"/>
    </xf>
    <xf numFmtId="165" fontId="17" fillId="2" borderId="27" xfId="20961" applyNumberFormat="1" applyFont="1" applyFill="1" applyBorder="1" applyAlignment="1" applyProtection="1">
      <alignment vertical="center"/>
      <protection locked="0"/>
    </xf>
    <xf numFmtId="14" fontId="7" fillId="0" borderId="0" xfId="0" applyNumberFormat="1" applyFont="1"/>
    <xf numFmtId="179" fontId="22" fillId="0" borderId="7" xfId="0" applyNumberFormat="1" applyFont="1" applyBorder="1" applyAlignment="1">
      <alignment horizontal="center" vertical="center" wrapText="1"/>
    </xf>
    <xf numFmtId="179" fontId="22" fillId="0" borderId="72" xfId="0" applyNumberFormat="1" applyFont="1" applyBorder="1" applyAlignment="1">
      <alignment horizontal="center" vertical="center" wrapText="1"/>
    </xf>
    <xf numFmtId="0" fontId="25" fillId="0" borderId="124" xfId="0" applyFont="1" applyBorder="1" applyAlignment="1">
      <alignment horizontal="center"/>
    </xf>
    <xf numFmtId="0" fontId="25" fillId="0" borderId="127" xfId="0" applyFont="1" applyBorder="1" applyAlignment="1">
      <alignment wrapText="1"/>
    </xf>
    <xf numFmtId="193" fontId="25" fillId="0" borderId="128" xfId="0" applyNumberFormat="1" applyFont="1" applyBorder="1" applyAlignment="1">
      <alignment vertical="center"/>
    </xf>
    <xf numFmtId="193" fontId="9" fillId="0" borderId="107"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0" fontId="13" fillId="0" borderId="129" xfId="0" applyFont="1" applyBorder="1" applyAlignment="1">
      <alignment horizontal="left" wrapText="1"/>
    </xf>
    <xf numFmtId="0" fontId="13" fillId="0" borderId="130" xfId="0" applyFont="1" applyBorder="1" applyAlignment="1">
      <alignment horizontal="left" wrapText="1"/>
    </xf>
    <xf numFmtId="0" fontId="13" fillId="0" borderId="129" xfId="0" applyFont="1" applyBorder="1" applyAlignment="1">
      <alignment wrapText="1"/>
    </xf>
    <xf numFmtId="193" fontId="4" fillId="0" borderId="0" xfId="0" applyNumberFormat="1" applyFont="1"/>
    <xf numFmtId="193" fontId="12" fillId="0" borderId="0" xfId="0" applyNumberFormat="1" applyFont="1" applyAlignment="1"/>
    <xf numFmtId="43" fontId="12" fillId="0" borderId="0" xfId="7" applyFont="1"/>
    <xf numFmtId="3" fontId="4" fillId="0" borderId="59" xfId="0" applyNumberFormat="1" applyFont="1" applyFill="1" applyBorder="1" applyAlignment="1">
      <alignment vertical="center"/>
    </xf>
    <xf numFmtId="3" fontId="4" fillId="0" borderId="72" xfId="0" applyNumberFormat="1" applyFont="1" applyFill="1" applyBorder="1" applyAlignment="1">
      <alignment vertical="center"/>
    </xf>
    <xf numFmtId="3" fontId="4" fillId="0" borderId="107" xfId="0" applyNumberFormat="1" applyFont="1" applyFill="1" applyBorder="1" applyAlignment="1">
      <alignment vertical="center"/>
    </xf>
    <xf numFmtId="3" fontId="4" fillId="0" borderId="108" xfId="0" applyNumberFormat="1" applyFont="1" applyFill="1" applyBorder="1" applyAlignment="1">
      <alignment vertical="center"/>
    </xf>
    <xf numFmtId="3" fontId="4" fillId="0" borderId="122" xfId="0" applyNumberFormat="1" applyFont="1" applyFill="1" applyBorder="1" applyAlignment="1">
      <alignment vertical="center"/>
    </xf>
    <xf numFmtId="3" fontId="4" fillId="3" borderId="105" xfId="0" applyNumberFormat="1" applyFont="1" applyFill="1" applyBorder="1" applyAlignment="1">
      <alignment vertical="center"/>
    </xf>
    <xf numFmtId="3" fontId="4" fillId="3"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27" xfId="0"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9" fontId="4" fillId="0" borderId="101" xfId="20961" applyFont="1" applyFill="1" applyBorder="1" applyAlignment="1">
      <alignment vertical="center"/>
    </xf>
    <xf numFmtId="9" fontId="4" fillId="0" borderId="118" xfId="20961" applyFont="1" applyFill="1" applyBorder="1" applyAlignment="1">
      <alignment vertical="center"/>
    </xf>
    <xf numFmtId="9" fontId="115" fillId="79" borderId="107" xfId="20961" applyNumberFormat="1" applyFont="1" applyFill="1" applyBorder="1" applyAlignment="1" applyProtection="1">
      <alignment horizontal="right" vertical="center"/>
    </xf>
    <xf numFmtId="164" fontId="0" fillId="0" borderId="0" xfId="0" applyNumberFormat="1"/>
    <xf numFmtId="1" fontId="4" fillId="0" borderId="0" xfId="0" applyNumberFormat="1" applyFont="1" applyFill="1" applyAlignment="1">
      <alignment horizontal="left" vertical="center"/>
    </xf>
    <xf numFmtId="164" fontId="4"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64" fontId="4" fillId="0" borderId="0" xfId="0" applyNumberFormat="1" applyFont="1" applyFill="1" applyAlignment="1">
      <alignment horizontal="left" vertical="center"/>
    </xf>
    <xf numFmtId="43" fontId="4" fillId="0" borderId="0" xfId="7" applyFont="1" applyFill="1" applyAlignment="1">
      <alignment horizontal="left" vertical="center"/>
    </xf>
    <xf numFmtId="43" fontId="4" fillId="0" borderId="0" xfId="7" applyFont="1"/>
    <xf numFmtId="193" fontId="0" fillId="0" borderId="0" xfId="0" applyNumberFormat="1"/>
    <xf numFmtId="3" fontId="4" fillId="0" borderId="23" xfId="0" applyNumberFormat="1" applyFont="1" applyBorder="1" applyAlignment="1"/>
    <xf numFmtId="3" fontId="4" fillId="36" borderId="27" xfId="0" applyNumberFormat="1" applyFont="1" applyFill="1" applyBorder="1"/>
    <xf numFmtId="167" fontId="12" fillId="0" borderId="0" xfId="0" applyNumberFormat="1" applyFont="1" applyAlignment="1"/>
    <xf numFmtId="43" fontId="12" fillId="0" borderId="0" xfId="0" applyNumberFormat="1" applyFont="1"/>
    <xf numFmtId="167" fontId="25" fillId="0" borderId="67" xfId="0" applyNumberFormat="1" applyFont="1" applyFill="1" applyBorder="1" applyAlignment="1">
      <alignment horizontal="center"/>
    </xf>
    <xf numFmtId="167" fontId="18" fillId="0" borderId="67" xfId="0" applyNumberFormat="1" applyFont="1" applyFill="1" applyBorder="1" applyAlignment="1">
      <alignment horizontal="center"/>
    </xf>
    <xf numFmtId="167" fontId="25" fillId="0" borderId="70" xfId="0" applyNumberFormat="1" applyFont="1" applyFill="1" applyBorder="1" applyAlignment="1">
      <alignment horizontal="center"/>
    </xf>
    <xf numFmtId="194" fontId="4" fillId="0" borderId="130" xfId="20961" applyNumberFormat="1" applyFont="1" applyBorder="1" applyAlignment="1"/>
    <xf numFmtId="194" fontId="4" fillId="0" borderId="24" xfId="20961" applyNumberFormat="1" applyFont="1" applyBorder="1" applyAlignment="1"/>
    <xf numFmtId="194" fontId="4" fillId="0" borderId="43" xfId="20961" applyNumberFormat="1" applyFont="1" applyBorder="1" applyAlignment="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29" xfId="0" applyFont="1" applyBorder="1" applyAlignment="1">
      <alignment horizontal="left" wrapText="1"/>
    </xf>
    <xf numFmtId="0" fontId="13" fillId="0" borderId="130" xfId="0" applyFont="1" applyBorder="1" applyAlignment="1">
      <alignment horizontal="left" wrapText="1"/>
    </xf>
    <xf numFmtId="0" fontId="9" fillId="0" borderId="129" xfId="0" applyFont="1" applyBorder="1" applyAlignment="1">
      <alignment horizontal="left" wrapText="1"/>
    </xf>
    <xf numFmtId="0" fontId="9" fillId="0" borderId="130" xfId="0" applyFont="1" applyBorder="1" applyAlignment="1">
      <alignment horizontal="left"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7" borderId="8" xfId="0" applyFont="1" applyFill="1" applyBorder="1" applyAlignment="1">
      <alignment vertical="center" wrapText="1"/>
    </xf>
    <xf numFmtId="0" fontId="108" fillId="77"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11" sqref="C1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6" t="s">
        <v>253</v>
      </c>
      <c r="C1" s="93"/>
    </row>
    <row r="2" spans="1:3" s="183" customFormat="1" ht="15.75">
      <c r="A2" s="240">
        <v>1</v>
      </c>
      <c r="B2" s="184" t="s">
        <v>254</v>
      </c>
      <c r="C2" s="181" t="s">
        <v>613</v>
      </c>
    </row>
    <row r="3" spans="1:3" s="183" customFormat="1" ht="15.75">
      <c r="A3" s="240">
        <v>2</v>
      </c>
      <c r="B3" s="185" t="s">
        <v>255</v>
      </c>
      <c r="C3" s="181" t="s">
        <v>614</v>
      </c>
    </row>
    <row r="4" spans="1:3" s="183" customFormat="1" ht="15.75">
      <c r="A4" s="240">
        <v>3</v>
      </c>
      <c r="B4" s="185" t="s">
        <v>256</v>
      </c>
      <c r="C4" s="181" t="s">
        <v>615</v>
      </c>
    </row>
    <row r="5" spans="1:3" s="183" customFormat="1" ht="15.75">
      <c r="A5" s="241">
        <v>4</v>
      </c>
      <c r="B5" s="188" t="s">
        <v>257</v>
      </c>
      <c r="C5" s="181" t="s">
        <v>616</v>
      </c>
    </row>
    <row r="6" spans="1:3" s="187" customFormat="1" ht="65.25" customHeight="1">
      <c r="A6" s="533" t="s">
        <v>491</v>
      </c>
      <c r="B6" s="534"/>
      <c r="C6" s="534"/>
    </row>
    <row r="7" spans="1:3">
      <c r="A7" s="410" t="s">
        <v>403</v>
      </c>
      <c r="B7" s="411" t="s">
        <v>258</v>
      </c>
    </row>
    <row r="8" spans="1:3">
      <c r="A8" s="412">
        <v>1</v>
      </c>
      <c r="B8" s="408" t="s">
        <v>225</v>
      </c>
    </row>
    <row r="9" spans="1:3">
      <c r="A9" s="412">
        <v>2</v>
      </c>
      <c r="B9" s="408" t="s">
        <v>259</v>
      </c>
    </row>
    <row r="10" spans="1:3">
      <c r="A10" s="412">
        <v>3</v>
      </c>
      <c r="B10" s="408" t="s">
        <v>260</v>
      </c>
    </row>
    <row r="11" spans="1:3">
      <c r="A11" s="412">
        <v>4</v>
      </c>
      <c r="B11" s="408" t="s">
        <v>261</v>
      </c>
      <c r="C11" s="182"/>
    </row>
    <row r="12" spans="1:3">
      <c r="A12" s="412">
        <v>5</v>
      </c>
      <c r="B12" s="408" t="s">
        <v>189</v>
      </c>
    </row>
    <row r="13" spans="1:3">
      <c r="A13" s="412">
        <v>6</v>
      </c>
      <c r="B13" s="413" t="s">
        <v>150</v>
      </c>
    </row>
    <row r="14" spans="1:3">
      <c r="A14" s="412">
        <v>7</v>
      </c>
      <c r="B14" s="408" t="s">
        <v>262</v>
      </c>
    </row>
    <row r="15" spans="1:3">
      <c r="A15" s="412">
        <v>8</v>
      </c>
      <c r="B15" s="408" t="s">
        <v>265</v>
      </c>
    </row>
    <row r="16" spans="1:3">
      <c r="A16" s="412">
        <v>9</v>
      </c>
      <c r="B16" s="408" t="s">
        <v>88</v>
      </c>
    </row>
    <row r="17" spans="1:2">
      <c r="A17" s="414" t="s">
        <v>548</v>
      </c>
      <c r="B17" s="408" t="s">
        <v>528</v>
      </c>
    </row>
    <row r="18" spans="1:2">
      <c r="A18" s="412">
        <v>10</v>
      </c>
      <c r="B18" s="408" t="s">
        <v>268</v>
      </c>
    </row>
    <row r="19" spans="1:2">
      <c r="A19" s="412">
        <v>11</v>
      </c>
      <c r="B19" s="413" t="s">
        <v>249</v>
      </c>
    </row>
    <row r="20" spans="1:2">
      <c r="A20" s="412">
        <v>12</v>
      </c>
      <c r="B20" s="413" t="s">
        <v>246</v>
      </c>
    </row>
    <row r="21" spans="1:2">
      <c r="A21" s="412">
        <v>13</v>
      </c>
      <c r="B21" s="415" t="s">
        <v>461</v>
      </c>
    </row>
    <row r="22" spans="1:2">
      <c r="A22" s="412">
        <v>14</v>
      </c>
      <c r="B22" s="416" t="s">
        <v>521</v>
      </c>
    </row>
    <row r="23" spans="1:2">
      <c r="A23" s="417">
        <v>15</v>
      </c>
      <c r="B23" s="413" t="s">
        <v>77</v>
      </c>
    </row>
    <row r="24" spans="1:2">
      <c r="A24" s="417">
        <v>15.1</v>
      </c>
      <c r="B24" s="408" t="s">
        <v>557</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8"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190</v>
      </c>
      <c r="B1" s="17" t="str">
        <f>Info!C2</f>
        <v>სს "ბაზისბანკი"</v>
      </c>
      <c r="D1" s="2"/>
      <c r="E1" s="2"/>
      <c r="F1" s="2"/>
    </row>
    <row r="2" spans="1:6" s="22" customFormat="1" ht="15.75" customHeight="1">
      <c r="A2" s="22" t="s">
        <v>191</v>
      </c>
      <c r="B2" s="481">
        <v>44196</v>
      </c>
    </row>
    <row r="3" spans="1:6" s="22" customFormat="1" ht="15.75" customHeight="1"/>
    <row r="4" spans="1:6" ht="15.75" thickBot="1">
      <c r="A4" s="5" t="s">
        <v>412</v>
      </c>
      <c r="B4" s="61" t="s">
        <v>88</v>
      </c>
    </row>
    <row r="5" spans="1:6">
      <c r="A5" s="135" t="s">
        <v>26</v>
      </c>
      <c r="B5" s="136"/>
      <c r="C5" s="137" t="s">
        <v>27</v>
      </c>
    </row>
    <row r="6" spans="1:6">
      <c r="A6" s="138">
        <v>1</v>
      </c>
      <c r="B6" s="82" t="s">
        <v>28</v>
      </c>
      <c r="C6" s="279">
        <v>246539125.66</v>
      </c>
    </row>
    <row r="7" spans="1:6">
      <c r="A7" s="138">
        <v>2</v>
      </c>
      <c r="B7" s="79" t="s">
        <v>29</v>
      </c>
      <c r="C7" s="280">
        <v>16181147</v>
      </c>
    </row>
    <row r="8" spans="1:6">
      <c r="A8" s="138">
        <v>3</v>
      </c>
      <c r="B8" s="73" t="s">
        <v>30</v>
      </c>
      <c r="C8" s="280">
        <v>76412652.799999997</v>
      </c>
    </row>
    <row r="9" spans="1:6">
      <c r="A9" s="138">
        <v>4</v>
      </c>
      <c r="B9" s="73" t="s">
        <v>31</v>
      </c>
      <c r="C9" s="280">
        <v>0</v>
      </c>
    </row>
    <row r="10" spans="1:6">
      <c r="A10" s="138">
        <v>5</v>
      </c>
      <c r="B10" s="73" t="s">
        <v>32</v>
      </c>
      <c r="C10" s="280">
        <v>147972979.21000001</v>
      </c>
    </row>
    <row r="11" spans="1:6">
      <c r="A11" s="138">
        <v>6</v>
      </c>
      <c r="B11" s="80" t="s">
        <v>33</v>
      </c>
      <c r="C11" s="280">
        <v>5972346.6500000004</v>
      </c>
    </row>
    <row r="12" spans="1:6" s="4" customFormat="1">
      <c r="A12" s="138">
        <v>7</v>
      </c>
      <c r="B12" s="82" t="s">
        <v>34</v>
      </c>
      <c r="C12" s="281">
        <v>14423711.33</v>
      </c>
    </row>
    <row r="13" spans="1:6" s="4" customFormat="1">
      <c r="A13" s="138">
        <v>8</v>
      </c>
      <c r="B13" s="81" t="s">
        <v>35</v>
      </c>
      <c r="C13" s="282">
        <v>9513350.1799999997</v>
      </c>
    </row>
    <row r="14" spans="1:6" s="4" customFormat="1" ht="25.5">
      <c r="A14" s="138">
        <v>9</v>
      </c>
      <c r="B14" s="74" t="s">
        <v>36</v>
      </c>
      <c r="C14" s="282">
        <v>0</v>
      </c>
    </row>
    <row r="15" spans="1:6" s="4" customFormat="1">
      <c r="A15" s="138">
        <v>10</v>
      </c>
      <c r="B15" s="75" t="s">
        <v>37</v>
      </c>
      <c r="C15" s="282">
        <v>3795246.15</v>
      </c>
    </row>
    <row r="16" spans="1:6" s="4" customFormat="1">
      <c r="A16" s="138">
        <v>11</v>
      </c>
      <c r="B16" s="76" t="s">
        <v>38</v>
      </c>
      <c r="C16" s="282">
        <v>0</v>
      </c>
    </row>
    <row r="17" spans="1:3" s="4" customFormat="1">
      <c r="A17" s="138">
        <v>12</v>
      </c>
      <c r="B17" s="75" t="s">
        <v>39</v>
      </c>
      <c r="C17" s="282">
        <v>0</v>
      </c>
    </row>
    <row r="18" spans="1:3" s="4" customFormat="1">
      <c r="A18" s="138">
        <v>13</v>
      </c>
      <c r="B18" s="75" t="s">
        <v>40</v>
      </c>
      <c r="C18" s="282">
        <v>0</v>
      </c>
    </row>
    <row r="19" spans="1:3" s="4" customFormat="1">
      <c r="A19" s="138">
        <v>14</v>
      </c>
      <c r="B19" s="75" t="s">
        <v>41</v>
      </c>
      <c r="C19" s="282">
        <v>0</v>
      </c>
    </row>
    <row r="20" spans="1:3" s="4" customFormat="1" ht="25.5">
      <c r="A20" s="138">
        <v>15</v>
      </c>
      <c r="B20" s="75" t="s">
        <v>42</v>
      </c>
      <c r="C20" s="282">
        <v>1115115</v>
      </c>
    </row>
    <row r="21" spans="1:3" s="4" customFormat="1" ht="25.5">
      <c r="A21" s="138">
        <v>16</v>
      </c>
      <c r="B21" s="74" t="s">
        <v>43</v>
      </c>
      <c r="C21" s="282">
        <v>0</v>
      </c>
    </row>
    <row r="22" spans="1:3" s="4" customFormat="1">
      <c r="A22" s="138">
        <v>17</v>
      </c>
      <c r="B22" s="139" t="s">
        <v>44</v>
      </c>
      <c r="C22" s="282">
        <v>0</v>
      </c>
    </row>
    <row r="23" spans="1:3" s="4" customFormat="1" ht="25.5">
      <c r="A23" s="138">
        <v>18</v>
      </c>
      <c r="B23" s="74" t="s">
        <v>45</v>
      </c>
      <c r="C23" s="282">
        <v>0</v>
      </c>
    </row>
    <row r="24" spans="1:3" s="4" customFormat="1" ht="25.5">
      <c r="A24" s="138">
        <v>19</v>
      </c>
      <c r="B24" s="74" t="s">
        <v>46</v>
      </c>
      <c r="C24" s="282">
        <v>0</v>
      </c>
    </row>
    <row r="25" spans="1:3" s="4" customFormat="1" ht="25.5">
      <c r="A25" s="138">
        <v>20</v>
      </c>
      <c r="B25" s="77" t="s">
        <v>47</v>
      </c>
      <c r="C25" s="282">
        <v>0</v>
      </c>
    </row>
    <row r="26" spans="1:3" s="4" customFormat="1">
      <c r="A26" s="138">
        <v>21</v>
      </c>
      <c r="B26" s="77" t="s">
        <v>48</v>
      </c>
      <c r="C26" s="282">
        <v>0</v>
      </c>
    </row>
    <row r="27" spans="1:3" s="4" customFormat="1" ht="25.5">
      <c r="A27" s="138">
        <v>22</v>
      </c>
      <c r="B27" s="77" t="s">
        <v>49</v>
      </c>
      <c r="C27" s="282">
        <v>0</v>
      </c>
    </row>
    <row r="28" spans="1:3" s="4" customFormat="1">
      <c r="A28" s="138">
        <v>23</v>
      </c>
      <c r="B28" s="83" t="s">
        <v>23</v>
      </c>
      <c r="C28" s="281">
        <v>232115414.32999998</v>
      </c>
    </row>
    <row r="29" spans="1:3" s="4" customFormat="1">
      <c r="A29" s="140"/>
      <c r="B29" s="78"/>
      <c r="C29" s="282"/>
    </row>
    <row r="30" spans="1:3" s="4" customFormat="1">
      <c r="A30" s="140">
        <v>24</v>
      </c>
      <c r="B30" s="83" t="s">
        <v>50</v>
      </c>
      <c r="C30" s="281">
        <v>0</v>
      </c>
    </row>
    <row r="31" spans="1:3" s="4" customFormat="1">
      <c r="A31" s="140">
        <v>25</v>
      </c>
      <c r="B31" s="73" t="s">
        <v>51</v>
      </c>
      <c r="C31" s="283">
        <v>0</v>
      </c>
    </row>
    <row r="32" spans="1:3" s="4" customFormat="1">
      <c r="A32" s="140">
        <v>26</v>
      </c>
      <c r="B32" s="179" t="s">
        <v>52</v>
      </c>
      <c r="C32" s="282"/>
    </row>
    <row r="33" spans="1:3" s="4" customFormat="1">
      <c r="A33" s="140">
        <v>27</v>
      </c>
      <c r="B33" s="179" t="s">
        <v>53</v>
      </c>
      <c r="C33" s="282"/>
    </row>
    <row r="34" spans="1:3" s="4" customFormat="1">
      <c r="A34" s="140">
        <v>28</v>
      </c>
      <c r="B34" s="73" t="s">
        <v>54</v>
      </c>
      <c r="C34" s="282"/>
    </row>
    <row r="35" spans="1:3" s="4" customFormat="1">
      <c r="A35" s="140">
        <v>29</v>
      </c>
      <c r="B35" s="83" t="s">
        <v>55</v>
      </c>
      <c r="C35" s="281">
        <v>0</v>
      </c>
    </row>
    <row r="36" spans="1:3" s="4" customFormat="1">
      <c r="A36" s="140">
        <v>30</v>
      </c>
      <c r="B36" s="74" t="s">
        <v>56</v>
      </c>
      <c r="C36" s="282"/>
    </row>
    <row r="37" spans="1:3" s="4" customFormat="1">
      <c r="A37" s="140">
        <v>31</v>
      </c>
      <c r="B37" s="75" t="s">
        <v>57</v>
      </c>
      <c r="C37" s="282"/>
    </row>
    <row r="38" spans="1:3" s="4" customFormat="1" ht="25.5">
      <c r="A38" s="140">
        <v>32</v>
      </c>
      <c r="B38" s="74" t="s">
        <v>58</v>
      </c>
      <c r="C38" s="282"/>
    </row>
    <row r="39" spans="1:3" s="4" customFormat="1" ht="25.5">
      <c r="A39" s="140">
        <v>33</v>
      </c>
      <c r="B39" s="74" t="s">
        <v>46</v>
      </c>
      <c r="C39" s="282"/>
    </row>
    <row r="40" spans="1:3" s="4" customFormat="1" ht="25.5">
      <c r="A40" s="140">
        <v>34</v>
      </c>
      <c r="B40" s="77" t="s">
        <v>59</v>
      </c>
      <c r="C40" s="282"/>
    </row>
    <row r="41" spans="1:3" s="4" customFormat="1">
      <c r="A41" s="140">
        <v>35</v>
      </c>
      <c r="B41" s="83" t="s">
        <v>24</v>
      </c>
      <c r="C41" s="281">
        <v>0</v>
      </c>
    </row>
    <row r="42" spans="1:3" s="4" customFormat="1">
      <c r="A42" s="140"/>
      <c r="B42" s="78"/>
      <c r="C42" s="282"/>
    </row>
    <row r="43" spans="1:3" s="4" customFormat="1">
      <c r="A43" s="140">
        <v>36</v>
      </c>
      <c r="B43" s="84" t="s">
        <v>60</v>
      </c>
      <c r="C43" s="281">
        <v>33368453.4688932</v>
      </c>
    </row>
    <row r="44" spans="1:3" s="4" customFormat="1">
      <c r="A44" s="140">
        <v>37</v>
      </c>
      <c r="B44" s="73" t="s">
        <v>61</v>
      </c>
      <c r="C44" s="282">
        <v>16055340</v>
      </c>
    </row>
    <row r="45" spans="1:3" s="4" customFormat="1">
      <c r="A45" s="140">
        <v>38</v>
      </c>
      <c r="B45" s="73" t="s">
        <v>62</v>
      </c>
      <c r="C45" s="282">
        <v>0</v>
      </c>
    </row>
    <row r="46" spans="1:3" s="4" customFormat="1">
      <c r="A46" s="140">
        <v>39</v>
      </c>
      <c r="B46" s="73" t="s">
        <v>63</v>
      </c>
      <c r="C46" s="282">
        <v>17313113.4688932</v>
      </c>
    </row>
    <row r="47" spans="1:3" s="4" customFormat="1">
      <c r="A47" s="140">
        <v>40</v>
      </c>
      <c r="B47" s="84" t="s">
        <v>64</v>
      </c>
      <c r="C47" s="281">
        <v>0</v>
      </c>
    </row>
    <row r="48" spans="1:3" s="4" customFormat="1">
      <c r="A48" s="140">
        <v>41</v>
      </c>
      <c r="B48" s="74" t="s">
        <v>65</v>
      </c>
      <c r="C48" s="282"/>
    </row>
    <row r="49" spans="1:3" s="4" customFormat="1">
      <c r="A49" s="140">
        <v>42</v>
      </c>
      <c r="B49" s="75" t="s">
        <v>66</v>
      </c>
      <c r="C49" s="282"/>
    </row>
    <row r="50" spans="1:3" s="4" customFormat="1" ht="25.5">
      <c r="A50" s="140">
        <v>43</v>
      </c>
      <c r="B50" s="74" t="s">
        <v>67</v>
      </c>
      <c r="C50" s="282"/>
    </row>
    <row r="51" spans="1:3" s="4" customFormat="1" ht="25.5">
      <c r="A51" s="140">
        <v>44</v>
      </c>
      <c r="B51" s="74" t="s">
        <v>46</v>
      </c>
      <c r="C51" s="282"/>
    </row>
    <row r="52" spans="1:3" s="4" customFormat="1" ht="15.75" thickBot="1">
      <c r="A52" s="141">
        <v>45</v>
      </c>
      <c r="B52" s="142" t="s">
        <v>25</v>
      </c>
      <c r="C52" s="284">
        <v>33368453.4688932</v>
      </c>
    </row>
    <row r="55" spans="1:3">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3"/>
  <sheetViews>
    <sheetView workbookViewId="0">
      <selection activeCell="F28" sqref="F28"/>
    </sheetView>
  </sheetViews>
  <sheetFormatPr defaultColWidth="9.140625" defaultRowHeight="12.75"/>
  <cols>
    <col min="1" max="1" width="10.85546875" style="351" bestFit="1" customWidth="1"/>
    <col min="2" max="2" width="59" style="351" customWidth="1"/>
    <col min="3" max="3" width="16.7109375" style="351" bestFit="1" customWidth="1"/>
    <col min="4" max="4" width="22.140625" style="351" customWidth="1"/>
    <col min="5" max="5" width="14.5703125" style="351" customWidth="1"/>
    <col min="6" max="6" width="11.85546875" style="351" customWidth="1"/>
    <col min="7" max="16384" width="9.140625" style="351"/>
  </cols>
  <sheetData>
    <row r="1" spans="1:11" ht="15">
      <c r="A1" s="18" t="s">
        <v>190</v>
      </c>
      <c r="B1" s="17" t="str">
        <f>Info!C2</f>
        <v>სს "ბაზისბანკი"</v>
      </c>
    </row>
    <row r="2" spans="1:11" s="22" customFormat="1" ht="15.75" customHeight="1">
      <c r="A2" s="22" t="s">
        <v>191</v>
      </c>
      <c r="B2" s="481">
        <v>44196</v>
      </c>
    </row>
    <row r="3" spans="1:11" s="22" customFormat="1" ht="15.75" customHeight="1"/>
    <row r="4" spans="1:11" ht="13.5" thickBot="1">
      <c r="A4" s="352" t="s">
        <v>527</v>
      </c>
      <c r="B4" s="392" t="s">
        <v>528</v>
      </c>
    </row>
    <row r="5" spans="1:11" s="393" customFormat="1">
      <c r="A5" s="560" t="s">
        <v>529</v>
      </c>
      <c r="B5" s="561"/>
      <c r="C5" s="382" t="s">
        <v>530</v>
      </c>
      <c r="D5" s="383" t="s">
        <v>531</v>
      </c>
    </row>
    <row r="6" spans="1:11" s="394" customFormat="1">
      <c r="A6" s="384">
        <v>1</v>
      </c>
      <c r="B6" s="385" t="s">
        <v>532</v>
      </c>
      <c r="C6" s="385"/>
      <c r="D6" s="386"/>
      <c r="I6" s="520"/>
      <c r="J6" s="520"/>
    </row>
    <row r="7" spans="1:11" s="394" customFormat="1">
      <c r="A7" s="387" t="s">
        <v>533</v>
      </c>
      <c r="B7" s="388" t="s">
        <v>534</v>
      </c>
      <c r="C7" s="446">
        <v>4.4999999999999998E-2</v>
      </c>
      <c r="D7" s="514">
        <f>C7*'5. RWA'!$C$13</f>
        <v>68368660.301694736</v>
      </c>
      <c r="F7" s="513"/>
      <c r="G7" s="519"/>
      <c r="I7" s="520"/>
      <c r="J7" s="520"/>
      <c r="K7" s="520"/>
    </row>
    <row r="8" spans="1:11" s="394" customFormat="1">
      <c r="A8" s="387" t="s">
        <v>535</v>
      </c>
      <c r="B8" s="388" t="s">
        <v>536</v>
      </c>
      <c r="C8" s="447">
        <v>0.06</v>
      </c>
      <c r="D8" s="514">
        <f>C8*'5. RWA'!$C$13</f>
        <v>91158213.735592976</v>
      </c>
      <c r="F8" s="513"/>
      <c r="G8" s="519"/>
      <c r="I8" s="520"/>
      <c r="J8" s="520"/>
      <c r="K8" s="520"/>
    </row>
    <row r="9" spans="1:11" s="394" customFormat="1">
      <c r="A9" s="387" t="s">
        <v>537</v>
      </c>
      <c r="B9" s="388" t="s">
        <v>538</v>
      </c>
      <c r="C9" s="447">
        <v>0.08</v>
      </c>
      <c r="D9" s="514">
        <f>C9*'5. RWA'!$C$13</f>
        <v>121544284.98079063</v>
      </c>
      <c r="F9" s="513"/>
      <c r="G9" s="519"/>
      <c r="I9" s="520"/>
      <c r="J9" s="520"/>
      <c r="K9" s="520"/>
    </row>
    <row r="10" spans="1:11" s="394" customFormat="1">
      <c r="A10" s="384" t="s">
        <v>539</v>
      </c>
      <c r="B10" s="385" t="s">
        <v>540</v>
      </c>
      <c r="C10" s="448"/>
      <c r="D10" s="515"/>
      <c r="G10" s="519"/>
      <c r="I10" s="520"/>
      <c r="J10" s="520"/>
      <c r="K10" s="520"/>
    </row>
    <row r="11" spans="1:11" s="395" customFormat="1">
      <c r="A11" s="389" t="s">
        <v>541</v>
      </c>
      <c r="B11" s="390" t="s">
        <v>603</v>
      </c>
      <c r="C11" s="449">
        <v>0</v>
      </c>
      <c r="D11" s="516">
        <f>C11*'5. RWA'!$C$13</f>
        <v>0</v>
      </c>
      <c r="G11" s="519"/>
      <c r="I11" s="520"/>
      <c r="J11" s="520"/>
      <c r="K11" s="520"/>
    </row>
    <row r="12" spans="1:11" s="395" customFormat="1">
      <c r="A12" s="389" t="s">
        <v>542</v>
      </c>
      <c r="B12" s="390" t="s">
        <v>543</v>
      </c>
      <c r="C12" s="449">
        <v>0</v>
      </c>
      <c r="D12" s="516">
        <f>C12*'5. RWA'!$C$13</f>
        <v>0</v>
      </c>
      <c r="G12" s="519"/>
      <c r="I12" s="520"/>
      <c r="J12" s="520"/>
      <c r="K12" s="520"/>
    </row>
    <row r="13" spans="1:11" s="395" customFormat="1">
      <c r="A13" s="389" t="s">
        <v>544</v>
      </c>
      <c r="B13" s="390" t="s">
        <v>545</v>
      </c>
      <c r="C13" s="449"/>
      <c r="D13" s="516">
        <f>C13*'5. RWA'!$C$13</f>
        <v>0</v>
      </c>
      <c r="G13" s="519"/>
      <c r="I13" s="520"/>
      <c r="J13" s="520"/>
      <c r="K13" s="520"/>
    </row>
    <row r="14" spans="1:11" s="394" customFormat="1">
      <c r="A14" s="384" t="s">
        <v>546</v>
      </c>
      <c r="B14" s="385" t="s">
        <v>601</v>
      </c>
      <c r="C14" s="450"/>
      <c r="D14" s="515"/>
      <c r="G14" s="519"/>
      <c r="I14" s="520"/>
      <c r="J14" s="520"/>
      <c r="K14" s="520"/>
    </row>
    <row r="15" spans="1:11" s="394" customFormat="1">
      <c r="A15" s="409" t="s">
        <v>549</v>
      </c>
      <c r="B15" s="390" t="s">
        <v>602</v>
      </c>
      <c r="C15" s="449">
        <v>9.3167201638914149E-3</v>
      </c>
      <c r="D15" s="516">
        <f>C15*'5. RWA'!$C$13</f>
        <v>14154926.133578707</v>
      </c>
      <c r="F15" s="513"/>
      <c r="G15" s="519"/>
      <c r="I15" s="520"/>
      <c r="J15" s="520"/>
      <c r="K15" s="520"/>
    </row>
    <row r="16" spans="1:11" s="394" customFormat="1">
      <c r="A16" s="409" t="s">
        <v>550</v>
      </c>
      <c r="B16" s="390" t="s">
        <v>552</v>
      </c>
      <c r="C16" s="449">
        <v>1.2445970880883103E-2</v>
      </c>
      <c r="D16" s="516">
        <f>C16*'5. RWA'!$C$13</f>
        <v>18909207.895108473</v>
      </c>
      <c r="F16" s="513"/>
      <c r="G16" s="519"/>
      <c r="H16" s="395"/>
      <c r="I16" s="520"/>
      <c r="J16" s="520"/>
      <c r="K16" s="520"/>
    </row>
    <row r="17" spans="1:11" s="394" customFormat="1">
      <c r="A17" s="409" t="s">
        <v>551</v>
      </c>
      <c r="B17" s="390" t="s">
        <v>599</v>
      </c>
      <c r="C17" s="449">
        <v>4.2696057956412847E-2</v>
      </c>
      <c r="D17" s="516">
        <f>C17*'5. RWA'!$C$13</f>
        <v>64868272.947632454</v>
      </c>
      <c r="F17" s="513"/>
      <c r="G17" s="519"/>
      <c r="H17" s="395"/>
      <c r="I17" s="520"/>
      <c r="J17" s="520"/>
      <c r="K17" s="520"/>
    </row>
    <row r="18" spans="1:11" s="393" customFormat="1">
      <c r="A18" s="562" t="s">
        <v>600</v>
      </c>
      <c r="B18" s="563"/>
      <c r="C18" s="451" t="s">
        <v>530</v>
      </c>
      <c r="D18" s="517" t="s">
        <v>531</v>
      </c>
      <c r="G18" s="519"/>
      <c r="H18" s="395"/>
      <c r="I18" s="520"/>
      <c r="J18" s="520"/>
      <c r="K18" s="520"/>
    </row>
    <row r="19" spans="1:11" s="394" customFormat="1">
      <c r="A19" s="391">
        <v>4</v>
      </c>
      <c r="B19" s="390" t="s">
        <v>23</v>
      </c>
      <c r="C19" s="449">
        <f>C7+C11+C12+C13+C15</f>
        <v>5.4316720163891413E-2</v>
      </c>
      <c r="D19" s="514">
        <f>C19*'5. RWA'!$C$13</f>
        <v>82523586.435273439</v>
      </c>
      <c r="F19" s="513"/>
      <c r="G19" s="519"/>
      <c r="H19" s="395"/>
      <c r="I19" s="520"/>
      <c r="J19" s="520"/>
      <c r="K19" s="520"/>
    </row>
    <row r="20" spans="1:11" s="394" customFormat="1">
      <c r="A20" s="391">
        <v>5</v>
      </c>
      <c r="B20" s="390" t="s">
        <v>89</v>
      </c>
      <c r="C20" s="449">
        <f>C8+C11+C12+C13+C16</f>
        <v>7.2445970880883101E-2</v>
      </c>
      <c r="D20" s="514">
        <f>C20*'5. RWA'!$C$13</f>
        <v>110067421.63070144</v>
      </c>
      <c r="F20" s="513"/>
      <c r="G20" s="519"/>
      <c r="I20" s="520"/>
      <c r="J20" s="520"/>
      <c r="K20" s="520"/>
    </row>
    <row r="21" spans="1:11" s="394" customFormat="1" ht="13.5" thickBot="1">
      <c r="A21" s="396" t="s">
        <v>547</v>
      </c>
      <c r="B21" s="397" t="s">
        <v>88</v>
      </c>
      <c r="C21" s="452">
        <f>C9+C11+C12+C13+C17</f>
        <v>0.12269605795641285</v>
      </c>
      <c r="D21" s="518">
        <f>C21*'5. RWA'!$C$13</f>
        <v>186412557.92842311</v>
      </c>
      <c r="F21" s="513"/>
      <c r="G21" s="519"/>
      <c r="I21" s="520"/>
      <c r="J21" s="520"/>
      <c r="K21" s="520"/>
    </row>
    <row r="22" spans="1:11">
      <c r="F22" s="352"/>
      <c r="I22" s="521"/>
      <c r="J22" s="521"/>
    </row>
    <row r="23" spans="1:11" ht="63.75">
      <c r="B23" s="24" t="s">
        <v>604</v>
      </c>
      <c r="I23" s="521"/>
      <c r="J23" s="52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5"/>
  <sheetViews>
    <sheetView zoomScaleNormal="100" workbookViewId="0">
      <pane xSplit="1" ySplit="5" topLeftCell="B15" activePane="bottomRight" state="frozen"/>
      <selection pane="topRight" activeCell="B1" sqref="B1"/>
      <selection pane="bottomLeft" activeCell="A5" sqref="A5"/>
      <selection pane="bottomRight" activeCell="F20" sqref="F20"/>
    </sheetView>
  </sheetViews>
  <sheetFormatPr defaultRowHeight="15.75"/>
  <cols>
    <col min="1" max="1" width="10.7109375" style="69" customWidth="1"/>
    <col min="2" max="2" width="91.85546875" style="69" customWidth="1"/>
    <col min="3" max="3" width="53.140625" style="69" customWidth="1"/>
    <col min="4" max="4" width="27.5703125" style="69" customWidth="1"/>
    <col min="5" max="5" width="9.42578125" customWidth="1"/>
  </cols>
  <sheetData>
    <row r="1" spans="1:7">
      <c r="A1" s="18" t="s">
        <v>190</v>
      </c>
      <c r="B1" s="20" t="str">
        <f>Info!C2</f>
        <v>სს "ბაზისბანკი"</v>
      </c>
      <c r="E1" s="2"/>
      <c r="F1" s="2"/>
    </row>
    <row r="2" spans="1:7" s="22" customFormat="1" ht="15.75" customHeight="1">
      <c r="A2" s="22" t="s">
        <v>191</v>
      </c>
      <c r="B2" s="481">
        <v>44196</v>
      </c>
    </row>
    <row r="3" spans="1:7" s="22" customFormat="1" ht="15.75" customHeight="1">
      <c r="A3" s="27"/>
    </row>
    <row r="4" spans="1:7" s="22" customFormat="1" ht="15.75" customHeight="1" thickBot="1">
      <c r="A4" s="22" t="s">
        <v>413</v>
      </c>
      <c r="B4" s="203" t="s">
        <v>268</v>
      </c>
      <c r="D4" s="205" t="s">
        <v>94</v>
      </c>
    </row>
    <row r="5" spans="1:7" ht="38.25">
      <c r="A5" s="152" t="s">
        <v>26</v>
      </c>
      <c r="B5" s="153" t="s">
        <v>233</v>
      </c>
      <c r="C5" s="154" t="s">
        <v>237</v>
      </c>
      <c r="D5" s="204" t="s">
        <v>269</v>
      </c>
    </row>
    <row r="6" spans="1:7">
      <c r="A6" s="143">
        <v>1</v>
      </c>
      <c r="B6" s="85" t="s">
        <v>155</v>
      </c>
      <c r="C6" s="285">
        <v>43503450.704400003</v>
      </c>
      <c r="D6" s="144"/>
      <c r="E6" s="8"/>
      <c r="G6" s="522"/>
    </row>
    <row r="7" spans="1:7">
      <c r="A7" s="143">
        <v>2</v>
      </c>
      <c r="B7" s="86" t="s">
        <v>156</v>
      </c>
      <c r="C7" s="286">
        <v>393678170.60439998</v>
      </c>
      <c r="D7" s="145"/>
      <c r="E7" s="8"/>
      <c r="G7" s="522"/>
    </row>
    <row r="8" spans="1:7">
      <c r="A8" s="143">
        <v>3</v>
      </c>
      <c r="B8" s="86" t="s">
        <v>157</v>
      </c>
      <c r="C8" s="286">
        <v>165991895.60210001</v>
      </c>
      <c r="D8" s="145"/>
      <c r="E8" s="8"/>
      <c r="G8" s="522"/>
    </row>
    <row r="9" spans="1:7">
      <c r="A9" s="143">
        <v>4</v>
      </c>
      <c r="B9" s="86" t="s">
        <v>186</v>
      </c>
      <c r="C9" s="286">
        <v>11956930.49</v>
      </c>
      <c r="D9" s="145"/>
      <c r="E9" s="8"/>
      <c r="G9" s="522"/>
    </row>
    <row r="10" spans="1:7">
      <c r="A10" s="143">
        <v>5</v>
      </c>
      <c r="B10" s="86" t="s">
        <v>158</v>
      </c>
      <c r="C10" s="286">
        <v>267317412.1848</v>
      </c>
      <c r="D10" s="145"/>
      <c r="E10" s="8"/>
      <c r="G10" s="522"/>
    </row>
    <row r="11" spans="1:7">
      <c r="A11" s="143">
        <v>6.1</v>
      </c>
      <c r="B11" s="86" t="s">
        <v>159</v>
      </c>
      <c r="C11" s="287">
        <v>1092082691.0734999</v>
      </c>
      <c r="D11" s="146"/>
      <c r="E11" s="9"/>
      <c r="G11" s="522"/>
    </row>
    <row r="12" spans="1:7">
      <c r="A12" s="143">
        <v>6.2</v>
      </c>
      <c r="B12" s="87" t="s">
        <v>160</v>
      </c>
      <c r="C12" s="287">
        <v>-61929092.455220014</v>
      </c>
      <c r="D12" s="146"/>
      <c r="E12" s="9"/>
      <c r="G12" s="522"/>
    </row>
    <row r="13" spans="1:7">
      <c r="A13" s="143" t="s">
        <v>488</v>
      </c>
      <c r="B13" s="88" t="s">
        <v>489</v>
      </c>
      <c r="C13" s="287">
        <v>16573127.9826</v>
      </c>
      <c r="D13" s="528" t="s">
        <v>617</v>
      </c>
      <c r="E13" s="9"/>
    </row>
    <row r="14" spans="1:7">
      <c r="A14" s="143" t="s">
        <v>488</v>
      </c>
      <c r="B14" s="88" t="s">
        <v>612</v>
      </c>
      <c r="C14" s="287">
        <v>9080788.4778200109</v>
      </c>
      <c r="D14" s="146"/>
      <c r="E14" s="9"/>
    </row>
    <row r="15" spans="1:7">
      <c r="A15" s="143">
        <v>6</v>
      </c>
      <c r="B15" s="86" t="s">
        <v>161</v>
      </c>
      <c r="C15" s="293">
        <v>1030153598.6182799</v>
      </c>
      <c r="D15" s="146"/>
      <c r="E15" s="8"/>
      <c r="G15" s="522"/>
    </row>
    <row r="16" spans="1:7">
      <c r="A16" s="143">
        <v>7</v>
      </c>
      <c r="B16" s="86" t="s">
        <v>162</v>
      </c>
      <c r="C16" s="286">
        <v>15337537.031500001</v>
      </c>
      <c r="D16" s="145"/>
      <c r="E16" s="8"/>
      <c r="G16" s="522"/>
    </row>
    <row r="17" spans="1:7">
      <c r="A17" s="143">
        <v>8</v>
      </c>
      <c r="B17" s="86" t="s">
        <v>163</v>
      </c>
      <c r="C17" s="286">
        <v>16572737.063999999</v>
      </c>
      <c r="D17" s="145"/>
      <c r="E17" s="8"/>
      <c r="G17" s="522"/>
    </row>
    <row r="18" spans="1:7">
      <c r="A18" s="143">
        <v>9</v>
      </c>
      <c r="B18" s="86" t="s">
        <v>164</v>
      </c>
      <c r="C18" s="286">
        <v>17062704.219999999</v>
      </c>
      <c r="D18" s="527"/>
      <c r="E18" s="8"/>
      <c r="G18" s="522"/>
    </row>
    <row r="19" spans="1:7">
      <c r="A19" s="143">
        <v>10</v>
      </c>
      <c r="B19" s="86" t="s">
        <v>165</v>
      </c>
      <c r="C19" s="286">
        <v>33744563</v>
      </c>
      <c r="D19" s="527"/>
      <c r="E19" s="8"/>
      <c r="G19" s="522"/>
    </row>
    <row r="20" spans="1:7">
      <c r="A20" s="143">
        <v>10.1</v>
      </c>
      <c r="B20" s="88" t="s">
        <v>236</v>
      </c>
      <c r="C20" s="286">
        <v>3795246.15</v>
      </c>
      <c r="D20" s="528" t="s">
        <v>441</v>
      </c>
      <c r="E20" s="8"/>
      <c r="G20" s="522"/>
    </row>
    <row r="21" spans="1:7">
      <c r="A21" s="143">
        <v>11</v>
      </c>
      <c r="B21" s="89" t="s">
        <v>166</v>
      </c>
      <c r="C21" s="288">
        <v>10948655.633400001</v>
      </c>
      <c r="D21" s="529"/>
      <c r="E21" s="8"/>
      <c r="G21" s="522"/>
    </row>
    <row r="22" spans="1:7">
      <c r="A22" s="484"/>
      <c r="B22" s="485" t="s">
        <v>618</v>
      </c>
      <c r="C22" s="486">
        <v>1115115</v>
      </c>
      <c r="D22" s="528" t="s">
        <v>619</v>
      </c>
      <c r="E22" s="8"/>
      <c r="G22" s="522"/>
    </row>
    <row r="23" spans="1:7">
      <c r="A23" s="143">
        <v>12</v>
      </c>
      <c r="B23" s="91" t="s">
        <v>167</v>
      </c>
      <c r="C23" s="289">
        <f>SUM(C6:C10,C15:C18,C19,C21)</f>
        <v>2006267655.15288</v>
      </c>
      <c r="D23" s="147"/>
      <c r="E23" s="7"/>
      <c r="G23" s="522"/>
    </row>
    <row r="24" spans="1:7">
      <c r="A24" s="143">
        <v>13</v>
      </c>
      <c r="B24" s="86" t="s">
        <v>168</v>
      </c>
      <c r="C24" s="290">
        <v>40234144.460000001</v>
      </c>
      <c r="D24" s="148"/>
      <c r="E24" s="8"/>
      <c r="G24" s="522"/>
    </row>
    <row r="25" spans="1:7">
      <c r="A25" s="143">
        <v>14</v>
      </c>
      <c r="B25" s="86" t="s">
        <v>169</v>
      </c>
      <c r="C25" s="286">
        <v>280611890.19730002</v>
      </c>
      <c r="D25" s="145"/>
      <c r="E25" s="8"/>
      <c r="G25" s="522"/>
    </row>
    <row r="26" spans="1:7">
      <c r="A26" s="143">
        <v>15</v>
      </c>
      <c r="B26" s="86" t="s">
        <v>170</v>
      </c>
      <c r="C26" s="286">
        <v>210770250.99720001</v>
      </c>
      <c r="D26" s="145"/>
      <c r="E26" s="8"/>
      <c r="G26" s="522"/>
    </row>
    <row r="27" spans="1:7">
      <c r="A27" s="143">
        <v>16</v>
      </c>
      <c r="B27" s="86" t="s">
        <v>171</v>
      </c>
      <c r="C27" s="286">
        <v>444083179.64609993</v>
      </c>
      <c r="D27" s="145"/>
      <c r="E27" s="8"/>
      <c r="G27" s="522"/>
    </row>
    <row r="28" spans="1:7">
      <c r="A28" s="143">
        <v>17</v>
      </c>
      <c r="B28" s="86" t="s">
        <v>172</v>
      </c>
      <c r="C28" s="286">
        <v>0</v>
      </c>
      <c r="D28" s="145"/>
      <c r="E28" s="8"/>
      <c r="G28" s="522"/>
    </row>
    <row r="29" spans="1:7">
      <c r="A29" s="143">
        <v>18</v>
      </c>
      <c r="B29" s="86" t="s">
        <v>173</v>
      </c>
      <c r="C29" s="286">
        <v>739185470.84079993</v>
      </c>
      <c r="D29" s="145"/>
      <c r="E29" s="8"/>
      <c r="G29" s="522"/>
    </row>
    <row r="30" spans="1:7">
      <c r="A30" s="143">
        <v>19</v>
      </c>
      <c r="B30" s="86" t="s">
        <v>174</v>
      </c>
      <c r="C30" s="286">
        <v>10117147.201099999</v>
      </c>
      <c r="D30" s="527"/>
      <c r="E30" s="8"/>
      <c r="G30" s="522"/>
    </row>
    <row r="31" spans="1:7">
      <c r="A31" s="143">
        <v>20</v>
      </c>
      <c r="B31" s="86" t="s">
        <v>96</v>
      </c>
      <c r="C31" s="286">
        <v>18671103.405000001</v>
      </c>
      <c r="D31" s="527"/>
      <c r="E31" s="8"/>
      <c r="G31" s="522"/>
    </row>
    <row r="32" spans="1:7">
      <c r="A32" s="143">
        <v>20.100000000000001</v>
      </c>
      <c r="B32" s="90" t="s">
        <v>487</v>
      </c>
      <c r="C32" s="288">
        <v>739985.4862932004</v>
      </c>
      <c r="D32" s="528" t="s">
        <v>617</v>
      </c>
      <c r="E32" s="8"/>
      <c r="G32" s="522"/>
    </row>
    <row r="33" spans="1:7">
      <c r="A33" s="143">
        <v>21</v>
      </c>
      <c r="B33" s="89" t="s">
        <v>175</v>
      </c>
      <c r="C33" s="288">
        <v>16055340</v>
      </c>
      <c r="D33" s="529"/>
      <c r="E33" s="8"/>
      <c r="G33" s="522"/>
    </row>
    <row r="34" spans="1:7">
      <c r="A34" s="143">
        <v>21.1</v>
      </c>
      <c r="B34" s="90" t="s">
        <v>235</v>
      </c>
      <c r="C34" s="291">
        <v>16055340</v>
      </c>
      <c r="D34" s="528" t="s">
        <v>620</v>
      </c>
      <c r="E34" s="8"/>
    </row>
    <row r="35" spans="1:7">
      <c r="A35" s="143">
        <v>22</v>
      </c>
      <c r="B35" s="91" t="s">
        <v>176</v>
      </c>
      <c r="C35" s="289">
        <v>1759728526.7474999</v>
      </c>
      <c r="D35" s="147"/>
      <c r="E35" s="7"/>
      <c r="G35" s="522"/>
    </row>
    <row r="36" spans="1:7">
      <c r="A36" s="143">
        <v>23</v>
      </c>
      <c r="B36" s="89" t="s">
        <v>177</v>
      </c>
      <c r="C36" s="286">
        <v>16181147</v>
      </c>
      <c r="D36" s="527" t="s">
        <v>621</v>
      </c>
      <c r="E36" s="8"/>
      <c r="G36" s="522"/>
    </row>
    <row r="37" spans="1:7">
      <c r="A37" s="143">
        <v>24</v>
      </c>
      <c r="B37" s="89" t="s">
        <v>178</v>
      </c>
      <c r="C37" s="286">
        <v>0</v>
      </c>
      <c r="D37" s="527"/>
      <c r="E37" s="8"/>
      <c r="G37" s="522"/>
    </row>
    <row r="38" spans="1:7">
      <c r="A38" s="143">
        <v>25</v>
      </c>
      <c r="B38" s="89" t="s">
        <v>234</v>
      </c>
      <c r="C38" s="286">
        <v>0</v>
      </c>
      <c r="D38" s="527"/>
      <c r="E38" s="8"/>
      <c r="G38" s="522"/>
    </row>
    <row r="39" spans="1:7">
      <c r="A39" s="143">
        <v>26</v>
      </c>
      <c r="B39" s="89" t="s">
        <v>180</v>
      </c>
      <c r="C39" s="286">
        <v>76412652.799999997</v>
      </c>
      <c r="D39" s="528" t="s">
        <v>622</v>
      </c>
      <c r="E39" s="8"/>
      <c r="G39" s="522"/>
    </row>
    <row r="40" spans="1:7">
      <c r="A40" s="143">
        <v>27</v>
      </c>
      <c r="B40" s="89" t="s">
        <v>181</v>
      </c>
      <c r="C40" s="286">
        <v>138459629.03</v>
      </c>
      <c r="D40" s="528" t="s">
        <v>623</v>
      </c>
      <c r="E40" s="8"/>
      <c r="G40" s="522"/>
    </row>
    <row r="41" spans="1:7">
      <c r="A41" s="143">
        <v>28</v>
      </c>
      <c r="B41" s="89" t="s">
        <v>182</v>
      </c>
      <c r="C41" s="286">
        <v>5972349.4774000049</v>
      </c>
      <c r="D41" s="528" t="s">
        <v>624</v>
      </c>
      <c r="E41" s="8"/>
      <c r="G41" s="522"/>
    </row>
    <row r="42" spans="1:7">
      <c r="A42" s="143">
        <v>29</v>
      </c>
      <c r="B42" s="89" t="s">
        <v>35</v>
      </c>
      <c r="C42" s="286">
        <v>9513350.1799999997</v>
      </c>
      <c r="D42" s="528" t="s">
        <v>625</v>
      </c>
      <c r="E42" s="8"/>
      <c r="G42" s="522"/>
    </row>
    <row r="43" spans="1:7" ht="16.5" thickBot="1">
      <c r="A43" s="149">
        <v>30</v>
      </c>
      <c r="B43" s="150" t="s">
        <v>183</v>
      </c>
      <c r="C43" s="292">
        <f>SUM(C36:C42)</f>
        <v>246539128.4874</v>
      </c>
      <c r="D43" s="151"/>
      <c r="E43" s="7"/>
      <c r="G43" s="522"/>
    </row>
    <row r="45" spans="1:7">
      <c r="C45" s="31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4"/>
  <sheetViews>
    <sheetView workbookViewId="0">
      <pane xSplit="2" ySplit="7" topLeftCell="C8" activePane="bottomRight" state="frozen"/>
      <selection pane="topRight" activeCell="C1" sqref="C1"/>
      <selection pane="bottomLeft" activeCell="A8" sqref="A8"/>
      <selection pane="bottomRight" activeCell="F31" sqref="F31"/>
    </sheetView>
  </sheetViews>
  <sheetFormatPr defaultColWidth="9.140625" defaultRowHeight="12.75"/>
  <cols>
    <col min="1" max="1" width="10.5703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10.285156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10.28515625" style="2" bestFit="1" customWidth="1"/>
    <col min="18" max="18" width="13.140625" style="2" bestFit="1" customWidth="1"/>
    <col min="19" max="19" width="33" style="2" bestFit="1" customWidth="1"/>
    <col min="20" max="16384" width="9.140625" style="13"/>
  </cols>
  <sheetData>
    <row r="1" spans="1:23">
      <c r="A1" s="2" t="s">
        <v>190</v>
      </c>
      <c r="B1" s="351" t="str">
        <f>Info!C2</f>
        <v>სს "ბაზისბანკი"</v>
      </c>
    </row>
    <row r="2" spans="1:23">
      <c r="A2" s="2" t="s">
        <v>191</v>
      </c>
      <c r="B2" s="481">
        <v>44196</v>
      </c>
    </row>
    <row r="4" spans="1:23" ht="26.25" thickBot="1">
      <c r="A4" s="68" t="s">
        <v>414</v>
      </c>
      <c r="B4" s="321" t="s">
        <v>458</v>
      </c>
    </row>
    <row r="5" spans="1:23">
      <c r="A5" s="131"/>
      <c r="B5" s="134"/>
      <c r="C5" s="117" t="s">
        <v>0</v>
      </c>
      <c r="D5" s="117" t="s">
        <v>1</v>
      </c>
      <c r="E5" s="117" t="s">
        <v>2</v>
      </c>
      <c r="F5" s="117" t="s">
        <v>3</v>
      </c>
      <c r="G5" s="117" t="s">
        <v>4</v>
      </c>
      <c r="H5" s="117" t="s">
        <v>5</v>
      </c>
      <c r="I5" s="117" t="s">
        <v>238</v>
      </c>
      <c r="J5" s="117" t="s">
        <v>239</v>
      </c>
      <c r="K5" s="117" t="s">
        <v>240</v>
      </c>
      <c r="L5" s="117" t="s">
        <v>241</v>
      </c>
      <c r="M5" s="117" t="s">
        <v>242</v>
      </c>
      <c r="N5" s="117" t="s">
        <v>243</v>
      </c>
      <c r="O5" s="117" t="s">
        <v>445</v>
      </c>
      <c r="P5" s="117" t="s">
        <v>446</v>
      </c>
      <c r="Q5" s="117" t="s">
        <v>447</v>
      </c>
      <c r="R5" s="312" t="s">
        <v>448</v>
      </c>
      <c r="S5" s="118" t="s">
        <v>449</v>
      </c>
    </row>
    <row r="6" spans="1:23" ht="46.5" customHeight="1">
      <c r="A6" s="156"/>
      <c r="B6" s="568" t="s">
        <v>450</v>
      </c>
      <c r="C6" s="566">
        <v>0</v>
      </c>
      <c r="D6" s="567"/>
      <c r="E6" s="566">
        <v>0.2</v>
      </c>
      <c r="F6" s="567"/>
      <c r="G6" s="566">
        <v>0.35</v>
      </c>
      <c r="H6" s="567"/>
      <c r="I6" s="566">
        <v>0.5</v>
      </c>
      <c r="J6" s="567"/>
      <c r="K6" s="566">
        <v>0.75</v>
      </c>
      <c r="L6" s="567"/>
      <c r="M6" s="566">
        <v>1</v>
      </c>
      <c r="N6" s="567"/>
      <c r="O6" s="566">
        <v>1.5</v>
      </c>
      <c r="P6" s="567"/>
      <c r="Q6" s="566">
        <v>2.5</v>
      </c>
      <c r="R6" s="567"/>
      <c r="S6" s="564" t="s">
        <v>250</v>
      </c>
    </row>
    <row r="7" spans="1:23">
      <c r="A7" s="156"/>
      <c r="B7" s="569"/>
      <c r="C7" s="320" t="s">
        <v>443</v>
      </c>
      <c r="D7" s="320" t="s">
        <v>444</v>
      </c>
      <c r="E7" s="320" t="s">
        <v>443</v>
      </c>
      <c r="F7" s="320" t="s">
        <v>444</v>
      </c>
      <c r="G7" s="320" t="s">
        <v>443</v>
      </c>
      <c r="H7" s="320" t="s">
        <v>444</v>
      </c>
      <c r="I7" s="320" t="s">
        <v>443</v>
      </c>
      <c r="J7" s="320" t="s">
        <v>444</v>
      </c>
      <c r="K7" s="320" t="s">
        <v>443</v>
      </c>
      <c r="L7" s="320" t="s">
        <v>444</v>
      </c>
      <c r="M7" s="320" t="s">
        <v>443</v>
      </c>
      <c r="N7" s="320" t="s">
        <v>444</v>
      </c>
      <c r="O7" s="320" t="s">
        <v>443</v>
      </c>
      <c r="P7" s="320" t="s">
        <v>444</v>
      </c>
      <c r="Q7" s="320" t="s">
        <v>443</v>
      </c>
      <c r="R7" s="320" t="s">
        <v>444</v>
      </c>
      <c r="S7" s="565"/>
    </row>
    <row r="8" spans="1:23" s="160" customFormat="1">
      <c r="A8" s="121">
        <v>1</v>
      </c>
      <c r="B8" s="178" t="s">
        <v>218</v>
      </c>
      <c r="C8" s="294">
        <v>450277099.52999997</v>
      </c>
      <c r="D8" s="294"/>
      <c r="E8" s="294">
        <v>0</v>
      </c>
      <c r="F8" s="313"/>
      <c r="G8" s="294">
        <v>0</v>
      </c>
      <c r="H8" s="294"/>
      <c r="I8" s="294">
        <v>0</v>
      </c>
      <c r="J8" s="294"/>
      <c r="K8" s="294">
        <v>0</v>
      </c>
      <c r="L8" s="294"/>
      <c r="M8" s="294">
        <v>198242122.20410001</v>
      </c>
      <c r="N8" s="294"/>
      <c r="O8" s="294">
        <v>0</v>
      </c>
      <c r="P8" s="294"/>
      <c r="Q8" s="294">
        <v>0</v>
      </c>
      <c r="R8" s="313"/>
      <c r="S8" s="326">
        <v>198242122.20410001</v>
      </c>
      <c r="W8" s="525"/>
    </row>
    <row r="9" spans="1:23" s="160" customFormat="1">
      <c r="A9" s="121">
        <v>2</v>
      </c>
      <c r="B9" s="178" t="s">
        <v>219</v>
      </c>
      <c r="C9" s="294">
        <v>0</v>
      </c>
      <c r="D9" s="294"/>
      <c r="E9" s="294">
        <v>0</v>
      </c>
      <c r="F9" s="294"/>
      <c r="G9" s="294">
        <v>0</v>
      </c>
      <c r="H9" s="294"/>
      <c r="I9" s="294">
        <v>0</v>
      </c>
      <c r="J9" s="294"/>
      <c r="K9" s="294">
        <v>0</v>
      </c>
      <c r="L9" s="294"/>
      <c r="M9" s="294">
        <v>0</v>
      </c>
      <c r="N9" s="294"/>
      <c r="O9" s="294">
        <v>0</v>
      </c>
      <c r="P9" s="294"/>
      <c r="Q9" s="294">
        <v>0</v>
      </c>
      <c r="R9" s="313"/>
      <c r="S9" s="326">
        <v>0</v>
      </c>
      <c r="W9" s="525"/>
    </row>
    <row r="10" spans="1:23" s="160" customFormat="1">
      <c r="A10" s="121">
        <v>3</v>
      </c>
      <c r="B10" s="178" t="s">
        <v>220</v>
      </c>
      <c r="C10" s="294">
        <v>0</v>
      </c>
      <c r="D10" s="294">
        <v>0</v>
      </c>
      <c r="E10" s="294">
        <v>0</v>
      </c>
      <c r="F10" s="294">
        <v>0</v>
      </c>
      <c r="G10" s="294">
        <v>0</v>
      </c>
      <c r="H10" s="294">
        <v>0</v>
      </c>
      <c r="I10" s="294">
        <v>0</v>
      </c>
      <c r="J10" s="294">
        <v>0</v>
      </c>
      <c r="K10" s="294">
        <v>0</v>
      </c>
      <c r="L10" s="294">
        <v>0</v>
      </c>
      <c r="M10" s="294">
        <v>5568354.3005999997</v>
      </c>
      <c r="N10" s="294">
        <v>0</v>
      </c>
      <c r="O10" s="294">
        <v>0</v>
      </c>
      <c r="P10" s="294">
        <v>0</v>
      </c>
      <c r="Q10" s="294">
        <v>0</v>
      </c>
      <c r="R10" s="313">
        <v>0</v>
      </c>
      <c r="S10" s="326">
        <v>5568354.3005999997</v>
      </c>
      <c r="W10" s="525"/>
    </row>
    <row r="11" spans="1:23" s="160" customFormat="1">
      <c r="A11" s="121">
        <v>4</v>
      </c>
      <c r="B11" s="178" t="s">
        <v>221</v>
      </c>
      <c r="C11" s="294">
        <v>0</v>
      </c>
      <c r="D11" s="294"/>
      <c r="E11" s="294">
        <v>0</v>
      </c>
      <c r="F11" s="294"/>
      <c r="G11" s="294">
        <v>0</v>
      </c>
      <c r="H11" s="294"/>
      <c r="I11" s="294">
        <v>0</v>
      </c>
      <c r="J11" s="294"/>
      <c r="K11" s="294">
        <v>0</v>
      </c>
      <c r="L11" s="294"/>
      <c r="M11" s="294">
        <v>0</v>
      </c>
      <c r="N11" s="294"/>
      <c r="O11" s="294">
        <v>0</v>
      </c>
      <c r="P11" s="294"/>
      <c r="Q11" s="294">
        <v>0</v>
      </c>
      <c r="R11" s="313"/>
      <c r="S11" s="326">
        <v>0</v>
      </c>
      <c r="W11" s="525"/>
    </row>
    <row r="12" spans="1:23" s="160" customFormat="1">
      <c r="A12" s="121">
        <v>5</v>
      </c>
      <c r="B12" s="178" t="s">
        <v>222</v>
      </c>
      <c r="C12" s="294">
        <v>0</v>
      </c>
      <c r="D12" s="294"/>
      <c r="E12" s="294">
        <v>0</v>
      </c>
      <c r="F12" s="294"/>
      <c r="G12" s="294">
        <v>0</v>
      </c>
      <c r="H12" s="294"/>
      <c r="I12" s="294">
        <v>0</v>
      </c>
      <c r="J12" s="294"/>
      <c r="K12" s="294">
        <v>0</v>
      </c>
      <c r="L12" s="294"/>
      <c r="M12" s="294">
        <v>0</v>
      </c>
      <c r="N12" s="294"/>
      <c r="O12" s="294">
        <v>0</v>
      </c>
      <c r="P12" s="294"/>
      <c r="Q12" s="294">
        <v>0</v>
      </c>
      <c r="R12" s="313"/>
      <c r="S12" s="326">
        <v>0</v>
      </c>
      <c r="W12" s="525"/>
    </row>
    <row r="13" spans="1:23" s="160" customFormat="1">
      <c r="A13" s="121">
        <v>6</v>
      </c>
      <c r="B13" s="178" t="s">
        <v>223</v>
      </c>
      <c r="C13" s="294">
        <v>0</v>
      </c>
      <c r="D13" s="294"/>
      <c r="E13" s="294">
        <v>159484187.56830001</v>
      </c>
      <c r="F13" s="294"/>
      <c r="G13" s="294">
        <v>0</v>
      </c>
      <c r="H13" s="294"/>
      <c r="I13" s="294">
        <v>6202421.5999999996</v>
      </c>
      <c r="J13" s="294"/>
      <c r="K13" s="294">
        <v>0</v>
      </c>
      <c r="L13" s="294"/>
      <c r="M13" s="294">
        <v>309452.11219999997</v>
      </c>
      <c r="N13" s="294"/>
      <c r="O13" s="294">
        <v>0</v>
      </c>
      <c r="P13" s="294"/>
      <c r="Q13" s="294">
        <v>0</v>
      </c>
      <c r="R13" s="313"/>
      <c r="S13" s="326">
        <v>35307500.425860003</v>
      </c>
      <c r="W13" s="525"/>
    </row>
    <row r="14" spans="1:23" s="160" customFormat="1">
      <c r="A14" s="121">
        <v>7</v>
      </c>
      <c r="B14" s="178" t="s">
        <v>73</v>
      </c>
      <c r="C14" s="294">
        <v>0</v>
      </c>
      <c r="D14" s="294">
        <v>0</v>
      </c>
      <c r="E14" s="294">
        <v>0</v>
      </c>
      <c r="F14" s="294">
        <v>0</v>
      </c>
      <c r="G14" s="294">
        <v>0</v>
      </c>
      <c r="H14" s="294">
        <v>22000</v>
      </c>
      <c r="I14" s="294">
        <v>0</v>
      </c>
      <c r="J14" s="294">
        <v>0</v>
      </c>
      <c r="K14" s="294">
        <v>0</v>
      </c>
      <c r="L14" s="294">
        <v>862367.50510000007</v>
      </c>
      <c r="M14" s="294">
        <v>681719067.14108086</v>
      </c>
      <c r="N14" s="294">
        <v>62450124.774849847</v>
      </c>
      <c r="O14" s="294">
        <v>0</v>
      </c>
      <c r="P14" s="294">
        <v>172739.5607</v>
      </c>
      <c r="Q14" s="294">
        <v>0</v>
      </c>
      <c r="R14" s="313">
        <v>0</v>
      </c>
      <c r="S14" s="523">
        <v>745082776.88580573</v>
      </c>
      <c r="W14" s="525"/>
    </row>
    <row r="15" spans="1:23" s="160" customFormat="1">
      <c r="A15" s="121">
        <v>8</v>
      </c>
      <c r="B15" s="178" t="s">
        <v>74</v>
      </c>
      <c r="C15" s="294">
        <v>0</v>
      </c>
      <c r="D15" s="294">
        <v>0</v>
      </c>
      <c r="E15" s="294">
        <v>0</v>
      </c>
      <c r="F15" s="294">
        <v>0</v>
      </c>
      <c r="G15" s="294">
        <v>0</v>
      </c>
      <c r="H15" s="294">
        <v>0</v>
      </c>
      <c r="I15" s="294">
        <v>0</v>
      </c>
      <c r="J15" s="294">
        <v>0</v>
      </c>
      <c r="K15" s="294">
        <v>112796406.42751969</v>
      </c>
      <c r="L15" s="294">
        <v>375505.745</v>
      </c>
      <c r="M15" s="294">
        <v>0</v>
      </c>
      <c r="N15" s="294">
        <v>284373.73950000003</v>
      </c>
      <c r="O15" s="294">
        <v>0</v>
      </c>
      <c r="P15" s="294">
        <v>11097.575000000001</v>
      </c>
      <c r="Q15" s="294">
        <v>0</v>
      </c>
      <c r="R15" s="313">
        <v>0</v>
      </c>
      <c r="S15" s="523">
        <v>85179954.231389776</v>
      </c>
      <c r="W15" s="525"/>
    </row>
    <row r="16" spans="1:23" s="160" customFormat="1">
      <c r="A16" s="121">
        <v>9</v>
      </c>
      <c r="B16" s="178" t="s">
        <v>75</v>
      </c>
      <c r="C16" s="294">
        <v>0</v>
      </c>
      <c r="D16" s="294">
        <v>0</v>
      </c>
      <c r="E16" s="294">
        <v>0</v>
      </c>
      <c r="F16" s="294">
        <v>0</v>
      </c>
      <c r="G16" s="294">
        <v>32570846.581370998</v>
      </c>
      <c r="H16" s="294">
        <v>0</v>
      </c>
      <c r="I16" s="294">
        <v>944352.00654860004</v>
      </c>
      <c r="J16" s="294">
        <v>0</v>
      </c>
      <c r="K16" s="294">
        <v>0</v>
      </c>
      <c r="L16" s="294">
        <v>0</v>
      </c>
      <c r="M16" s="294">
        <v>25571.704256000001</v>
      </c>
      <c r="N16" s="294">
        <v>0</v>
      </c>
      <c r="O16" s="294">
        <v>0</v>
      </c>
      <c r="P16" s="294">
        <v>0</v>
      </c>
      <c r="Q16" s="294">
        <v>0</v>
      </c>
      <c r="R16" s="313">
        <v>0</v>
      </c>
      <c r="S16" s="523">
        <v>11897544.011010148</v>
      </c>
      <c r="W16" s="525"/>
    </row>
    <row r="17" spans="1:23" s="160" customFormat="1">
      <c r="A17" s="121">
        <v>10</v>
      </c>
      <c r="B17" s="178" t="s">
        <v>69</v>
      </c>
      <c r="C17" s="294">
        <v>0</v>
      </c>
      <c r="D17" s="294">
        <v>0</v>
      </c>
      <c r="E17" s="294">
        <v>0</v>
      </c>
      <c r="F17" s="294">
        <v>0</v>
      </c>
      <c r="G17" s="294">
        <v>0</v>
      </c>
      <c r="H17" s="294">
        <v>0</v>
      </c>
      <c r="I17" s="294">
        <v>0</v>
      </c>
      <c r="J17" s="294">
        <v>0</v>
      </c>
      <c r="K17" s="294">
        <v>0</v>
      </c>
      <c r="L17" s="294">
        <v>0</v>
      </c>
      <c r="M17" s="294">
        <v>32571205.770223301</v>
      </c>
      <c r="N17" s="294">
        <v>0</v>
      </c>
      <c r="O17" s="294">
        <v>9792331.7464802992</v>
      </c>
      <c r="P17" s="294">
        <v>0</v>
      </c>
      <c r="Q17" s="294">
        <v>0</v>
      </c>
      <c r="R17" s="313">
        <v>0</v>
      </c>
      <c r="S17" s="523">
        <v>47259703.389943749</v>
      </c>
      <c r="W17" s="525"/>
    </row>
    <row r="18" spans="1:23" s="160" customFormat="1">
      <c r="A18" s="121">
        <v>11</v>
      </c>
      <c r="B18" s="178" t="s">
        <v>70</v>
      </c>
      <c r="C18" s="294">
        <v>0</v>
      </c>
      <c r="D18" s="294">
        <v>0</v>
      </c>
      <c r="E18" s="294">
        <v>0</v>
      </c>
      <c r="F18" s="294">
        <v>0</v>
      </c>
      <c r="G18" s="294">
        <v>0</v>
      </c>
      <c r="H18" s="294">
        <v>0</v>
      </c>
      <c r="I18" s="294">
        <v>0</v>
      </c>
      <c r="J18" s="294">
        <v>0</v>
      </c>
      <c r="K18" s="294">
        <v>0</v>
      </c>
      <c r="L18" s="294">
        <v>1500</v>
      </c>
      <c r="M18" s="294">
        <v>23736322.755857099</v>
      </c>
      <c r="N18" s="294">
        <v>49490</v>
      </c>
      <c r="O18" s="294">
        <v>7230244.8646729998</v>
      </c>
      <c r="P18" s="294">
        <v>131096.38499999998</v>
      </c>
      <c r="Q18" s="294">
        <v>8154347.7019999996</v>
      </c>
      <c r="R18" s="313">
        <v>0</v>
      </c>
      <c r="S18" s="523">
        <v>55214818.885366589</v>
      </c>
      <c r="W18" s="525"/>
    </row>
    <row r="19" spans="1:23" s="160" customFormat="1">
      <c r="A19" s="121">
        <v>12</v>
      </c>
      <c r="B19" s="178" t="s">
        <v>71</v>
      </c>
      <c r="C19" s="294">
        <v>0</v>
      </c>
      <c r="D19" s="294">
        <v>0</v>
      </c>
      <c r="E19" s="294">
        <v>0</v>
      </c>
      <c r="F19" s="294">
        <v>0</v>
      </c>
      <c r="G19" s="294">
        <v>0</v>
      </c>
      <c r="H19" s="294">
        <v>0</v>
      </c>
      <c r="I19" s="294">
        <v>0</v>
      </c>
      <c r="J19" s="294">
        <v>0</v>
      </c>
      <c r="K19" s="294">
        <v>0</v>
      </c>
      <c r="L19" s="294">
        <v>120518.26</v>
      </c>
      <c r="M19" s="294">
        <v>48520284.2412</v>
      </c>
      <c r="N19" s="294">
        <v>11567325.249519998</v>
      </c>
      <c r="O19" s="294">
        <v>0</v>
      </c>
      <c r="P19" s="294">
        <v>10793.1204</v>
      </c>
      <c r="Q19" s="294">
        <v>0</v>
      </c>
      <c r="R19" s="313">
        <v>0</v>
      </c>
      <c r="S19" s="523">
        <v>60194187.866319999</v>
      </c>
      <c r="W19" s="525"/>
    </row>
    <row r="20" spans="1:23" s="160" customFormat="1">
      <c r="A20" s="121">
        <v>13</v>
      </c>
      <c r="B20" s="178" t="s">
        <v>72</v>
      </c>
      <c r="C20" s="294">
        <v>0</v>
      </c>
      <c r="D20" s="294"/>
      <c r="E20" s="294">
        <v>0</v>
      </c>
      <c r="F20" s="294"/>
      <c r="G20" s="294">
        <v>0</v>
      </c>
      <c r="H20" s="294"/>
      <c r="I20" s="294">
        <v>0</v>
      </c>
      <c r="J20" s="294"/>
      <c r="K20" s="294">
        <v>0</v>
      </c>
      <c r="L20" s="294"/>
      <c r="M20" s="294">
        <v>0</v>
      </c>
      <c r="N20" s="294"/>
      <c r="O20" s="294">
        <v>0</v>
      </c>
      <c r="P20" s="294"/>
      <c r="Q20" s="294">
        <v>0</v>
      </c>
      <c r="R20" s="313"/>
      <c r="S20" s="523">
        <v>0</v>
      </c>
      <c r="W20" s="525"/>
    </row>
    <row r="21" spans="1:23" s="160" customFormat="1">
      <c r="A21" s="121">
        <v>14</v>
      </c>
      <c r="B21" s="178" t="s">
        <v>248</v>
      </c>
      <c r="C21" s="294">
        <v>43802450.704400003</v>
      </c>
      <c r="D21" s="294">
        <v>0</v>
      </c>
      <c r="E21" s="294">
        <v>0</v>
      </c>
      <c r="F21" s="294">
        <v>0</v>
      </c>
      <c r="G21" s="294">
        <v>0</v>
      </c>
      <c r="H21" s="294">
        <v>91285.455300000001</v>
      </c>
      <c r="I21" s="294">
        <v>0</v>
      </c>
      <c r="J21" s="294">
        <v>0</v>
      </c>
      <c r="K21" s="294">
        <v>0</v>
      </c>
      <c r="L21" s="294">
        <v>757243.84200000018</v>
      </c>
      <c r="M21" s="294">
        <v>179160316.14326999</v>
      </c>
      <c r="N21" s="294">
        <v>3622774.1463000001</v>
      </c>
      <c r="O21" s="294">
        <v>0</v>
      </c>
      <c r="P21" s="294">
        <v>241083.36</v>
      </c>
      <c r="Q21" s="294">
        <v>17000000</v>
      </c>
      <c r="R21" s="313">
        <v>0</v>
      </c>
      <c r="S21" s="523">
        <v>226244598.12042496</v>
      </c>
      <c r="W21" s="525"/>
    </row>
    <row r="22" spans="1:23" ht="13.5" thickBot="1">
      <c r="A22" s="103"/>
      <c r="B22" s="162" t="s">
        <v>68</v>
      </c>
      <c r="C22" s="295">
        <f>SUM(C8:C21)</f>
        <v>494079550.23439997</v>
      </c>
      <c r="D22" s="295">
        <f t="shared" ref="D22:S22" si="0">SUM(D8:D21)</f>
        <v>0</v>
      </c>
      <c r="E22" s="295">
        <f t="shared" si="0"/>
        <v>159484187.56830001</v>
      </c>
      <c r="F22" s="295">
        <f t="shared" si="0"/>
        <v>0</v>
      </c>
      <c r="G22" s="295">
        <f t="shared" si="0"/>
        <v>32570846.581370998</v>
      </c>
      <c r="H22" s="295">
        <f t="shared" si="0"/>
        <v>113285.4553</v>
      </c>
      <c r="I22" s="295">
        <f t="shared" si="0"/>
        <v>7146773.6065485999</v>
      </c>
      <c r="J22" s="295">
        <f t="shared" si="0"/>
        <v>0</v>
      </c>
      <c r="K22" s="295">
        <f t="shared" si="0"/>
        <v>112796406.42751969</v>
      </c>
      <c r="L22" s="295">
        <f t="shared" si="0"/>
        <v>2117135.3521000003</v>
      </c>
      <c r="M22" s="295">
        <f t="shared" si="0"/>
        <v>1169852696.3727872</v>
      </c>
      <c r="N22" s="295">
        <f t="shared" si="0"/>
        <v>77974087.910169855</v>
      </c>
      <c r="O22" s="295">
        <f t="shared" si="0"/>
        <v>17022576.611153297</v>
      </c>
      <c r="P22" s="295">
        <f t="shared" si="0"/>
        <v>566810.00109999999</v>
      </c>
      <c r="Q22" s="295">
        <f t="shared" si="0"/>
        <v>25154347.702</v>
      </c>
      <c r="R22" s="295">
        <f t="shared" si="0"/>
        <v>0</v>
      </c>
      <c r="S22" s="524">
        <f t="shared" si="0"/>
        <v>1470191560.320821</v>
      </c>
      <c r="W22" s="525"/>
    </row>
    <row r="24" spans="1:23">
      <c r="C24" s="492"/>
      <c r="D24" s="492"/>
      <c r="E24" s="492"/>
      <c r="F24" s="492"/>
      <c r="G24" s="492"/>
      <c r="H24" s="492"/>
      <c r="I24" s="492"/>
      <c r="J24" s="492"/>
      <c r="K24" s="492"/>
      <c r="L24" s="492"/>
      <c r="M24" s="492"/>
      <c r="N24" s="492"/>
      <c r="O24" s="492"/>
      <c r="P24" s="492"/>
      <c r="Q24" s="492"/>
      <c r="R24" s="492"/>
      <c r="S24" s="49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28"/>
  <sheetViews>
    <sheetView workbookViewId="0">
      <pane xSplit="2" ySplit="6" topLeftCell="H7" activePane="bottomRight" state="frozen"/>
      <selection pane="topRight" activeCell="C1" sqref="C1"/>
      <selection pane="bottomLeft" activeCell="A6" sqref="A6"/>
      <selection pane="bottomRight" activeCell="T22" sqref="T2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3"/>
  </cols>
  <sheetData>
    <row r="1" spans="1:24">
      <c r="A1" s="2" t="s">
        <v>190</v>
      </c>
      <c r="B1" s="351" t="str">
        <f>Info!C2</f>
        <v>სს "ბაზისბანკი"</v>
      </c>
    </row>
    <row r="2" spans="1:24">
      <c r="A2" s="2" t="s">
        <v>191</v>
      </c>
      <c r="B2" s="481">
        <v>44196</v>
      </c>
    </row>
    <row r="4" spans="1:24" ht="27.75" thickBot="1">
      <c r="A4" s="2" t="s">
        <v>415</v>
      </c>
      <c r="B4" s="322" t="s">
        <v>459</v>
      </c>
      <c r="V4" s="205" t="s">
        <v>94</v>
      </c>
    </row>
    <row r="5" spans="1:24">
      <c r="A5" s="101"/>
      <c r="B5" s="102"/>
      <c r="C5" s="570" t="s">
        <v>200</v>
      </c>
      <c r="D5" s="571"/>
      <c r="E5" s="571"/>
      <c r="F5" s="571"/>
      <c r="G5" s="571"/>
      <c r="H5" s="571"/>
      <c r="I5" s="571"/>
      <c r="J5" s="571"/>
      <c r="K5" s="571"/>
      <c r="L5" s="572"/>
      <c r="M5" s="570" t="s">
        <v>201</v>
      </c>
      <c r="N5" s="571"/>
      <c r="O5" s="571"/>
      <c r="P5" s="571"/>
      <c r="Q5" s="571"/>
      <c r="R5" s="571"/>
      <c r="S5" s="572"/>
      <c r="T5" s="575" t="s">
        <v>457</v>
      </c>
      <c r="U5" s="575" t="s">
        <v>456</v>
      </c>
      <c r="V5" s="573" t="s">
        <v>202</v>
      </c>
    </row>
    <row r="6" spans="1:24" s="68" customFormat="1" ht="127.5">
      <c r="A6" s="119"/>
      <c r="B6" s="180"/>
      <c r="C6" s="99" t="s">
        <v>203</v>
      </c>
      <c r="D6" s="98" t="s">
        <v>204</v>
      </c>
      <c r="E6" s="95" t="s">
        <v>205</v>
      </c>
      <c r="F6" s="323" t="s">
        <v>451</v>
      </c>
      <c r="G6" s="98" t="s">
        <v>206</v>
      </c>
      <c r="H6" s="98" t="s">
        <v>207</v>
      </c>
      <c r="I6" s="98" t="s">
        <v>208</v>
      </c>
      <c r="J6" s="98" t="s">
        <v>247</v>
      </c>
      <c r="K6" s="98" t="s">
        <v>209</v>
      </c>
      <c r="L6" s="100" t="s">
        <v>210</v>
      </c>
      <c r="M6" s="99" t="s">
        <v>211</v>
      </c>
      <c r="N6" s="98" t="s">
        <v>212</v>
      </c>
      <c r="O6" s="98" t="s">
        <v>213</v>
      </c>
      <c r="P6" s="98" t="s">
        <v>214</v>
      </c>
      <c r="Q6" s="98" t="s">
        <v>215</v>
      </c>
      <c r="R6" s="98" t="s">
        <v>216</v>
      </c>
      <c r="S6" s="100" t="s">
        <v>217</v>
      </c>
      <c r="T6" s="576"/>
      <c r="U6" s="576"/>
      <c r="V6" s="574"/>
    </row>
    <row r="7" spans="1:24" s="160" customFormat="1">
      <c r="A7" s="161">
        <v>1</v>
      </c>
      <c r="B7" s="159" t="s">
        <v>218</v>
      </c>
      <c r="C7" s="296"/>
      <c r="D7" s="294">
        <v>0</v>
      </c>
      <c r="E7" s="294"/>
      <c r="F7" s="294"/>
      <c r="G7" s="294"/>
      <c r="H7" s="294"/>
      <c r="I7" s="294"/>
      <c r="J7" s="294"/>
      <c r="K7" s="294"/>
      <c r="L7" s="297"/>
      <c r="M7" s="296"/>
      <c r="N7" s="294"/>
      <c r="O7" s="294"/>
      <c r="P7" s="294"/>
      <c r="Q7" s="294"/>
      <c r="R7" s="294"/>
      <c r="S7" s="297"/>
      <c r="T7" s="317">
        <v>0</v>
      </c>
      <c r="U7" s="316"/>
      <c r="V7" s="298">
        <f>SUM(C7:S7)</f>
        <v>0</v>
      </c>
      <c r="X7" s="493"/>
    </row>
    <row r="8" spans="1:24" s="160" customFormat="1">
      <c r="A8" s="161">
        <v>2</v>
      </c>
      <c r="B8" s="159" t="s">
        <v>219</v>
      </c>
      <c r="C8" s="296"/>
      <c r="D8" s="294">
        <v>0</v>
      </c>
      <c r="E8" s="294"/>
      <c r="F8" s="294"/>
      <c r="G8" s="294"/>
      <c r="H8" s="294"/>
      <c r="I8" s="294"/>
      <c r="J8" s="294"/>
      <c r="K8" s="294"/>
      <c r="L8" s="297"/>
      <c r="M8" s="296"/>
      <c r="N8" s="294"/>
      <c r="O8" s="294"/>
      <c r="P8" s="294"/>
      <c r="Q8" s="294"/>
      <c r="R8" s="294"/>
      <c r="S8" s="297"/>
      <c r="T8" s="316">
        <v>0</v>
      </c>
      <c r="U8" s="316"/>
      <c r="V8" s="298">
        <f t="shared" ref="V8:V20" si="0">SUM(C8:S8)</f>
        <v>0</v>
      </c>
      <c r="X8" s="493"/>
    </row>
    <row r="9" spans="1:24" s="160" customFormat="1">
      <c r="A9" s="161">
        <v>3</v>
      </c>
      <c r="B9" s="159" t="s">
        <v>220</v>
      </c>
      <c r="C9" s="296"/>
      <c r="D9" s="294">
        <v>0</v>
      </c>
      <c r="E9" s="294"/>
      <c r="F9" s="294"/>
      <c r="G9" s="294"/>
      <c r="H9" s="294"/>
      <c r="I9" s="294"/>
      <c r="J9" s="294"/>
      <c r="K9" s="294"/>
      <c r="L9" s="297"/>
      <c r="M9" s="296"/>
      <c r="N9" s="294"/>
      <c r="O9" s="294"/>
      <c r="P9" s="294"/>
      <c r="Q9" s="294"/>
      <c r="R9" s="294"/>
      <c r="S9" s="297"/>
      <c r="T9" s="316">
        <v>0</v>
      </c>
      <c r="U9" s="316"/>
      <c r="V9" s="298">
        <f>SUM(C9:S9)</f>
        <v>0</v>
      </c>
      <c r="X9" s="493"/>
    </row>
    <row r="10" spans="1:24" s="160" customFormat="1">
      <c r="A10" s="161">
        <v>4</v>
      </c>
      <c r="B10" s="159" t="s">
        <v>221</v>
      </c>
      <c r="C10" s="296"/>
      <c r="D10" s="294">
        <v>0</v>
      </c>
      <c r="E10" s="294"/>
      <c r="F10" s="294"/>
      <c r="G10" s="294"/>
      <c r="H10" s="294"/>
      <c r="I10" s="294"/>
      <c r="J10" s="294"/>
      <c r="K10" s="294"/>
      <c r="L10" s="297"/>
      <c r="M10" s="296"/>
      <c r="N10" s="294"/>
      <c r="O10" s="294"/>
      <c r="P10" s="294"/>
      <c r="Q10" s="294"/>
      <c r="R10" s="294"/>
      <c r="S10" s="297"/>
      <c r="T10" s="316">
        <v>0</v>
      </c>
      <c r="U10" s="316"/>
      <c r="V10" s="298">
        <f t="shared" si="0"/>
        <v>0</v>
      </c>
      <c r="X10" s="493"/>
    </row>
    <row r="11" spans="1:24" s="160" customFormat="1">
      <c r="A11" s="161">
        <v>5</v>
      </c>
      <c r="B11" s="159" t="s">
        <v>222</v>
      </c>
      <c r="C11" s="296"/>
      <c r="D11" s="294">
        <v>0</v>
      </c>
      <c r="E11" s="294"/>
      <c r="F11" s="294"/>
      <c r="G11" s="294"/>
      <c r="H11" s="294"/>
      <c r="I11" s="294"/>
      <c r="J11" s="294"/>
      <c r="K11" s="294"/>
      <c r="L11" s="297"/>
      <c r="M11" s="296"/>
      <c r="N11" s="294"/>
      <c r="O11" s="294"/>
      <c r="P11" s="294"/>
      <c r="Q11" s="294"/>
      <c r="R11" s="294"/>
      <c r="S11" s="297"/>
      <c r="T11" s="316">
        <v>0</v>
      </c>
      <c r="U11" s="316"/>
      <c r="V11" s="298">
        <f t="shared" si="0"/>
        <v>0</v>
      </c>
      <c r="X11" s="493"/>
    </row>
    <row r="12" spans="1:24" s="160" customFormat="1">
      <c r="A12" s="161">
        <v>6</v>
      </c>
      <c r="B12" s="159" t="s">
        <v>223</v>
      </c>
      <c r="C12" s="296"/>
      <c r="D12" s="294">
        <v>0</v>
      </c>
      <c r="E12" s="294"/>
      <c r="F12" s="294"/>
      <c r="G12" s="294"/>
      <c r="H12" s="294"/>
      <c r="I12" s="294"/>
      <c r="J12" s="294"/>
      <c r="K12" s="294"/>
      <c r="L12" s="297"/>
      <c r="M12" s="296"/>
      <c r="N12" s="294"/>
      <c r="O12" s="294"/>
      <c r="P12" s="294"/>
      <c r="Q12" s="294"/>
      <c r="R12" s="294"/>
      <c r="S12" s="297"/>
      <c r="T12" s="316">
        <v>0</v>
      </c>
      <c r="U12" s="316"/>
      <c r="V12" s="298">
        <f t="shared" si="0"/>
        <v>0</v>
      </c>
      <c r="X12" s="493"/>
    </row>
    <row r="13" spans="1:24" s="160" customFormat="1">
      <c r="A13" s="161">
        <v>7</v>
      </c>
      <c r="B13" s="159" t="s">
        <v>73</v>
      </c>
      <c r="C13" s="296"/>
      <c r="D13" s="294">
        <v>50110424.834640995</v>
      </c>
      <c r="E13" s="294"/>
      <c r="F13" s="294"/>
      <c r="G13" s="294"/>
      <c r="H13" s="294"/>
      <c r="I13" s="294"/>
      <c r="J13" s="294"/>
      <c r="K13" s="294"/>
      <c r="L13" s="297"/>
      <c r="M13" s="296"/>
      <c r="N13" s="294"/>
      <c r="O13" s="294"/>
      <c r="P13" s="294"/>
      <c r="Q13" s="294"/>
      <c r="R13" s="294"/>
      <c r="S13" s="297"/>
      <c r="T13" s="316">
        <v>39406837.274153598</v>
      </c>
      <c r="U13" s="316">
        <v>10703587.560487397</v>
      </c>
      <c r="V13" s="298">
        <f t="shared" si="0"/>
        <v>50110424.834640995</v>
      </c>
      <c r="X13" s="493"/>
    </row>
    <row r="14" spans="1:24" s="160" customFormat="1">
      <c r="A14" s="161">
        <v>8</v>
      </c>
      <c r="B14" s="159" t="s">
        <v>74</v>
      </c>
      <c r="C14" s="296"/>
      <c r="D14" s="294">
        <v>877231.96347970003</v>
      </c>
      <c r="E14" s="294"/>
      <c r="F14" s="294"/>
      <c r="G14" s="294"/>
      <c r="H14" s="294"/>
      <c r="I14" s="294"/>
      <c r="J14" s="294"/>
      <c r="K14" s="294"/>
      <c r="L14" s="297"/>
      <c r="M14" s="296"/>
      <c r="N14" s="294"/>
      <c r="O14" s="294"/>
      <c r="P14" s="294"/>
      <c r="Q14" s="294"/>
      <c r="R14" s="294"/>
      <c r="S14" s="297"/>
      <c r="T14" s="316">
        <v>731487.92514970002</v>
      </c>
      <c r="U14" s="316">
        <v>145744.03833000001</v>
      </c>
      <c r="V14" s="298">
        <f t="shared" si="0"/>
        <v>877231.96347970003</v>
      </c>
      <c r="X14" s="493"/>
    </row>
    <row r="15" spans="1:24" s="160" customFormat="1">
      <c r="A15" s="161">
        <v>9</v>
      </c>
      <c r="B15" s="159" t="s">
        <v>75</v>
      </c>
      <c r="C15" s="296"/>
      <c r="D15" s="294">
        <v>0</v>
      </c>
      <c r="E15" s="294"/>
      <c r="F15" s="294"/>
      <c r="G15" s="294"/>
      <c r="H15" s="294"/>
      <c r="I15" s="294"/>
      <c r="J15" s="294"/>
      <c r="K15" s="294"/>
      <c r="L15" s="297"/>
      <c r="M15" s="296"/>
      <c r="N15" s="294"/>
      <c r="O15" s="294"/>
      <c r="P15" s="294"/>
      <c r="Q15" s="294"/>
      <c r="R15" s="294"/>
      <c r="S15" s="297"/>
      <c r="T15" s="316">
        <v>0</v>
      </c>
      <c r="U15" s="316">
        <v>0</v>
      </c>
      <c r="V15" s="298">
        <f t="shared" si="0"/>
        <v>0</v>
      </c>
      <c r="X15" s="493"/>
    </row>
    <row r="16" spans="1:24" s="160" customFormat="1">
      <c r="A16" s="161">
        <v>10</v>
      </c>
      <c r="B16" s="159" t="s">
        <v>69</v>
      </c>
      <c r="C16" s="296"/>
      <c r="D16" s="294">
        <v>0</v>
      </c>
      <c r="E16" s="294"/>
      <c r="F16" s="294"/>
      <c r="G16" s="294"/>
      <c r="H16" s="294"/>
      <c r="I16" s="294"/>
      <c r="J16" s="294"/>
      <c r="K16" s="294"/>
      <c r="L16" s="297"/>
      <c r="M16" s="296"/>
      <c r="N16" s="294"/>
      <c r="O16" s="294"/>
      <c r="P16" s="294"/>
      <c r="Q16" s="294"/>
      <c r="R16" s="294"/>
      <c r="S16" s="297"/>
      <c r="T16" s="316">
        <v>0</v>
      </c>
      <c r="U16" s="316"/>
      <c r="V16" s="298">
        <f t="shared" si="0"/>
        <v>0</v>
      </c>
      <c r="X16" s="493"/>
    </row>
    <row r="17" spans="1:24" s="160" customFormat="1">
      <c r="A17" s="161">
        <v>11</v>
      </c>
      <c r="B17" s="159" t="s">
        <v>70</v>
      </c>
      <c r="C17" s="296"/>
      <c r="D17" s="294">
        <v>4076153.7929709</v>
      </c>
      <c r="E17" s="294"/>
      <c r="F17" s="294"/>
      <c r="G17" s="294"/>
      <c r="H17" s="294"/>
      <c r="I17" s="294"/>
      <c r="J17" s="294"/>
      <c r="K17" s="294"/>
      <c r="L17" s="297"/>
      <c r="M17" s="296"/>
      <c r="N17" s="294"/>
      <c r="O17" s="294"/>
      <c r="P17" s="294"/>
      <c r="Q17" s="294"/>
      <c r="R17" s="294"/>
      <c r="S17" s="297"/>
      <c r="T17" s="316">
        <v>4076153.7929709</v>
      </c>
      <c r="U17" s="316">
        <v>0</v>
      </c>
      <c r="V17" s="298">
        <f t="shared" si="0"/>
        <v>4076153.7929709</v>
      </c>
      <c r="X17" s="493"/>
    </row>
    <row r="18" spans="1:24" s="160" customFormat="1">
      <c r="A18" s="161">
        <v>12</v>
      </c>
      <c r="B18" s="159" t="s">
        <v>71</v>
      </c>
      <c r="C18" s="296"/>
      <c r="D18" s="294">
        <v>20004957.294765398</v>
      </c>
      <c r="E18" s="294"/>
      <c r="F18" s="294"/>
      <c r="G18" s="294"/>
      <c r="H18" s="294"/>
      <c r="I18" s="294"/>
      <c r="J18" s="294"/>
      <c r="K18" s="294"/>
      <c r="L18" s="297"/>
      <c r="M18" s="296"/>
      <c r="N18" s="294"/>
      <c r="O18" s="294"/>
      <c r="P18" s="294"/>
      <c r="Q18" s="294"/>
      <c r="R18" s="294"/>
      <c r="S18" s="297"/>
      <c r="T18" s="316">
        <v>16461277.3012456</v>
      </c>
      <c r="U18" s="316">
        <v>3543679.9935197998</v>
      </c>
      <c r="V18" s="298">
        <f t="shared" si="0"/>
        <v>20004957.294765398</v>
      </c>
      <c r="X18" s="493"/>
    </row>
    <row r="19" spans="1:24" s="160" customFormat="1">
      <c r="A19" s="161">
        <v>13</v>
      </c>
      <c r="B19" s="159" t="s">
        <v>72</v>
      </c>
      <c r="C19" s="296"/>
      <c r="D19" s="294">
        <v>0</v>
      </c>
      <c r="E19" s="294"/>
      <c r="F19" s="294"/>
      <c r="G19" s="294"/>
      <c r="H19" s="294"/>
      <c r="I19" s="294"/>
      <c r="J19" s="294"/>
      <c r="K19" s="294"/>
      <c r="L19" s="297"/>
      <c r="M19" s="296"/>
      <c r="N19" s="294"/>
      <c r="O19" s="294"/>
      <c r="P19" s="294"/>
      <c r="Q19" s="294"/>
      <c r="R19" s="294"/>
      <c r="S19" s="297"/>
      <c r="T19" s="316">
        <v>0</v>
      </c>
      <c r="U19" s="316"/>
      <c r="V19" s="298">
        <f t="shared" si="0"/>
        <v>0</v>
      </c>
      <c r="X19" s="493"/>
    </row>
    <row r="20" spans="1:24" s="160" customFormat="1">
      <c r="A20" s="161">
        <v>14</v>
      </c>
      <c r="B20" s="159" t="s">
        <v>248</v>
      </c>
      <c r="C20" s="296"/>
      <c r="D20" s="294">
        <v>1017066.245689</v>
      </c>
      <c r="E20" s="294"/>
      <c r="F20" s="294"/>
      <c r="G20" s="294"/>
      <c r="H20" s="294"/>
      <c r="I20" s="294"/>
      <c r="J20" s="294"/>
      <c r="K20" s="294"/>
      <c r="L20" s="297"/>
      <c r="M20" s="296"/>
      <c r="N20" s="294"/>
      <c r="O20" s="294"/>
      <c r="P20" s="294"/>
      <c r="Q20" s="294"/>
      <c r="R20" s="294"/>
      <c r="S20" s="297"/>
      <c r="T20" s="316">
        <v>230572.31208430001</v>
      </c>
      <c r="U20" s="316">
        <v>786493.93360470003</v>
      </c>
      <c r="V20" s="298">
        <f t="shared" si="0"/>
        <v>1017066.245689</v>
      </c>
      <c r="X20" s="493"/>
    </row>
    <row r="21" spans="1:24" ht="13.5" thickBot="1">
      <c r="A21" s="103"/>
      <c r="B21" s="104" t="s">
        <v>68</v>
      </c>
      <c r="C21" s="299">
        <f>SUM(C7:C20)</f>
        <v>0</v>
      </c>
      <c r="D21" s="295">
        <f t="shared" ref="D21:V21" si="1">SUM(D7:D20)</f>
        <v>76085834.131545991</v>
      </c>
      <c r="E21" s="295">
        <f t="shared" si="1"/>
        <v>0</v>
      </c>
      <c r="F21" s="295">
        <f t="shared" si="1"/>
        <v>0</v>
      </c>
      <c r="G21" s="295">
        <f t="shared" si="1"/>
        <v>0</v>
      </c>
      <c r="H21" s="295">
        <f t="shared" si="1"/>
        <v>0</v>
      </c>
      <c r="I21" s="295">
        <f t="shared" si="1"/>
        <v>0</v>
      </c>
      <c r="J21" s="295">
        <f t="shared" si="1"/>
        <v>0</v>
      </c>
      <c r="K21" s="295">
        <f t="shared" si="1"/>
        <v>0</v>
      </c>
      <c r="L21" s="300">
        <f t="shared" si="1"/>
        <v>0</v>
      </c>
      <c r="M21" s="299">
        <f t="shared" si="1"/>
        <v>0</v>
      </c>
      <c r="N21" s="295">
        <f t="shared" si="1"/>
        <v>0</v>
      </c>
      <c r="O21" s="295">
        <f t="shared" si="1"/>
        <v>0</v>
      </c>
      <c r="P21" s="295">
        <f t="shared" si="1"/>
        <v>0</v>
      </c>
      <c r="Q21" s="295">
        <f t="shared" si="1"/>
        <v>0</v>
      </c>
      <c r="R21" s="295">
        <f t="shared" si="1"/>
        <v>0</v>
      </c>
      <c r="S21" s="300">
        <f t="shared" si="1"/>
        <v>0</v>
      </c>
      <c r="T21" s="300">
        <f>SUM(T7:T20)</f>
        <v>60906328.605604105</v>
      </c>
      <c r="U21" s="300">
        <f t="shared" si="1"/>
        <v>15179505.525941897</v>
      </c>
      <c r="V21" s="301">
        <f t="shared" si="1"/>
        <v>76085834.131545991</v>
      </c>
      <c r="X21" s="493"/>
    </row>
    <row r="23" spans="1:24">
      <c r="C23" s="492"/>
      <c r="D23" s="492"/>
      <c r="E23" s="492"/>
      <c r="F23" s="492"/>
      <c r="G23" s="492"/>
      <c r="H23" s="492"/>
      <c r="I23" s="492"/>
      <c r="J23" s="492"/>
      <c r="K23" s="492"/>
      <c r="L23" s="492"/>
      <c r="M23" s="492"/>
      <c r="N23" s="492"/>
      <c r="O23" s="492"/>
      <c r="P23" s="492"/>
      <c r="Q23" s="492"/>
      <c r="R23" s="492"/>
      <c r="S23" s="492"/>
      <c r="T23" s="492"/>
      <c r="U23" s="492"/>
      <c r="V23" s="492"/>
    </row>
    <row r="24" spans="1:24">
      <c r="A24" s="19"/>
      <c r="B24" s="19"/>
      <c r="C24" s="72"/>
      <c r="D24" s="72"/>
      <c r="E24" s="72"/>
    </row>
    <row r="25" spans="1:24">
      <c r="A25" s="96"/>
      <c r="B25" s="96"/>
      <c r="C25" s="19"/>
      <c r="D25" s="72"/>
      <c r="E25" s="72"/>
    </row>
    <row r="26" spans="1:24">
      <c r="A26" s="96"/>
      <c r="B26" s="97"/>
      <c r="C26" s="19"/>
      <c r="D26" s="72"/>
      <c r="E26" s="72"/>
    </row>
    <row r="27" spans="1:24">
      <c r="A27" s="96"/>
      <c r="B27" s="96"/>
      <c r="C27" s="19"/>
      <c r="D27" s="72"/>
      <c r="E27" s="72"/>
    </row>
    <row r="28" spans="1:24">
      <c r="A28" s="96"/>
      <c r="B28" s="97"/>
      <c r="C28" s="19"/>
      <c r="D28" s="72"/>
      <c r="E28" s="7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L26" sqref="L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1">
      <c r="A1" s="2" t="s">
        <v>190</v>
      </c>
      <c r="B1" s="351" t="str">
        <f>Info!C2</f>
        <v>სს "ბაზისბანკი"</v>
      </c>
    </row>
    <row r="2" spans="1:11">
      <c r="A2" s="2" t="s">
        <v>191</v>
      </c>
      <c r="B2" s="481">
        <v>44196</v>
      </c>
    </row>
    <row r="4" spans="1:11" ht="13.5" thickBot="1">
      <c r="A4" s="2" t="s">
        <v>416</v>
      </c>
      <c r="B4" s="319" t="s">
        <v>460</v>
      </c>
    </row>
    <row r="5" spans="1:11">
      <c r="A5" s="101"/>
      <c r="B5" s="157"/>
      <c r="C5" s="163" t="s">
        <v>0</v>
      </c>
      <c r="D5" s="163" t="s">
        <v>1</v>
      </c>
      <c r="E5" s="163" t="s">
        <v>2</v>
      </c>
      <c r="F5" s="163" t="s">
        <v>3</v>
      </c>
      <c r="G5" s="314" t="s">
        <v>4</v>
      </c>
      <c r="H5" s="164" t="s">
        <v>5</v>
      </c>
      <c r="I5" s="25"/>
    </row>
    <row r="6" spans="1:11" ht="15" customHeight="1">
      <c r="A6" s="156"/>
      <c r="B6" s="23"/>
      <c r="C6" s="577" t="s">
        <v>452</v>
      </c>
      <c r="D6" s="581" t="s">
        <v>473</v>
      </c>
      <c r="E6" s="582"/>
      <c r="F6" s="577" t="s">
        <v>479</v>
      </c>
      <c r="G6" s="577" t="s">
        <v>480</v>
      </c>
      <c r="H6" s="579" t="s">
        <v>454</v>
      </c>
      <c r="I6" s="25"/>
    </row>
    <row r="7" spans="1:11" ht="63.75">
      <c r="A7" s="156"/>
      <c r="B7" s="23"/>
      <c r="C7" s="578"/>
      <c r="D7" s="318" t="s">
        <v>455</v>
      </c>
      <c r="E7" s="318" t="s">
        <v>453</v>
      </c>
      <c r="F7" s="578"/>
      <c r="G7" s="578"/>
      <c r="H7" s="580"/>
      <c r="I7" s="25"/>
    </row>
    <row r="8" spans="1:11">
      <c r="A8" s="92">
        <v>1</v>
      </c>
      <c r="B8" s="74" t="s">
        <v>218</v>
      </c>
      <c r="C8" s="302">
        <v>648519221.73409998</v>
      </c>
      <c r="D8" s="303"/>
      <c r="E8" s="302"/>
      <c r="F8" s="302">
        <v>198242122.20410001</v>
      </c>
      <c r="G8" s="315">
        <v>198242122.20410001</v>
      </c>
      <c r="H8" s="324">
        <f>G8/(C8+E8)</f>
        <v>0.3056842658788323</v>
      </c>
      <c r="J8" s="494"/>
      <c r="K8" s="526"/>
    </row>
    <row r="9" spans="1:11" ht="15" customHeight="1">
      <c r="A9" s="92">
        <v>2</v>
      </c>
      <c r="B9" s="74" t="s">
        <v>219</v>
      </c>
      <c r="C9" s="302">
        <v>0</v>
      </c>
      <c r="D9" s="303"/>
      <c r="E9" s="302"/>
      <c r="F9" s="302">
        <v>0</v>
      </c>
      <c r="G9" s="315">
        <v>0</v>
      </c>
      <c r="H9" s="324" t="e">
        <f t="shared" ref="H9:H21" si="0">G9/(C9+E9)</f>
        <v>#DIV/0!</v>
      </c>
      <c r="J9" s="494"/>
      <c r="K9" s="526"/>
    </row>
    <row r="10" spans="1:11">
      <c r="A10" s="92">
        <v>3</v>
      </c>
      <c r="B10" s="74" t="s">
        <v>220</v>
      </c>
      <c r="C10" s="302">
        <v>5568354.3005999997</v>
      </c>
      <c r="D10" s="303">
        <v>0</v>
      </c>
      <c r="E10" s="302">
        <v>0</v>
      </c>
      <c r="F10" s="302">
        <v>5568354.3005999997</v>
      </c>
      <c r="G10" s="315">
        <v>5568354.3005999997</v>
      </c>
      <c r="H10" s="324">
        <f t="shared" si="0"/>
        <v>1</v>
      </c>
      <c r="J10" s="494"/>
      <c r="K10" s="526"/>
    </row>
    <row r="11" spans="1:11">
      <c r="A11" s="92">
        <v>4</v>
      </c>
      <c r="B11" s="74" t="s">
        <v>221</v>
      </c>
      <c r="C11" s="302">
        <v>0</v>
      </c>
      <c r="D11" s="303"/>
      <c r="E11" s="302"/>
      <c r="F11" s="302">
        <v>0</v>
      </c>
      <c r="G11" s="315">
        <v>0</v>
      </c>
      <c r="H11" s="324" t="e">
        <f t="shared" si="0"/>
        <v>#DIV/0!</v>
      </c>
      <c r="J11" s="494"/>
      <c r="K11" s="526"/>
    </row>
    <row r="12" spans="1:11">
      <c r="A12" s="92">
        <v>5</v>
      </c>
      <c r="B12" s="74" t="s">
        <v>222</v>
      </c>
      <c r="C12" s="302">
        <v>0</v>
      </c>
      <c r="D12" s="303"/>
      <c r="E12" s="302"/>
      <c r="F12" s="302">
        <v>0</v>
      </c>
      <c r="G12" s="315">
        <v>0</v>
      </c>
      <c r="H12" s="324" t="e">
        <f t="shared" si="0"/>
        <v>#DIV/0!</v>
      </c>
      <c r="J12" s="494"/>
      <c r="K12" s="526"/>
    </row>
    <row r="13" spans="1:11">
      <c r="A13" s="92">
        <v>6</v>
      </c>
      <c r="B13" s="74" t="s">
        <v>223</v>
      </c>
      <c r="C13" s="302">
        <v>165996061.28049999</v>
      </c>
      <c r="D13" s="303"/>
      <c r="E13" s="302"/>
      <c r="F13" s="302">
        <v>35307500.425860003</v>
      </c>
      <c r="G13" s="315">
        <v>35307500.425860003</v>
      </c>
      <c r="H13" s="324">
        <f t="shared" si="0"/>
        <v>0.2127008324986544</v>
      </c>
      <c r="J13" s="494"/>
      <c r="K13" s="526"/>
    </row>
    <row r="14" spans="1:11">
      <c r="A14" s="92">
        <v>7</v>
      </c>
      <c r="B14" s="74" t="s">
        <v>73</v>
      </c>
      <c r="C14" s="302">
        <v>681719067.14108086</v>
      </c>
      <c r="D14" s="303">
        <v>98757891.390699714</v>
      </c>
      <c r="E14" s="302">
        <v>63507231.840649843</v>
      </c>
      <c r="F14" s="303">
        <v>745082776.88580573</v>
      </c>
      <c r="G14" s="366">
        <v>694972352.05116475</v>
      </c>
      <c r="H14" s="324">
        <f>G14/(C14+E14)</f>
        <v>0.93256552137353121</v>
      </c>
      <c r="J14" s="494"/>
      <c r="K14" s="526"/>
    </row>
    <row r="15" spans="1:11">
      <c r="A15" s="92">
        <v>8</v>
      </c>
      <c r="B15" s="74" t="s">
        <v>74</v>
      </c>
      <c r="C15" s="302">
        <v>112796406.42751969</v>
      </c>
      <c r="D15" s="303">
        <v>1209160.3190000004</v>
      </c>
      <c r="E15" s="302">
        <v>670977.05949999997</v>
      </c>
      <c r="F15" s="303">
        <v>85179954.231389776</v>
      </c>
      <c r="G15" s="366">
        <v>84302722.267910078</v>
      </c>
      <c r="H15" s="324">
        <f t="shared" si="0"/>
        <v>0.74296876932527522</v>
      </c>
      <c r="J15" s="494"/>
      <c r="K15" s="526"/>
    </row>
    <row r="16" spans="1:11">
      <c r="A16" s="92">
        <v>9</v>
      </c>
      <c r="B16" s="74" t="s">
        <v>75</v>
      </c>
      <c r="C16" s="302">
        <v>33540770.292175598</v>
      </c>
      <c r="D16" s="303">
        <v>0</v>
      </c>
      <c r="E16" s="302">
        <v>0</v>
      </c>
      <c r="F16" s="303">
        <v>11897544.011010148</v>
      </c>
      <c r="G16" s="366">
        <v>11897544.011010148</v>
      </c>
      <c r="H16" s="324">
        <f t="shared" si="0"/>
        <v>0.35471886624457194</v>
      </c>
      <c r="J16" s="494"/>
      <c r="K16" s="526"/>
    </row>
    <row r="17" spans="1:11">
      <c r="A17" s="92">
        <v>10</v>
      </c>
      <c r="B17" s="74" t="s">
        <v>69</v>
      </c>
      <c r="C17" s="302">
        <v>42363537.516703598</v>
      </c>
      <c r="D17" s="303">
        <v>0</v>
      </c>
      <c r="E17" s="302">
        <v>0</v>
      </c>
      <c r="F17" s="303">
        <v>47259703.389943749</v>
      </c>
      <c r="G17" s="366">
        <v>47259703.389943749</v>
      </c>
      <c r="H17" s="324">
        <f t="shared" si="0"/>
        <v>1.1155750005841611</v>
      </c>
      <c r="J17" s="494"/>
      <c r="K17" s="526"/>
    </row>
    <row r="18" spans="1:11">
      <c r="A18" s="92">
        <v>11</v>
      </c>
      <c r="B18" s="74" t="s">
        <v>70</v>
      </c>
      <c r="C18" s="302">
        <v>39120915.322530098</v>
      </c>
      <c r="D18" s="303">
        <v>364172.77000000014</v>
      </c>
      <c r="E18" s="302">
        <v>182086.38500000007</v>
      </c>
      <c r="F18" s="303">
        <v>55214818.885366604</v>
      </c>
      <c r="G18" s="366">
        <v>51138665.092395701</v>
      </c>
      <c r="H18" s="324">
        <f t="shared" si="0"/>
        <v>1.3011389174022807</v>
      </c>
      <c r="J18" s="494"/>
      <c r="K18" s="526"/>
    </row>
    <row r="19" spans="1:11">
      <c r="A19" s="92">
        <v>12</v>
      </c>
      <c r="B19" s="74" t="s">
        <v>71</v>
      </c>
      <c r="C19" s="302">
        <v>48520284.2412</v>
      </c>
      <c r="D19" s="303">
        <v>26215946.666199986</v>
      </c>
      <c r="E19" s="302">
        <v>11698636.629919998</v>
      </c>
      <c r="F19" s="303">
        <v>60194187.866319999</v>
      </c>
      <c r="G19" s="366">
        <v>40189230.571554601</v>
      </c>
      <c r="H19" s="324">
        <f t="shared" si="0"/>
        <v>0.66738543285369123</v>
      </c>
      <c r="J19" s="494"/>
      <c r="K19" s="526"/>
    </row>
    <row r="20" spans="1:11">
      <c r="A20" s="92">
        <v>13</v>
      </c>
      <c r="B20" s="74" t="s">
        <v>72</v>
      </c>
      <c r="C20" s="302">
        <v>0</v>
      </c>
      <c r="D20" s="303"/>
      <c r="E20" s="302"/>
      <c r="F20" s="303">
        <v>0</v>
      </c>
      <c r="G20" s="366">
        <v>0</v>
      </c>
      <c r="H20" s="324" t="e">
        <f t="shared" si="0"/>
        <v>#DIV/0!</v>
      </c>
      <c r="J20" s="494"/>
      <c r="K20" s="526"/>
    </row>
    <row r="21" spans="1:11">
      <c r="A21" s="92">
        <v>14</v>
      </c>
      <c r="B21" s="74" t="s">
        <v>248</v>
      </c>
      <c r="C21" s="302">
        <v>239962766.84766999</v>
      </c>
      <c r="D21" s="303">
        <v>9153934.1232000031</v>
      </c>
      <c r="E21" s="302">
        <v>4712386.8036000039</v>
      </c>
      <c r="F21" s="303">
        <v>226244598.12042499</v>
      </c>
      <c r="G21" s="366">
        <v>225227531.87473601</v>
      </c>
      <c r="H21" s="324">
        <f t="shared" si="0"/>
        <v>0.92051656457013098</v>
      </c>
      <c r="J21" s="494"/>
      <c r="K21" s="526"/>
    </row>
    <row r="22" spans="1:11" ht="13.5" thickBot="1">
      <c r="A22" s="158"/>
      <c r="B22" s="165" t="s">
        <v>68</v>
      </c>
      <c r="C22" s="295">
        <f>SUM(C8:C21)</f>
        <v>2018107385.10408</v>
      </c>
      <c r="D22" s="295">
        <f>SUM(D8:D21)</f>
        <v>135701105.26909971</v>
      </c>
      <c r="E22" s="295">
        <f>SUM(E8:E21)</f>
        <v>80771318.718669847</v>
      </c>
      <c r="F22" s="295">
        <f>SUM(F8:F21)</f>
        <v>1470191560.320821</v>
      </c>
      <c r="G22" s="295">
        <f>SUM(G8:G21)</f>
        <v>1394105726.1892753</v>
      </c>
      <c r="H22" s="325">
        <v>0.66421452733316566</v>
      </c>
      <c r="J22" s="494"/>
      <c r="K22" s="526"/>
    </row>
    <row r="24" spans="1:11">
      <c r="C24" s="492"/>
      <c r="D24" s="492"/>
      <c r="E24" s="492"/>
      <c r="F24" s="492"/>
      <c r="G24" s="492"/>
      <c r="H24" s="492"/>
    </row>
    <row r="26" spans="1:11">
      <c r="C26" s="521"/>
      <c r="D26" s="521"/>
      <c r="E26" s="521"/>
      <c r="F26" s="521"/>
      <c r="G26" s="521"/>
      <c r="H26" s="521"/>
      <c r="I26" s="494"/>
    </row>
    <row r="28" spans="1:11" ht="10.5" customHeight="1"/>
  </sheetData>
  <mergeCells count="5">
    <mergeCell ref="C6:C7"/>
    <mergeCell ref="F6:F7"/>
    <mergeCell ref="G6:G7"/>
    <mergeCell ref="H6:H7"/>
    <mergeCell ref="D6:E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D36" sqref="D36"/>
    </sheetView>
  </sheetViews>
  <sheetFormatPr defaultColWidth="9.140625" defaultRowHeight="12.75"/>
  <cols>
    <col min="1" max="1" width="10.5703125" style="351" bestFit="1" customWidth="1"/>
    <col min="2" max="2" width="104.140625" style="351" customWidth="1"/>
    <col min="3" max="11" width="12.7109375" style="351" customWidth="1"/>
    <col min="12" max="16384" width="9.140625" style="351"/>
  </cols>
  <sheetData>
    <row r="1" spans="1:11">
      <c r="A1" s="351" t="s">
        <v>190</v>
      </c>
      <c r="B1" s="351" t="str">
        <f>Info!C2</f>
        <v>სს "ბაზისბანკი"</v>
      </c>
    </row>
    <row r="2" spans="1:11">
      <c r="A2" s="351" t="s">
        <v>191</v>
      </c>
      <c r="B2" s="481">
        <v>44196</v>
      </c>
      <c r="C2" s="352"/>
      <c r="D2" s="352"/>
    </row>
    <row r="3" spans="1:11">
      <c r="B3" s="352"/>
      <c r="C3" s="352"/>
      <c r="D3" s="352"/>
    </row>
    <row r="4" spans="1:11" ht="13.5" thickBot="1">
      <c r="A4" s="351" t="s">
        <v>522</v>
      </c>
      <c r="B4" s="319" t="s">
        <v>521</v>
      </c>
      <c r="C4" s="352"/>
      <c r="D4" s="352"/>
    </row>
    <row r="5" spans="1:11" ht="30" customHeight="1">
      <c r="A5" s="586"/>
      <c r="B5" s="587"/>
      <c r="C5" s="584" t="s">
        <v>554</v>
      </c>
      <c r="D5" s="584"/>
      <c r="E5" s="584"/>
      <c r="F5" s="584" t="s">
        <v>555</v>
      </c>
      <c r="G5" s="584"/>
      <c r="H5" s="584"/>
      <c r="I5" s="584" t="s">
        <v>556</v>
      </c>
      <c r="J5" s="584"/>
      <c r="K5" s="585"/>
    </row>
    <row r="6" spans="1:11">
      <c r="A6" s="349"/>
      <c r="B6" s="350"/>
      <c r="C6" s="353" t="s">
        <v>27</v>
      </c>
      <c r="D6" s="353" t="s">
        <v>97</v>
      </c>
      <c r="E6" s="353" t="s">
        <v>68</v>
      </c>
      <c r="F6" s="353" t="s">
        <v>27</v>
      </c>
      <c r="G6" s="353" t="s">
        <v>97</v>
      </c>
      <c r="H6" s="353" t="s">
        <v>68</v>
      </c>
      <c r="I6" s="353" t="s">
        <v>27</v>
      </c>
      <c r="J6" s="353" t="s">
        <v>97</v>
      </c>
      <c r="K6" s="358" t="s">
        <v>68</v>
      </c>
    </row>
    <row r="7" spans="1:11">
      <c r="A7" s="359" t="s">
        <v>492</v>
      </c>
      <c r="B7" s="348"/>
      <c r="C7" s="348"/>
      <c r="D7" s="348"/>
      <c r="E7" s="348"/>
      <c r="F7" s="348"/>
      <c r="G7" s="348"/>
      <c r="H7" s="348"/>
      <c r="I7" s="348"/>
      <c r="J7" s="348"/>
      <c r="K7" s="360"/>
    </row>
    <row r="8" spans="1:11">
      <c r="A8" s="347">
        <v>1</v>
      </c>
      <c r="B8" s="332" t="s">
        <v>492</v>
      </c>
      <c r="C8" s="330"/>
      <c r="D8" s="330"/>
      <c r="E8" s="330"/>
      <c r="F8" s="495">
        <v>170661768.0817771</v>
      </c>
      <c r="G8" s="495">
        <v>315655970.50060952</v>
      </c>
      <c r="H8" s="495">
        <v>486317738.58238661</v>
      </c>
      <c r="I8" s="495">
        <v>168307800.77579901</v>
      </c>
      <c r="J8" s="495">
        <v>224383419.80375671</v>
      </c>
      <c r="K8" s="496">
        <v>392691220.57955575</v>
      </c>
    </row>
    <row r="9" spans="1:11">
      <c r="A9" s="359" t="s">
        <v>493</v>
      </c>
      <c r="B9" s="348"/>
      <c r="C9" s="348"/>
      <c r="D9" s="348"/>
      <c r="E9" s="348"/>
      <c r="F9" s="348"/>
      <c r="G9" s="348"/>
      <c r="H9" s="348"/>
      <c r="I9" s="348"/>
      <c r="J9" s="348"/>
      <c r="K9" s="360"/>
    </row>
    <row r="10" spans="1:11">
      <c r="A10" s="361">
        <v>2</v>
      </c>
      <c r="B10" s="333" t="s">
        <v>494</v>
      </c>
      <c r="C10" s="497">
        <v>59612988.539256297</v>
      </c>
      <c r="D10" s="498">
        <v>285473555.44353366</v>
      </c>
      <c r="E10" s="498">
        <v>345086543.98278993</v>
      </c>
      <c r="F10" s="498">
        <v>10943464.032785561</v>
      </c>
      <c r="G10" s="498">
        <v>42920581.56361831</v>
      </c>
      <c r="H10" s="498">
        <v>53864045.596403867</v>
      </c>
      <c r="I10" s="498">
        <v>2117878.1719400552</v>
      </c>
      <c r="J10" s="498">
        <v>6457218.4052881449</v>
      </c>
      <c r="K10" s="499">
        <v>8575096.5772281997</v>
      </c>
    </row>
    <row r="11" spans="1:11">
      <c r="A11" s="361">
        <v>3</v>
      </c>
      <c r="B11" s="333" t="s">
        <v>495</v>
      </c>
      <c r="C11" s="497">
        <v>281023086.91601545</v>
      </c>
      <c r="D11" s="498">
        <v>613223486.08394539</v>
      </c>
      <c r="E11" s="498">
        <v>894246572.9999609</v>
      </c>
      <c r="F11" s="498">
        <v>75908760.325310141</v>
      </c>
      <c r="G11" s="498">
        <v>89529090.95528686</v>
      </c>
      <c r="H11" s="498">
        <v>165437851.280597</v>
      </c>
      <c r="I11" s="498">
        <v>59503105.610878766</v>
      </c>
      <c r="J11" s="498">
        <v>76233512.886943296</v>
      </c>
      <c r="K11" s="499">
        <v>135736618.49782205</v>
      </c>
    </row>
    <row r="12" spans="1:11">
      <c r="A12" s="361">
        <v>4</v>
      </c>
      <c r="B12" s="333" t="s">
        <v>496</v>
      </c>
      <c r="C12" s="497">
        <v>131404347.82608691</v>
      </c>
      <c r="D12" s="498">
        <v>0</v>
      </c>
      <c r="E12" s="498">
        <v>131404347.82608691</v>
      </c>
      <c r="F12" s="498">
        <v>0</v>
      </c>
      <c r="G12" s="498">
        <v>0</v>
      </c>
      <c r="H12" s="498">
        <v>0</v>
      </c>
      <c r="I12" s="498">
        <v>0</v>
      </c>
      <c r="J12" s="498">
        <v>0</v>
      </c>
      <c r="K12" s="499">
        <v>0</v>
      </c>
    </row>
    <row r="13" spans="1:11">
      <c r="A13" s="361">
        <v>5</v>
      </c>
      <c r="B13" s="333" t="s">
        <v>497</v>
      </c>
      <c r="C13" s="497">
        <v>64393031.067917198</v>
      </c>
      <c r="D13" s="498">
        <v>55224059.910229102</v>
      </c>
      <c r="E13" s="498">
        <v>119617090.9781463</v>
      </c>
      <c r="F13" s="498">
        <v>15068473.803140262</v>
      </c>
      <c r="G13" s="498">
        <v>12411735.157088699</v>
      </c>
      <c r="H13" s="498">
        <v>27480208.960228961</v>
      </c>
      <c r="I13" s="498">
        <v>6079793.3453683397</v>
      </c>
      <c r="J13" s="498">
        <v>4663121.6185111059</v>
      </c>
      <c r="K13" s="499">
        <v>10742914.963879446</v>
      </c>
    </row>
    <row r="14" spans="1:11">
      <c r="A14" s="361">
        <v>6</v>
      </c>
      <c r="B14" s="333" t="s">
        <v>512</v>
      </c>
      <c r="C14" s="497"/>
      <c r="D14" s="498"/>
      <c r="E14" s="498"/>
      <c r="F14" s="498">
        <v>0</v>
      </c>
      <c r="G14" s="498">
        <v>0</v>
      </c>
      <c r="H14" s="498">
        <v>0</v>
      </c>
      <c r="I14" s="498"/>
      <c r="J14" s="498"/>
      <c r="K14" s="499"/>
    </row>
    <row r="15" spans="1:11">
      <c r="A15" s="361">
        <v>7</v>
      </c>
      <c r="B15" s="333" t="s">
        <v>499</v>
      </c>
      <c r="C15" s="497">
        <v>9858932.9127164017</v>
      </c>
      <c r="D15" s="498">
        <v>11826729.329963401</v>
      </c>
      <c r="E15" s="498">
        <v>21685662.242679805</v>
      </c>
      <c r="F15" s="498">
        <v>3699796.8119565002</v>
      </c>
      <c r="G15" s="498">
        <v>0</v>
      </c>
      <c r="H15" s="498">
        <v>3699796.8119565002</v>
      </c>
      <c r="I15" s="498">
        <v>3699796.8119565002</v>
      </c>
      <c r="J15" s="498">
        <v>0</v>
      </c>
      <c r="K15" s="499">
        <v>3699796.8119565002</v>
      </c>
    </row>
    <row r="16" spans="1:11">
      <c r="A16" s="361">
        <v>8</v>
      </c>
      <c r="B16" s="334" t="s">
        <v>500</v>
      </c>
      <c r="C16" s="497">
        <v>546292387.26199222</v>
      </c>
      <c r="D16" s="498">
        <v>965747830.76767159</v>
      </c>
      <c r="E16" s="498">
        <v>1512040218.029664</v>
      </c>
      <c r="F16" s="498">
        <v>105620494.97319247</v>
      </c>
      <c r="G16" s="498">
        <v>144861407.67599386</v>
      </c>
      <c r="H16" s="498">
        <v>250481902.64918631</v>
      </c>
      <c r="I16" s="498">
        <v>71400573.94014366</v>
      </c>
      <c r="J16" s="498">
        <v>87353852.910742551</v>
      </c>
      <c r="K16" s="499">
        <v>158754426.85088617</v>
      </c>
    </row>
    <row r="17" spans="1:11">
      <c r="A17" s="359" t="s">
        <v>501</v>
      </c>
      <c r="B17" s="348"/>
      <c r="C17" s="500"/>
      <c r="D17" s="500"/>
      <c r="E17" s="500"/>
      <c r="F17" s="500"/>
      <c r="G17" s="500"/>
      <c r="H17" s="500"/>
      <c r="I17" s="500"/>
      <c r="J17" s="500"/>
      <c r="K17" s="501"/>
    </row>
    <row r="18" spans="1:11">
      <c r="A18" s="361">
        <v>9</v>
      </c>
      <c r="B18" s="333" t="s">
        <v>502</v>
      </c>
      <c r="C18" s="497">
        <v>8642404.9673909992</v>
      </c>
      <c r="D18" s="498">
        <v>0</v>
      </c>
      <c r="E18" s="498">
        <v>8642404.9673909992</v>
      </c>
      <c r="F18" s="498"/>
      <c r="G18" s="498"/>
      <c r="H18" s="498">
        <v>0</v>
      </c>
      <c r="I18" s="498">
        <v>8642404.9673909992</v>
      </c>
      <c r="J18" s="498">
        <v>0</v>
      </c>
      <c r="K18" s="499">
        <v>8642404.9673909992</v>
      </c>
    </row>
    <row r="19" spans="1:11">
      <c r="A19" s="361">
        <v>10</v>
      </c>
      <c r="B19" s="333" t="s">
        <v>503</v>
      </c>
      <c r="C19" s="497">
        <v>375511380.11264306</v>
      </c>
      <c r="D19" s="498">
        <v>633140274.28068614</v>
      </c>
      <c r="E19" s="498">
        <v>1008651654.3933291</v>
      </c>
      <c r="F19" s="498">
        <v>22291898.431325547</v>
      </c>
      <c r="G19" s="498">
        <v>5133990.5556930993</v>
      </c>
      <c r="H19" s="498">
        <v>27425888.987018645</v>
      </c>
      <c r="I19" s="498">
        <v>24645865.737303648</v>
      </c>
      <c r="J19" s="498">
        <v>97330102.825154424</v>
      </c>
      <c r="K19" s="499">
        <v>121975968.56245807</v>
      </c>
    </row>
    <row r="20" spans="1:11">
      <c r="A20" s="361">
        <v>11</v>
      </c>
      <c r="B20" s="333" t="s">
        <v>504</v>
      </c>
      <c r="C20" s="497">
        <v>13828790.569346899</v>
      </c>
      <c r="D20" s="498">
        <v>13273893.766776899</v>
      </c>
      <c r="E20" s="498">
        <v>27102684.336123798</v>
      </c>
      <c r="F20" s="498">
        <v>1107636.7903215</v>
      </c>
      <c r="G20" s="498">
        <v>32845.711174999997</v>
      </c>
      <c r="H20" s="498">
        <v>1140482.5014965001</v>
      </c>
      <c r="I20" s="498">
        <v>1107636.7903215</v>
      </c>
      <c r="J20" s="498">
        <v>32845.711174999997</v>
      </c>
      <c r="K20" s="499">
        <v>1140482.5014965001</v>
      </c>
    </row>
    <row r="21" spans="1:11" ht="13.5" thickBot="1">
      <c r="A21" s="224">
        <v>12</v>
      </c>
      <c r="B21" s="362" t="s">
        <v>505</v>
      </c>
      <c r="C21" s="502">
        <v>397982575.64938098</v>
      </c>
      <c r="D21" s="503">
        <v>646414168.04746306</v>
      </c>
      <c r="E21" s="502">
        <v>1044396743.696844</v>
      </c>
      <c r="F21" s="503">
        <v>23399535.221647047</v>
      </c>
      <c r="G21" s="503">
        <v>5166836.2668680996</v>
      </c>
      <c r="H21" s="503">
        <v>28566371.488515146</v>
      </c>
      <c r="I21" s="503">
        <v>34395907.495016143</v>
      </c>
      <c r="J21" s="503">
        <v>97362948.536329418</v>
      </c>
      <c r="K21" s="504">
        <v>131758856.03134556</v>
      </c>
    </row>
    <row r="22" spans="1:11" ht="38.25" customHeight="1" thickBot="1">
      <c r="A22" s="345"/>
      <c r="B22" s="346"/>
      <c r="C22" s="346"/>
      <c r="D22" s="346"/>
      <c r="E22" s="346"/>
      <c r="F22" s="583" t="s">
        <v>506</v>
      </c>
      <c r="G22" s="584"/>
      <c r="H22" s="584"/>
      <c r="I22" s="583" t="s">
        <v>507</v>
      </c>
      <c r="J22" s="584"/>
      <c r="K22" s="585"/>
    </row>
    <row r="23" spans="1:11">
      <c r="A23" s="338">
        <v>13</v>
      </c>
      <c r="B23" s="335" t="s">
        <v>492</v>
      </c>
      <c r="C23" s="344"/>
      <c r="D23" s="344"/>
      <c r="E23" s="344"/>
      <c r="F23" s="505">
        <v>170661768.0817771</v>
      </c>
      <c r="G23" s="505">
        <v>315655970.50060952</v>
      </c>
      <c r="H23" s="505">
        <v>486317738.58238655</v>
      </c>
      <c r="I23" s="505">
        <v>168307800.77579901</v>
      </c>
      <c r="J23" s="505">
        <v>224383419.80375671</v>
      </c>
      <c r="K23" s="506">
        <v>392691220.57955569</v>
      </c>
    </row>
    <row r="24" spans="1:11" ht="13.5" thickBot="1">
      <c r="A24" s="339">
        <v>14</v>
      </c>
      <c r="B24" s="336" t="s">
        <v>508</v>
      </c>
      <c r="C24" s="363"/>
      <c r="D24" s="342"/>
      <c r="E24" s="343"/>
      <c r="F24" s="507">
        <v>82220959.751545429</v>
      </c>
      <c r="G24" s="507">
        <v>139694571.4091258</v>
      </c>
      <c r="H24" s="507">
        <v>221915531.16067123</v>
      </c>
      <c r="I24" s="507">
        <v>45647071.412518516</v>
      </c>
      <c r="J24" s="507">
        <v>21838463.227685634</v>
      </c>
      <c r="K24" s="508">
        <v>39688606.712721549</v>
      </c>
    </row>
    <row r="25" spans="1:11" ht="13.5" thickBot="1">
      <c r="A25" s="340">
        <v>15</v>
      </c>
      <c r="B25" s="337" t="s">
        <v>509</v>
      </c>
      <c r="C25" s="341"/>
      <c r="D25" s="341"/>
      <c r="E25" s="341"/>
      <c r="F25" s="509">
        <v>2.0756479685652094</v>
      </c>
      <c r="G25" s="509">
        <v>2.2596151540931584</v>
      </c>
      <c r="H25" s="509">
        <v>2.1914542710860689</v>
      </c>
      <c r="I25" s="509">
        <v>3.6871544124874855</v>
      </c>
      <c r="J25" s="509">
        <v>10.274689087064306</v>
      </c>
      <c r="K25" s="510">
        <v>9.8943060264618659</v>
      </c>
    </row>
    <row r="28" spans="1:11" ht="38.25">
      <c r="B28" s="24"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J32" sqref="J32"/>
    </sheetView>
  </sheetViews>
  <sheetFormatPr defaultColWidth="9.140625" defaultRowHeight="15"/>
  <cols>
    <col min="1" max="1" width="10.5703125" style="69" bestFit="1" customWidth="1"/>
    <col min="2" max="2" width="95" style="69" customWidth="1"/>
    <col min="3" max="3" width="12.5703125" style="69" bestFit="1" customWidth="1"/>
    <col min="4" max="4" width="10" style="69" bestFit="1" customWidth="1"/>
    <col min="5" max="5" width="18.28515625" style="69" bestFit="1" customWidth="1"/>
    <col min="6" max="13" width="10.7109375" style="69" customWidth="1"/>
    <col min="14" max="14" width="31" style="69" bestFit="1" customWidth="1"/>
    <col min="15" max="16384" width="9.140625" style="13"/>
  </cols>
  <sheetData>
    <row r="1" spans="1:14">
      <c r="A1" s="5" t="s">
        <v>190</v>
      </c>
      <c r="B1" s="69" t="str">
        <f>Info!C2</f>
        <v>სს "ბაზისბანკი"</v>
      </c>
    </row>
    <row r="2" spans="1:14" ht="14.25" customHeight="1">
      <c r="A2" s="69" t="s">
        <v>191</v>
      </c>
      <c r="B2" s="481">
        <v>44196</v>
      </c>
    </row>
    <row r="3" spans="1:14" ht="14.25" customHeight="1"/>
    <row r="4" spans="1:14" ht="15.75" thickBot="1">
      <c r="A4" s="2" t="s">
        <v>417</v>
      </c>
      <c r="B4" s="94" t="s">
        <v>77</v>
      </c>
    </row>
    <row r="5" spans="1:14" s="26" customFormat="1" ht="12.75">
      <c r="A5" s="174"/>
      <c r="B5" s="175"/>
      <c r="C5" s="176" t="s">
        <v>0</v>
      </c>
      <c r="D5" s="176" t="s">
        <v>1</v>
      </c>
      <c r="E5" s="176" t="s">
        <v>2</v>
      </c>
      <c r="F5" s="176" t="s">
        <v>3</v>
      </c>
      <c r="G5" s="176" t="s">
        <v>4</v>
      </c>
      <c r="H5" s="176" t="s">
        <v>5</v>
      </c>
      <c r="I5" s="176" t="s">
        <v>238</v>
      </c>
      <c r="J5" s="176" t="s">
        <v>239</v>
      </c>
      <c r="K5" s="176" t="s">
        <v>240</v>
      </c>
      <c r="L5" s="176" t="s">
        <v>241</v>
      </c>
      <c r="M5" s="176" t="s">
        <v>242</v>
      </c>
      <c r="N5" s="177" t="s">
        <v>243</v>
      </c>
    </row>
    <row r="6" spans="1:14" ht="45">
      <c r="A6" s="166"/>
      <c r="B6" s="106"/>
      <c r="C6" s="107" t="s">
        <v>87</v>
      </c>
      <c r="D6" s="108" t="s">
        <v>76</v>
      </c>
      <c r="E6" s="109" t="s">
        <v>86</v>
      </c>
      <c r="F6" s="110">
        <v>0</v>
      </c>
      <c r="G6" s="110">
        <v>0.2</v>
      </c>
      <c r="H6" s="110">
        <v>0.35</v>
      </c>
      <c r="I6" s="110">
        <v>0.5</v>
      </c>
      <c r="J6" s="110">
        <v>0.75</v>
      </c>
      <c r="K6" s="110">
        <v>1</v>
      </c>
      <c r="L6" s="110">
        <v>1.5</v>
      </c>
      <c r="M6" s="110">
        <v>2.5</v>
      </c>
      <c r="N6" s="167" t="s">
        <v>77</v>
      </c>
    </row>
    <row r="7" spans="1:14">
      <c r="A7" s="168">
        <v>1</v>
      </c>
      <c r="B7" s="111" t="s">
        <v>78</v>
      </c>
      <c r="C7" s="304">
        <f>SUM(C8:C13)</f>
        <v>1206990</v>
      </c>
      <c r="D7" s="106"/>
      <c r="E7" s="307">
        <f t="shared" ref="E7:M7" si="0">SUM(E8:E13)</f>
        <v>24139.8</v>
      </c>
      <c r="F7" s="304">
        <f>SUM(F8:F13)</f>
        <v>0</v>
      </c>
      <c r="G7" s="304">
        <f t="shared" si="0"/>
        <v>0</v>
      </c>
      <c r="H7" s="304">
        <f t="shared" si="0"/>
        <v>0</v>
      </c>
      <c r="I7" s="304">
        <f t="shared" si="0"/>
        <v>0</v>
      </c>
      <c r="J7" s="304">
        <f t="shared" si="0"/>
        <v>0</v>
      </c>
      <c r="K7" s="304">
        <f t="shared" si="0"/>
        <v>24139.8</v>
      </c>
      <c r="L7" s="304">
        <f t="shared" si="0"/>
        <v>0</v>
      </c>
      <c r="M7" s="304">
        <f t="shared" si="0"/>
        <v>0</v>
      </c>
      <c r="N7" s="169">
        <f>SUM(N8:N13)</f>
        <v>24139.8</v>
      </c>
    </row>
    <row r="8" spans="1:14">
      <c r="A8" s="168">
        <v>1.1000000000000001</v>
      </c>
      <c r="B8" s="112" t="s">
        <v>79</v>
      </c>
      <c r="C8" s="305">
        <v>1206990</v>
      </c>
      <c r="D8" s="113">
        <v>0.02</v>
      </c>
      <c r="E8" s="307">
        <f>C8*D8</f>
        <v>24139.8</v>
      </c>
      <c r="F8" s="305"/>
      <c r="G8" s="305"/>
      <c r="H8" s="305"/>
      <c r="I8" s="305"/>
      <c r="J8" s="305"/>
      <c r="K8" s="305">
        <v>24139.8</v>
      </c>
      <c r="L8" s="305"/>
      <c r="M8" s="305"/>
      <c r="N8" s="169">
        <f>SUMPRODUCT($F$6:$M$6,F8:M8)</f>
        <v>24139.8</v>
      </c>
    </row>
    <row r="9" spans="1:14">
      <c r="A9" s="168">
        <v>1.2</v>
      </c>
      <c r="B9" s="112" t="s">
        <v>80</v>
      </c>
      <c r="C9" s="305">
        <v>0</v>
      </c>
      <c r="D9" s="113">
        <v>0.05</v>
      </c>
      <c r="E9" s="307">
        <f>C9*D9</f>
        <v>0</v>
      </c>
      <c r="F9" s="305"/>
      <c r="G9" s="305"/>
      <c r="H9" s="305"/>
      <c r="I9" s="305"/>
      <c r="J9" s="305"/>
      <c r="K9" s="305"/>
      <c r="L9" s="305"/>
      <c r="M9" s="305"/>
      <c r="N9" s="169">
        <f t="shared" ref="N9:N12" si="1">SUMPRODUCT($F$6:$M$6,F9:M9)</f>
        <v>0</v>
      </c>
    </row>
    <row r="10" spans="1:14">
      <c r="A10" s="168">
        <v>1.3</v>
      </c>
      <c r="B10" s="112" t="s">
        <v>81</v>
      </c>
      <c r="C10" s="305">
        <v>0</v>
      </c>
      <c r="D10" s="113">
        <v>0.08</v>
      </c>
      <c r="E10" s="307">
        <f>C10*D10</f>
        <v>0</v>
      </c>
      <c r="F10" s="305"/>
      <c r="G10" s="305"/>
      <c r="H10" s="305"/>
      <c r="I10" s="305"/>
      <c r="J10" s="305"/>
      <c r="K10" s="305"/>
      <c r="L10" s="305"/>
      <c r="M10" s="305"/>
      <c r="N10" s="169">
        <f>SUMPRODUCT($F$6:$M$6,F10:M10)</f>
        <v>0</v>
      </c>
    </row>
    <row r="11" spans="1:14">
      <c r="A11" s="168">
        <v>1.4</v>
      </c>
      <c r="B11" s="112" t="s">
        <v>82</v>
      </c>
      <c r="C11" s="305">
        <v>0</v>
      </c>
      <c r="D11" s="113">
        <v>0.11</v>
      </c>
      <c r="E11" s="307">
        <f>C11*D11</f>
        <v>0</v>
      </c>
      <c r="F11" s="305"/>
      <c r="G11" s="305"/>
      <c r="H11" s="305"/>
      <c r="I11" s="305"/>
      <c r="J11" s="305"/>
      <c r="K11" s="305"/>
      <c r="L11" s="305"/>
      <c r="M11" s="305"/>
      <c r="N11" s="169">
        <f t="shared" si="1"/>
        <v>0</v>
      </c>
    </row>
    <row r="12" spans="1:14">
      <c r="A12" s="168">
        <v>1.5</v>
      </c>
      <c r="B12" s="112" t="s">
        <v>83</v>
      </c>
      <c r="C12" s="305">
        <v>0</v>
      </c>
      <c r="D12" s="113">
        <v>0.14000000000000001</v>
      </c>
      <c r="E12" s="307">
        <f>C12*D12</f>
        <v>0</v>
      </c>
      <c r="F12" s="305"/>
      <c r="G12" s="305"/>
      <c r="H12" s="305"/>
      <c r="I12" s="305"/>
      <c r="J12" s="305"/>
      <c r="K12" s="305"/>
      <c r="L12" s="305"/>
      <c r="M12" s="305"/>
      <c r="N12" s="169">
        <f t="shared" si="1"/>
        <v>0</v>
      </c>
    </row>
    <row r="13" spans="1:14">
      <c r="A13" s="168">
        <v>1.6</v>
      </c>
      <c r="B13" s="114" t="s">
        <v>84</v>
      </c>
      <c r="C13" s="305">
        <v>0</v>
      </c>
      <c r="D13" s="115"/>
      <c r="E13" s="305"/>
      <c r="F13" s="305"/>
      <c r="G13" s="305"/>
      <c r="H13" s="305"/>
      <c r="I13" s="305"/>
      <c r="J13" s="305"/>
      <c r="K13" s="305"/>
      <c r="L13" s="305"/>
      <c r="M13" s="305"/>
      <c r="N13" s="169">
        <f>SUMPRODUCT($F$6:$M$6,F13:M13)</f>
        <v>0</v>
      </c>
    </row>
    <row r="14" spans="1:14">
      <c r="A14" s="168">
        <v>2</v>
      </c>
      <c r="B14" s="116" t="s">
        <v>85</v>
      </c>
      <c r="C14" s="304">
        <f>SUM(C15:C20)</f>
        <v>0</v>
      </c>
      <c r="D14" s="106"/>
      <c r="E14" s="307">
        <f t="shared" ref="E14:M14" si="2">SUM(E15:E20)</f>
        <v>0</v>
      </c>
      <c r="F14" s="305">
        <f t="shared" si="2"/>
        <v>0</v>
      </c>
      <c r="G14" s="305">
        <f t="shared" si="2"/>
        <v>0</v>
      </c>
      <c r="H14" s="305">
        <f t="shared" si="2"/>
        <v>0</v>
      </c>
      <c r="I14" s="305">
        <f t="shared" si="2"/>
        <v>0</v>
      </c>
      <c r="J14" s="305">
        <f t="shared" si="2"/>
        <v>0</v>
      </c>
      <c r="K14" s="305">
        <f t="shared" si="2"/>
        <v>0</v>
      </c>
      <c r="L14" s="305">
        <f t="shared" si="2"/>
        <v>0</v>
      </c>
      <c r="M14" s="305">
        <f t="shared" si="2"/>
        <v>0</v>
      </c>
      <c r="N14" s="169">
        <f>SUM(N15:N20)</f>
        <v>0</v>
      </c>
    </row>
    <row r="15" spans="1:14">
      <c r="A15" s="168">
        <v>2.1</v>
      </c>
      <c r="B15" s="114" t="s">
        <v>79</v>
      </c>
      <c r="C15" s="305"/>
      <c r="D15" s="113">
        <v>5.0000000000000001E-3</v>
      </c>
      <c r="E15" s="307">
        <f>C15*D15</f>
        <v>0</v>
      </c>
      <c r="F15" s="305"/>
      <c r="G15" s="305"/>
      <c r="H15" s="305"/>
      <c r="I15" s="305"/>
      <c r="J15" s="305"/>
      <c r="K15" s="305"/>
      <c r="L15" s="305"/>
      <c r="M15" s="305"/>
      <c r="N15" s="169">
        <f>SUMPRODUCT($F$6:$M$6,F15:M15)</f>
        <v>0</v>
      </c>
    </row>
    <row r="16" spans="1:14">
      <c r="A16" s="168">
        <v>2.2000000000000002</v>
      </c>
      <c r="B16" s="114" t="s">
        <v>80</v>
      </c>
      <c r="C16" s="305"/>
      <c r="D16" s="113">
        <v>0.01</v>
      </c>
      <c r="E16" s="307">
        <f>C16*D16</f>
        <v>0</v>
      </c>
      <c r="F16" s="305"/>
      <c r="G16" s="305"/>
      <c r="H16" s="305"/>
      <c r="I16" s="305"/>
      <c r="J16" s="305"/>
      <c r="K16" s="305"/>
      <c r="L16" s="305"/>
      <c r="M16" s="305"/>
      <c r="N16" s="169">
        <f t="shared" ref="N16:N20" si="3">SUMPRODUCT($F$6:$M$6,F16:M16)</f>
        <v>0</v>
      </c>
    </row>
    <row r="17" spans="1:14">
      <c r="A17" s="168">
        <v>2.2999999999999998</v>
      </c>
      <c r="B17" s="114" t="s">
        <v>81</v>
      </c>
      <c r="C17" s="305"/>
      <c r="D17" s="113">
        <v>0.02</v>
      </c>
      <c r="E17" s="307">
        <f>C17*D17</f>
        <v>0</v>
      </c>
      <c r="F17" s="305"/>
      <c r="G17" s="305"/>
      <c r="H17" s="305"/>
      <c r="I17" s="305"/>
      <c r="J17" s="305"/>
      <c r="K17" s="305"/>
      <c r="L17" s="305"/>
      <c r="M17" s="305"/>
      <c r="N17" s="169">
        <f t="shared" si="3"/>
        <v>0</v>
      </c>
    </row>
    <row r="18" spans="1:14">
      <c r="A18" s="168">
        <v>2.4</v>
      </c>
      <c r="B18" s="114" t="s">
        <v>82</v>
      </c>
      <c r="C18" s="305"/>
      <c r="D18" s="113">
        <v>0.03</v>
      </c>
      <c r="E18" s="307">
        <f>C18*D18</f>
        <v>0</v>
      </c>
      <c r="F18" s="305"/>
      <c r="G18" s="305"/>
      <c r="H18" s="305"/>
      <c r="I18" s="305"/>
      <c r="J18" s="305"/>
      <c r="K18" s="305"/>
      <c r="L18" s="305"/>
      <c r="M18" s="305"/>
      <c r="N18" s="169">
        <f t="shared" si="3"/>
        <v>0</v>
      </c>
    </row>
    <row r="19" spans="1:14">
      <c r="A19" s="168">
        <v>2.5</v>
      </c>
      <c r="B19" s="114" t="s">
        <v>83</v>
      </c>
      <c r="C19" s="305"/>
      <c r="D19" s="113">
        <v>0.04</v>
      </c>
      <c r="E19" s="307">
        <f>C19*D19</f>
        <v>0</v>
      </c>
      <c r="F19" s="305"/>
      <c r="G19" s="305"/>
      <c r="H19" s="305"/>
      <c r="I19" s="305"/>
      <c r="J19" s="305"/>
      <c r="K19" s="305"/>
      <c r="L19" s="305"/>
      <c r="M19" s="305"/>
      <c r="N19" s="169">
        <f t="shared" si="3"/>
        <v>0</v>
      </c>
    </row>
    <row r="20" spans="1:14">
      <c r="A20" s="168">
        <v>2.6</v>
      </c>
      <c r="B20" s="114" t="s">
        <v>84</v>
      </c>
      <c r="C20" s="305"/>
      <c r="D20" s="115"/>
      <c r="E20" s="308"/>
      <c r="F20" s="305"/>
      <c r="G20" s="305"/>
      <c r="H20" s="305"/>
      <c r="I20" s="305"/>
      <c r="J20" s="305"/>
      <c r="K20" s="305"/>
      <c r="L20" s="305"/>
      <c r="M20" s="305"/>
      <c r="N20" s="169">
        <f t="shared" si="3"/>
        <v>0</v>
      </c>
    </row>
    <row r="21" spans="1:14" ht="15.75" thickBot="1">
      <c r="A21" s="170">
        <v>3</v>
      </c>
      <c r="B21" s="171" t="s">
        <v>68</v>
      </c>
      <c r="C21" s="306">
        <f>C14+C7</f>
        <v>1206990</v>
      </c>
      <c r="D21" s="172"/>
      <c r="E21" s="309">
        <f>E14+E7</f>
        <v>24139.8</v>
      </c>
      <c r="F21" s="310">
        <f>F7+F14</f>
        <v>0</v>
      </c>
      <c r="G21" s="310">
        <f t="shared" ref="G21:L21" si="4">G7+G14</f>
        <v>0</v>
      </c>
      <c r="H21" s="310">
        <f t="shared" si="4"/>
        <v>0</v>
      </c>
      <c r="I21" s="310">
        <f t="shared" si="4"/>
        <v>0</v>
      </c>
      <c r="J21" s="310">
        <f t="shared" si="4"/>
        <v>0</v>
      </c>
      <c r="K21" s="310">
        <f t="shared" si="4"/>
        <v>24139.8</v>
      </c>
      <c r="L21" s="310">
        <f t="shared" si="4"/>
        <v>0</v>
      </c>
      <c r="M21" s="310">
        <f>M7+M14</f>
        <v>0</v>
      </c>
      <c r="N21" s="173">
        <f>N14+N7</f>
        <v>24139.8</v>
      </c>
    </row>
    <row r="22" spans="1:14">
      <c r="E22" s="311"/>
      <c r="F22" s="311"/>
      <c r="G22" s="311"/>
      <c r="H22" s="311"/>
      <c r="I22" s="311"/>
      <c r="J22" s="311"/>
      <c r="K22" s="311"/>
      <c r="L22" s="311"/>
      <c r="M22" s="31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3"/>
  <sheetViews>
    <sheetView workbookViewId="0">
      <selection activeCell="F23" sqref="F23"/>
    </sheetView>
  </sheetViews>
  <sheetFormatPr defaultRowHeight="15"/>
  <cols>
    <col min="1" max="1" width="11.42578125" customWidth="1"/>
    <col min="2" max="2" width="76.85546875" style="4" customWidth="1"/>
    <col min="3" max="3" width="22.85546875" customWidth="1"/>
  </cols>
  <sheetData>
    <row r="1" spans="1:6">
      <c r="A1" s="351" t="s">
        <v>190</v>
      </c>
      <c r="B1" t="str">
        <f>Info!C2</f>
        <v>სს "ბაზისბანკი"</v>
      </c>
    </row>
    <row r="2" spans="1:6">
      <c r="A2" s="351" t="s">
        <v>191</v>
      </c>
      <c r="B2" s="481">
        <v>44196</v>
      </c>
    </row>
    <row r="3" spans="1:6">
      <c r="A3" s="351"/>
      <c r="B3"/>
    </row>
    <row r="4" spans="1:6">
      <c r="A4" s="351" t="s">
        <v>598</v>
      </c>
      <c r="B4" t="s">
        <v>557</v>
      </c>
    </row>
    <row r="5" spans="1:6">
      <c r="A5" s="421"/>
      <c r="B5" s="421" t="s">
        <v>558</v>
      </c>
      <c r="C5" s="433"/>
    </row>
    <row r="6" spans="1:6">
      <c r="A6" s="422">
        <v>1</v>
      </c>
      <c r="B6" s="434" t="s">
        <v>610</v>
      </c>
      <c r="C6" s="435">
        <v>2023450307.95626</v>
      </c>
      <c r="F6" s="512"/>
    </row>
    <row r="7" spans="1:6">
      <c r="A7" s="422">
        <v>2</v>
      </c>
      <c r="B7" s="434" t="s">
        <v>559</v>
      </c>
      <c r="C7" s="435">
        <v>-14423711.33</v>
      </c>
      <c r="F7" s="512"/>
    </row>
    <row r="8" spans="1:6">
      <c r="A8" s="423">
        <v>3</v>
      </c>
      <c r="B8" s="436" t="s">
        <v>560</v>
      </c>
      <c r="C8" s="437">
        <f>C6+C7</f>
        <v>2009026596.62626</v>
      </c>
      <c r="F8" s="512"/>
    </row>
    <row r="9" spans="1:6">
      <c r="A9" s="424"/>
      <c r="B9" s="424" t="s">
        <v>561</v>
      </c>
      <c r="C9" s="438"/>
      <c r="F9" s="512"/>
    </row>
    <row r="10" spans="1:6">
      <c r="A10" s="425">
        <v>4</v>
      </c>
      <c r="B10" s="439" t="s">
        <v>562</v>
      </c>
      <c r="C10" s="435"/>
      <c r="F10" s="512"/>
    </row>
    <row r="11" spans="1:6">
      <c r="A11" s="425">
        <v>5</v>
      </c>
      <c r="B11" s="440" t="s">
        <v>563</v>
      </c>
      <c r="C11" s="435"/>
      <c r="F11" s="512"/>
    </row>
    <row r="12" spans="1:6">
      <c r="A12" s="425" t="s">
        <v>564</v>
      </c>
      <c r="B12" s="434" t="s">
        <v>565</v>
      </c>
      <c r="C12" s="437">
        <f>'15. CCR'!E21</f>
        <v>24139.8</v>
      </c>
      <c r="F12" s="512"/>
    </row>
    <row r="13" spans="1:6">
      <c r="A13" s="426">
        <v>6</v>
      </c>
      <c r="B13" s="441" t="s">
        <v>566</v>
      </c>
      <c r="C13" s="435"/>
      <c r="F13" s="512"/>
    </row>
    <row r="14" spans="1:6">
      <c r="A14" s="426">
        <v>7</v>
      </c>
      <c r="B14" s="442" t="s">
        <v>567</v>
      </c>
      <c r="C14" s="435"/>
      <c r="F14" s="512"/>
    </row>
    <row r="15" spans="1:6">
      <c r="A15" s="427">
        <v>8</v>
      </c>
      <c r="B15" s="434" t="s">
        <v>568</v>
      </c>
      <c r="C15" s="435"/>
      <c r="F15" s="512"/>
    </row>
    <row r="16" spans="1:6" ht="24">
      <c r="A16" s="426">
        <v>9</v>
      </c>
      <c r="B16" s="442" t="s">
        <v>569</v>
      </c>
      <c r="C16" s="435"/>
      <c r="F16" s="512"/>
    </row>
    <row r="17" spans="1:6">
      <c r="A17" s="426">
        <v>10</v>
      </c>
      <c r="B17" s="442" t="s">
        <v>570</v>
      </c>
      <c r="C17" s="435"/>
      <c r="F17" s="512"/>
    </row>
    <row r="18" spans="1:6">
      <c r="A18" s="428">
        <v>11</v>
      </c>
      <c r="B18" s="443" t="s">
        <v>571</v>
      </c>
      <c r="C18" s="437">
        <f>SUM(C10:C17)</f>
        <v>24139.8</v>
      </c>
      <c r="F18" s="512"/>
    </row>
    <row r="19" spans="1:6">
      <c r="A19" s="424"/>
      <c r="B19" s="424" t="s">
        <v>572</v>
      </c>
      <c r="C19" s="444"/>
      <c r="F19" s="512"/>
    </row>
    <row r="20" spans="1:6">
      <c r="A20" s="426">
        <v>12</v>
      </c>
      <c r="B20" s="439" t="s">
        <v>573</v>
      </c>
      <c r="C20" s="435"/>
      <c r="F20" s="512"/>
    </row>
    <row r="21" spans="1:6">
      <c r="A21" s="426">
        <v>13</v>
      </c>
      <c r="B21" s="439" t="s">
        <v>574</v>
      </c>
      <c r="C21" s="435"/>
      <c r="F21" s="512"/>
    </row>
    <row r="22" spans="1:6">
      <c r="A22" s="426">
        <v>14</v>
      </c>
      <c r="B22" s="439" t="s">
        <v>575</v>
      </c>
      <c r="C22" s="435"/>
      <c r="F22" s="512"/>
    </row>
    <row r="23" spans="1:6" ht="24">
      <c r="A23" s="426" t="s">
        <v>576</v>
      </c>
      <c r="B23" s="439" t="s">
        <v>577</v>
      </c>
      <c r="C23" s="435"/>
      <c r="F23" s="512"/>
    </row>
    <row r="24" spans="1:6">
      <c r="A24" s="426">
        <v>15</v>
      </c>
      <c r="B24" s="439" t="s">
        <v>578</v>
      </c>
      <c r="C24" s="435"/>
      <c r="F24" s="512"/>
    </row>
    <row r="25" spans="1:6">
      <c r="A25" s="426" t="s">
        <v>579</v>
      </c>
      <c r="B25" s="434" t="s">
        <v>580</v>
      </c>
      <c r="C25" s="435"/>
      <c r="F25" s="512"/>
    </row>
    <row r="26" spans="1:6">
      <c r="A26" s="428">
        <v>16</v>
      </c>
      <c r="B26" s="443" t="s">
        <v>581</v>
      </c>
      <c r="C26" s="437">
        <f>SUM(C20:C25)</f>
        <v>0</v>
      </c>
      <c r="F26" s="512"/>
    </row>
    <row r="27" spans="1:6">
      <c r="A27" s="424"/>
      <c r="B27" s="424" t="s">
        <v>582</v>
      </c>
      <c r="C27" s="438"/>
      <c r="F27" s="512"/>
    </row>
    <row r="28" spans="1:6">
      <c r="A28" s="425">
        <v>17</v>
      </c>
      <c r="B28" s="434" t="s">
        <v>583</v>
      </c>
      <c r="C28" s="435"/>
      <c r="F28" s="512"/>
    </row>
    <row r="29" spans="1:6">
      <c r="A29" s="425">
        <v>18</v>
      </c>
      <c r="B29" s="434" t="s">
        <v>584</v>
      </c>
      <c r="C29" s="435"/>
      <c r="F29" s="512"/>
    </row>
    <row r="30" spans="1:6">
      <c r="A30" s="428">
        <v>19</v>
      </c>
      <c r="B30" s="443" t="s">
        <v>585</v>
      </c>
      <c r="C30" s="437">
        <f>C28+C29</f>
        <v>0</v>
      </c>
      <c r="F30" s="512"/>
    </row>
    <row r="31" spans="1:6">
      <c r="A31" s="429"/>
      <c r="B31" s="424" t="s">
        <v>586</v>
      </c>
      <c r="C31" s="438"/>
      <c r="F31" s="512"/>
    </row>
    <row r="32" spans="1:6">
      <c r="A32" s="425" t="s">
        <v>587</v>
      </c>
      <c r="B32" s="439" t="s">
        <v>588</v>
      </c>
      <c r="C32" s="445"/>
      <c r="F32" s="512"/>
    </row>
    <row r="33" spans="1:6">
      <c r="A33" s="425" t="s">
        <v>589</v>
      </c>
      <c r="B33" s="440" t="s">
        <v>590</v>
      </c>
      <c r="C33" s="445"/>
      <c r="F33" s="512"/>
    </row>
    <row r="34" spans="1:6">
      <c r="A34" s="424"/>
      <c r="B34" s="424" t="s">
        <v>591</v>
      </c>
      <c r="C34" s="438"/>
      <c r="F34" s="512"/>
    </row>
    <row r="35" spans="1:6">
      <c r="A35" s="428">
        <v>20</v>
      </c>
      <c r="B35" s="443" t="s">
        <v>89</v>
      </c>
      <c r="C35" s="437">
        <f>'1. key ratios'!C9</f>
        <v>232115414.32999998</v>
      </c>
      <c r="F35" s="512"/>
    </row>
    <row r="36" spans="1:6">
      <c r="A36" s="428">
        <v>21</v>
      </c>
      <c r="B36" s="443" t="s">
        <v>592</v>
      </c>
      <c r="C36" s="437">
        <f>C8+C18+C26+C30</f>
        <v>2009050736.42626</v>
      </c>
      <c r="F36" s="512"/>
    </row>
    <row r="37" spans="1:6">
      <c r="A37" s="430"/>
      <c r="B37" s="430" t="s">
        <v>557</v>
      </c>
      <c r="C37" s="438"/>
      <c r="F37" s="512"/>
    </row>
    <row r="38" spans="1:6">
      <c r="A38" s="428">
        <v>22</v>
      </c>
      <c r="B38" s="443" t="s">
        <v>557</v>
      </c>
      <c r="C38" s="511">
        <f>IFERROR(C35/C36,0)</f>
        <v>0.11553486933978162</v>
      </c>
      <c r="F38" s="512"/>
    </row>
    <row r="39" spans="1:6">
      <c r="A39" s="430"/>
      <c r="B39" s="430" t="s">
        <v>593</v>
      </c>
      <c r="C39" s="438"/>
      <c r="F39" s="512"/>
    </row>
    <row r="40" spans="1:6">
      <c r="A40" s="431" t="s">
        <v>594</v>
      </c>
      <c r="B40" s="439" t="s">
        <v>595</v>
      </c>
      <c r="C40" s="445"/>
    </row>
    <row r="41" spans="1:6">
      <c r="A41" s="432" t="s">
        <v>596</v>
      </c>
      <c r="B41" s="440" t="s">
        <v>597</v>
      </c>
      <c r="C41" s="445"/>
    </row>
    <row r="43" spans="1:6">
      <c r="B43" s="454"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F38" sqref="F38"/>
    </sheetView>
  </sheetViews>
  <sheetFormatPr defaultColWidth="43.5703125" defaultRowHeight="11.25"/>
  <cols>
    <col min="1" max="1" width="5.28515625" style="234" customWidth="1"/>
    <col min="2" max="2" width="66.140625" style="235" customWidth="1"/>
    <col min="3" max="3" width="131.42578125" style="236" customWidth="1"/>
    <col min="4" max="5" width="10.28515625" style="226" customWidth="1"/>
    <col min="6" max="16384" width="43.5703125" style="226"/>
  </cols>
  <sheetData>
    <row r="1" spans="1:3" ht="12.75" thickTop="1" thickBot="1">
      <c r="A1" s="622" t="s">
        <v>325</v>
      </c>
      <c r="B1" s="623"/>
      <c r="C1" s="624"/>
    </row>
    <row r="2" spans="1:3" ht="26.25" customHeight="1">
      <c r="A2" s="227"/>
      <c r="B2" s="625" t="s">
        <v>326</v>
      </c>
      <c r="C2" s="625"/>
    </row>
    <row r="3" spans="1:3" s="232" customFormat="1" ht="11.25" customHeight="1">
      <c r="A3" s="231"/>
      <c r="B3" s="625" t="s">
        <v>419</v>
      </c>
      <c r="C3" s="625"/>
    </row>
    <row r="4" spans="1:3" ht="12" customHeight="1" thickBot="1">
      <c r="A4" s="599" t="s">
        <v>423</v>
      </c>
      <c r="B4" s="600"/>
      <c r="C4" s="601"/>
    </row>
    <row r="5" spans="1:3" ht="12" thickTop="1">
      <c r="A5" s="228"/>
      <c r="B5" s="602" t="s">
        <v>327</v>
      </c>
      <c r="C5" s="603"/>
    </row>
    <row r="6" spans="1:3">
      <c r="A6" s="227"/>
      <c r="B6" s="588" t="s">
        <v>420</v>
      </c>
      <c r="C6" s="589"/>
    </row>
    <row r="7" spans="1:3">
      <c r="A7" s="227"/>
      <c r="B7" s="588" t="s">
        <v>328</v>
      </c>
      <c r="C7" s="589"/>
    </row>
    <row r="8" spans="1:3">
      <c r="A8" s="227"/>
      <c r="B8" s="588" t="s">
        <v>421</v>
      </c>
      <c r="C8" s="589"/>
    </row>
    <row r="9" spans="1:3">
      <c r="A9" s="227"/>
      <c r="B9" s="626" t="s">
        <v>422</v>
      </c>
      <c r="C9" s="627"/>
    </row>
    <row r="10" spans="1:3">
      <c r="A10" s="227"/>
      <c r="B10" s="612" t="s">
        <v>329</v>
      </c>
      <c r="C10" s="613" t="s">
        <v>329</v>
      </c>
    </row>
    <row r="11" spans="1:3">
      <c r="A11" s="227"/>
      <c r="B11" s="612" t="s">
        <v>330</v>
      </c>
      <c r="C11" s="613" t="s">
        <v>330</v>
      </c>
    </row>
    <row r="12" spans="1:3">
      <c r="A12" s="227"/>
      <c r="B12" s="612" t="s">
        <v>331</v>
      </c>
      <c r="C12" s="613" t="s">
        <v>331</v>
      </c>
    </row>
    <row r="13" spans="1:3">
      <c r="A13" s="227"/>
      <c r="B13" s="612" t="s">
        <v>332</v>
      </c>
      <c r="C13" s="613" t="s">
        <v>332</v>
      </c>
    </row>
    <row r="14" spans="1:3">
      <c r="A14" s="227"/>
      <c r="B14" s="612" t="s">
        <v>333</v>
      </c>
      <c r="C14" s="613" t="s">
        <v>333</v>
      </c>
    </row>
    <row r="15" spans="1:3" ht="21.75" customHeight="1">
      <c r="A15" s="227"/>
      <c r="B15" s="612" t="s">
        <v>334</v>
      </c>
      <c r="C15" s="613" t="s">
        <v>334</v>
      </c>
    </row>
    <row r="16" spans="1:3">
      <c r="A16" s="227"/>
      <c r="B16" s="612" t="s">
        <v>335</v>
      </c>
      <c r="C16" s="613" t="s">
        <v>336</v>
      </c>
    </row>
    <row r="17" spans="1:3">
      <c r="A17" s="227"/>
      <c r="B17" s="612" t="s">
        <v>337</v>
      </c>
      <c r="C17" s="613" t="s">
        <v>338</v>
      </c>
    </row>
    <row r="18" spans="1:3">
      <c r="A18" s="227"/>
      <c r="B18" s="612" t="s">
        <v>339</v>
      </c>
      <c r="C18" s="613" t="s">
        <v>340</v>
      </c>
    </row>
    <row r="19" spans="1:3">
      <c r="A19" s="227"/>
      <c r="B19" s="612" t="s">
        <v>341</v>
      </c>
      <c r="C19" s="613" t="s">
        <v>341</v>
      </c>
    </row>
    <row r="20" spans="1:3">
      <c r="A20" s="227"/>
      <c r="B20" s="612" t="s">
        <v>342</v>
      </c>
      <c r="C20" s="613" t="s">
        <v>342</v>
      </c>
    </row>
    <row r="21" spans="1:3">
      <c r="A21" s="227"/>
      <c r="B21" s="612" t="s">
        <v>343</v>
      </c>
      <c r="C21" s="613" t="s">
        <v>343</v>
      </c>
    </row>
    <row r="22" spans="1:3" ht="23.25" customHeight="1">
      <c r="A22" s="227"/>
      <c r="B22" s="612" t="s">
        <v>344</v>
      </c>
      <c r="C22" s="613" t="s">
        <v>345</v>
      </c>
    </row>
    <row r="23" spans="1:3">
      <c r="A23" s="227"/>
      <c r="B23" s="612" t="s">
        <v>346</v>
      </c>
      <c r="C23" s="613" t="s">
        <v>346</v>
      </c>
    </row>
    <row r="24" spans="1:3">
      <c r="A24" s="227"/>
      <c r="B24" s="612" t="s">
        <v>347</v>
      </c>
      <c r="C24" s="613" t="s">
        <v>348</v>
      </c>
    </row>
    <row r="25" spans="1:3" ht="12" thickBot="1">
      <c r="A25" s="229"/>
      <c r="B25" s="618" t="s">
        <v>349</v>
      </c>
      <c r="C25" s="619"/>
    </row>
    <row r="26" spans="1:3" ht="12.75" thickTop="1" thickBot="1">
      <c r="A26" s="599" t="s">
        <v>433</v>
      </c>
      <c r="B26" s="600"/>
      <c r="C26" s="601"/>
    </row>
    <row r="27" spans="1:3" ht="12.75" thickTop="1" thickBot="1">
      <c r="A27" s="230"/>
      <c r="B27" s="620" t="s">
        <v>350</v>
      </c>
      <c r="C27" s="621"/>
    </row>
    <row r="28" spans="1:3" ht="12.75" thickTop="1" thickBot="1">
      <c r="A28" s="599" t="s">
        <v>424</v>
      </c>
      <c r="B28" s="600"/>
      <c r="C28" s="601"/>
    </row>
    <row r="29" spans="1:3" ht="12" thickTop="1">
      <c r="A29" s="228"/>
      <c r="B29" s="616" t="s">
        <v>351</v>
      </c>
      <c r="C29" s="617" t="s">
        <v>352</v>
      </c>
    </row>
    <row r="30" spans="1:3">
      <c r="A30" s="227"/>
      <c r="B30" s="610" t="s">
        <v>353</v>
      </c>
      <c r="C30" s="611" t="s">
        <v>354</v>
      </c>
    </row>
    <row r="31" spans="1:3">
      <c r="A31" s="227"/>
      <c r="B31" s="610" t="s">
        <v>355</v>
      </c>
      <c r="C31" s="611" t="s">
        <v>356</v>
      </c>
    </row>
    <row r="32" spans="1:3">
      <c r="A32" s="227"/>
      <c r="B32" s="610" t="s">
        <v>357</v>
      </c>
      <c r="C32" s="611" t="s">
        <v>358</v>
      </c>
    </row>
    <row r="33" spans="1:3">
      <c r="A33" s="227"/>
      <c r="B33" s="610" t="s">
        <v>359</v>
      </c>
      <c r="C33" s="611" t="s">
        <v>360</v>
      </c>
    </row>
    <row r="34" spans="1:3">
      <c r="A34" s="227"/>
      <c r="B34" s="610" t="s">
        <v>361</v>
      </c>
      <c r="C34" s="611" t="s">
        <v>362</v>
      </c>
    </row>
    <row r="35" spans="1:3" ht="23.25" customHeight="1">
      <c r="A35" s="227"/>
      <c r="B35" s="610" t="s">
        <v>363</v>
      </c>
      <c r="C35" s="611" t="s">
        <v>364</v>
      </c>
    </row>
    <row r="36" spans="1:3" ht="24" customHeight="1">
      <c r="A36" s="227"/>
      <c r="B36" s="610" t="s">
        <v>365</v>
      </c>
      <c r="C36" s="611" t="s">
        <v>366</v>
      </c>
    </row>
    <row r="37" spans="1:3" ht="24.75" customHeight="1">
      <c r="A37" s="227"/>
      <c r="B37" s="610" t="s">
        <v>367</v>
      </c>
      <c r="C37" s="611" t="s">
        <v>368</v>
      </c>
    </row>
    <row r="38" spans="1:3" ht="23.25" customHeight="1">
      <c r="A38" s="227"/>
      <c r="B38" s="610" t="s">
        <v>425</v>
      </c>
      <c r="C38" s="611" t="s">
        <v>369</v>
      </c>
    </row>
    <row r="39" spans="1:3" ht="39.75" customHeight="1">
      <c r="A39" s="227"/>
      <c r="B39" s="612" t="s">
        <v>440</v>
      </c>
      <c r="C39" s="613" t="s">
        <v>370</v>
      </c>
    </row>
    <row r="40" spans="1:3" ht="12" customHeight="1">
      <c r="A40" s="227"/>
      <c r="B40" s="610" t="s">
        <v>371</v>
      </c>
      <c r="C40" s="611" t="s">
        <v>372</v>
      </c>
    </row>
    <row r="41" spans="1:3" ht="27" customHeight="1" thickBot="1">
      <c r="A41" s="229"/>
      <c r="B41" s="614" t="s">
        <v>373</v>
      </c>
      <c r="C41" s="615" t="s">
        <v>374</v>
      </c>
    </row>
    <row r="42" spans="1:3" ht="12.75" thickTop="1" thickBot="1">
      <c r="A42" s="599" t="s">
        <v>426</v>
      </c>
      <c r="B42" s="600"/>
      <c r="C42" s="601"/>
    </row>
    <row r="43" spans="1:3" ht="12" thickTop="1">
      <c r="A43" s="228"/>
      <c r="B43" s="602" t="s">
        <v>463</v>
      </c>
      <c r="C43" s="603" t="s">
        <v>375</v>
      </c>
    </row>
    <row r="44" spans="1:3">
      <c r="A44" s="227"/>
      <c r="B44" s="588" t="s">
        <v>462</v>
      </c>
      <c r="C44" s="589"/>
    </row>
    <row r="45" spans="1:3" ht="23.25" customHeight="1" thickBot="1">
      <c r="A45" s="229"/>
      <c r="B45" s="597" t="s">
        <v>376</v>
      </c>
      <c r="C45" s="598" t="s">
        <v>377</v>
      </c>
    </row>
    <row r="46" spans="1:3" ht="11.25" customHeight="1" thickTop="1" thickBot="1">
      <c r="A46" s="599" t="s">
        <v>427</v>
      </c>
      <c r="B46" s="600"/>
      <c r="C46" s="601"/>
    </row>
    <row r="47" spans="1:3" ht="26.25" customHeight="1" thickTop="1">
      <c r="A47" s="227"/>
      <c r="B47" s="588" t="s">
        <v>428</v>
      </c>
      <c r="C47" s="589"/>
    </row>
    <row r="48" spans="1:3" ht="12" thickBot="1">
      <c r="A48" s="599" t="s">
        <v>429</v>
      </c>
      <c r="B48" s="600"/>
      <c r="C48" s="601"/>
    </row>
    <row r="49" spans="1:3" ht="12" thickTop="1">
      <c r="A49" s="228"/>
      <c r="B49" s="602" t="s">
        <v>378</v>
      </c>
      <c r="C49" s="603" t="s">
        <v>378</v>
      </c>
    </row>
    <row r="50" spans="1:3" ht="11.25" customHeight="1">
      <c r="A50" s="227"/>
      <c r="B50" s="588" t="s">
        <v>379</v>
      </c>
      <c r="C50" s="589" t="s">
        <v>379</v>
      </c>
    </row>
    <row r="51" spans="1:3">
      <c r="A51" s="227"/>
      <c r="B51" s="588" t="s">
        <v>380</v>
      </c>
      <c r="C51" s="589" t="s">
        <v>380</v>
      </c>
    </row>
    <row r="52" spans="1:3" ht="11.25" customHeight="1">
      <c r="A52" s="227"/>
      <c r="B52" s="588" t="s">
        <v>490</v>
      </c>
      <c r="C52" s="589" t="s">
        <v>381</v>
      </c>
    </row>
    <row r="53" spans="1:3" ht="33.6" customHeight="1">
      <c r="A53" s="227"/>
      <c r="B53" s="588" t="s">
        <v>382</v>
      </c>
      <c r="C53" s="589" t="s">
        <v>382</v>
      </c>
    </row>
    <row r="54" spans="1:3" ht="11.25" customHeight="1">
      <c r="A54" s="227"/>
      <c r="B54" s="588" t="s">
        <v>483</v>
      </c>
      <c r="C54" s="589" t="s">
        <v>383</v>
      </c>
    </row>
    <row r="55" spans="1:3" ht="11.25" customHeight="1" thickBot="1">
      <c r="A55" s="599" t="s">
        <v>430</v>
      </c>
      <c r="B55" s="600"/>
      <c r="C55" s="601"/>
    </row>
    <row r="56" spans="1:3" ht="12" thickTop="1">
      <c r="A56" s="228"/>
      <c r="B56" s="602" t="s">
        <v>378</v>
      </c>
      <c r="C56" s="603" t="s">
        <v>378</v>
      </c>
    </row>
    <row r="57" spans="1:3">
      <c r="A57" s="227"/>
      <c r="B57" s="588" t="s">
        <v>384</v>
      </c>
      <c r="C57" s="589" t="s">
        <v>384</v>
      </c>
    </row>
    <row r="58" spans="1:3">
      <c r="A58" s="227"/>
      <c r="B58" s="588" t="s">
        <v>436</v>
      </c>
      <c r="C58" s="589" t="s">
        <v>385</v>
      </c>
    </row>
    <row r="59" spans="1:3">
      <c r="A59" s="227"/>
      <c r="B59" s="588" t="s">
        <v>386</v>
      </c>
      <c r="C59" s="589" t="s">
        <v>386</v>
      </c>
    </row>
    <row r="60" spans="1:3">
      <c r="A60" s="227"/>
      <c r="B60" s="588" t="s">
        <v>387</v>
      </c>
      <c r="C60" s="589" t="s">
        <v>387</v>
      </c>
    </row>
    <row r="61" spans="1:3">
      <c r="A61" s="227"/>
      <c r="B61" s="588" t="s">
        <v>388</v>
      </c>
      <c r="C61" s="589" t="s">
        <v>388</v>
      </c>
    </row>
    <row r="62" spans="1:3">
      <c r="A62" s="227"/>
      <c r="B62" s="588" t="s">
        <v>437</v>
      </c>
      <c r="C62" s="589" t="s">
        <v>389</v>
      </c>
    </row>
    <row r="63" spans="1:3">
      <c r="A63" s="227"/>
      <c r="B63" s="588" t="s">
        <v>390</v>
      </c>
      <c r="C63" s="589" t="s">
        <v>390</v>
      </c>
    </row>
    <row r="64" spans="1:3" ht="12" thickBot="1">
      <c r="A64" s="229"/>
      <c r="B64" s="597" t="s">
        <v>391</v>
      </c>
      <c r="C64" s="598" t="s">
        <v>391</v>
      </c>
    </row>
    <row r="65" spans="1:3" ht="11.25" customHeight="1" thickTop="1">
      <c r="A65" s="590" t="s">
        <v>431</v>
      </c>
      <c r="B65" s="591"/>
      <c r="C65" s="592"/>
    </row>
    <row r="66" spans="1:3" ht="12" thickBot="1">
      <c r="A66" s="229"/>
      <c r="B66" s="597" t="s">
        <v>392</v>
      </c>
      <c r="C66" s="598" t="s">
        <v>392</v>
      </c>
    </row>
    <row r="67" spans="1:3" ht="11.25" customHeight="1" thickTop="1" thickBot="1">
      <c r="A67" s="599" t="s">
        <v>432</v>
      </c>
      <c r="B67" s="600"/>
      <c r="C67" s="601"/>
    </row>
    <row r="68" spans="1:3" ht="12" thickTop="1">
      <c r="A68" s="228"/>
      <c r="B68" s="602" t="s">
        <v>393</v>
      </c>
      <c r="C68" s="603" t="s">
        <v>393</v>
      </c>
    </row>
    <row r="69" spans="1:3">
      <c r="A69" s="227"/>
      <c r="B69" s="588" t="s">
        <v>394</v>
      </c>
      <c r="C69" s="589" t="s">
        <v>394</v>
      </c>
    </row>
    <row r="70" spans="1:3">
      <c r="A70" s="227"/>
      <c r="B70" s="588" t="s">
        <v>395</v>
      </c>
      <c r="C70" s="589" t="s">
        <v>395</v>
      </c>
    </row>
    <row r="71" spans="1:3" ht="38.25" customHeight="1">
      <c r="A71" s="227"/>
      <c r="B71" s="595" t="s">
        <v>439</v>
      </c>
      <c r="C71" s="596" t="s">
        <v>396</v>
      </c>
    </row>
    <row r="72" spans="1:3" ht="33.75" customHeight="1">
      <c r="A72" s="227"/>
      <c r="B72" s="595" t="s">
        <v>442</v>
      </c>
      <c r="C72" s="596" t="s">
        <v>397</v>
      </c>
    </row>
    <row r="73" spans="1:3" ht="15.75" customHeight="1">
      <c r="A73" s="227"/>
      <c r="B73" s="595" t="s">
        <v>438</v>
      </c>
      <c r="C73" s="596" t="s">
        <v>398</v>
      </c>
    </row>
    <row r="74" spans="1:3">
      <c r="A74" s="227"/>
      <c r="B74" s="588" t="s">
        <v>399</v>
      </c>
      <c r="C74" s="589" t="s">
        <v>399</v>
      </c>
    </row>
    <row r="75" spans="1:3" ht="12" thickBot="1">
      <c r="A75" s="229"/>
      <c r="B75" s="597" t="s">
        <v>400</v>
      </c>
      <c r="C75" s="598" t="s">
        <v>400</v>
      </c>
    </row>
    <row r="76" spans="1:3" ht="12" thickTop="1">
      <c r="A76" s="590" t="s">
        <v>466</v>
      </c>
      <c r="B76" s="591"/>
      <c r="C76" s="592"/>
    </row>
    <row r="77" spans="1:3">
      <c r="A77" s="227"/>
      <c r="B77" s="588" t="s">
        <v>392</v>
      </c>
      <c r="C77" s="589"/>
    </row>
    <row r="78" spans="1:3">
      <c r="A78" s="227"/>
      <c r="B78" s="588" t="s">
        <v>464</v>
      </c>
      <c r="C78" s="589"/>
    </row>
    <row r="79" spans="1:3">
      <c r="A79" s="227"/>
      <c r="B79" s="588" t="s">
        <v>465</v>
      </c>
      <c r="C79" s="589"/>
    </row>
    <row r="80" spans="1:3">
      <c r="A80" s="590" t="s">
        <v>467</v>
      </c>
      <c r="B80" s="591"/>
      <c r="C80" s="592"/>
    </row>
    <row r="81" spans="1:3">
      <c r="A81" s="227"/>
      <c r="B81" s="588" t="s">
        <v>392</v>
      </c>
      <c r="C81" s="589"/>
    </row>
    <row r="82" spans="1:3">
      <c r="A82" s="227"/>
      <c r="B82" s="588" t="s">
        <v>468</v>
      </c>
      <c r="C82" s="589"/>
    </row>
    <row r="83" spans="1:3" ht="76.5" customHeight="1">
      <c r="A83" s="227"/>
      <c r="B83" s="588" t="s">
        <v>482</v>
      </c>
      <c r="C83" s="589"/>
    </row>
    <row r="84" spans="1:3" ht="53.25" customHeight="1">
      <c r="A84" s="227"/>
      <c r="B84" s="588" t="s">
        <v>481</v>
      </c>
      <c r="C84" s="589"/>
    </row>
    <row r="85" spans="1:3">
      <c r="A85" s="227"/>
      <c r="B85" s="588" t="s">
        <v>469</v>
      </c>
      <c r="C85" s="589"/>
    </row>
    <row r="86" spans="1:3">
      <c r="A86" s="227"/>
      <c r="B86" s="588" t="s">
        <v>470</v>
      </c>
      <c r="C86" s="589"/>
    </row>
    <row r="87" spans="1:3">
      <c r="A87" s="227"/>
      <c r="B87" s="588" t="s">
        <v>471</v>
      </c>
      <c r="C87" s="589"/>
    </row>
    <row r="88" spans="1:3">
      <c r="A88" s="590" t="s">
        <v>472</v>
      </c>
      <c r="B88" s="591"/>
      <c r="C88" s="592"/>
    </row>
    <row r="89" spans="1:3">
      <c r="A89" s="227"/>
      <c r="B89" s="588" t="s">
        <v>392</v>
      </c>
      <c r="C89" s="589"/>
    </row>
    <row r="90" spans="1:3">
      <c r="A90" s="227"/>
      <c r="B90" s="588" t="s">
        <v>474</v>
      </c>
      <c r="C90" s="589"/>
    </row>
    <row r="91" spans="1:3" ht="12" customHeight="1">
      <c r="A91" s="227"/>
      <c r="B91" s="588" t="s">
        <v>475</v>
      </c>
      <c r="C91" s="589"/>
    </row>
    <row r="92" spans="1:3">
      <c r="A92" s="227"/>
      <c r="B92" s="588" t="s">
        <v>476</v>
      </c>
      <c r="C92" s="589"/>
    </row>
    <row r="93" spans="1:3" ht="24.75" customHeight="1">
      <c r="A93" s="227"/>
      <c r="B93" s="593" t="s">
        <v>518</v>
      </c>
      <c r="C93" s="594"/>
    </row>
    <row r="94" spans="1:3" ht="24" customHeight="1">
      <c r="A94" s="227"/>
      <c r="B94" s="593" t="s">
        <v>519</v>
      </c>
      <c r="C94" s="594"/>
    </row>
    <row r="95" spans="1:3" ht="13.5" customHeight="1">
      <c r="A95" s="227"/>
      <c r="B95" s="610" t="s">
        <v>477</v>
      </c>
      <c r="C95" s="611"/>
    </row>
    <row r="96" spans="1:3" ht="11.25" customHeight="1" thickBot="1">
      <c r="A96" s="604" t="s">
        <v>514</v>
      </c>
      <c r="B96" s="605"/>
      <c r="C96" s="606"/>
    </row>
    <row r="97" spans="1:3" ht="12.75" thickTop="1" thickBot="1">
      <c r="A97" s="609" t="s">
        <v>401</v>
      </c>
      <c r="B97" s="609"/>
      <c r="C97" s="609"/>
    </row>
    <row r="98" spans="1:3">
      <c r="A98" s="357">
        <v>2</v>
      </c>
      <c r="B98" s="354" t="s">
        <v>494</v>
      </c>
      <c r="C98" s="354" t="s">
        <v>515</v>
      </c>
    </row>
    <row r="99" spans="1:3">
      <c r="A99" s="233">
        <v>3</v>
      </c>
      <c r="B99" s="355" t="s">
        <v>495</v>
      </c>
      <c r="C99" s="356" t="s">
        <v>516</v>
      </c>
    </row>
    <row r="100" spans="1:3">
      <c r="A100" s="233">
        <v>4</v>
      </c>
      <c r="B100" s="355" t="s">
        <v>496</v>
      </c>
      <c r="C100" s="356" t="s">
        <v>520</v>
      </c>
    </row>
    <row r="101" spans="1:3" ht="11.25" customHeight="1">
      <c r="A101" s="233">
        <v>5</v>
      </c>
      <c r="B101" s="355" t="s">
        <v>497</v>
      </c>
      <c r="C101" s="356" t="s">
        <v>517</v>
      </c>
    </row>
    <row r="102" spans="1:3" ht="12" customHeight="1">
      <c r="A102" s="233">
        <v>6</v>
      </c>
      <c r="B102" s="355" t="s">
        <v>512</v>
      </c>
      <c r="C102" s="356" t="s">
        <v>498</v>
      </c>
    </row>
    <row r="103" spans="1:3" ht="12" customHeight="1">
      <c r="A103" s="233">
        <v>7</v>
      </c>
      <c r="B103" s="355" t="s">
        <v>499</v>
      </c>
      <c r="C103" s="356" t="s">
        <v>513</v>
      </c>
    </row>
    <row r="104" spans="1:3">
      <c r="A104" s="233">
        <v>8</v>
      </c>
      <c r="B104" s="355" t="s">
        <v>504</v>
      </c>
      <c r="C104" s="356" t="s">
        <v>524</v>
      </c>
    </row>
    <row r="105" spans="1:3" ht="11.25" customHeight="1">
      <c r="A105" s="590" t="s">
        <v>478</v>
      </c>
      <c r="B105" s="591"/>
      <c r="C105" s="592"/>
    </row>
    <row r="106" spans="1:3" ht="27.6" customHeight="1">
      <c r="A106" s="227"/>
      <c r="B106" s="607" t="s">
        <v>392</v>
      </c>
      <c r="C106" s="608"/>
    </row>
    <row r="107" spans="1:3">
      <c r="A107" s="226"/>
      <c r="B107" s="226"/>
      <c r="C107" s="226"/>
    </row>
    <row r="108" spans="1:3">
      <c r="A108" s="226"/>
      <c r="B108" s="226"/>
      <c r="C108" s="226"/>
    </row>
    <row r="109" spans="1:3">
      <c r="A109" s="226"/>
      <c r="B109" s="226"/>
      <c r="C109" s="226"/>
    </row>
    <row r="110" spans="1:3">
      <c r="A110" s="226"/>
      <c r="B110" s="226"/>
      <c r="C110" s="226"/>
    </row>
    <row r="111" spans="1:3">
      <c r="A111" s="226"/>
      <c r="B111" s="226"/>
      <c r="C111" s="226"/>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activeCell="L43" sqref="L43"/>
      <selection pane="topRight" activeCell="L43" sqref="L43"/>
      <selection pane="bottomLeft" activeCell="L43" sqref="L43"/>
      <selection pane="bottomRight" activeCell="Q31" sqref="Q3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190</v>
      </c>
      <c r="B1" s="453" t="str">
        <f>Info!C2</f>
        <v>სს "ბაზისბანკი"</v>
      </c>
    </row>
    <row r="2" spans="1:8">
      <c r="A2" s="18" t="s">
        <v>191</v>
      </c>
      <c r="B2" s="481">
        <v>44196</v>
      </c>
      <c r="C2" s="30"/>
      <c r="D2" s="19"/>
      <c r="E2" s="19"/>
      <c r="F2" s="19"/>
      <c r="G2" s="19"/>
      <c r="H2" s="1"/>
    </row>
    <row r="3" spans="1:8">
      <c r="A3" s="18"/>
      <c r="C3" s="30"/>
      <c r="D3" s="19"/>
      <c r="E3" s="19"/>
      <c r="F3" s="19"/>
      <c r="G3" s="19"/>
      <c r="H3" s="1"/>
    </row>
    <row r="4" spans="1:8" ht="16.5" thickBot="1">
      <c r="A4" s="70" t="s">
        <v>404</v>
      </c>
      <c r="B4" s="208" t="s">
        <v>225</v>
      </c>
      <c r="C4" s="209"/>
      <c r="D4" s="210"/>
      <c r="E4" s="210"/>
      <c r="F4" s="210"/>
      <c r="G4" s="210"/>
      <c r="H4" s="1"/>
    </row>
    <row r="5" spans="1:8" ht="15">
      <c r="A5" s="328" t="s">
        <v>26</v>
      </c>
      <c r="B5" s="329"/>
      <c r="C5" s="456">
        <v>44196</v>
      </c>
      <c r="D5" s="456">
        <v>44104</v>
      </c>
      <c r="E5" s="456">
        <v>44012</v>
      </c>
      <c r="F5" s="456">
        <v>43921</v>
      </c>
      <c r="G5" s="457">
        <v>43830</v>
      </c>
    </row>
    <row r="6" spans="1:8" ht="15">
      <c r="A6" s="458"/>
      <c r="B6" s="459" t="s">
        <v>187</v>
      </c>
      <c r="C6" s="330"/>
      <c r="D6" s="330"/>
      <c r="E6" s="330"/>
      <c r="F6" s="330"/>
      <c r="G6" s="331"/>
    </row>
    <row r="7" spans="1:8" ht="15">
      <c r="A7" s="458"/>
      <c r="B7" s="460" t="s">
        <v>192</v>
      </c>
      <c r="C7" s="330"/>
      <c r="D7" s="330"/>
      <c r="E7" s="330"/>
      <c r="F7" s="330"/>
      <c r="G7" s="331"/>
    </row>
    <row r="8" spans="1:8" ht="15">
      <c r="A8" s="461">
        <v>1</v>
      </c>
      <c r="B8" s="462" t="s">
        <v>23</v>
      </c>
      <c r="C8" s="463">
        <v>232115414.32999998</v>
      </c>
      <c r="D8" s="464">
        <v>225149320.08999997</v>
      </c>
      <c r="E8" s="464">
        <v>215968401.19</v>
      </c>
      <c r="F8" s="464">
        <v>206517106.97999999</v>
      </c>
      <c r="G8" s="465">
        <v>229020832.70999998</v>
      </c>
    </row>
    <row r="9" spans="1:8" ht="15">
      <c r="A9" s="461">
        <v>2</v>
      </c>
      <c r="B9" s="462" t="s">
        <v>89</v>
      </c>
      <c r="C9" s="463">
        <v>232115414.32999998</v>
      </c>
      <c r="D9" s="464">
        <v>225149320.08999997</v>
      </c>
      <c r="E9" s="464">
        <v>215968401.19</v>
      </c>
      <c r="F9" s="464">
        <v>206517106.97999999</v>
      </c>
      <c r="G9" s="465">
        <v>229020832.70999998</v>
      </c>
    </row>
    <row r="10" spans="1:8" ht="15">
      <c r="A10" s="461">
        <v>3</v>
      </c>
      <c r="B10" s="462" t="s">
        <v>88</v>
      </c>
      <c r="C10" s="463">
        <v>265483867.79889318</v>
      </c>
      <c r="D10" s="464">
        <v>258330127.02649707</v>
      </c>
      <c r="E10" s="464">
        <v>247142333.48140001</v>
      </c>
      <c r="F10" s="464">
        <v>240031437.33189449</v>
      </c>
      <c r="G10" s="465">
        <v>258633011.39696059</v>
      </c>
    </row>
    <row r="11" spans="1:8" ht="15">
      <c r="A11" s="458"/>
      <c r="B11" s="459" t="s">
        <v>188</v>
      </c>
      <c r="C11" s="330"/>
      <c r="D11" s="330"/>
      <c r="E11" s="330"/>
      <c r="F11" s="330"/>
      <c r="G11" s="331"/>
    </row>
    <row r="12" spans="1:8" ht="15" customHeight="1">
      <c r="A12" s="461">
        <v>4</v>
      </c>
      <c r="B12" s="462" t="s">
        <v>418</v>
      </c>
      <c r="C12" s="466">
        <v>1519303562.2598829</v>
      </c>
      <c r="D12" s="464">
        <v>1493097477.3454585</v>
      </c>
      <c r="E12" s="464">
        <v>1430337458.6237881</v>
      </c>
      <c r="F12" s="464">
        <v>1513604140.1932437</v>
      </c>
      <c r="G12" s="465">
        <v>1359785587.2047498</v>
      </c>
    </row>
    <row r="13" spans="1:8" ht="15">
      <c r="A13" s="458"/>
      <c r="B13" s="459" t="s">
        <v>90</v>
      </c>
      <c r="C13" s="330"/>
      <c r="D13" s="330"/>
      <c r="E13" s="330"/>
      <c r="F13" s="330"/>
      <c r="G13" s="331"/>
    </row>
    <row r="14" spans="1:8" s="3" customFormat="1" ht="15">
      <c r="A14" s="461"/>
      <c r="B14" s="460" t="s">
        <v>605</v>
      </c>
      <c r="C14" s="330"/>
      <c r="D14" s="330"/>
      <c r="E14" s="330"/>
      <c r="F14" s="330"/>
      <c r="G14" s="331"/>
    </row>
    <row r="15" spans="1:8" ht="15">
      <c r="A15" s="467">
        <v>5</v>
      </c>
      <c r="B15" s="468"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&gt;=5.43%</v>
      </c>
      <c r="C15" s="469">
        <v>0.15277750944303764</v>
      </c>
      <c r="D15" s="469">
        <v>0.15079345019742946</v>
      </c>
      <c r="E15" s="469">
        <v>0.15099122230763354</v>
      </c>
      <c r="F15" s="469">
        <v>0.13644063298719156</v>
      </c>
      <c r="G15" s="469">
        <v>0.16842422427846718</v>
      </c>
    </row>
    <row r="16" spans="1:8" ht="15" customHeight="1">
      <c r="A16" s="467">
        <v>6</v>
      </c>
      <c r="B16" s="468" t="str">
        <f>"პირველადი კაპიტალის კოეფიციენტი &gt;="&amp;ROUND('9.1. Capital Requirements'!$C$20*100, 2 )&amp;"%"</f>
        <v>პირველადი კაპიტალის კოეფიციენტი &gt;=7.24%</v>
      </c>
      <c r="C16" s="469">
        <v>0.15277750944303764</v>
      </c>
      <c r="D16" s="469">
        <v>0.15079345019742946</v>
      </c>
      <c r="E16" s="469">
        <v>0.15099122230763354</v>
      </c>
      <c r="F16" s="469">
        <v>0.13644063298719156</v>
      </c>
      <c r="G16" s="469">
        <v>0.16842422427846718</v>
      </c>
    </row>
    <row r="17" spans="1:7" ht="15">
      <c r="A17" s="467">
        <v>7</v>
      </c>
      <c r="B17" s="468" t="str">
        <f>"საზედამხედველო კაპიტალის კოეფიციენტი &gt;="&amp;ROUND('9.1. Capital Requirements'!$C$21*100,2)&amp;"%"</f>
        <v>საზედამხედველო კაპიტალის კოეფიციენტი &gt;=12.27%</v>
      </c>
      <c r="C17" s="469">
        <v>0.17474050242072764</v>
      </c>
      <c r="D17" s="469">
        <v>0.17301625040970259</v>
      </c>
      <c r="E17" s="469">
        <v>0.17278603170974086</v>
      </c>
      <c r="F17" s="469">
        <v>0.15858270399633642</v>
      </c>
      <c r="G17" s="469">
        <v>0.19020131837742218</v>
      </c>
    </row>
    <row r="18" spans="1:7" ht="15">
      <c r="A18" s="458"/>
      <c r="B18" s="459" t="s">
        <v>6</v>
      </c>
      <c r="C18" s="455"/>
      <c r="D18" s="455"/>
      <c r="E18" s="455"/>
      <c r="F18" s="455"/>
      <c r="G18" s="455"/>
    </row>
    <row r="19" spans="1:7" ht="15" customHeight="1">
      <c r="A19" s="470">
        <v>8</v>
      </c>
      <c r="B19" s="471" t="s">
        <v>7</v>
      </c>
      <c r="C19" s="472">
        <v>6.9850878461628629E-2</v>
      </c>
      <c r="D19" s="472">
        <v>7.0839950279849975E-2</v>
      </c>
      <c r="E19" s="472">
        <v>7.0148278795202051E-2</v>
      </c>
      <c r="F19" s="472">
        <v>7.0799938834958109E-2</v>
      </c>
      <c r="G19" s="472">
        <v>7.4598491471317488E-2</v>
      </c>
    </row>
    <row r="20" spans="1:7" ht="15">
      <c r="A20" s="470">
        <v>9</v>
      </c>
      <c r="B20" s="471" t="s">
        <v>8</v>
      </c>
      <c r="C20" s="472">
        <v>3.9204573780741186E-2</v>
      </c>
      <c r="D20" s="472">
        <v>4.0347292186893008E-2</v>
      </c>
      <c r="E20" s="472">
        <v>4.1344712489973061E-2</v>
      </c>
      <c r="F20" s="472">
        <v>4.0223945394480869E-2</v>
      </c>
      <c r="G20" s="472">
        <v>3.7182167425987976E-2</v>
      </c>
    </row>
    <row r="21" spans="1:7" ht="15">
      <c r="A21" s="470">
        <v>10</v>
      </c>
      <c r="B21" s="471" t="s">
        <v>9</v>
      </c>
      <c r="C21" s="472">
        <v>1.933807261584054E-2</v>
      </c>
      <c r="D21" s="472">
        <v>2.0405175263203994E-2</v>
      </c>
      <c r="E21" s="472">
        <v>1.7814133146248173E-2</v>
      </c>
      <c r="F21" s="472">
        <v>1.7400885598260491E-2</v>
      </c>
      <c r="G21" s="472">
        <v>2.3781958508763735E-2</v>
      </c>
    </row>
    <row r="22" spans="1:7" ht="15">
      <c r="A22" s="470">
        <v>11</v>
      </c>
      <c r="B22" s="471" t="s">
        <v>226</v>
      </c>
      <c r="C22" s="472">
        <v>3.0646304680887439E-2</v>
      </c>
      <c r="D22" s="472">
        <v>3.0492658092956964E-2</v>
      </c>
      <c r="E22" s="472">
        <v>2.8803566305228994E-2</v>
      </c>
      <c r="F22" s="472">
        <v>3.0575993440477244E-2</v>
      </c>
      <c r="G22" s="472">
        <v>3.7416324045329519E-2</v>
      </c>
    </row>
    <row r="23" spans="1:7" ht="15">
      <c r="A23" s="470">
        <v>12</v>
      </c>
      <c r="B23" s="471" t="s">
        <v>10</v>
      </c>
      <c r="C23" s="472">
        <v>3.5040779731209792E-3</v>
      </c>
      <c r="D23" s="472">
        <v>-8.8184580812811556E-4</v>
      </c>
      <c r="E23" s="472">
        <v>-1.535893525127619E-2</v>
      </c>
      <c r="F23" s="472">
        <v>-5.3841947238291776E-2</v>
      </c>
      <c r="G23" s="472">
        <v>1.6603306420514993E-2</v>
      </c>
    </row>
    <row r="24" spans="1:7" ht="15">
      <c r="A24" s="470">
        <v>13</v>
      </c>
      <c r="B24" s="471" t="s">
        <v>11</v>
      </c>
      <c r="C24" s="472">
        <v>2.540281131801141E-2</v>
      </c>
      <c r="D24" s="472">
        <v>-6.3873704896180552E-3</v>
      </c>
      <c r="E24" s="472">
        <v>-0.11145483140039698</v>
      </c>
      <c r="F24" s="472">
        <v>-0.37960631663543476</v>
      </c>
      <c r="G24" s="472">
        <v>0.10984023371340056</v>
      </c>
    </row>
    <row r="25" spans="1:7" ht="15">
      <c r="A25" s="458"/>
      <c r="B25" s="459" t="s">
        <v>12</v>
      </c>
      <c r="C25" s="455"/>
      <c r="D25" s="455"/>
      <c r="E25" s="455"/>
      <c r="F25" s="455"/>
      <c r="G25" s="455"/>
    </row>
    <row r="26" spans="1:7" ht="15">
      <c r="A26" s="470">
        <v>14</v>
      </c>
      <c r="B26" s="471" t="s">
        <v>13</v>
      </c>
      <c r="C26" s="472">
        <v>7.6626922194088634E-2</v>
      </c>
      <c r="D26" s="472">
        <v>6.1674933283950004E-2</v>
      </c>
      <c r="E26" s="472">
        <v>6.5558648322932345E-2</v>
      </c>
      <c r="F26" s="472">
        <v>5.303639470575567E-2</v>
      </c>
      <c r="G26" s="472">
        <v>3.8814743834182715E-2</v>
      </c>
    </row>
    <row r="27" spans="1:7" ht="15" customHeight="1">
      <c r="A27" s="470">
        <v>15</v>
      </c>
      <c r="B27" s="471" t="s">
        <v>14</v>
      </c>
      <c r="C27" s="472">
        <v>5.6707328997536534E-2</v>
      </c>
      <c r="D27" s="472">
        <v>6.1542531506263952E-2</v>
      </c>
      <c r="E27" s="472">
        <v>6.2280671276398046E-2</v>
      </c>
      <c r="F27" s="472">
        <v>6.1956797060720319E-2</v>
      </c>
      <c r="G27" s="472">
        <v>3.8608235866513921E-2</v>
      </c>
    </row>
    <row r="28" spans="1:7" ht="15">
      <c r="A28" s="470">
        <v>16</v>
      </c>
      <c r="B28" s="471" t="s">
        <v>15</v>
      </c>
      <c r="C28" s="472">
        <v>0.55467286457773513</v>
      </c>
      <c r="D28" s="472">
        <v>0.58474716330136189</v>
      </c>
      <c r="E28" s="472">
        <v>0.58581702432703942</v>
      </c>
      <c r="F28" s="472">
        <v>0.59136987562684029</v>
      </c>
      <c r="G28" s="472">
        <v>0.55866720046453433</v>
      </c>
    </row>
    <row r="29" spans="1:7" ht="15" customHeight="1">
      <c r="A29" s="470">
        <v>17</v>
      </c>
      <c r="B29" s="471" t="s">
        <v>16</v>
      </c>
      <c r="C29" s="472">
        <v>0.4894964707574046</v>
      </c>
      <c r="D29" s="472">
        <v>0.54156204060985791</v>
      </c>
      <c r="E29" s="472">
        <v>0.52999861011906069</v>
      </c>
      <c r="F29" s="472">
        <v>0.57251364771530533</v>
      </c>
      <c r="G29" s="472">
        <v>0.54521103035847407</v>
      </c>
    </row>
    <row r="30" spans="1:7" ht="15">
      <c r="A30" s="470">
        <v>18</v>
      </c>
      <c r="B30" s="471" t="s">
        <v>17</v>
      </c>
      <c r="C30" s="472">
        <v>9.5497690167106589E-2</v>
      </c>
      <c r="D30" s="472">
        <v>4.2007147546551528E-2</v>
      </c>
      <c r="E30" s="472">
        <v>4.0616524880453989E-2</v>
      </c>
      <c r="F30" s="472">
        <v>0.11012236161272641</v>
      </c>
      <c r="G30" s="472">
        <v>9.0015197420837273E-2</v>
      </c>
    </row>
    <row r="31" spans="1:7" ht="15" customHeight="1">
      <c r="A31" s="458"/>
      <c r="B31" s="459" t="s">
        <v>18</v>
      </c>
      <c r="C31" s="455"/>
      <c r="D31" s="455"/>
      <c r="E31" s="455"/>
      <c r="F31" s="455"/>
      <c r="G31" s="455"/>
    </row>
    <row r="32" spans="1:7" ht="15" customHeight="1">
      <c r="A32" s="470">
        <v>19</v>
      </c>
      <c r="B32" s="471" t="s">
        <v>19</v>
      </c>
      <c r="C32" s="472">
        <v>0.29533945330228051</v>
      </c>
      <c r="D32" s="472">
        <v>0.2714951603677026</v>
      </c>
      <c r="E32" s="472">
        <v>0.29938818872778328</v>
      </c>
      <c r="F32" s="472">
        <v>0.28384706777695884</v>
      </c>
      <c r="G32" s="472">
        <v>0.28866582898190268</v>
      </c>
    </row>
    <row r="33" spans="1:7" ht="15" customHeight="1">
      <c r="A33" s="470">
        <v>20</v>
      </c>
      <c r="B33" s="471" t="s">
        <v>20</v>
      </c>
      <c r="C33" s="472">
        <v>0.56787522673427027</v>
      </c>
      <c r="D33" s="472">
        <v>0.64311254702589138</v>
      </c>
      <c r="E33" s="472">
        <v>0.65440337420677563</v>
      </c>
      <c r="F33" s="472">
        <v>0.67564734044270991</v>
      </c>
      <c r="G33" s="472">
        <v>0.65081832892319491</v>
      </c>
    </row>
    <row r="34" spans="1:7" ht="15" customHeight="1">
      <c r="A34" s="470">
        <v>21</v>
      </c>
      <c r="B34" s="475" t="s">
        <v>21</v>
      </c>
      <c r="C34" s="472">
        <v>0.24492352250829472</v>
      </c>
      <c r="D34" s="472">
        <v>0.22527962660753947</v>
      </c>
      <c r="E34" s="472">
        <v>0.22100725552248712</v>
      </c>
      <c r="F34" s="472">
        <v>0.22087661990105109</v>
      </c>
      <c r="G34" s="472">
        <v>0.2203742753075271</v>
      </c>
    </row>
    <row r="35" spans="1:7" ht="15" customHeight="1">
      <c r="A35" s="477"/>
      <c r="B35" s="459" t="s">
        <v>526</v>
      </c>
      <c r="C35" s="330"/>
      <c r="D35" s="330"/>
      <c r="E35" s="330"/>
      <c r="F35" s="330"/>
      <c r="G35" s="331"/>
    </row>
    <row r="36" spans="1:7" ht="15" customHeight="1">
      <c r="A36" s="470">
        <v>22</v>
      </c>
      <c r="B36" s="478" t="s">
        <v>510</v>
      </c>
      <c r="C36" s="487">
        <v>486317738.58238661</v>
      </c>
      <c r="D36" s="475">
        <v>500473282.5186106</v>
      </c>
      <c r="E36" s="475">
        <v>482228601.83367562</v>
      </c>
      <c r="F36" s="475">
        <v>510708194.84914559</v>
      </c>
      <c r="G36" s="476">
        <v>465115398.83957189</v>
      </c>
    </row>
    <row r="37" spans="1:7" ht="15">
      <c r="A37" s="470">
        <v>23</v>
      </c>
      <c r="B37" s="471" t="s">
        <v>511</v>
      </c>
      <c r="C37" s="487">
        <v>221915531.16067123</v>
      </c>
      <c r="D37" s="473">
        <v>244182699.04260415</v>
      </c>
      <c r="E37" s="473">
        <v>216193761.30444035</v>
      </c>
      <c r="F37" s="473">
        <v>232304827.58562928</v>
      </c>
      <c r="G37" s="474">
        <v>212250100.1957415</v>
      </c>
    </row>
    <row r="38" spans="1:7" thickBot="1">
      <c r="A38" s="122">
        <v>24</v>
      </c>
      <c r="B38" s="242" t="s">
        <v>509</v>
      </c>
      <c r="C38" s="488">
        <v>2.1914542710860689</v>
      </c>
      <c r="D38" s="479">
        <v>2.0495853493342286</v>
      </c>
      <c r="E38" s="479">
        <v>2.230538933797491</v>
      </c>
      <c r="F38" s="479">
        <v>2.1984398695326068</v>
      </c>
      <c r="G38" s="480">
        <v>2.1913553793879612</v>
      </c>
    </row>
    <row r="39" spans="1:7">
      <c r="A39" s="21"/>
    </row>
    <row r="40" spans="1:7" ht="39.75">
      <c r="B40" s="24" t="s">
        <v>604</v>
      </c>
    </row>
    <row r="41" spans="1:7" ht="65.25">
      <c r="B41" s="381" t="s">
        <v>525</v>
      </c>
      <c r="D41" s="351"/>
      <c r="E41" s="351"/>
      <c r="F41" s="351"/>
      <c r="G41" s="35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L43" sqref="L43"/>
      <selection pane="topRight" activeCell="L43" sqref="L43"/>
      <selection pane="bottomLeft" activeCell="L43" sqref="L43"/>
      <selection pane="bottomRight" activeCell="D19" sqref="D19"/>
    </sheetView>
  </sheetViews>
  <sheetFormatPr defaultRowHeight="15"/>
  <cols>
    <col min="1" max="1" width="9.5703125" style="2" bestFit="1" customWidth="1"/>
    <col min="2" max="2" width="55.140625" style="2" bestFit="1" customWidth="1"/>
    <col min="3" max="3" width="12.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190</v>
      </c>
      <c r="B1" s="351" t="str">
        <f>Info!C2</f>
        <v>სს "ბაზისბანკი"</v>
      </c>
    </row>
    <row r="2" spans="1:8" ht="15.75">
      <c r="A2" s="18" t="s">
        <v>191</v>
      </c>
      <c r="B2" s="481">
        <v>44196</v>
      </c>
    </row>
    <row r="3" spans="1:8" ht="15.75">
      <c r="A3" s="18"/>
    </row>
    <row r="4" spans="1:8" ht="16.5" thickBot="1">
      <c r="A4" s="32" t="s">
        <v>405</v>
      </c>
      <c r="B4" s="71" t="s">
        <v>244</v>
      </c>
      <c r="C4" s="32"/>
      <c r="D4" s="33"/>
      <c r="E4" s="33"/>
      <c r="F4" s="34"/>
      <c r="G4" s="34"/>
      <c r="H4" s="35" t="s">
        <v>94</v>
      </c>
    </row>
    <row r="5" spans="1:8" ht="15.75">
      <c r="A5" s="36"/>
      <c r="B5" s="37"/>
      <c r="C5" s="535" t="s">
        <v>196</v>
      </c>
      <c r="D5" s="536"/>
      <c r="E5" s="537"/>
      <c r="F5" s="535" t="s">
        <v>197</v>
      </c>
      <c r="G5" s="536"/>
      <c r="H5" s="538"/>
    </row>
    <row r="6" spans="1:8" ht="15.75">
      <c r="A6" s="38" t="s">
        <v>26</v>
      </c>
      <c r="B6" s="39" t="s">
        <v>154</v>
      </c>
      <c r="C6" s="40" t="s">
        <v>27</v>
      </c>
      <c r="D6" s="40" t="s">
        <v>95</v>
      </c>
      <c r="E6" s="40" t="s">
        <v>68</v>
      </c>
      <c r="F6" s="40" t="s">
        <v>27</v>
      </c>
      <c r="G6" s="40" t="s">
        <v>95</v>
      </c>
      <c r="H6" s="41" t="s">
        <v>68</v>
      </c>
    </row>
    <row r="7" spans="1:8" ht="15.75">
      <c r="A7" s="38">
        <v>1</v>
      </c>
      <c r="B7" s="42" t="s">
        <v>155</v>
      </c>
      <c r="C7" s="243">
        <v>17113225.710000001</v>
      </c>
      <c r="D7" s="243">
        <v>26390224.994399998</v>
      </c>
      <c r="E7" s="244">
        <v>43503450.704400003</v>
      </c>
      <c r="F7" s="245">
        <v>15073237.42</v>
      </c>
      <c r="G7" s="246">
        <v>21726807.168699998</v>
      </c>
      <c r="H7" s="247">
        <v>36800044.588699996</v>
      </c>
    </row>
    <row r="8" spans="1:8" ht="15.75">
      <c r="A8" s="38">
        <v>2</v>
      </c>
      <c r="B8" s="42" t="s">
        <v>156</v>
      </c>
      <c r="C8" s="243">
        <v>195421532.97999999</v>
      </c>
      <c r="D8" s="243">
        <v>198256637.62439999</v>
      </c>
      <c r="E8" s="244">
        <v>393678170.60439998</v>
      </c>
      <c r="F8" s="245">
        <v>40851251.43</v>
      </c>
      <c r="G8" s="246">
        <v>179075241.61199999</v>
      </c>
      <c r="H8" s="247">
        <v>219926493.042</v>
      </c>
    </row>
    <row r="9" spans="1:8" ht="15.75">
      <c r="A9" s="38">
        <v>3</v>
      </c>
      <c r="B9" s="42" t="s">
        <v>157</v>
      </c>
      <c r="C9" s="243">
        <v>968349.13</v>
      </c>
      <c r="D9" s="243">
        <v>165023546.47210002</v>
      </c>
      <c r="E9" s="244">
        <v>165991895.60210001</v>
      </c>
      <c r="F9" s="245">
        <v>10431883.67</v>
      </c>
      <c r="G9" s="246">
        <v>166934406.30270001</v>
      </c>
      <c r="H9" s="247">
        <v>177366289.9727</v>
      </c>
    </row>
    <row r="10" spans="1:8" ht="15.75">
      <c r="A10" s="38">
        <v>4</v>
      </c>
      <c r="B10" s="42" t="s">
        <v>186</v>
      </c>
      <c r="C10" s="243">
        <v>11956930.49</v>
      </c>
      <c r="D10" s="243">
        <v>0</v>
      </c>
      <c r="E10" s="244">
        <v>11956930.49</v>
      </c>
      <c r="F10" s="245">
        <v>0</v>
      </c>
      <c r="G10" s="246">
        <v>0</v>
      </c>
      <c r="H10" s="247">
        <v>0</v>
      </c>
    </row>
    <row r="11" spans="1:8" ht="15.75">
      <c r="A11" s="38">
        <v>5</v>
      </c>
      <c r="B11" s="42" t="s">
        <v>158</v>
      </c>
      <c r="C11" s="243">
        <v>243722712.31</v>
      </c>
      <c r="D11" s="243">
        <v>23594699.8748</v>
      </c>
      <c r="E11" s="244">
        <v>267317412.1848</v>
      </c>
      <c r="F11" s="245">
        <v>192809747.31</v>
      </c>
      <c r="G11" s="246">
        <v>5620692</v>
      </c>
      <c r="H11" s="247">
        <v>198430439.31</v>
      </c>
    </row>
    <row r="12" spans="1:8" ht="15.75">
      <c r="A12" s="38">
        <v>6.1</v>
      </c>
      <c r="B12" s="43" t="s">
        <v>159</v>
      </c>
      <c r="C12" s="243">
        <v>486334056.45999998</v>
      </c>
      <c r="D12" s="243">
        <v>605748634.6135</v>
      </c>
      <c r="E12" s="244">
        <v>1092082691.0734999</v>
      </c>
      <c r="F12" s="245">
        <v>439957031.13</v>
      </c>
      <c r="G12" s="246">
        <v>556925665.08719993</v>
      </c>
      <c r="H12" s="247">
        <v>996882696.21719992</v>
      </c>
    </row>
    <row r="13" spans="1:8" ht="15.75">
      <c r="A13" s="38">
        <v>6.2</v>
      </c>
      <c r="B13" s="43" t="s">
        <v>160</v>
      </c>
      <c r="C13" s="243">
        <v>-20427239.46918853</v>
      </c>
      <c r="D13" s="243">
        <v>-41501852.98603148</v>
      </c>
      <c r="E13" s="244">
        <v>-61929092.455220014</v>
      </c>
      <c r="F13" s="245">
        <v>-12849483.609200001</v>
      </c>
      <c r="G13" s="246">
        <v>-25638398.657600001</v>
      </c>
      <c r="H13" s="247">
        <v>-38487882.266800001</v>
      </c>
    </row>
    <row r="14" spans="1:8" ht="15.75">
      <c r="A14" s="38">
        <v>6</v>
      </c>
      <c r="B14" s="42" t="s">
        <v>161</v>
      </c>
      <c r="C14" s="244">
        <v>465906816.99081147</v>
      </c>
      <c r="D14" s="244">
        <v>564246781.62746847</v>
      </c>
      <c r="E14" s="244">
        <v>1030153598.6182799</v>
      </c>
      <c r="F14" s="244">
        <v>427107547.52079999</v>
      </c>
      <c r="G14" s="244">
        <v>531287266.42959994</v>
      </c>
      <c r="H14" s="247">
        <v>958394813.95039988</v>
      </c>
    </row>
    <row r="15" spans="1:8" ht="15.75">
      <c r="A15" s="38">
        <v>7</v>
      </c>
      <c r="B15" s="42" t="s">
        <v>162</v>
      </c>
      <c r="C15" s="243">
        <v>10963095.720000001</v>
      </c>
      <c r="D15" s="243">
        <v>4374441.3114999998</v>
      </c>
      <c r="E15" s="244">
        <v>15337537.031500001</v>
      </c>
      <c r="F15" s="245">
        <v>6594841.580000001</v>
      </c>
      <c r="G15" s="246">
        <v>2667593.1606000005</v>
      </c>
      <c r="H15" s="247">
        <v>9262434.7406000011</v>
      </c>
    </row>
    <row r="16" spans="1:8" ht="15.75">
      <c r="A16" s="38">
        <v>8</v>
      </c>
      <c r="B16" s="42" t="s">
        <v>163</v>
      </c>
      <c r="C16" s="243">
        <v>16572737.063999999</v>
      </c>
      <c r="D16" s="243">
        <v>0</v>
      </c>
      <c r="E16" s="244">
        <v>16572737.063999999</v>
      </c>
      <c r="F16" s="245">
        <v>13825651.045</v>
      </c>
      <c r="G16" s="246">
        <v>0</v>
      </c>
      <c r="H16" s="247">
        <v>13825651.045</v>
      </c>
    </row>
    <row r="17" spans="1:8" ht="15.75">
      <c r="A17" s="38">
        <v>9</v>
      </c>
      <c r="B17" s="42" t="s">
        <v>164</v>
      </c>
      <c r="C17" s="243">
        <v>17062704.219999999</v>
      </c>
      <c r="D17" s="243">
        <v>0</v>
      </c>
      <c r="E17" s="244">
        <v>17062704.219999999</v>
      </c>
      <c r="F17" s="245">
        <v>9362704.2200000007</v>
      </c>
      <c r="G17" s="246">
        <v>0</v>
      </c>
      <c r="H17" s="247">
        <v>9362704.2200000007</v>
      </c>
    </row>
    <row r="18" spans="1:8" ht="15.75">
      <c r="A18" s="38">
        <v>10</v>
      </c>
      <c r="B18" s="42" t="s">
        <v>165</v>
      </c>
      <c r="C18" s="243">
        <v>33744563</v>
      </c>
      <c r="D18" s="243">
        <v>0</v>
      </c>
      <c r="E18" s="244">
        <v>33744563</v>
      </c>
      <c r="F18" s="245">
        <v>32516689.32</v>
      </c>
      <c r="G18" s="246">
        <v>0</v>
      </c>
      <c r="H18" s="247">
        <v>32516689.32</v>
      </c>
    </row>
    <row r="19" spans="1:8" ht="15.75">
      <c r="A19" s="38">
        <v>11</v>
      </c>
      <c r="B19" s="42" t="s">
        <v>166</v>
      </c>
      <c r="C19" s="243">
        <v>10774050.946</v>
      </c>
      <c r="D19" s="243">
        <v>174604.6874</v>
      </c>
      <c r="E19" s="244">
        <v>10948655.633400001</v>
      </c>
      <c r="F19" s="245">
        <v>8706472.1317999996</v>
      </c>
      <c r="G19" s="246">
        <v>531961.87879999995</v>
      </c>
      <c r="H19" s="247">
        <v>9238434.0105999988</v>
      </c>
    </row>
    <row r="20" spans="1:8" ht="15.75">
      <c r="A20" s="38">
        <v>12</v>
      </c>
      <c r="B20" s="44" t="s">
        <v>167</v>
      </c>
      <c r="C20" s="244">
        <v>1024206718.5608115</v>
      </c>
      <c r="D20" s="244">
        <v>982060936.59206843</v>
      </c>
      <c r="E20" s="244">
        <v>2006267655.15288</v>
      </c>
      <c r="F20" s="244">
        <v>757280025.64760005</v>
      </c>
      <c r="G20" s="244">
        <v>907843968.55239987</v>
      </c>
      <c r="H20" s="247">
        <v>1665123994.1999998</v>
      </c>
    </row>
    <row r="21" spans="1:8" ht="15.75">
      <c r="A21" s="38"/>
      <c r="B21" s="39" t="s">
        <v>184</v>
      </c>
      <c r="C21" s="248"/>
      <c r="D21" s="248"/>
      <c r="E21" s="248"/>
      <c r="F21" s="249"/>
      <c r="G21" s="250"/>
      <c r="H21" s="251"/>
    </row>
    <row r="22" spans="1:8" ht="15.75">
      <c r="A22" s="38">
        <v>13</v>
      </c>
      <c r="B22" s="42" t="s">
        <v>168</v>
      </c>
      <c r="C22" s="243">
        <v>1144.46</v>
      </c>
      <c r="D22" s="243">
        <v>40233000</v>
      </c>
      <c r="E22" s="244">
        <v>40234144.460000001</v>
      </c>
      <c r="F22" s="245">
        <v>28001144.460000001</v>
      </c>
      <c r="G22" s="246">
        <v>22466500</v>
      </c>
      <c r="H22" s="247">
        <v>50467644.460000001</v>
      </c>
    </row>
    <row r="23" spans="1:8" ht="15.75">
      <c r="A23" s="38">
        <v>14</v>
      </c>
      <c r="B23" s="42" t="s">
        <v>169</v>
      </c>
      <c r="C23" s="243">
        <v>205419395.77000001</v>
      </c>
      <c r="D23" s="243">
        <v>75192494.427299991</v>
      </c>
      <c r="E23" s="244">
        <v>280611890.19730002</v>
      </c>
      <c r="F23" s="245">
        <v>122834834.96000001</v>
      </c>
      <c r="G23" s="246">
        <v>107699065.92389999</v>
      </c>
      <c r="H23" s="247">
        <v>230533900.88389999</v>
      </c>
    </row>
    <row r="24" spans="1:8" ht="15.75">
      <c r="A24" s="38">
        <v>15</v>
      </c>
      <c r="B24" s="42" t="s">
        <v>170</v>
      </c>
      <c r="C24" s="243">
        <v>52109056.420000002</v>
      </c>
      <c r="D24" s="243">
        <v>158661194.5772</v>
      </c>
      <c r="E24" s="244">
        <v>210770250.99720001</v>
      </c>
      <c r="F24" s="245">
        <v>37321730.18</v>
      </c>
      <c r="G24" s="246">
        <v>99094862.4551</v>
      </c>
      <c r="H24" s="247">
        <v>136416592.63510001</v>
      </c>
    </row>
    <row r="25" spans="1:8" ht="15.75">
      <c r="A25" s="38">
        <v>16</v>
      </c>
      <c r="B25" s="42" t="s">
        <v>171</v>
      </c>
      <c r="C25" s="243">
        <v>136769542.41</v>
      </c>
      <c r="D25" s="243">
        <v>307313637.23609996</v>
      </c>
      <c r="E25" s="244">
        <v>444083179.64609993</v>
      </c>
      <c r="F25" s="245">
        <v>77838436.99000001</v>
      </c>
      <c r="G25" s="246">
        <v>318550941.449</v>
      </c>
      <c r="H25" s="247">
        <v>396389378.43900001</v>
      </c>
    </row>
    <row r="26" spans="1:8" ht="15.75">
      <c r="A26" s="38">
        <v>17</v>
      </c>
      <c r="B26" s="42" t="s">
        <v>172</v>
      </c>
      <c r="C26" s="248">
        <v>0</v>
      </c>
      <c r="D26" s="248">
        <v>0</v>
      </c>
      <c r="E26" s="244">
        <v>0</v>
      </c>
      <c r="F26" s="249">
        <v>0</v>
      </c>
      <c r="G26" s="250">
        <v>0</v>
      </c>
      <c r="H26" s="247">
        <v>0</v>
      </c>
    </row>
    <row r="27" spans="1:8" ht="15.75">
      <c r="A27" s="38">
        <v>18</v>
      </c>
      <c r="B27" s="42" t="s">
        <v>173</v>
      </c>
      <c r="C27" s="243">
        <v>352336789.40999997</v>
      </c>
      <c r="D27" s="243">
        <v>386848681.43079996</v>
      </c>
      <c r="E27" s="244">
        <v>739185470.84079993</v>
      </c>
      <c r="F27" s="245">
        <v>220494400</v>
      </c>
      <c r="G27" s="246">
        <v>349425993.88910002</v>
      </c>
      <c r="H27" s="247">
        <v>569920393.88910007</v>
      </c>
    </row>
    <row r="28" spans="1:8" ht="15.75">
      <c r="A28" s="38">
        <v>19</v>
      </c>
      <c r="B28" s="42" t="s">
        <v>174</v>
      </c>
      <c r="C28" s="243">
        <v>2630167.1999999997</v>
      </c>
      <c r="D28" s="243">
        <v>7486980.0011</v>
      </c>
      <c r="E28" s="244">
        <v>10117147.201099999</v>
      </c>
      <c r="F28" s="245">
        <v>2173978.5</v>
      </c>
      <c r="G28" s="246">
        <v>8605927.1140000001</v>
      </c>
      <c r="H28" s="247">
        <v>10779905.614</v>
      </c>
    </row>
    <row r="29" spans="1:8" ht="15.75">
      <c r="A29" s="38">
        <v>20</v>
      </c>
      <c r="B29" s="42" t="s">
        <v>96</v>
      </c>
      <c r="C29" s="243">
        <v>11156194.959999999</v>
      </c>
      <c r="D29" s="243">
        <v>7514908.4450000003</v>
      </c>
      <c r="E29" s="244">
        <v>18671103.405000001</v>
      </c>
      <c r="F29" s="245">
        <v>8764743.6600000001</v>
      </c>
      <c r="G29" s="246">
        <v>7232925.0516999997</v>
      </c>
      <c r="H29" s="247">
        <v>15997668.7117</v>
      </c>
    </row>
    <row r="30" spans="1:8" ht="15.75">
      <c r="A30" s="38">
        <v>21</v>
      </c>
      <c r="B30" s="42" t="s">
        <v>175</v>
      </c>
      <c r="C30" s="243">
        <v>0</v>
      </c>
      <c r="D30" s="243">
        <v>16055340</v>
      </c>
      <c r="E30" s="244">
        <v>16055340</v>
      </c>
      <c r="F30" s="245">
        <v>0</v>
      </c>
      <c r="G30" s="246">
        <v>14051730</v>
      </c>
      <c r="H30" s="247">
        <v>14051730</v>
      </c>
    </row>
    <row r="31" spans="1:8" ht="15.75">
      <c r="A31" s="38">
        <v>22</v>
      </c>
      <c r="B31" s="44" t="s">
        <v>176</v>
      </c>
      <c r="C31" s="244">
        <v>760422290.63000011</v>
      </c>
      <c r="D31" s="244">
        <v>999306236.11749983</v>
      </c>
      <c r="E31" s="244">
        <v>1759728526.7474999</v>
      </c>
      <c r="F31" s="244">
        <v>497429268.75000006</v>
      </c>
      <c r="G31" s="244">
        <v>927127945.8828001</v>
      </c>
      <c r="H31" s="247">
        <v>1424557214.6328001</v>
      </c>
    </row>
    <row r="32" spans="1:8" ht="15.75">
      <c r="A32" s="38"/>
      <c r="B32" s="39" t="s">
        <v>185</v>
      </c>
      <c r="C32" s="248"/>
      <c r="D32" s="248"/>
      <c r="E32" s="243"/>
      <c r="F32" s="249"/>
      <c r="G32" s="250"/>
      <c r="H32" s="251"/>
    </row>
    <row r="33" spans="1:8" ht="15.75">
      <c r="A33" s="38">
        <v>23</v>
      </c>
      <c r="B33" s="42" t="s">
        <v>177</v>
      </c>
      <c r="C33" s="243">
        <v>16181147</v>
      </c>
      <c r="D33" s="248">
        <v>0</v>
      </c>
      <c r="E33" s="244">
        <v>16181147</v>
      </c>
      <c r="F33" s="245">
        <v>16181147</v>
      </c>
      <c r="G33" s="250">
        <v>0</v>
      </c>
      <c r="H33" s="247">
        <v>16181147</v>
      </c>
    </row>
    <row r="34" spans="1:8" ht="15.75">
      <c r="A34" s="38">
        <v>24</v>
      </c>
      <c r="B34" s="42" t="s">
        <v>178</v>
      </c>
      <c r="C34" s="243">
        <v>0</v>
      </c>
      <c r="D34" s="248">
        <v>0</v>
      </c>
      <c r="E34" s="244">
        <v>0</v>
      </c>
      <c r="F34" s="245">
        <v>0</v>
      </c>
      <c r="G34" s="250">
        <v>0</v>
      </c>
      <c r="H34" s="247">
        <v>0</v>
      </c>
    </row>
    <row r="35" spans="1:8" ht="15.75">
      <c r="A35" s="38">
        <v>25</v>
      </c>
      <c r="B35" s="43" t="s">
        <v>179</v>
      </c>
      <c r="C35" s="243">
        <v>0</v>
      </c>
      <c r="D35" s="248">
        <v>0</v>
      </c>
      <c r="E35" s="244">
        <v>0</v>
      </c>
      <c r="F35" s="245">
        <v>0</v>
      </c>
      <c r="G35" s="250">
        <v>0</v>
      </c>
      <c r="H35" s="247">
        <v>0</v>
      </c>
    </row>
    <row r="36" spans="1:8" ht="15.75">
      <c r="A36" s="38">
        <v>26</v>
      </c>
      <c r="B36" s="42" t="s">
        <v>180</v>
      </c>
      <c r="C36" s="243">
        <v>76412652.799999997</v>
      </c>
      <c r="D36" s="248">
        <v>0</v>
      </c>
      <c r="E36" s="244">
        <v>76412652.799999997</v>
      </c>
      <c r="F36" s="245">
        <v>76412652.799999997</v>
      </c>
      <c r="G36" s="250">
        <v>0</v>
      </c>
      <c r="H36" s="247">
        <v>76412652.799999997</v>
      </c>
    </row>
    <row r="37" spans="1:8" ht="15.75">
      <c r="A37" s="38">
        <v>27</v>
      </c>
      <c r="B37" s="42" t="s">
        <v>181</v>
      </c>
      <c r="C37" s="243">
        <v>138459629.03</v>
      </c>
      <c r="D37" s="248">
        <v>0</v>
      </c>
      <c r="E37" s="244">
        <v>138459629.03</v>
      </c>
      <c r="F37" s="245">
        <v>113629627.99000001</v>
      </c>
      <c r="G37" s="250">
        <v>0</v>
      </c>
      <c r="H37" s="247">
        <v>113629627.99000001</v>
      </c>
    </row>
    <row r="38" spans="1:8" ht="15.75">
      <c r="A38" s="38">
        <v>28</v>
      </c>
      <c r="B38" s="42" t="s">
        <v>182</v>
      </c>
      <c r="C38" s="243">
        <v>5972349.4774000049</v>
      </c>
      <c r="D38" s="248">
        <v>0</v>
      </c>
      <c r="E38" s="244">
        <v>5972349.4774000049</v>
      </c>
      <c r="F38" s="245">
        <v>24830001.858699992</v>
      </c>
      <c r="G38" s="250">
        <v>0</v>
      </c>
      <c r="H38" s="247">
        <v>24830001.858699992</v>
      </c>
    </row>
    <row r="39" spans="1:8" ht="15.75">
      <c r="A39" s="38">
        <v>29</v>
      </c>
      <c r="B39" s="42" t="s">
        <v>198</v>
      </c>
      <c r="C39" s="243">
        <v>9513350.1799999997</v>
      </c>
      <c r="D39" s="248">
        <v>0</v>
      </c>
      <c r="E39" s="244">
        <v>9513350.1799999997</v>
      </c>
      <c r="F39" s="245">
        <v>9513350.1799999997</v>
      </c>
      <c r="G39" s="250">
        <v>0</v>
      </c>
      <c r="H39" s="247">
        <v>9513350.1799999997</v>
      </c>
    </row>
    <row r="40" spans="1:8" ht="15.75">
      <c r="A40" s="38">
        <v>30</v>
      </c>
      <c r="B40" s="44" t="s">
        <v>183</v>
      </c>
      <c r="C40" s="243">
        <v>246539128.4874</v>
      </c>
      <c r="D40" s="248">
        <v>0</v>
      </c>
      <c r="E40" s="244">
        <v>246539128.4874</v>
      </c>
      <c r="F40" s="245">
        <v>240566779.82870001</v>
      </c>
      <c r="G40" s="250">
        <v>0</v>
      </c>
      <c r="H40" s="247">
        <v>240566779.82870001</v>
      </c>
    </row>
    <row r="41" spans="1:8" ht="16.5" thickBot="1">
      <c r="A41" s="45">
        <v>31</v>
      </c>
      <c r="B41" s="46" t="s">
        <v>199</v>
      </c>
      <c r="C41" s="252">
        <v>1006961419.1174002</v>
      </c>
      <c r="D41" s="252">
        <v>999306236.11749983</v>
      </c>
      <c r="E41" s="252">
        <v>2006267655.2349</v>
      </c>
      <c r="F41" s="252">
        <v>737996048.57870007</v>
      </c>
      <c r="G41" s="252">
        <v>927127945.8828001</v>
      </c>
      <c r="H41" s="253">
        <v>1665123994.4615002</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L43" sqref="L43"/>
      <selection pane="topRight" activeCell="L43" sqref="L43"/>
      <selection pane="bottomLeft" activeCell="L43" sqref="L43"/>
      <selection pane="bottomRight" activeCell="F7" sqref="F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190</v>
      </c>
      <c r="B1" s="17" t="str">
        <f>Info!C2</f>
        <v>სს "ბაზისბანკი"</v>
      </c>
      <c r="C1" s="17"/>
    </row>
    <row r="2" spans="1:8" ht="15.75">
      <c r="A2" s="18" t="s">
        <v>191</v>
      </c>
      <c r="B2" s="481">
        <v>44196</v>
      </c>
      <c r="C2" s="30"/>
      <c r="D2" s="19"/>
      <c r="E2" s="19"/>
      <c r="F2" s="19"/>
      <c r="G2" s="19"/>
      <c r="H2" s="19"/>
    </row>
    <row r="3" spans="1:8" ht="15.75">
      <c r="A3" s="18"/>
      <c r="B3" s="17"/>
      <c r="C3" s="30"/>
      <c r="D3" s="19"/>
      <c r="E3" s="19"/>
      <c r="F3" s="19"/>
      <c r="G3" s="19"/>
      <c r="H3" s="19"/>
    </row>
    <row r="4" spans="1:8" ht="16.5" thickBot="1">
      <c r="A4" s="48" t="s">
        <v>406</v>
      </c>
      <c r="B4" s="31" t="s">
        <v>224</v>
      </c>
      <c r="C4" s="34"/>
      <c r="D4" s="34"/>
      <c r="E4" s="34"/>
      <c r="F4" s="48"/>
      <c r="G4" s="48"/>
      <c r="H4" s="49" t="s">
        <v>94</v>
      </c>
    </row>
    <row r="5" spans="1:8" ht="15.75">
      <c r="A5" s="123"/>
      <c r="B5" s="124"/>
      <c r="C5" s="535" t="s">
        <v>196</v>
      </c>
      <c r="D5" s="536"/>
      <c r="E5" s="537"/>
      <c r="F5" s="535" t="s">
        <v>197</v>
      </c>
      <c r="G5" s="536"/>
      <c r="H5" s="538"/>
    </row>
    <row r="6" spans="1:8">
      <c r="A6" s="125" t="s">
        <v>26</v>
      </c>
      <c r="B6" s="50"/>
      <c r="C6" s="51" t="s">
        <v>27</v>
      </c>
      <c r="D6" s="51" t="s">
        <v>97</v>
      </c>
      <c r="E6" s="51" t="s">
        <v>68</v>
      </c>
      <c r="F6" s="51" t="s">
        <v>27</v>
      </c>
      <c r="G6" s="51" t="s">
        <v>97</v>
      </c>
      <c r="H6" s="126" t="s">
        <v>68</v>
      </c>
    </row>
    <row r="7" spans="1:8">
      <c r="A7" s="127"/>
      <c r="B7" s="53" t="s">
        <v>93</v>
      </c>
      <c r="C7" s="54"/>
      <c r="D7" s="54"/>
      <c r="E7" s="54"/>
      <c r="F7" s="54"/>
      <c r="G7" s="54"/>
      <c r="H7" s="128"/>
    </row>
    <row r="8" spans="1:8" ht="15.75">
      <c r="A8" s="127">
        <v>1</v>
      </c>
      <c r="B8" s="55" t="s">
        <v>98</v>
      </c>
      <c r="C8" s="254">
        <v>2192530.86</v>
      </c>
      <c r="D8" s="254">
        <v>215103.65</v>
      </c>
      <c r="E8" s="244">
        <v>2407634.5099999998</v>
      </c>
      <c r="F8" s="254">
        <v>1447505.76</v>
      </c>
      <c r="G8" s="254">
        <v>1943232.05</v>
      </c>
      <c r="H8" s="255">
        <v>3390737.81</v>
      </c>
    </row>
    <row r="9" spans="1:8" ht="15.75">
      <c r="A9" s="127">
        <v>2</v>
      </c>
      <c r="B9" s="55" t="s">
        <v>99</v>
      </c>
      <c r="C9" s="256">
        <v>51853082.060000002</v>
      </c>
      <c r="D9" s="256">
        <v>41642374.057399996</v>
      </c>
      <c r="E9" s="244">
        <v>93495456.117399991</v>
      </c>
      <c r="F9" s="256">
        <v>41246126.75999999</v>
      </c>
      <c r="G9" s="256">
        <v>44703225.6087</v>
      </c>
      <c r="H9" s="255">
        <v>85949352.368699998</v>
      </c>
    </row>
    <row r="10" spans="1:8" ht="15.75">
      <c r="A10" s="127">
        <v>2.1</v>
      </c>
      <c r="B10" s="56" t="s">
        <v>100</v>
      </c>
      <c r="C10" s="254">
        <v>0</v>
      </c>
      <c r="D10" s="254">
        <v>0</v>
      </c>
      <c r="E10" s="244">
        <v>0</v>
      </c>
      <c r="F10" s="254">
        <v>13970.86</v>
      </c>
      <c r="G10" s="254">
        <v>0</v>
      </c>
      <c r="H10" s="255">
        <v>13970.86</v>
      </c>
    </row>
    <row r="11" spans="1:8" ht="15.75">
      <c r="A11" s="127">
        <v>2.2000000000000002</v>
      </c>
      <c r="B11" s="56" t="s">
        <v>101</v>
      </c>
      <c r="C11" s="254">
        <v>9969695.5999999996</v>
      </c>
      <c r="D11" s="254">
        <v>20912736.122699998</v>
      </c>
      <c r="E11" s="244">
        <v>30882431.7227</v>
      </c>
      <c r="F11" s="254">
        <v>6828223.8399999999</v>
      </c>
      <c r="G11" s="254">
        <v>20869231.707400002</v>
      </c>
      <c r="H11" s="255">
        <v>27697455.547400001</v>
      </c>
    </row>
    <row r="12" spans="1:8" ht="15.75">
      <c r="A12" s="127">
        <v>2.2999999999999998</v>
      </c>
      <c r="B12" s="56" t="s">
        <v>102</v>
      </c>
      <c r="C12" s="254">
        <v>3944372.37</v>
      </c>
      <c r="D12" s="254">
        <v>0</v>
      </c>
      <c r="E12" s="244">
        <v>3944372.37</v>
      </c>
      <c r="F12" s="254">
        <v>1124814.81</v>
      </c>
      <c r="G12" s="254">
        <v>168.21</v>
      </c>
      <c r="H12" s="255">
        <v>1124983.02</v>
      </c>
    </row>
    <row r="13" spans="1:8" ht="15.75">
      <c r="A13" s="127">
        <v>2.4</v>
      </c>
      <c r="B13" s="56" t="s">
        <v>103</v>
      </c>
      <c r="C13" s="254">
        <v>1885541.3</v>
      </c>
      <c r="D13" s="254">
        <v>341123.52</v>
      </c>
      <c r="E13" s="244">
        <v>2226664.8200000003</v>
      </c>
      <c r="F13" s="254">
        <v>1281160.03</v>
      </c>
      <c r="G13" s="254">
        <v>392051.83</v>
      </c>
      <c r="H13" s="255">
        <v>1673211.86</v>
      </c>
    </row>
    <row r="14" spans="1:8" ht="15.75">
      <c r="A14" s="127">
        <v>2.5</v>
      </c>
      <c r="B14" s="56" t="s">
        <v>104</v>
      </c>
      <c r="C14" s="254">
        <v>3241552.22</v>
      </c>
      <c r="D14" s="254">
        <v>4154373.3</v>
      </c>
      <c r="E14" s="244">
        <v>7395925.5199999996</v>
      </c>
      <c r="F14" s="254">
        <v>3067291.43</v>
      </c>
      <c r="G14" s="254">
        <v>3568412.58</v>
      </c>
      <c r="H14" s="255">
        <v>6635704.0099999998</v>
      </c>
    </row>
    <row r="15" spans="1:8" ht="15.75">
      <c r="A15" s="127">
        <v>2.6</v>
      </c>
      <c r="B15" s="56" t="s">
        <v>105</v>
      </c>
      <c r="C15" s="254">
        <v>1136324.22</v>
      </c>
      <c r="D15" s="254">
        <v>1044021.17</v>
      </c>
      <c r="E15" s="244">
        <v>2180345.39</v>
      </c>
      <c r="F15" s="254">
        <v>815501.22</v>
      </c>
      <c r="G15" s="254">
        <v>1169611.99</v>
      </c>
      <c r="H15" s="255">
        <v>1985113.21</v>
      </c>
    </row>
    <row r="16" spans="1:8" ht="15.75">
      <c r="A16" s="127">
        <v>2.7</v>
      </c>
      <c r="B16" s="56" t="s">
        <v>106</v>
      </c>
      <c r="C16" s="254">
        <v>78514.09</v>
      </c>
      <c r="D16" s="254">
        <v>74589.179999999993</v>
      </c>
      <c r="E16" s="244">
        <v>153103.26999999999</v>
      </c>
      <c r="F16" s="254">
        <v>59335.03</v>
      </c>
      <c r="G16" s="254">
        <v>446740.18</v>
      </c>
      <c r="H16" s="255">
        <v>506075.20999999996</v>
      </c>
    </row>
    <row r="17" spans="1:8" ht="15.75">
      <c r="A17" s="127">
        <v>2.8</v>
      </c>
      <c r="B17" s="56" t="s">
        <v>107</v>
      </c>
      <c r="C17" s="254">
        <v>22482545.460000001</v>
      </c>
      <c r="D17" s="254">
        <v>9946425.5046999995</v>
      </c>
      <c r="E17" s="244">
        <v>32428970.964699998</v>
      </c>
      <c r="F17" s="254">
        <v>20817277.77</v>
      </c>
      <c r="G17" s="254">
        <v>12373532.5713</v>
      </c>
      <c r="H17" s="255">
        <v>33190810.3413</v>
      </c>
    </row>
    <row r="18" spans="1:8" ht="15.75">
      <c r="A18" s="127">
        <v>2.9</v>
      </c>
      <c r="B18" s="56" t="s">
        <v>108</v>
      </c>
      <c r="C18" s="254">
        <v>9114536.8000000007</v>
      </c>
      <c r="D18" s="254">
        <v>5169105.26</v>
      </c>
      <c r="E18" s="244">
        <v>14283642.060000001</v>
      </c>
      <c r="F18" s="254">
        <v>7238551.7699999996</v>
      </c>
      <c r="G18" s="254">
        <v>5883476.54</v>
      </c>
      <c r="H18" s="255">
        <v>13122028.309999999</v>
      </c>
    </row>
    <row r="19" spans="1:8" ht="15.75">
      <c r="A19" s="127">
        <v>3</v>
      </c>
      <c r="B19" s="55" t="s">
        <v>109</v>
      </c>
      <c r="C19" s="254">
        <v>1172897.79</v>
      </c>
      <c r="D19" s="254">
        <v>1068844.1000000001</v>
      </c>
      <c r="E19" s="244">
        <v>2241741.89</v>
      </c>
      <c r="F19" s="254">
        <v>1869338.74</v>
      </c>
      <c r="G19" s="254">
        <v>2458420.92</v>
      </c>
      <c r="H19" s="255">
        <v>4327759.66</v>
      </c>
    </row>
    <row r="20" spans="1:8" ht="15.75">
      <c r="A20" s="127">
        <v>4</v>
      </c>
      <c r="B20" s="55" t="s">
        <v>110</v>
      </c>
      <c r="C20" s="254">
        <v>16603626.49</v>
      </c>
      <c r="D20" s="254">
        <v>1630967.85</v>
      </c>
      <c r="E20" s="244">
        <v>18234594.34</v>
      </c>
      <c r="F20" s="254">
        <v>13982510.41</v>
      </c>
      <c r="G20" s="254">
        <v>777063.95</v>
      </c>
      <c r="H20" s="255">
        <v>14759574.359999999</v>
      </c>
    </row>
    <row r="21" spans="1:8" ht="15.75">
      <c r="A21" s="127">
        <v>5</v>
      </c>
      <c r="B21" s="55" t="s">
        <v>111</v>
      </c>
      <c r="C21" s="254">
        <v>1669778.25</v>
      </c>
      <c r="D21" s="254">
        <v>1004611.81</v>
      </c>
      <c r="E21" s="244">
        <v>2674390.06</v>
      </c>
      <c r="F21" s="254">
        <v>2578206.17</v>
      </c>
      <c r="G21" s="254">
        <v>555322.31000000006</v>
      </c>
      <c r="H21" s="255">
        <v>3133528.48</v>
      </c>
    </row>
    <row r="22" spans="1:8" ht="15.75">
      <c r="A22" s="127">
        <v>6</v>
      </c>
      <c r="B22" s="57" t="s">
        <v>112</v>
      </c>
      <c r="C22" s="256">
        <v>73491915.450000003</v>
      </c>
      <c r="D22" s="256">
        <v>45561901.467399999</v>
      </c>
      <c r="E22" s="244">
        <v>119053816.9174</v>
      </c>
      <c r="F22" s="256">
        <v>61123687.839999996</v>
      </c>
      <c r="G22" s="256">
        <v>50437264.838700004</v>
      </c>
      <c r="H22" s="255">
        <v>111560952.6787</v>
      </c>
    </row>
    <row r="23" spans="1:8" ht="15.75">
      <c r="A23" s="127"/>
      <c r="B23" s="53" t="s">
        <v>91</v>
      </c>
      <c r="C23" s="254"/>
      <c r="D23" s="254"/>
      <c r="E23" s="243"/>
      <c r="F23" s="254"/>
      <c r="G23" s="254"/>
      <c r="H23" s="257"/>
    </row>
    <row r="24" spans="1:8" ht="15.75">
      <c r="A24" s="127">
        <v>7</v>
      </c>
      <c r="B24" s="55" t="s">
        <v>113</v>
      </c>
      <c r="C24" s="254">
        <v>8320162.46</v>
      </c>
      <c r="D24" s="254">
        <v>2266674.38</v>
      </c>
      <c r="E24" s="244">
        <v>10586836.84</v>
      </c>
      <c r="F24" s="254">
        <v>7401658.5599999996</v>
      </c>
      <c r="G24" s="254">
        <v>2159871.27</v>
      </c>
      <c r="H24" s="255">
        <v>9561529.8300000001</v>
      </c>
    </row>
    <row r="25" spans="1:8" ht="15.75">
      <c r="A25" s="127">
        <v>8</v>
      </c>
      <c r="B25" s="55" t="s">
        <v>114</v>
      </c>
      <c r="C25" s="254">
        <v>9318784.7699999996</v>
      </c>
      <c r="D25" s="254">
        <v>9192392.3699999992</v>
      </c>
      <c r="E25" s="244">
        <v>18511177.140000001</v>
      </c>
      <c r="F25" s="254">
        <v>7324005.5599999996</v>
      </c>
      <c r="G25" s="254">
        <v>9702464.8900000006</v>
      </c>
      <c r="H25" s="255">
        <v>17026470.449999999</v>
      </c>
    </row>
    <row r="26" spans="1:8" ht="15.75">
      <c r="A26" s="127">
        <v>9</v>
      </c>
      <c r="B26" s="55" t="s">
        <v>115</v>
      </c>
      <c r="C26" s="254">
        <v>1002650.36</v>
      </c>
      <c r="D26" s="254">
        <v>199721.2</v>
      </c>
      <c r="E26" s="244">
        <v>1202371.56</v>
      </c>
      <c r="F26" s="254">
        <v>1065674.82</v>
      </c>
      <c r="G26" s="254">
        <v>308316.58</v>
      </c>
      <c r="H26" s="255">
        <v>1373991.4000000001</v>
      </c>
    </row>
    <row r="27" spans="1:8" ht="15.75">
      <c r="A27" s="127">
        <v>10</v>
      </c>
      <c r="B27" s="55" t="s">
        <v>116</v>
      </c>
      <c r="C27" s="254">
        <v>240773.96</v>
      </c>
      <c r="D27" s="254">
        <v>7960.57</v>
      </c>
      <c r="E27" s="244">
        <v>248734.53</v>
      </c>
      <c r="F27" s="254">
        <v>221867.57</v>
      </c>
      <c r="G27" s="254">
        <v>0</v>
      </c>
      <c r="H27" s="255">
        <v>221867.57</v>
      </c>
    </row>
    <row r="28" spans="1:8" ht="15.75">
      <c r="A28" s="127">
        <v>11</v>
      </c>
      <c r="B28" s="55" t="s">
        <v>117</v>
      </c>
      <c r="C28" s="254">
        <v>21090458.739999998</v>
      </c>
      <c r="D28" s="254">
        <v>15095761.779999999</v>
      </c>
      <c r="E28" s="244">
        <v>36186220.519999996</v>
      </c>
      <c r="F28" s="254">
        <v>8295206.7300000004</v>
      </c>
      <c r="G28" s="254">
        <v>19126321.460000001</v>
      </c>
      <c r="H28" s="255">
        <v>27421528.190000001</v>
      </c>
    </row>
    <row r="29" spans="1:8" ht="15.75">
      <c r="A29" s="127">
        <v>12</v>
      </c>
      <c r="B29" s="55" t="s">
        <v>118</v>
      </c>
      <c r="C29" s="254">
        <v>2401.5</v>
      </c>
      <c r="D29" s="254">
        <v>82522.05</v>
      </c>
      <c r="E29" s="244">
        <v>84923.55</v>
      </c>
      <c r="F29" s="254"/>
      <c r="G29" s="254"/>
      <c r="H29" s="255">
        <v>0</v>
      </c>
    </row>
    <row r="30" spans="1:8" ht="15.75">
      <c r="A30" s="127">
        <v>13</v>
      </c>
      <c r="B30" s="58" t="s">
        <v>119</v>
      </c>
      <c r="C30" s="256">
        <v>39975231.789999999</v>
      </c>
      <c r="D30" s="256">
        <v>26845032.349999998</v>
      </c>
      <c r="E30" s="244">
        <v>66820264.140000001</v>
      </c>
      <c r="F30" s="256">
        <v>24308413.240000002</v>
      </c>
      <c r="G30" s="256">
        <v>31296974.200000003</v>
      </c>
      <c r="H30" s="255">
        <v>55605387.440000005</v>
      </c>
    </row>
    <row r="31" spans="1:8" ht="15.75">
      <c r="A31" s="127">
        <v>14</v>
      </c>
      <c r="B31" s="58" t="s">
        <v>120</v>
      </c>
      <c r="C31" s="256">
        <v>33516683.660000004</v>
      </c>
      <c r="D31" s="256">
        <v>18716869.117400002</v>
      </c>
      <c r="E31" s="244">
        <v>52233552.777400002</v>
      </c>
      <c r="F31" s="256">
        <v>36815274.599999994</v>
      </c>
      <c r="G31" s="256">
        <v>19140290.638700001</v>
      </c>
      <c r="H31" s="255">
        <v>55955565.238699995</v>
      </c>
    </row>
    <row r="32" spans="1:8">
      <c r="A32" s="127"/>
      <c r="B32" s="53"/>
      <c r="C32" s="258"/>
      <c r="D32" s="258"/>
      <c r="E32" s="258"/>
      <c r="F32" s="258"/>
      <c r="G32" s="258"/>
      <c r="H32" s="259"/>
    </row>
    <row r="33" spans="1:8" ht="15.75">
      <c r="A33" s="127"/>
      <c r="B33" s="53" t="s">
        <v>121</v>
      </c>
      <c r="C33" s="254"/>
      <c r="D33" s="254"/>
      <c r="E33" s="243"/>
      <c r="F33" s="254"/>
      <c r="G33" s="254"/>
      <c r="H33" s="257"/>
    </row>
    <row r="34" spans="1:8" ht="15.75">
      <c r="A34" s="127">
        <v>15</v>
      </c>
      <c r="B34" s="52" t="s">
        <v>92</v>
      </c>
      <c r="C34" s="260">
        <v>1950589.3700000006</v>
      </c>
      <c r="D34" s="260">
        <v>-315563.05000000028</v>
      </c>
      <c r="E34" s="244">
        <v>1635026.3200000003</v>
      </c>
      <c r="F34" s="260">
        <v>3194684.62</v>
      </c>
      <c r="G34" s="260">
        <v>-1159292.9900000002</v>
      </c>
      <c r="H34" s="255">
        <v>2035391.63</v>
      </c>
    </row>
    <row r="35" spans="1:8" ht="15.75">
      <c r="A35" s="127">
        <v>15.1</v>
      </c>
      <c r="B35" s="56" t="s">
        <v>122</v>
      </c>
      <c r="C35" s="254">
        <v>4543517.7300000004</v>
      </c>
      <c r="D35" s="254">
        <v>2657084.88</v>
      </c>
      <c r="E35" s="244">
        <v>7200602.6100000003</v>
      </c>
      <c r="F35" s="254">
        <v>5396578.8799999999</v>
      </c>
      <c r="G35" s="254">
        <v>3807703.04</v>
      </c>
      <c r="H35" s="255">
        <v>9204281.9199999999</v>
      </c>
    </row>
    <row r="36" spans="1:8" ht="15.75">
      <c r="A36" s="127">
        <v>15.2</v>
      </c>
      <c r="B36" s="56" t="s">
        <v>123</v>
      </c>
      <c r="C36" s="254">
        <v>2592928.36</v>
      </c>
      <c r="D36" s="254">
        <v>2972647.93</v>
      </c>
      <c r="E36" s="244">
        <v>5565576.29</v>
      </c>
      <c r="F36" s="254">
        <v>2201894.2599999998</v>
      </c>
      <c r="G36" s="254">
        <v>4966996.03</v>
      </c>
      <c r="H36" s="255">
        <v>7168890.29</v>
      </c>
    </row>
    <row r="37" spans="1:8" ht="15.75">
      <c r="A37" s="127">
        <v>16</v>
      </c>
      <c r="B37" s="55" t="s">
        <v>124</v>
      </c>
      <c r="C37" s="254">
        <v>0</v>
      </c>
      <c r="D37" s="254">
        <v>0</v>
      </c>
      <c r="E37" s="244">
        <v>0</v>
      </c>
      <c r="F37" s="254">
        <v>0</v>
      </c>
      <c r="G37" s="254">
        <v>0</v>
      </c>
      <c r="H37" s="255">
        <v>0</v>
      </c>
    </row>
    <row r="38" spans="1:8" ht="15.75">
      <c r="A38" s="127">
        <v>17</v>
      </c>
      <c r="B38" s="55" t="s">
        <v>125</v>
      </c>
      <c r="C38" s="254">
        <v>143697.79</v>
      </c>
      <c r="D38" s="254">
        <v>0</v>
      </c>
      <c r="E38" s="244">
        <v>143697.79</v>
      </c>
      <c r="F38" s="254">
        <v>314298.46000000002</v>
      </c>
      <c r="G38" s="254">
        <v>0</v>
      </c>
      <c r="H38" s="255">
        <v>314298.46000000002</v>
      </c>
    </row>
    <row r="39" spans="1:8" ht="15.75">
      <c r="A39" s="127">
        <v>18</v>
      </c>
      <c r="B39" s="55" t="s">
        <v>126</v>
      </c>
      <c r="C39" s="254">
        <v>0</v>
      </c>
      <c r="D39" s="254">
        <v>0</v>
      </c>
      <c r="E39" s="244">
        <v>0</v>
      </c>
      <c r="F39" s="254">
        <v>0</v>
      </c>
      <c r="G39" s="254">
        <v>0</v>
      </c>
      <c r="H39" s="255">
        <v>0</v>
      </c>
    </row>
    <row r="40" spans="1:8" ht="15.75">
      <c r="A40" s="127">
        <v>19</v>
      </c>
      <c r="B40" s="55" t="s">
        <v>127</v>
      </c>
      <c r="C40" s="254">
        <v>4751914.13</v>
      </c>
      <c r="D40" s="254"/>
      <c r="E40" s="244">
        <v>4751914.13</v>
      </c>
      <c r="F40" s="254">
        <v>4681821.03</v>
      </c>
      <c r="G40" s="254"/>
      <c r="H40" s="255">
        <v>4681821.03</v>
      </c>
    </row>
    <row r="41" spans="1:8" ht="15.75">
      <c r="A41" s="127">
        <v>20</v>
      </c>
      <c r="B41" s="55" t="s">
        <v>128</v>
      </c>
      <c r="C41" s="254">
        <v>-1192021.7</v>
      </c>
      <c r="D41" s="254"/>
      <c r="E41" s="244">
        <v>-1192021.7</v>
      </c>
      <c r="F41" s="254">
        <v>-372482.31</v>
      </c>
      <c r="G41" s="254"/>
      <c r="H41" s="255">
        <v>-372482.31</v>
      </c>
    </row>
    <row r="42" spans="1:8" ht="15.75">
      <c r="A42" s="127">
        <v>21</v>
      </c>
      <c r="B42" s="55" t="s">
        <v>129</v>
      </c>
      <c r="C42" s="254">
        <v>855480.38</v>
      </c>
      <c r="D42" s="254">
        <v>0</v>
      </c>
      <c r="E42" s="244">
        <v>855480.38</v>
      </c>
      <c r="F42" s="254">
        <v>944798.27</v>
      </c>
      <c r="G42" s="254">
        <v>0</v>
      </c>
      <c r="H42" s="255">
        <v>944798.27</v>
      </c>
    </row>
    <row r="43" spans="1:8" ht="15.75">
      <c r="A43" s="127">
        <v>22</v>
      </c>
      <c r="B43" s="55" t="s">
        <v>130</v>
      </c>
      <c r="C43" s="254">
        <v>805466.56</v>
      </c>
      <c r="D43" s="254">
        <v>31159.21</v>
      </c>
      <c r="E43" s="244">
        <v>836625.77</v>
      </c>
      <c r="F43" s="254">
        <v>602705.06999999995</v>
      </c>
      <c r="G43" s="254">
        <v>29047.13</v>
      </c>
      <c r="H43" s="255">
        <v>631752.19999999995</v>
      </c>
    </row>
    <row r="44" spans="1:8" ht="15.75">
      <c r="A44" s="127">
        <v>23</v>
      </c>
      <c r="B44" s="55" t="s">
        <v>131</v>
      </c>
      <c r="C44" s="254">
        <v>797846.68</v>
      </c>
      <c r="D44" s="254">
        <v>693313.55</v>
      </c>
      <c r="E44" s="244">
        <v>1491160.23</v>
      </c>
      <c r="F44" s="254">
        <v>799627.59</v>
      </c>
      <c r="G44" s="254">
        <v>696049.89</v>
      </c>
      <c r="H44" s="255">
        <v>1495677.48</v>
      </c>
    </row>
    <row r="45" spans="1:8" ht="15.75">
      <c r="A45" s="127">
        <v>24</v>
      </c>
      <c r="B45" s="58" t="s">
        <v>132</v>
      </c>
      <c r="C45" s="256">
        <v>8112973.2100000009</v>
      </c>
      <c r="D45" s="256">
        <v>408909.70999999979</v>
      </c>
      <c r="E45" s="244">
        <v>8521882.9199999999</v>
      </c>
      <c r="F45" s="256">
        <v>10165452.73</v>
      </c>
      <c r="G45" s="256">
        <v>-434195.97000000032</v>
      </c>
      <c r="H45" s="255">
        <v>9731256.7599999998</v>
      </c>
    </row>
    <row r="46" spans="1:8">
      <c r="A46" s="127"/>
      <c r="B46" s="53" t="s">
        <v>133</v>
      </c>
      <c r="C46" s="254"/>
      <c r="D46" s="254"/>
      <c r="E46" s="254"/>
      <c r="F46" s="254"/>
      <c r="G46" s="254"/>
      <c r="H46" s="261"/>
    </row>
    <row r="47" spans="1:8" ht="15.75">
      <c r="A47" s="127">
        <v>25</v>
      </c>
      <c r="B47" s="55" t="s">
        <v>134</v>
      </c>
      <c r="C47" s="254">
        <v>191619.47</v>
      </c>
      <c r="D47" s="254">
        <v>247024.2</v>
      </c>
      <c r="E47" s="244">
        <v>438643.67000000004</v>
      </c>
      <c r="F47" s="254">
        <v>354830.63</v>
      </c>
      <c r="G47" s="254">
        <v>207657.45</v>
      </c>
      <c r="H47" s="255">
        <v>562488.08000000007</v>
      </c>
    </row>
    <row r="48" spans="1:8" ht="15.75">
      <c r="A48" s="127">
        <v>26</v>
      </c>
      <c r="B48" s="55" t="s">
        <v>135</v>
      </c>
      <c r="C48" s="254">
        <v>2083917.47</v>
      </c>
      <c r="D48" s="254">
        <v>97251.14</v>
      </c>
      <c r="E48" s="244">
        <v>2181168.61</v>
      </c>
      <c r="F48" s="254">
        <v>2419681.0699999998</v>
      </c>
      <c r="G48" s="254">
        <v>40176.51</v>
      </c>
      <c r="H48" s="255">
        <v>2459857.5799999996</v>
      </c>
    </row>
    <row r="49" spans="1:9" ht="15.75">
      <c r="A49" s="127">
        <v>27</v>
      </c>
      <c r="B49" s="55" t="s">
        <v>136</v>
      </c>
      <c r="C49" s="254">
        <v>17442475.52</v>
      </c>
      <c r="D49" s="254"/>
      <c r="E49" s="244">
        <v>17442475.52</v>
      </c>
      <c r="F49" s="254">
        <v>18211799.98</v>
      </c>
      <c r="G49" s="254"/>
      <c r="H49" s="255">
        <v>18211799.98</v>
      </c>
    </row>
    <row r="50" spans="1:9" ht="15.75">
      <c r="A50" s="127">
        <v>28</v>
      </c>
      <c r="B50" s="55" t="s">
        <v>270</v>
      </c>
      <c r="C50" s="254">
        <v>94057.62</v>
      </c>
      <c r="D50" s="254"/>
      <c r="E50" s="244">
        <v>94057.62</v>
      </c>
      <c r="F50" s="254">
        <v>106256</v>
      </c>
      <c r="G50" s="254"/>
      <c r="H50" s="255">
        <v>106256</v>
      </c>
    </row>
    <row r="51" spans="1:9" ht="15.75">
      <c r="A51" s="127">
        <v>29</v>
      </c>
      <c r="B51" s="55" t="s">
        <v>137</v>
      </c>
      <c r="C51" s="254">
        <v>3578502.3</v>
      </c>
      <c r="D51" s="254"/>
      <c r="E51" s="244">
        <v>3578502.3</v>
      </c>
      <c r="F51" s="254">
        <v>3327849</v>
      </c>
      <c r="G51" s="254"/>
      <c r="H51" s="255">
        <v>3327849</v>
      </c>
    </row>
    <row r="52" spans="1:9" ht="15.75">
      <c r="A52" s="127">
        <v>30</v>
      </c>
      <c r="B52" s="55" t="s">
        <v>138</v>
      </c>
      <c r="C52" s="254">
        <v>3870267.58</v>
      </c>
      <c r="D52" s="254">
        <v>383358.59</v>
      </c>
      <c r="E52" s="244">
        <v>4253626.17</v>
      </c>
      <c r="F52" s="254">
        <v>4488930.4800000004</v>
      </c>
      <c r="G52" s="254">
        <v>77455.42</v>
      </c>
      <c r="H52" s="255">
        <v>4566385.9000000004</v>
      </c>
    </row>
    <row r="53" spans="1:9" ht="15.75">
      <c r="A53" s="127">
        <v>31</v>
      </c>
      <c r="B53" s="58" t="s">
        <v>139</v>
      </c>
      <c r="C53" s="256">
        <v>27260839.960000001</v>
      </c>
      <c r="D53" s="256">
        <v>727633.93</v>
      </c>
      <c r="E53" s="244">
        <v>27988473.890000001</v>
      </c>
      <c r="F53" s="256">
        <v>28909347.16</v>
      </c>
      <c r="G53" s="256">
        <v>325289.38</v>
      </c>
      <c r="H53" s="255">
        <v>29234636.539999999</v>
      </c>
    </row>
    <row r="54" spans="1:9" ht="15.75">
      <c r="A54" s="127">
        <v>32</v>
      </c>
      <c r="B54" s="58" t="s">
        <v>140</v>
      </c>
      <c r="C54" s="256">
        <v>-19147866.75</v>
      </c>
      <c r="D54" s="256">
        <v>-318724.22000000026</v>
      </c>
      <c r="E54" s="244">
        <v>-19466590.969999999</v>
      </c>
      <c r="F54" s="256">
        <v>-18743894.43</v>
      </c>
      <c r="G54" s="256">
        <v>-759485.35000000033</v>
      </c>
      <c r="H54" s="255">
        <v>-19503379.780000001</v>
      </c>
    </row>
    <row r="55" spans="1:9">
      <c r="A55" s="127"/>
      <c r="B55" s="53"/>
      <c r="C55" s="258"/>
      <c r="D55" s="258"/>
      <c r="E55" s="258"/>
      <c r="F55" s="258"/>
      <c r="G55" s="258"/>
      <c r="H55" s="259"/>
    </row>
    <row r="56" spans="1:9" ht="15.75">
      <c r="A56" s="127">
        <v>33</v>
      </c>
      <c r="B56" s="58" t="s">
        <v>141</v>
      </c>
      <c r="C56" s="256">
        <v>14368816.910000004</v>
      </c>
      <c r="D56" s="256">
        <v>18398144.897400003</v>
      </c>
      <c r="E56" s="244">
        <v>32766961.807400007</v>
      </c>
      <c r="F56" s="256">
        <v>18071380.169999994</v>
      </c>
      <c r="G56" s="256">
        <v>18380805.288699999</v>
      </c>
      <c r="H56" s="255">
        <v>36452185.458699994</v>
      </c>
    </row>
    <row r="57" spans="1:9">
      <c r="A57" s="127"/>
      <c r="B57" s="53"/>
      <c r="C57" s="258"/>
      <c r="D57" s="258"/>
      <c r="E57" s="258"/>
      <c r="F57" s="258"/>
      <c r="G57" s="258"/>
      <c r="H57" s="259"/>
    </row>
    <row r="58" spans="1:9" ht="15.75">
      <c r="A58" s="127">
        <v>34</v>
      </c>
      <c r="B58" s="55" t="s">
        <v>142</v>
      </c>
      <c r="C58" s="254">
        <v>21765368.07</v>
      </c>
      <c r="D58" s="254">
        <v>1768484.15</v>
      </c>
      <c r="E58" s="244">
        <v>23533852.219999999</v>
      </c>
      <c r="F58" s="254">
        <v>4041200.07</v>
      </c>
      <c r="G58" s="254">
        <v>0</v>
      </c>
      <c r="H58" s="255">
        <v>4041200.07</v>
      </c>
    </row>
    <row r="59" spans="1:9" s="207" customFormat="1" ht="15.75">
      <c r="A59" s="127">
        <v>35</v>
      </c>
      <c r="B59" s="52" t="s">
        <v>143</v>
      </c>
      <c r="C59" s="262">
        <v>0</v>
      </c>
      <c r="D59" s="262"/>
      <c r="E59" s="263">
        <v>0</v>
      </c>
      <c r="F59" s="264"/>
      <c r="G59" s="264"/>
      <c r="H59" s="265">
        <v>0</v>
      </c>
      <c r="I59" s="206"/>
    </row>
    <row r="60" spans="1:9" ht="15.75">
      <c r="A60" s="127">
        <v>36</v>
      </c>
      <c r="B60" s="55" t="s">
        <v>144</v>
      </c>
      <c r="C60" s="254">
        <v>4884187.03</v>
      </c>
      <c r="D60" s="254">
        <v>-549716.68000000005</v>
      </c>
      <c r="E60" s="244">
        <v>4334470.3500000006</v>
      </c>
      <c r="F60" s="254">
        <v>6107224.8799999999</v>
      </c>
      <c r="G60" s="254">
        <v>0</v>
      </c>
      <c r="H60" s="255">
        <v>6107224.8799999999</v>
      </c>
    </row>
    <row r="61" spans="1:9" ht="15.75">
      <c r="A61" s="127">
        <v>37</v>
      </c>
      <c r="B61" s="58" t="s">
        <v>145</v>
      </c>
      <c r="C61" s="256">
        <v>26649555.100000001</v>
      </c>
      <c r="D61" s="256">
        <v>1218767.4699999997</v>
      </c>
      <c r="E61" s="244">
        <v>27868322.57</v>
      </c>
      <c r="F61" s="256">
        <v>10148424.949999999</v>
      </c>
      <c r="G61" s="256">
        <v>0</v>
      </c>
      <c r="H61" s="255">
        <v>10148424.949999999</v>
      </c>
    </row>
    <row r="62" spans="1:9">
      <c r="A62" s="127"/>
      <c r="B62" s="59"/>
      <c r="C62" s="254"/>
      <c r="D62" s="254"/>
      <c r="E62" s="254"/>
      <c r="F62" s="254"/>
      <c r="G62" s="254"/>
      <c r="H62" s="261"/>
    </row>
    <row r="63" spans="1:9" ht="15.75">
      <c r="A63" s="127">
        <v>38</v>
      </c>
      <c r="B63" s="60" t="s">
        <v>271</v>
      </c>
      <c r="C63" s="256">
        <v>-12280738.189999998</v>
      </c>
      <c r="D63" s="256">
        <v>17179377.427400004</v>
      </c>
      <c r="E63" s="244">
        <v>4898639.2374000065</v>
      </c>
      <c r="F63" s="256">
        <v>7922955.2199999951</v>
      </c>
      <c r="G63" s="256">
        <v>18380805.288699999</v>
      </c>
      <c r="H63" s="255">
        <v>26303760.508699995</v>
      </c>
    </row>
    <row r="64" spans="1:9" ht="15.75">
      <c r="A64" s="125">
        <v>39</v>
      </c>
      <c r="B64" s="55" t="s">
        <v>146</v>
      </c>
      <c r="C64" s="266">
        <v>-1179960.24</v>
      </c>
      <c r="D64" s="266"/>
      <c r="E64" s="244">
        <v>-1179960.24</v>
      </c>
      <c r="F64" s="266">
        <v>1469658.65</v>
      </c>
      <c r="G64" s="266"/>
      <c r="H64" s="255">
        <v>1469658.65</v>
      </c>
    </row>
    <row r="65" spans="1:8" ht="15.75">
      <c r="A65" s="127">
        <v>40</v>
      </c>
      <c r="B65" s="58" t="s">
        <v>147</v>
      </c>
      <c r="C65" s="256">
        <v>-11100777.949999997</v>
      </c>
      <c r="D65" s="256">
        <v>17179377.427400004</v>
      </c>
      <c r="E65" s="244">
        <v>6078599.4774000067</v>
      </c>
      <c r="F65" s="256">
        <v>6453296.5699999947</v>
      </c>
      <c r="G65" s="256">
        <v>18380805.288699999</v>
      </c>
      <c r="H65" s="255">
        <v>24834101.858699992</v>
      </c>
    </row>
    <row r="66" spans="1:8" ht="15.75">
      <c r="A66" s="125">
        <v>41</v>
      </c>
      <c r="B66" s="55" t="s">
        <v>148</v>
      </c>
      <c r="C66" s="266">
        <v>-106250</v>
      </c>
      <c r="D66" s="266"/>
      <c r="E66" s="244">
        <v>-106250</v>
      </c>
      <c r="F66" s="266">
        <v>-4100</v>
      </c>
      <c r="G66" s="266"/>
      <c r="H66" s="255">
        <v>-4100</v>
      </c>
    </row>
    <row r="67" spans="1:8" ht="16.5" thickBot="1">
      <c r="A67" s="129">
        <v>42</v>
      </c>
      <c r="B67" s="130" t="s">
        <v>149</v>
      </c>
      <c r="C67" s="267">
        <v>-11207027.949999997</v>
      </c>
      <c r="D67" s="267">
        <v>17179377.427400004</v>
      </c>
      <c r="E67" s="252">
        <v>5972349.4774000067</v>
      </c>
      <c r="F67" s="267">
        <v>6449196.5699999947</v>
      </c>
      <c r="G67" s="267">
        <v>18380805.288699999</v>
      </c>
      <c r="H67" s="268">
        <v>24830001.858699992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8" zoomScaleNormal="100" workbookViewId="0">
      <selection activeCell="C8" sqref="C8"/>
    </sheetView>
  </sheetViews>
  <sheetFormatPr defaultRowHeight="15"/>
  <cols>
    <col min="1" max="1" width="9.5703125" bestFit="1" customWidth="1"/>
    <col min="2" max="2" width="72.28515625" customWidth="1"/>
    <col min="3" max="8" width="12.7109375" customWidth="1"/>
  </cols>
  <sheetData>
    <row r="1" spans="1:8">
      <c r="A1" s="2" t="s">
        <v>190</v>
      </c>
      <c r="B1" t="str">
        <f>Info!C2</f>
        <v>სს "ბაზისბანკი"</v>
      </c>
    </row>
    <row r="2" spans="1:8">
      <c r="A2" s="2" t="s">
        <v>191</v>
      </c>
      <c r="B2" s="481">
        <v>44196</v>
      </c>
    </row>
    <row r="3" spans="1:8">
      <c r="A3" s="2"/>
    </row>
    <row r="4" spans="1:8" ht="16.5" thickBot="1">
      <c r="A4" s="2" t="s">
        <v>407</v>
      </c>
      <c r="B4" s="2"/>
      <c r="C4" s="216"/>
      <c r="D4" s="216"/>
      <c r="E4" s="216"/>
      <c r="F4" s="217"/>
      <c r="G4" s="217"/>
      <c r="H4" s="218" t="s">
        <v>94</v>
      </c>
    </row>
    <row r="5" spans="1:8" ht="15.75">
      <c r="A5" s="539" t="s">
        <v>26</v>
      </c>
      <c r="B5" s="541" t="s">
        <v>245</v>
      </c>
      <c r="C5" s="543" t="s">
        <v>196</v>
      </c>
      <c r="D5" s="543"/>
      <c r="E5" s="543"/>
      <c r="F5" s="543" t="s">
        <v>197</v>
      </c>
      <c r="G5" s="543"/>
      <c r="H5" s="544"/>
    </row>
    <row r="6" spans="1:8">
      <c r="A6" s="540"/>
      <c r="B6" s="542"/>
      <c r="C6" s="40" t="s">
        <v>27</v>
      </c>
      <c r="D6" s="40" t="s">
        <v>95</v>
      </c>
      <c r="E6" s="40" t="s">
        <v>68</v>
      </c>
      <c r="F6" s="40" t="s">
        <v>27</v>
      </c>
      <c r="G6" s="40" t="s">
        <v>95</v>
      </c>
      <c r="H6" s="41" t="s">
        <v>68</v>
      </c>
    </row>
    <row r="7" spans="1:8" s="3" customFormat="1" ht="15.75">
      <c r="A7" s="219">
        <v>1</v>
      </c>
      <c r="B7" s="220" t="s">
        <v>484</v>
      </c>
      <c r="C7" s="246">
        <v>80377730.580000013</v>
      </c>
      <c r="D7" s="246">
        <v>55530576.467100002</v>
      </c>
      <c r="E7" s="269">
        <f>C7+D7</f>
        <v>135908307.04710001</v>
      </c>
      <c r="F7" s="246">
        <v>82737510.420000002</v>
      </c>
      <c r="G7" s="246">
        <v>66292465.358899996</v>
      </c>
      <c r="H7" s="247">
        <v>149029975.7789</v>
      </c>
    </row>
    <row r="8" spans="1:8" s="3" customFormat="1" ht="15.75">
      <c r="A8" s="219">
        <v>1.1000000000000001</v>
      </c>
      <c r="B8" s="221" t="s">
        <v>275</v>
      </c>
      <c r="C8" s="246">
        <v>40646204.560000002</v>
      </c>
      <c r="D8" s="246">
        <v>23926802.1664</v>
      </c>
      <c r="E8" s="269">
        <f t="shared" ref="E8:E53" si="0">C8+D8</f>
        <v>64573006.726400003</v>
      </c>
      <c r="F8" s="246">
        <v>57009237.960000001</v>
      </c>
      <c r="G8" s="246">
        <v>24863939.160799999</v>
      </c>
      <c r="H8" s="247">
        <v>81873177.120800003</v>
      </c>
    </row>
    <row r="9" spans="1:8" s="3" customFormat="1" ht="15.75">
      <c r="A9" s="219">
        <v>1.2</v>
      </c>
      <c r="B9" s="221" t="s">
        <v>276</v>
      </c>
      <c r="C9" s="246"/>
      <c r="D9" s="246"/>
      <c r="E9" s="269">
        <f t="shared" si="0"/>
        <v>0</v>
      </c>
      <c r="F9" s="246"/>
      <c r="G9" s="246">
        <v>1116296.703</v>
      </c>
      <c r="H9" s="247">
        <v>1116296.703</v>
      </c>
    </row>
    <row r="10" spans="1:8" s="3" customFormat="1" ht="15.75">
      <c r="A10" s="219">
        <v>1.3</v>
      </c>
      <c r="B10" s="221" t="s">
        <v>277</v>
      </c>
      <c r="C10" s="246">
        <v>39667781.869999997</v>
      </c>
      <c r="D10" s="246">
        <v>31538886.9333</v>
      </c>
      <c r="E10" s="269">
        <f t="shared" si="0"/>
        <v>71206668.803299993</v>
      </c>
      <c r="F10" s="246">
        <v>25705577.309999999</v>
      </c>
      <c r="G10" s="246">
        <v>40259306.129699998</v>
      </c>
      <c r="H10" s="247">
        <v>65964883.439699993</v>
      </c>
    </row>
    <row r="11" spans="1:8" s="3" customFormat="1" ht="15.75">
      <c r="A11" s="219">
        <v>1.4</v>
      </c>
      <c r="B11" s="221" t="s">
        <v>278</v>
      </c>
      <c r="C11" s="246">
        <v>63744.15</v>
      </c>
      <c r="D11" s="246">
        <v>64887.367400000003</v>
      </c>
      <c r="E11" s="269">
        <f t="shared" si="0"/>
        <v>128631.51740000001</v>
      </c>
      <c r="F11" s="246">
        <v>22695.15</v>
      </c>
      <c r="G11" s="246">
        <v>52923.365400000002</v>
      </c>
      <c r="H11" s="247">
        <v>75618.515400000004</v>
      </c>
    </row>
    <row r="12" spans="1:8" s="3" customFormat="1" ht="29.25" customHeight="1">
      <c r="A12" s="219">
        <v>2</v>
      </c>
      <c r="B12" s="220" t="s">
        <v>279</v>
      </c>
      <c r="C12" s="246">
        <v>0</v>
      </c>
      <c r="D12" s="246">
        <v>34789475.100000001</v>
      </c>
      <c r="E12" s="269">
        <f t="shared" si="0"/>
        <v>34789475.100000001</v>
      </c>
      <c r="F12" s="246">
        <v>0</v>
      </c>
      <c r="G12" s="246">
        <v>70155731.114700004</v>
      </c>
      <c r="H12" s="247">
        <v>70155731.114700004</v>
      </c>
    </row>
    <row r="13" spans="1:8" s="3" customFormat="1" ht="25.5">
      <c r="A13" s="219">
        <v>3</v>
      </c>
      <c r="B13" s="220" t="s">
        <v>280</v>
      </c>
      <c r="C13" s="246"/>
      <c r="D13" s="246"/>
      <c r="E13" s="269">
        <f t="shared" si="0"/>
        <v>0</v>
      </c>
      <c r="F13" s="246"/>
      <c r="G13" s="246"/>
      <c r="H13" s="247">
        <v>0</v>
      </c>
    </row>
    <row r="14" spans="1:8" s="3" customFormat="1" ht="15.75">
      <c r="A14" s="219">
        <v>3.1</v>
      </c>
      <c r="B14" s="221" t="s">
        <v>281</v>
      </c>
      <c r="C14" s="246"/>
      <c r="D14" s="246"/>
      <c r="E14" s="269">
        <f t="shared" si="0"/>
        <v>0</v>
      </c>
      <c r="F14" s="246"/>
      <c r="G14" s="246"/>
      <c r="H14" s="247">
        <v>0</v>
      </c>
    </row>
    <row r="15" spans="1:8" s="3" customFormat="1" ht="15.75">
      <c r="A15" s="219">
        <v>3.2</v>
      </c>
      <c r="B15" s="221" t="s">
        <v>282</v>
      </c>
      <c r="C15" s="246"/>
      <c r="D15" s="246"/>
      <c r="E15" s="269">
        <f t="shared" si="0"/>
        <v>0</v>
      </c>
      <c r="F15" s="246"/>
      <c r="G15" s="246"/>
      <c r="H15" s="247">
        <v>0</v>
      </c>
    </row>
    <row r="16" spans="1:8" s="3" customFormat="1" ht="15.75">
      <c r="A16" s="219">
        <v>4</v>
      </c>
      <c r="B16" s="220" t="s">
        <v>283</v>
      </c>
      <c r="C16" s="246">
        <v>22882587.999666002</v>
      </c>
      <c r="D16" s="246">
        <v>573899148.46328604</v>
      </c>
      <c r="E16" s="269">
        <f t="shared" si="0"/>
        <v>596781736.46295202</v>
      </c>
      <c r="F16" s="246">
        <v>31918939.312309001</v>
      </c>
      <c r="G16" s="246">
        <v>528277967.99840599</v>
      </c>
      <c r="H16" s="247">
        <v>560196907.31071496</v>
      </c>
    </row>
    <row r="17" spans="1:8" s="3" customFormat="1" ht="15.75">
      <c r="A17" s="219">
        <v>4.0999999999999996</v>
      </c>
      <c r="B17" s="221" t="s">
        <v>284</v>
      </c>
      <c r="C17" s="246">
        <v>21468587.999666002</v>
      </c>
      <c r="D17" s="246">
        <v>504320198.26328599</v>
      </c>
      <c r="E17" s="269">
        <f t="shared" si="0"/>
        <v>525788786.26295197</v>
      </c>
      <c r="F17" s="246">
        <v>30365939.312309001</v>
      </c>
      <c r="G17" s="246">
        <v>526282048.798406</v>
      </c>
      <c r="H17" s="247">
        <v>556647988.11071503</v>
      </c>
    </row>
    <row r="18" spans="1:8" s="3" customFormat="1" ht="15.75">
      <c r="A18" s="219">
        <v>4.2</v>
      </c>
      <c r="B18" s="221" t="s">
        <v>285</v>
      </c>
      <c r="C18" s="246">
        <v>1414000</v>
      </c>
      <c r="D18" s="246">
        <v>69578950.200000003</v>
      </c>
      <c r="E18" s="269">
        <f t="shared" si="0"/>
        <v>70992950.200000003</v>
      </c>
      <c r="F18" s="246">
        <v>1553000</v>
      </c>
      <c r="G18" s="246">
        <v>1995919.2</v>
      </c>
      <c r="H18" s="247">
        <v>3548919.2</v>
      </c>
    </row>
    <row r="19" spans="1:8" s="3" customFormat="1" ht="25.5">
      <c r="A19" s="219">
        <v>5</v>
      </c>
      <c r="B19" s="220" t="s">
        <v>286</v>
      </c>
      <c r="C19" s="246">
        <v>50740729.079999998</v>
      </c>
      <c r="D19" s="246">
        <v>2036732145.786</v>
      </c>
      <c r="E19" s="269">
        <f t="shared" si="0"/>
        <v>2087472874.8659999</v>
      </c>
      <c r="F19" s="246">
        <v>67929354.289000005</v>
      </c>
      <c r="G19" s="246">
        <v>1769434305.9028001</v>
      </c>
      <c r="H19" s="247">
        <v>1837363660.1918001</v>
      </c>
    </row>
    <row r="20" spans="1:8" s="3" customFormat="1" ht="15.75">
      <c r="A20" s="219">
        <v>5.0999999999999996</v>
      </c>
      <c r="B20" s="221" t="s">
        <v>287</v>
      </c>
      <c r="C20" s="246">
        <v>6492411.8200000003</v>
      </c>
      <c r="D20" s="246">
        <v>101007567.7377</v>
      </c>
      <c r="E20" s="269">
        <f t="shared" si="0"/>
        <v>107499979.55770001</v>
      </c>
      <c r="F20" s="246">
        <v>18306493.028999999</v>
      </c>
      <c r="G20" s="246">
        <v>107605503.7994</v>
      </c>
      <c r="H20" s="247">
        <v>125911996.8284</v>
      </c>
    </row>
    <row r="21" spans="1:8" s="3" customFormat="1" ht="15.75">
      <c r="A21" s="219">
        <v>5.2</v>
      </c>
      <c r="B21" s="221" t="s">
        <v>288</v>
      </c>
      <c r="C21" s="246">
        <v>0</v>
      </c>
      <c r="D21" s="246">
        <v>0</v>
      </c>
      <c r="E21" s="269">
        <f t="shared" si="0"/>
        <v>0</v>
      </c>
      <c r="F21" s="246">
        <v>0</v>
      </c>
      <c r="G21" s="246">
        <v>0</v>
      </c>
      <c r="H21" s="247">
        <v>0</v>
      </c>
    </row>
    <row r="22" spans="1:8" s="3" customFormat="1" ht="15.75">
      <c r="A22" s="219">
        <v>5.3</v>
      </c>
      <c r="B22" s="221" t="s">
        <v>289</v>
      </c>
      <c r="C22" s="246">
        <v>19359598.170000002</v>
      </c>
      <c r="D22" s="246">
        <v>1864836542.1896999</v>
      </c>
      <c r="E22" s="269">
        <f t="shared" si="0"/>
        <v>1884196140.3597</v>
      </c>
      <c r="F22" s="246">
        <v>30488006.170000002</v>
      </c>
      <c r="G22" s="246">
        <v>1604646622.6461</v>
      </c>
      <c r="H22" s="247">
        <v>1635134628.8161001</v>
      </c>
    </row>
    <row r="23" spans="1:8" s="3" customFormat="1" ht="15.75">
      <c r="A23" s="219" t="s">
        <v>290</v>
      </c>
      <c r="B23" s="222" t="s">
        <v>291</v>
      </c>
      <c r="C23" s="246">
        <v>65808</v>
      </c>
      <c r="D23" s="246">
        <v>376334482.55930001</v>
      </c>
      <c r="E23" s="269">
        <f t="shared" si="0"/>
        <v>376400290.55930001</v>
      </c>
      <c r="F23" s="246">
        <v>0</v>
      </c>
      <c r="G23" s="246">
        <v>314110600.69919997</v>
      </c>
      <c r="H23" s="247">
        <v>314110600.69919997</v>
      </c>
    </row>
    <row r="24" spans="1:8" s="3" customFormat="1" ht="15.75">
      <c r="A24" s="219" t="s">
        <v>292</v>
      </c>
      <c r="B24" s="222" t="s">
        <v>293</v>
      </c>
      <c r="C24" s="246">
        <v>0</v>
      </c>
      <c r="D24" s="246">
        <v>356580746.01480001</v>
      </c>
      <c r="E24" s="269">
        <f t="shared" si="0"/>
        <v>356580746.01480001</v>
      </c>
      <c r="F24" s="246">
        <v>0</v>
      </c>
      <c r="G24" s="246">
        <v>281135837.69630003</v>
      </c>
      <c r="H24" s="247">
        <v>281135837.69630003</v>
      </c>
    </row>
    <row r="25" spans="1:8" s="3" customFormat="1" ht="15.75">
      <c r="A25" s="219" t="s">
        <v>294</v>
      </c>
      <c r="B25" s="223" t="s">
        <v>295</v>
      </c>
      <c r="C25" s="246">
        <v>0</v>
      </c>
      <c r="D25" s="246">
        <v>0</v>
      </c>
      <c r="E25" s="269">
        <f t="shared" si="0"/>
        <v>0</v>
      </c>
      <c r="F25" s="246">
        <v>0</v>
      </c>
      <c r="G25" s="246">
        <v>0</v>
      </c>
      <c r="H25" s="247">
        <v>0</v>
      </c>
    </row>
    <row r="26" spans="1:8" s="3" customFormat="1" ht="15.75">
      <c r="A26" s="219" t="s">
        <v>296</v>
      </c>
      <c r="B26" s="222" t="s">
        <v>297</v>
      </c>
      <c r="C26" s="246">
        <v>27751</v>
      </c>
      <c r="D26" s="246">
        <v>657677511.57190001</v>
      </c>
      <c r="E26" s="269">
        <f t="shared" si="0"/>
        <v>657705262.57190001</v>
      </c>
      <c r="F26" s="246">
        <v>53626</v>
      </c>
      <c r="G26" s="246">
        <v>639355470.40610003</v>
      </c>
      <c r="H26" s="247">
        <v>639409096.40610003</v>
      </c>
    </row>
    <row r="27" spans="1:8" s="3" customFormat="1" ht="15.75">
      <c r="A27" s="219" t="s">
        <v>298</v>
      </c>
      <c r="B27" s="222" t="s">
        <v>299</v>
      </c>
      <c r="C27" s="246">
        <v>19266039.170000002</v>
      </c>
      <c r="D27" s="246">
        <v>474243802.04369998</v>
      </c>
      <c r="E27" s="269">
        <f t="shared" si="0"/>
        <v>493509841.2137</v>
      </c>
      <c r="F27" s="246">
        <v>30434380.170000002</v>
      </c>
      <c r="G27" s="246">
        <v>370044713.84450001</v>
      </c>
      <c r="H27" s="247">
        <v>400479094.01450002</v>
      </c>
    </row>
    <row r="28" spans="1:8" s="3" customFormat="1" ht="15.75">
      <c r="A28" s="219">
        <v>5.4</v>
      </c>
      <c r="B28" s="221" t="s">
        <v>300</v>
      </c>
      <c r="C28" s="246">
        <v>2192719.09</v>
      </c>
      <c r="D28" s="246">
        <v>16174956.2148</v>
      </c>
      <c r="E28" s="269">
        <f t="shared" si="0"/>
        <v>18367675.3048</v>
      </c>
      <c r="F28" s="246">
        <v>2151119.09</v>
      </c>
      <c r="G28" s="246">
        <v>20661224.481199998</v>
      </c>
      <c r="H28" s="247">
        <v>22812343.571199998</v>
      </c>
    </row>
    <row r="29" spans="1:8" s="3" customFormat="1" ht="15.75">
      <c r="A29" s="219">
        <v>5.5</v>
      </c>
      <c r="B29" s="221" t="s">
        <v>301</v>
      </c>
      <c r="C29" s="246">
        <v>8523000</v>
      </c>
      <c r="D29" s="246">
        <v>51907408.978799999</v>
      </c>
      <c r="E29" s="269">
        <f t="shared" si="0"/>
        <v>60430408.978799999</v>
      </c>
      <c r="F29" s="246">
        <v>0</v>
      </c>
      <c r="G29" s="246">
        <v>0</v>
      </c>
      <c r="H29" s="247">
        <v>0</v>
      </c>
    </row>
    <row r="30" spans="1:8" s="3" customFormat="1" ht="15.75">
      <c r="A30" s="219">
        <v>5.6</v>
      </c>
      <c r="B30" s="221" t="s">
        <v>302</v>
      </c>
      <c r="C30" s="246">
        <v>14173000</v>
      </c>
      <c r="D30" s="246">
        <v>2805670.665</v>
      </c>
      <c r="E30" s="269">
        <f t="shared" si="0"/>
        <v>16978670.664999999</v>
      </c>
      <c r="F30" s="246">
        <v>8523000</v>
      </c>
      <c r="G30" s="246">
        <v>22020501.6186</v>
      </c>
      <c r="H30" s="247">
        <v>30543501.6186</v>
      </c>
    </row>
    <row r="31" spans="1:8" s="3" customFormat="1" ht="15.75">
      <c r="A31" s="219">
        <v>5.7</v>
      </c>
      <c r="B31" s="221" t="s">
        <v>303</v>
      </c>
      <c r="C31" s="246">
        <v>0</v>
      </c>
      <c r="D31" s="246">
        <v>0</v>
      </c>
      <c r="E31" s="269">
        <f t="shared" si="0"/>
        <v>0</v>
      </c>
      <c r="F31" s="246">
        <v>8460736</v>
      </c>
      <c r="G31" s="246">
        <v>14500453.3575</v>
      </c>
      <c r="H31" s="247">
        <v>22961189.357500002</v>
      </c>
    </row>
    <row r="32" spans="1:8" s="3" customFormat="1" ht="15.75">
      <c r="A32" s="219">
        <v>6</v>
      </c>
      <c r="B32" s="220" t="s">
        <v>304</v>
      </c>
      <c r="C32" s="246">
        <f>C33</f>
        <v>1187400</v>
      </c>
      <c r="D32" s="246">
        <f>D34</f>
        <v>1206990</v>
      </c>
      <c r="E32" s="269">
        <f t="shared" si="0"/>
        <v>2394390</v>
      </c>
      <c r="F32" s="246"/>
      <c r="G32" s="246"/>
      <c r="H32" s="247">
        <v>0</v>
      </c>
    </row>
    <row r="33" spans="1:8" s="3" customFormat="1" ht="25.5">
      <c r="A33" s="219">
        <v>6.1</v>
      </c>
      <c r="B33" s="221" t="s">
        <v>485</v>
      </c>
      <c r="C33" s="246">
        <v>1187400</v>
      </c>
      <c r="D33" s="246"/>
      <c r="E33" s="269">
        <f t="shared" si="0"/>
        <v>1187400</v>
      </c>
      <c r="F33" s="246"/>
      <c r="G33" s="246"/>
      <c r="H33" s="247">
        <v>0</v>
      </c>
    </row>
    <row r="34" spans="1:8" s="3" customFormat="1" ht="25.5">
      <c r="A34" s="219">
        <v>6.2</v>
      </c>
      <c r="B34" s="221" t="s">
        <v>305</v>
      </c>
      <c r="C34" s="246"/>
      <c r="D34" s="246">
        <v>1206990</v>
      </c>
      <c r="E34" s="269">
        <f t="shared" si="0"/>
        <v>1206990</v>
      </c>
      <c r="F34" s="246"/>
      <c r="G34" s="246"/>
      <c r="H34" s="247">
        <v>0</v>
      </c>
    </row>
    <row r="35" spans="1:8" s="3" customFormat="1" ht="25.5">
      <c r="A35" s="219">
        <v>6.3</v>
      </c>
      <c r="B35" s="221" t="s">
        <v>306</v>
      </c>
      <c r="C35" s="246"/>
      <c r="D35" s="246"/>
      <c r="E35" s="269">
        <f t="shared" si="0"/>
        <v>0</v>
      </c>
      <c r="F35" s="246"/>
      <c r="G35" s="246"/>
      <c r="H35" s="247">
        <v>0</v>
      </c>
    </row>
    <row r="36" spans="1:8" s="3" customFormat="1" ht="15.75">
      <c r="A36" s="219">
        <v>6.4</v>
      </c>
      <c r="B36" s="221" t="s">
        <v>307</v>
      </c>
      <c r="C36" s="246"/>
      <c r="D36" s="246"/>
      <c r="E36" s="269">
        <f t="shared" si="0"/>
        <v>0</v>
      </c>
      <c r="F36" s="246"/>
      <c r="G36" s="246"/>
      <c r="H36" s="247">
        <v>0</v>
      </c>
    </row>
    <row r="37" spans="1:8" s="3" customFormat="1" ht="15.75">
      <c r="A37" s="219">
        <v>6.5</v>
      </c>
      <c r="B37" s="221" t="s">
        <v>308</v>
      </c>
      <c r="C37" s="246"/>
      <c r="D37" s="246"/>
      <c r="E37" s="269">
        <f t="shared" si="0"/>
        <v>0</v>
      </c>
      <c r="F37" s="246"/>
      <c r="G37" s="246"/>
      <c r="H37" s="247">
        <v>0</v>
      </c>
    </row>
    <row r="38" spans="1:8" s="3" customFormat="1" ht="25.5">
      <c r="A38" s="219">
        <v>6.6</v>
      </c>
      <c r="B38" s="221" t="s">
        <v>309</v>
      </c>
      <c r="C38" s="246"/>
      <c r="D38" s="246"/>
      <c r="E38" s="269">
        <f t="shared" si="0"/>
        <v>0</v>
      </c>
      <c r="F38" s="246"/>
      <c r="G38" s="246"/>
      <c r="H38" s="247">
        <v>0</v>
      </c>
    </row>
    <row r="39" spans="1:8" s="3" customFormat="1" ht="25.5">
      <c r="A39" s="219">
        <v>6.7</v>
      </c>
      <c r="B39" s="221" t="s">
        <v>310</v>
      </c>
      <c r="C39" s="246"/>
      <c r="D39" s="246"/>
      <c r="E39" s="269">
        <f t="shared" si="0"/>
        <v>0</v>
      </c>
      <c r="F39" s="246"/>
      <c r="G39" s="246"/>
      <c r="H39" s="247">
        <v>0</v>
      </c>
    </row>
    <row r="40" spans="1:8" s="3" customFormat="1" ht="15.75">
      <c r="A40" s="219">
        <v>7</v>
      </c>
      <c r="B40" s="220" t="s">
        <v>311</v>
      </c>
      <c r="C40" s="246"/>
      <c r="D40" s="246"/>
      <c r="E40" s="269">
        <f t="shared" si="0"/>
        <v>0</v>
      </c>
      <c r="F40" s="246"/>
      <c r="G40" s="246"/>
      <c r="H40" s="247">
        <v>0</v>
      </c>
    </row>
    <row r="41" spans="1:8" s="3" customFormat="1" ht="25.5">
      <c r="A41" s="219">
        <v>7.1</v>
      </c>
      <c r="B41" s="221" t="s">
        <v>312</v>
      </c>
      <c r="C41" s="246">
        <v>361307.1</v>
      </c>
      <c r="D41" s="246">
        <v>77602.445500000002</v>
      </c>
      <c r="E41" s="269">
        <f t="shared" si="0"/>
        <v>438909.54550000001</v>
      </c>
      <c r="F41" s="246">
        <v>725883.35000000009</v>
      </c>
      <c r="G41" s="246">
        <v>130824.06719999999</v>
      </c>
      <c r="H41" s="247">
        <v>856707.41720000003</v>
      </c>
    </row>
    <row r="42" spans="1:8" s="3" customFormat="1" ht="25.5">
      <c r="A42" s="219">
        <v>7.2</v>
      </c>
      <c r="B42" s="221" t="s">
        <v>313</v>
      </c>
      <c r="C42" s="246">
        <v>571946.34</v>
      </c>
      <c r="D42" s="246">
        <v>1625895.0672999998</v>
      </c>
      <c r="E42" s="269">
        <f t="shared" si="0"/>
        <v>2197841.4072999996</v>
      </c>
      <c r="F42" s="246">
        <v>314942.17999999993</v>
      </c>
      <c r="G42" s="246">
        <v>656996.65319999959</v>
      </c>
      <c r="H42" s="247">
        <v>971938.83319999953</v>
      </c>
    </row>
    <row r="43" spans="1:8" s="3" customFormat="1" ht="25.5">
      <c r="A43" s="219">
        <v>7.3</v>
      </c>
      <c r="B43" s="221" t="s">
        <v>314</v>
      </c>
      <c r="C43" s="246">
        <v>5017383.1599999992</v>
      </c>
      <c r="D43" s="246">
        <v>1198552.7703429998</v>
      </c>
      <c r="E43" s="269">
        <f t="shared" si="0"/>
        <v>6215935.9303429993</v>
      </c>
      <c r="F43" s="246">
        <v>4101886.05</v>
      </c>
      <c r="G43" s="246">
        <v>1258712.2401729999</v>
      </c>
      <c r="H43" s="247">
        <v>5360598.2901729997</v>
      </c>
    </row>
    <row r="44" spans="1:8" s="3" customFormat="1" ht="25.5">
      <c r="A44" s="219">
        <v>7.4</v>
      </c>
      <c r="B44" s="221" t="s">
        <v>315</v>
      </c>
      <c r="C44" s="246">
        <v>3062130.6800000044</v>
      </c>
      <c r="D44" s="246">
        <v>7086615.8094999827</v>
      </c>
      <c r="E44" s="269">
        <f t="shared" si="0"/>
        <v>10148746.489499986</v>
      </c>
      <c r="F44" s="246">
        <v>1489289.7799999961</v>
      </c>
      <c r="G44" s="246">
        <v>1862869.2518000072</v>
      </c>
      <c r="H44" s="247">
        <v>3352159.0318000033</v>
      </c>
    </row>
    <row r="45" spans="1:8" s="3" customFormat="1" ht="15.75">
      <c r="A45" s="219">
        <v>8</v>
      </c>
      <c r="B45" s="220" t="s">
        <v>316</v>
      </c>
      <c r="C45" s="246"/>
      <c r="D45" s="246"/>
      <c r="E45" s="269">
        <f t="shared" si="0"/>
        <v>0</v>
      </c>
      <c r="F45" s="246"/>
      <c r="G45" s="246"/>
      <c r="H45" s="247">
        <v>0</v>
      </c>
    </row>
    <row r="46" spans="1:8" s="3" customFormat="1" ht="15.75">
      <c r="A46" s="219">
        <v>8.1</v>
      </c>
      <c r="B46" s="221" t="s">
        <v>317</v>
      </c>
      <c r="C46" s="246"/>
      <c r="D46" s="246"/>
      <c r="E46" s="269">
        <f t="shared" si="0"/>
        <v>0</v>
      </c>
      <c r="F46" s="246"/>
      <c r="G46" s="246"/>
      <c r="H46" s="247">
        <v>0</v>
      </c>
    </row>
    <row r="47" spans="1:8" s="3" customFormat="1" ht="15.75">
      <c r="A47" s="219">
        <v>8.1999999999999993</v>
      </c>
      <c r="B47" s="221" t="s">
        <v>318</v>
      </c>
      <c r="C47" s="246"/>
      <c r="D47" s="246"/>
      <c r="E47" s="269">
        <f t="shared" si="0"/>
        <v>0</v>
      </c>
      <c r="F47" s="246"/>
      <c r="G47" s="246"/>
      <c r="H47" s="247">
        <v>0</v>
      </c>
    </row>
    <row r="48" spans="1:8" s="3" customFormat="1" ht="15.75">
      <c r="A48" s="219">
        <v>8.3000000000000007</v>
      </c>
      <c r="B48" s="221" t="s">
        <v>319</v>
      </c>
      <c r="C48" s="246"/>
      <c r="D48" s="246"/>
      <c r="E48" s="269">
        <f t="shared" si="0"/>
        <v>0</v>
      </c>
      <c r="F48" s="246"/>
      <c r="G48" s="246"/>
      <c r="H48" s="247">
        <v>0</v>
      </c>
    </row>
    <row r="49" spans="1:8" s="3" customFormat="1" ht="15.75">
      <c r="A49" s="219">
        <v>8.4</v>
      </c>
      <c r="B49" s="221" t="s">
        <v>320</v>
      </c>
      <c r="C49" s="246"/>
      <c r="D49" s="246"/>
      <c r="E49" s="269">
        <f t="shared" si="0"/>
        <v>0</v>
      </c>
      <c r="F49" s="246"/>
      <c r="G49" s="246"/>
      <c r="H49" s="247">
        <v>0</v>
      </c>
    </row>
    <row r="50" spans="1:8" s="3" customFormat="1" ht="15.75">
      <c r="A50" s="219">
        <v>8.5</v>
      </c>
      <c r="B50" s="221" t="s">
        <v>321</v>
      </c>
      <c r="C50" s="246"/>
      <c r="D50" s="246"/>
      <c r="E50" s="269">
        <f t="shared" si="0"/>
        <v>0</v>
      </c>
      <c r="F50" s="246"/>
      <c r="G50" s="246"/>
      <c r="H50" s="247">
        <v>0</v>
      </c>
    </row>
    <row r="51" spans="1:8" s="3" customFormat="1" ht="15.75">
      <c r="A51" s="219">
        <v>8.6</v>
      </c>
      <c r="B51" s="221" t="s">
        <v>322</v>
      </c>
      <c r="C51" s="246"/>
      <c r="D51" s="246"/>
      <c r="E51" s="269">
        <f t="shared" si="0"/>
        <v>0</v>
      </c>
      <c r="F51" s="246"/>
      <c r="G51" s="246"/>
      <c r="H51" s="247">
        <v>0</v>
      </c>
    </row>
    <row r="52" spans="1:8" s="3" customFormat="1" ht="15.75">
      <c r="A52" s="219">
        <v>8.6999999999999993</v>
      </c>
      <c r="B52" s="221" t="s">
        <v>323</v>
      </c>
      <c r="C52" s="246"/>
      <c r="D52" s="246"/>
      <c r="E52" s="269">
        <f t="shared" si="0"/>
        <v>0</v>
      </c>
      <c r="F52" s="246"/>
      <c r="G52" s="246"/>
      <c r="H52" s="247">
        <v>0</v>
      </c>
    </row>
    <row r="53" spans="1:8" s="3" customFormat="1" ht="16.5" thickBot="1">
      <c r="A53" s="224">
        <v>9</v>
      </c>
      <c r="B53" s="225" t="s">
        <v>324</v>
      </c>
      <c r="C53" s="270"/>
      <c r="D53" s="270"/>
      <c r="E53" s="271">
        <f t="shared" si="0"/>
        <v>0</v>
      </c>
      <c r="F53" s="270"/>
      <c r="G53" s="270"/>
      <c r="H53" s="25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2"/>
  <sheetViews>
    <sheetView zoomScaleNormal="100" workbookViewId="0">
      <pane xSplit="1" ySplit="4" topLeftCell="B5" activePane="bottomRight" state="frozen"/>
      <selection activeCell="L43" sqref="L43"/>
      <selection pane="topRight" activeCell="L43" sqref="L43"/>
      <selection pane="bottomLeft" activeCell="L43" sqref="L43"/>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190</v>
      </c>
      <c r="B1" s="17" t="str">
        <f>Info!C2</f>
        <v>სს "ბაზისბანკი"</v>
      </c>
      <c r="C1" s="17"/>
      <c r="D1" s="351"/>
    </row>
    <row r="2" spans="1:8" ht="15">
      <c r="A2" s="18" t="s">
        <v>191</v>
      </c>
      <c r="B2" s="481">
        <v>44196</v>
      </c>
      <c r="C2" s="30"/>
      <c r="D2" s="19"/>
      <c r="E2" s="12"/>
      <c r="F2" s="12"/>
      <c r="G2" s="12"/>
      <c r="H2" s="12"/>
    </row>
    <row r="3" spans="1:8" ht="15">
      <c r="A3" s="18"/>
      <c r="B3" s="17"/>
      <c r="C3" s="30"/>
      <c r="D3" s="19"/>
      <c r="E3" s="12"/>
      <c r="F3" s="12"/>
      <c r="G3" s="12"/>
      <c r="H3" s="12"/>
    </row>
    <row r="4" spans="1:8" ht="15" customHeight="1" thickBot="1">
      <c r="A4" s="213" t="s">
        <v>408</v>
      </c>
      <c r="B4" s="214" t="s">
        <v>189</v>
      </c>
      <c r="C4" s="213"/>
      <c r="D4" s="215" t="s">
        <v>94</v>
      </c>
    </row>
    <row r="5" spans="1:8" ht="15" customHeight="1">
      <c r="A5" s="211" t="s">
        <v>26</v>
      </c>
      <c r="B5" s="212"/>
      <c r="C5" s="482">
        <v>44196</v>
      </c>
      <c r="D5" s="483">
        <v>44104</v>
      </c>
    </row>
    <row r="6" spans="1:8" ht="15" customHeight="1">
      <c r="A6" s="398">
        <v>1</v>
      </c>
      <c r="B6" s="399" t="s">
        <v>194</v>
      </c>
      <c r="C6" s="400">
        <v>1385049077.5114553</v>
      </c>
      <c r="D6" s="401">
        <v>1365646954.9197712</v>
      </c>
    </row>
    <row r="7" spans="1:8" ht="15" customHeight="1">
      <c r="A7" s="398">
        <v>1.1000000000000001</v>
      </c>
      <c r="B7" s="402" t="s">
        <v>606</v>
      </c>
      <c r="C7" s="403">
        <v>1319752638.9021473</v>
      </c>
      <c r="D7" s="404">
        <v>1295851602.1512508</v>
      </c>
    </row>
    <row r="8" spans="1:8" ht="25.5">
      <c r="A8" s="398" t="s">
        <v>251</v>
      </c>
      <c r="B8" s="405" t="s">
        <v>402</v>
      </c>
      <c r="C8" s="403">
        <v>42500000</v>
      </c>
      <c r="D8" s="404">
        <v>42500000</v>
      </c>
    </row>
    <row r="9" spans="1:8" ht="15" customHeight="1">
      <c r="A9" s="398">
        <v>1.2</v>
      </c>
      <c r="B9" s="402" t="s">
        <v>22</v>
      </c>
      <c r="C9" s="403">
        <v>65272298.809308</v>
      </c>
      <c r="D9" s="404">
        <v>69281592.7685204</v>
      </c>
    </row>
    <row r="10" spans="1:8" ht="15" customHeight="1">
      <c r="A10" s="398">
        <v>1.3</v>
      </c>
      <c r="B10" s="407" t="s">
        <v>77</v>
      </c>
      <c r="C10" s="406">
        <v>24139.8</v>
      </c>
      <c r="D10" s="404">
        <v>513760</v>
      </c>
    </row>
    <row r="11" spans="1:8" ht="15" customHeight="1">
      <c r="A11" s="398">
        <v>2</v>
      </c>
      <c r="B11" s="399" t="s">
        <v>195</v>
      </c>
      <c r="C11" s="403">
        <v>17068355.648615077</v>
      </c>
      <c r="D11" s="404">
        <v>15369870.675000001</v>
      </c>
    </row>
    <row r="12" spans="1:8" ht="15" customHeight="1">
      <c r="A12" s="418">
        <v>3</v>
      </c>
      <c r="B12" s="419" t="s">
        <v>193</v>
      </c>
      <c r="C12" s="406">
        <v>117186129.09981249</v>
      </c>
      <c r="D12" s="420">
        <v>112080651.75068747</v>
      </c>
    </row>
    <row r="13" spans="1:8" ht="15" customHeight="1" thickBot="1">
      <c r="A13" s="132">
        <v>4</v>
      </c>
      <c r="B13" s="133" t="s">
        <v>252</v>
      </c>
      <c r="C13" s="272">
        <v>1519303562.2598829</v>
      </c>
      <c r="D13" s="273">
        <v>1493097477.3454585</v>
      </c>
    </row>
    <row r="14" spans="1:8">
      <c r="B14" s="24"/>
    </row>
    <row r="15" spans="1:8" ht="25.5">
      <c r="B15" s="105" t="s">
        <v>607</v>
      </c>
    </row>
    <row r="16" spans="1:8">
      <c r="B16" s="105"/>
    </row>
    <row r="17" spans="2:4">
      <c r="B17" s="105"/>
    </row>
    <row r="18" spans="2:4">
      <c r="B18" s="105"/>
    </row>
    <row r="32" spans="2:4">
      <c r="D32" s="35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Normal="100" workbookViewId="0">
      <pane xSplit="1" ySplit="4" topLeftCell="B5" activePane="bottomRight" state="frozen"/>
      <selection activeCell="L43" sqref="L43"/>
      <selection pane="topRight" activeCell="L43" sqref="L43"/>
      <selection pane="bottomLeft" activeCell="L43" sqref="L43"/>
      <selection pane="bottomRight" activeCell="B31" sqref="B31"/>
    </sheetView>
  </sheetViews>
  <sheetFormatPr defaultRowHeight="15"/>
  <cols>
    <col min="1" max="1" width="9.5703125" style="2" bestFit="1" customWidth="1"/>
    <col min="2" max="2" width="90.42578125" style="2" bestFit="1" customWidth="1"/>
    <col min="3" max="3" width="9.140625" style="2"/>
  </cols>
  <sheetData>
    <row r="1" spans="1:3">
      <c r="A1" s="2" t="s">
        <v>190</v>
      </c>
      <c r="B1" s="351" t="str">
        <f>Info!C2</f>
        <v>სს "ბაზისბანკი"</v>
      </c>
    </row>
    <row r="2" spans="1:3">
      <c r="A2" s="2" t="s">
        <v>191</v>
      </c>
      <c r="B2" s="481">
        <v>44196</v>
      </c>
    </row>
    <row r="4" spans="1:3" ht="16.5" customHeight="1" thickBot="1">
      <c r="A4" s="237" t="s">
        <v>409</v>
      </c>
      <c r="B4" s="62" t="s">
        <v>150</v>
      </c>
      <c r="C4" s="14"/>
    </row>
    <row r="5" spans="1:3" ht="15.75">
      <c r="A5" s="11"/>
      <c r="B5" s="545" t="s">
        <v>151</v>
      </c>
      <c r="C5" s="546"/>
    </row>
    <row r="6" spans="1:3">
      <c r="A6" s="15">
        <v>1</v>
      </c>
      <c r="B6" s="489" t="s">
        <v>626</v>
      </c>
      <c r="C6" s="490"/>
    </row>
    <row r="7" spans="1:3">
      <c r="A7" s="15">
        <v>2</v>
      </c>
      <c r="B7" s="489" t="s">
        <v>614</v>
      </c>
      <c r="C7" s="490"/>
    </row>
    <row r="8" spans="1:3">
      <c r="A8" s="15">
        <v>3</v>
      </c>
      <c r="B8" s="489" t="s">
        <v>627</v>
      </c>
      <c r="C8" s="490"/>
    </row>
    <row r="9" spans="1:3">
      <c r="A9" s="15">
        <v>4</v>
      </c>
      <c r="B9" s="489" t="s">
        <v>628</v>
      </c>
      <c r="C9" s="490"/>
    </row>
    <row r="10" spans="1:3">
      <c r="A10" s="15">
        <v>5</v>
      </c>
      <c r="B10" s="553" t="s">
        <v>629</v>
      </c>
      <c r="C10" s="554"/>
    </row>
    <row r="11" spans="1:3">
      <c r="A11" s="15"/>
      <c r="B11" s="547"/>
      <c r="C11" s="548"/>
    </row>
    <row r="12" spans="1:3" ht="15.75">
      <c r="A12" s="15"/>
      <c r="B12" s="549" t="s">
        <v>152</v>
      </c>
      <c r="C12" s="550"/>
    </row>
    <row r="13" spans="1:3" ht="15.75">
      <c r="A13" s="15">
        <v>1</v>
      </c>
      <c r="B13" s="555" t="s">
        <v>615</v>
      </c>
      <c r="C13" s="556"/>
    </row>
    <row r="14" spans="1:3" ht="15.75">
      <c r="A14" s="15">
        <v>2</v>
      </c>
      <c r="B14" s="555" t="s">
        <v>630</v>
      </c>
      <c r="C14" s="556"/>
    </row>
    <row r="15" spans="1:3" ht="15.75">
      <c r="A15" s="15">
        <v>3</v>
      </c>
      <c r="B15" s="555" t="s">
        <v>631</v>
      </c>
      <c r="C15" s="556"/>
    </row>
    <row r="16" spans="1:3" ht="15.75">
      <c r="A16" s="15">
        <v>4</v>
      </c>
      <c r="B16" s="555" t="s">
        <v>632</v>
      </c>
      <c r="C16" s="556"/>
    </row>
    <row r="17" spans="1:4" ht="15.75">
      <c r="A17" s="15">
        <v>5</v>
      </c>
      <c r="B17" s="555" t="s">
        <v>633</v>
      </c>
      <c r="C17" s="556"/>
    </row>
    <row r="18" spans="1:4" ht="15.75">
      <c r="A18" s="15">
        <v>6</v>
      </c>
      <c r="B18" s="555" t="s">
        <v>634</v>
      </c>
      <c r="C18" s="556"/>
    </row>
    <row r="19" spans="1:4" ht="15.75">
      <c r="A19" s="15">
        <v>7</v>
      </c>
      <c r="B19" s="555" t="s">
        <v>635</v>
      </c>
      <c r="C19" s="556"/>
    </row>
    <row r="20" spans="1:4" ht="15.75" customHeight="1">
      <c r="A20" s="15"/>
      <c r="B20" s="28"/>
      <c r="C20" s="29"/>
    </row>
    <row r="21" spans="1:4" ht="30" customHeight="1">
      <c r="A21" s="15"/>
      <c r="B21" s="551" t="s">
        <v>153</v>
      </c>
      <c r="C21" s="552"/>
    </row>
    <row r="22" spans="1:4">
      <c r="A22" s="15">
        <v>1</v>
      </c>
      <c r="B22" s="491" t="s">
        <v>636</v>
      </c>
      <c r="C22" s="530">
        <v>0.91598172861293459</v>
      </c>
    </row>
    <row r="23" spans="1:4" ht="15.75" customHeight="1">
      <c r="A23" s="15"/>
      <c r="B23" s="491" t="s">
        <v>637</v>
      </c>
      <c r="C23" s="530">
        <v>6.9155295356997867E-2</v>
      </c>
    </row>
    <row r="24" spans="1:4" ht="29.25" customHeight="1">
      <c r="A24" s="15"/>
      <c r="B24" s="551" t="s">
        <v>272</v>
      </c>
      <c r="C24" s="552"/>
    </row>
    <row r="25" spans="1:4">
      <c r="A25" s="15">
        <v>1</v>
      </c>
      <c r="B25" s="63" t="s">
        <v>638</v>
      </c>
      <c r="C25" s="531">
        <v>0.91561533592148947</v>
      </c>
    </row>
    <row r="26" spans="1:4" ht="16.5" thickBot="1">
      <c r="A26" s="16"/>
      <c r="B26" s="64" t="s">
        <v>637</v>
      </c>
      <c r="C26" s="532">
        <v>6.9155295356997867E-2</v>
      </c>
    </row>
    <row r="32" spans="1:4">
      <c r="D32" s="351"/>
    </row>
  </sheetData>
  <mergeCells count="13">
    <mergeCell ref="B5:C5"/>
    <mergeCell ref="B11:C11"/>
    <mergeCell ref="B12:C12"/>
    <mergeCell ref="B24:C24"/>
    <mergeCell ref="B21:C21"/>
    <mergeCell ref="B10:C10"/>
    <mergeCell ref="B13:C13"/>
    <mergeCell ref="B14:C14"/>
    <mergeCell ref="B15:C15"/>
    <mergeCell ref="B16:C16"/>
    <mergeCell ref="B17:C17"/>
    <mergeCell ref="B18:C18"/>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8" t="s">
        <v>190</v>
      </c>
      <c r="B1" s="17" t="str">
        <f>Info!C2</f>
        <v>სს "ბაზისბანკი"</v>
      </c>
    </row>
    <row r="2" spans="1:8" s="22" customFormat="1" ht="15.75" customHeight="1">
      <c r="A2" s="22" t="s">
        <v>191</v>
      </c>
      <c r="B2" s="481">
        <v>44196</v>
      </c>
    </row>
    <row r="3" spans="1:8" s="22" customFormat="1" ht="15.75" customHeight="1"/>
    <row r="4" spans="1:8" s="22" customFormat="1" ht="15.75" customHeight="1" thickBot="1">
      <c r="A4" s="238" t="s">
        <v>410</v>
      </c>
      <c r="B4" s="239" t="s">
        <v>262</v>
      </c>
      <c r="C4" s="190"/>
      <c r="D4" s="190"/>
      <c r="E4" s="191" t="s">
        <v>94</v>
      </c>
    </row>
    <row r="5" spans="1:8" s="120" customFormat="1" ht="17.45" customHeight="1">
      <c r="A5" s="367"/>
      <c r="B5" s="368"/>
      <c r="C5" s="189" t="s">
        <v>0</v>
      </c>
      <c r="D5" s="189" t="s">
        <v>1</v>
      </c>
      <c r="E5" s="369" t="s">
        <v>2</v>
      </c>
    </row>
    <row r="6" spans="1:8" s="155" customFormat="1" ht="14.45" customHeight="1">
      <c r="A6" s="370"/>
      <c r="B6" s="557" t="s">
        <v>233</v>
      </c>
      <c r="C6" s="557" t="s">
        <v>232</v>
      </c>
      <c r="D6" s="558" t="s">
        <v>231</v>
      </c>
      <c r="E6" s="559"/>
      <c r="G6"/>
    </row>
    <row r="7" spans="1:8" s="155" customFormat="1" ht="99.6" customHeight="1">
      <c r="A7" s="370"/>
      <c r="B7" s="557"/>
      <c r="C7" s="557"/>
      <c r="D7" s="364" t="s">
        <v>230</v>
      </c>
      <c r="E7" s="365" t="s">
        <v>523</v>
      </c>
      <c r="G7"/>
    </row>
    <row r="8" spans="1:8">
      <c r="A8" s="371">
        <v>1</v>
      </c>
      <c r="B8" s="372" t="s">
        <v>155</v>
      </c>
      <c r="C8" s="373">
        <v>43503450.704400003</v>
      </c>
      <c r="D8" s="373"/>
      <c r="E8" s="374">
        <v>43503450.704400003</v>
      </c>
      <c r="H8" s="6"/>
    </row>
    <row r="9" spans="1:8">
      <c r="A9" s="371">
        <v>2</v>
      </c>
      <c r="B9" s="372" t="s">
        <v>156</v>
      </c>
      <c r="C9" s="373">
        <v>393678170.60439998</v>
      </c>
      <c r="D9" s="373"/>
      <c r="E9" s="374">
        <v>393678170.60439998</v>
      </c>
      <c r="H9" s="6"/>
    </row>
    <row r="10" spans="1:8">
      <c r="A10" s="371">
        <v>3</v>
      </c>
      <c r="B10" s="372" t="s">
        <v>229</v>
      </c>
      <c r="C10" s="373">
        <v>165991895.60210001</v>
      </c>
      <c r="D10" s="373"/>
      <c r="E10" s="374">
        <v>165991895.60210001</v>
      </c>
      <c r="H10" s="6"/>
    </row>
    <row r="11" spans="1:8">
      <c r="A11" s="371">
        <v>4</v>
      </c>
      <c r="B11" s="372" t="s">
        <v>186</v>
      </c>
      <c r="C11" s="373">
        <v>11956930.49</v>
      </c>
      <c r="D11" s="373"/>
      <c r="E11" s="374">
        <v>11956930.49</v>
      </c>
      <c r="H11" s="6"/>
    </row>
    <row r="12" spans="1:8">
      <c r="A12" s="371">
        <v>5</v>
      </c>
      <c r="B12" s="372" t="s">
        <v>158</v>
      </c>
      <c r="C12" s="373">
        <v>267317412.1848</v>
      </c>
      <c r="D12" s="373"/>
      <c r="E12" s="374">
        <v>267317412.1848</v>
      </c>
      <c r="H12" s="6"/>
    </row>
    <row r="13" spans="1:8">
      <c r="A13" s="371">
        <v>6.1</v>
      </c>
      <c r="B13" s="372" t="s">
        <v>159</v>
      </c>
      <c r="C13" s="375">
        <v>1092082691.0734999</v>
      </c>
      <c r="D13" s="373"/>
      <c r="E13" s="374">
        <v>1092082691.0734999</v>
      </c>
      <c r="H13" s="6"/>
    </row>
    <row r="14" spans="1:8">
      <c r="A14" s="371">
        <v>6.2</v>
      </c>
      <c r="B14" s="376" t="s">
        <v>160</v>
      </c>
      <c r="C14" s="375">
        <v>-61929092.455220014</v>
      </c>
      <c r="D14" s="373"/>
      <c r="E14" s="374">
        <v>-61929092.455220014</v>
      </c>
      <c r="H14" s="6"/>
    </row>
    <row r="15" spans="1:8">
      <c r="A15" s="371">
        <v>6</v>
      </c>
      <c r="B15" s="372" t="s">
        <v>228</v>
      </c>
      <c r="C15" s="373">
        <v>1030153598.6182799</v>
      </c>
      <c r="D15" s="373"/>
      <c r="E15" s="374">
        <v>1030153598.6182799</v>
      </c>
      <c r="H15" s="6"/>
    </row>
    <row r="16" spans="1:8">
      <c r="A16" s="371">
        <v>7</v>
      </c>
      <c r="B16" s="372" t="s">
        <v>162</v>
      </c>
      <c r="C16" s="373">
        <v>15337537.031500001</v>
      </c>
      <c r="D16" s="373"/>
      <c r="E16" s="374">
        <v>15337537.031500001</v>
      </c>
      <c r="H16" s="6"/>
    </row>
    <row r="17" spans="1:8">
      <c r="A17" s="371">
        <v>8</v>
      </c>
      <c r="B17" s="372" t="s">
        <v>163</v>
      </c>
      <c r="C17" s="373">
        <v>16572737.063999999</v>
      </c>
      <c r="D17" s="373"/>
      <c r="E17" s="374">
        <v>16572737.063999999</v>
      </c>
      <c r="F17" s="6"/>
      <c r="G17" s="6"/>
      <c r="H17" s="6"/>
    </row>
    <row r="18" spans="1:8">
      <c r="A18" s="371">
        <v>9</v>
      </c>
      <c r="B18" s="372" t="s">
        <v>164</v>
      </c>
      <c r="C18" s="373">
        <v>17062704.219999999</v>
      </c>
      <c r="D18" s="373"/>
      <c r="E18" s="374">
        <v>17062704.219999999</v>
      </c>
      <c r="G18" s="6"/>
      <c r="H18" s="6"/>
    </row>
    <row r="19" spans="1:8" ht="25.5">
      <c r="A19" s="371">
        <v>10</v>
      </c>
      <c r="B19" s="372" t="s">
        <v>165</v>
      </c>
      <c r="C19" s="373">
        <v>33744563</v>
      </c>
      <c r="D19" s="373">
        <v>14423711.33</v>
      </c>
      <c r="E19" s="374">
        <v>19320851.670000002</v>
      </c>
      <c r="G19" s="6"/>
      <c r="H19" s="6"/>
    </row>
    <row r="20" spans="1:8">
      <c r="A20" s="371">
        <v>11</v>
      </c>
      <c r="B20" s="372" t="s">
        <v>166</v>
      </c>
      <c r="C20" s="373">
        <v>10948655.633400001</v>
      </c>
      <c r="D20" s="373"/>
      <c r="E20" s="374">
        <v>10948655.633400001</v>
      </c>
      <c r="H20" s="6"/>
    </row>
    <row r="21" spans="1:8" ht="39" thickBot="1">
      <c r="A21" s="377"/>
      <c r="B21" s="378" t="s">
        <v>486</v>
      </c>
      <c r="C21" s="327">
        <v>2006267655.15288</v>
      </c>
      <c r="D21" s="327">
        <v>14423711.33</v>
      </c>
      <c r="E21" s="379">
        <v>1991843943.82288</v>
      </c>
      <c r="H21" s="6"/>
    </row>
    <row r="22" spans="1:8">
      <c r="A22"/>
      <c r="B22"/>
      <c r="C22"/>
      <c r="D22"/>
      <c r="E22"/>
    </row>
    <row r="23" spans="1:8">
      <c r="A23"/>
      <c r="B23"/>
      <c r="C23"/>
      <c r="D23"/>
      <c r="E23"/>
    </row>
    <row r="25" spans="1:8" s="2" customFormat="1">
      <c r="B25" s="66"/>
      <c r="F25"/>
      <c r="G25"/>
    </row>
    <row r="26" spans="1:8" s="2" customFormat="1">
      <c r="B26" s="67"/>
      <c r="F26"/>
      <c r="G26"/>
    </row>
    <row r="27" spans="1:8" s="2" customFormat="1">
      <c r="B27" s="66"/>
      <c r="F27"/>
      <c r="G27"/>
    </row>
    <row r="28" spans="1:8" s="2" customFormat="1">
      <c r="B28" s="66"/>
      <c r="F28"/>
      <c r="G28"/>
    </row>
    <row r="29" spans="1:8" s="2" customFormat="1">
      <c r="B29" s="66"/>
      <c r="F29"/>
      <c r="G29"/>
    </row>
    <row r="30" spans="1:8" s="2" customFormat="1">
      <c r="B30" s="66"/>
      <c r="F30"/>
      <c r="G30"/>
    </row>
    <row r="31" spans="1:8" s="2" customFormat="1">
      <c r="B31" s="66"/>
      <c r="F31"/>
      <c r="G31"/>
    </row>
    <row r="32" spans="1:8"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190</v>
      </c>
      <c r="B1" s="17" t="str">
        <f>Info!C2</f>
        <v>სს "ბაზისბანკი"</v>
      </c>
    </row>
    <row r="2" spans="1:6" s="22" customFormat="1" ht="15.75" customHeight="1">
      <c r="A2" s="22" t="s">
        <v>191</v>
      </c>
      <c r="B2" s="481">
        <v>44196</v>
      </c>
      <c r="C2"/>
      <c r="D2"/>
      <c r="E2"/>
      <c r="F2"/>
    </row>
    <row r="3" spans="1:6" s="22" customFormat="1" ht="15.75" customHeight="1">
      <c r="C3"/>
      <c r="D3"/>
      <c r="E3"/>
      <c r="F3"/>
    </row>
    <row r="4" spans="1:6" s="22" customFormat="1" ht="26.25" thickBot="1">
      <c r="A4" s="22" t="s">
        <v>411</v>
      </c>
      <c r="B4" s="197" t="s">
        <v>265</v>
      </c>
      <c r="C4" s="191" t="s">
        <v>94</v>
      </c>
      <c r="D4"/>
      <c r="E4"/>
      <c r="F4"/>
    </row>
    <row r="5" spans="1:6" ht="26.25">
      <c r="A5" s="192">
        <v>1</v>
      </c>
      <c r="B5" s="193" t="s">
        <v>434</v>
      </c>
      <c r="C5" s="274">
        <f>'7. LI1'!E21</f>
        <v>1991843943.82288</v>
      </c>
    </row>
    <row r="6" spans="1:6" s="182" customFormat="1">
      <c r="A6" s="119">
        <v>2.1</v>
      </c>
      <c r="B6" s="199" t="s">
        <v>266</v>
      </c>
      <c r="C6" s="275">
        <v>135701105.26909971</v>
      </c>
    </row>
    <row r="7" spans="1:6" s="4" customFormat="1" ht="25.5" outlineLevel="1">
      <c r="A7" s="198">
        <v>2.2000000000000002</v>
      </c>
      <c r="B7" s="194" t="s">
        <v>267</v>
      </c>
      <c r="C7" s="276">
        <v>1206990</v>
      </c>
    </row>
    <row r="8" spans="1:6" s="4" customFormat="1" ht="26.25">
      <c r="A8" s="198">
        <v>3</v>
      </c>
      <c r="B8" s="195" t="s">
        <v>435</v>
      </c>
      <c r="C8" s="277">
        <f>SUM(C5:C7)</f>
        <v>2128752039.0919797</v>
      </c>
    </row>
    <row r="9" spans="1:6" s="182" customFormat="1">
      <c r="A9" s="119">
        <v>4</v>
      </c>
      <c r="B9" s="202" t="s">
        <v>263</v>
      </c>
      <c r="C9" s="275">
        <v>17182643.521899998</v>
      </c>
    </row>
    <row r="10" spans="1:6" s="4" customFormat="1" ht="25.5" outlineLevel="1">
      <c r="A10" s="198">
        <v>5.0999999999999996</v>
      </c>
      <c r="B10" s="194" t="s">
        <v>273</v>
      </c>
      <c r="C10" s="276">
        <v>-54929786.550429806</v>
      </c>
    </row>
    <row r="11" spans="1:6" s="4" customFormat="1" ht="25.5" outlineLevel="1">
      <c r="A11" s="198">
        <v>5.2</v>
      </c>
      <c r="B11" s="194" t="s">
        <v>274</v>
      </c>
      <c r="C11" s="276">
        <v>-1182850.2</v>
      </c>
    </row>
    <row r="12" spans="1:6" s="4" customFormat="1">
      <c r="A12" s="198">
        <v>6</v>
      </c>
      <c r="B12" s="200" t="s">
        <v>608</v>
      </c>
      <c r="C12" s="380">
        <v>9080797.4778200109</v>
      </c>
    </row>
    <row r="13" spans="1:6" s="4" customFormat="1" ht="15.75" thickBot="1">
      <c r="A13" s="201">
        <v>7</v>
      </c>
      <c r="B13" s="196" t="s">
        <v>264</v>
      </c>
      <c r="C13" s="278">
        <f>SUM(C8:C12)</f>
        <v>2098902843.3412697</v>
      </c>
    </row>
    <row r="15" spans="1:6" ht="26.25">
      <c r="B15" s="24" t="s">
        <v>609</v>
      </c>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6So6BQUTH1sOfJSPa0eX0xXA0Nyg8TrXYkrMseZ6UnA=</DigestValue>
    </Reference>
    <Reference Type="http://www.w3.org/2000/09/xmldsig#Object" URI="#idOfficeObject">
      <DigestMethod Algorithm="http://www.w3.org/2001/04/xmlenc#sha256"/>
      <DigestValue>dXjbBvolrp8NM55HxP8EEP5nMc/oR18XfwhictvHGKQ=</DigestValue>
    </Reference>
    <Reference Type="http://uri.etsi.org/01903#SignedProperties" URI="#idSignedProperties">
      <Transforms>
        <Transform Algorithm="http://www.w3.org/TR/2001/REC-xml-c14n-20010315"/>
      </Transforms>
      <DigestMethod Algorithm="http://www.w3.org/2001/04/xmlenc#sha256"/>
      <DigestValue>Z56hpeNNOddWAABS9+es2Vu3VTfDD7FWs4g/O77zu5Y=</DigestValue>
    </Reference>
  </SignedInfo>
  <SignatureValue>X+O/E5RQ4MRG0DKGAgEndlHAk8dbGT1Z2uLbCHxzZymsaa7ltMdGWmLxLzvqQucHCA0ASP4bTdFL
ZNcpFNKgnVjDoqyAobFGy0IwT2Wu9z1/wPlQ1YgsQ0YJANuG4oPEty6X4JINCKea7twYMU4Ovr9a
82Ti9g8MB6zlwI4pGjR/30qSU7oVecoOgTTF41ai+w/ia7smjfDCm37M2g5n/yqg16Gjtsh34qWZ
Xzv+uXMGSss/mCxaaIyj8mI8LeLC6MEX3ovNTiVqm5BaIfRe0asJEQ70vRvYTV+/NXMsP3x/+fAc
flpvR2PXdCiW5YbzTLy8AhEhcM87W5mK/RkEBA==</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nJVjHSnTjE5obDiDdkz96hB8n7Mo8r1sCiA9KEE15V0=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uoVGunLlgbXKdcx+GZ8JSa3ZjJ+0I1sK9rKjRCmLKoc=</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4V11Cox/RUTb0Y2ajr2pfbMrBUwVfG7zQO7j3kXNEfg=</DigestValue>
      </Reference>
      <Reference URI="/xl/styles.xml?ContentType=application/vnd.openxmlformats-officedocument.spreadsheetml.styles+xml">
        <DigestMethod Algorithm="http://www.w3.org/2001/04/xmlenc#sha256"/>
        <DigestValue>1xH7KQZFvtgY0rn/xBYTNT6BubaF38snxH/CAoTToeo=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h+29fMbL+eGAFxvfci5/3Aws6eXNvZkb9j15Q4lNAvw=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uem1r3H56a63utd+KMILValbPpqxkGP2lwwbuob2GM8=</DigestValue>
      </Reference>
      <Reference URI="/xl/worksheets/sheet10.xml?ContentType=application/vnd.openxmlformats-officedocument.spreadsheetml.worksheet+xml">
        <DigestMethod Algorithm="http://www.w3.org/2001/04/xmlenc#sha256"/>
        <DigestValue>lY6WP5suL6Zsv7bXt64ldoibnJucsq5iadzdTPT5Iow=</DigestValue>
      </Reference>
      <Reference URI="/xl/worksheets/sheet11.xml?ContentType=application/vnd.openxmlformats-officedocument.spreadsheetml.worksheet+xml">
        <DigestMethod Algorithm="http://www.w3.org/2001/04/xmlenc#sha256"/>
        <DigestValue>OVcI2/TUF6/Pvbujtaeqn+ZF69E4AjGo9NrN0YsNrbg=</DigestValue>
      </Reference>
      <Reference URI="/xl/worksheets/sheet12.xml?ContentType=application/vnd.openxmlformats-officedocument.spreadsheetml.worksheet+xml">
        <DigestMethod Algorithm="http://www.w3.org/2001/04/xmlenc#sha256"/>
        <DigestValue>Zj3lHcUepnlTvAjpeiMyP9wYQZhxmJgb/5ug6utgGzs=</DigestValue>
      </Reference>
      <Reference URI="/xl/worksheets/sheet13.xml?ContentType=application/vnd.openxmlformats-officedocument.spreadsheetml.worksheet+xml">
        <DigestMethod Algorithm="http://www.w3.org/2001/04/xmlenc#sha256"/>
        <DigestValue>/JEA63fsjTy7OonaXF6r2nRnZ/j4dXpqLo1epIBIy0Y=</DigestValue>
      </Reference>
      <Reference URI="/xl/worksheets/sheet14.xml?ContentType=application/vnd.openxmlformats-officedocument.spreadsheetml.worksheet+xml">
        <DigestMethod Algorithm="http://www.w3.org/2001/04/xmlenc#sha256"/>
        <DigestValue>2JNVHRomODciw1g/S+Y6WwYBVTQVR1jF4XZMbZgN9dg=</DigestValue>
      </Reference>
      <Reference URI="/xl/worksheets/sheet15.xml?ContentType=application/vnd.openxmlformats-officedocument.spreadsheetml.worksheet+xml">
        <DigestMethod Algorithm="http://www.w3.org/2001/04/xmlenc#sha256"/>
        <DigestValue>m6l3n7HWIfqmPaEWxbvGEiXpkWngyJ1Dmh1JujlErwU=</DigestValue>
      </Reference>
      <Reference URI="/xl/worksheets/sheet16.xml?ContentType=application/vnd.openxmlformats-officedocument.spreadsheetml.worksheet+xml">
        <DigestMethod Algorithm="http://www.w3.org/2001/04/xmlenc#sha256"/>
        <DigestValue>CesTGMPuUFLdlFalrwlUahjgU1NOB2ghFotV8QMI/aU=</DigestValue>
      </Reference>
      <Reference URI="/xl/worksheets/sheet17.xml?ContentType=application/vnd.openxmlformats-officedocument.spreadsheetml.worksheet+xml">
        <DigestMethod Algorithm="http://www.w3.org/2001/04/xmlenc#sha256"/>
        <DigestValue>lgZt1dhsTdwgwDK2n3nD23mW9yhCiGhrTWRFVbCfN3M=</DigestValue>
      </Reference>
      <Reference URI="/xl/worksheets/sheet18.xml?ContentType=application/vnd.openxmlformats-officedocument.spreadsheetml.worksheet+xml">
        <DigestMethod Algorithm="http://www.w3.org/2001/04/xmlenc#sha256"/>
        <DigestValue>www43pDEIBIBcpnoBSMtaPtmWSqZUyIu8oksjNsQ9vI=</DigestValue>
      </Reference>
      <Reference URI="/xl/worksheets/sheet19.xml?ContentType=application/vnd.openxmlformats-officedocument.spreadsheetml.worksheet+xml">
        <DigestMethod Algorithm="http://www.w3.org/2001/04/xmlenc#sha256"/>
        <DigestValue>bT9cA2aDcQJJnq8RZHc3oDP3zeOjkRt1DFn+zmGjZ+M=</DigestValue>
      </Reference>
      <Reference URI="/xl/worksheets/sheet2.xml?ContentType=application/vnd.openxmlformats-officedocument.spreadsheetml.worksheet+xml">
        <DigestMethod Algorithm="http://www.w3.org/2001/04/xmlenc#sha256"/>
        <DigestValue>F77afYqf2cZ+iCxKrUL5zQoWrQ7XNdgOyIyXE2Npotk=</DigestValue>
      </Reference>
      <Reference URI="/xl/worksheets/sheet3.xml?ContentType=application/vnd.openxmlformats-officedocument.spreadsheetml.worksheet+xml">
        <DigestMethod Algorithm="http://www.w3.org/2001/04/xmlenc#sha256"/>
        <DigestValue>Yhxtz50u56QC5XBfnOGF3pw/RqfI6+rjwvnqZ7I7Od0=</DigestValue>
      </Reference>
      <Reference URI="/xl/worksheets/sheet4.xml?ContentType=application/vnd.openxmlformats-officedocument.spreadsheetml.worksheet+xml">
        <DigestMethod Algorithm="http://www.w3.org/2001/04/xmlenc#sha256"/>
        <DigestValue>HHHFV/EuS2ZMKLwAstvFgnk/ZjRS5mJacQwe/A6a/Ws=</DigestValue>
      </Reference>
      <Reference URI="/xl/worksheets/sheet5.xml?ContentType=application/vnd.openxmlformats-officedocument.spreadsheetml.worksheet+xml">
        <DigestMethod Algorithm="http://www.w3.org/2001/04/xmlenc#sha256"/>
        <DigestValue>TmtO6coCcjDy/xtlgd8cB0kwmyHRxwyeTuyriWObKAE=</DigestValue>
      </Reference>
      <Reference URI="/xl/worksheets/sheet6.xml?ContentType=application/vnd.openxmlformats-officedocument.spreadsheetml.worksheet+xml">
        <DigestMethod Algorithm="http://www.w3.org/2001/04/xmlenc#sha256"/>
        <DigestValue>+70/Ct0LvIjW9DjWdQfre0x8tGtjY922DqwcVX00FUk=</DigestValue>
      </Reference>
      <Reference URI="/xl/worksheets/sheet7.xml?ContentType=application/vnd.openxmlformats-officedocument.spreadsheetml.worksheet+xml">
        <DigestMethod Algorithm="http://www.w3.org/2001/04/xmlenc#sha256"/>
        <DigestValue>C5P1I/HrL0hZlLSi4bP4jCRLxSkCtHM72mkuHUJIlhg=</DigestValue>
      </Reference>
      <Reference URI="/xl/worksheets/sheet8.xml?ContentType=application/vnd.openxmlformats-officedocument.spreadsheetml.worksheet+xml">
        <DigestMethod Algorithm="http://www.w3.org/2001/04/xmlenc#sha256"/>
        <DigestValue>Ue6DN/E09gW5wqZbVpD9rJaWZrE+v1ZqnGnS6pFojrU=</DigestValue>
      </Reference>
      <Reference URI="/xl/worksheets/sheet9.xml?ContentType=application/vnd.openxmlformats-officedocument.spreadsheetml.worksheet+xml">
        <DigestMethod Algorithm="http://www.w3.org/2001/04/xmlenc#sha256"/>
        <DigestValue>/g76T0fX/3dLPiTYqI8yTXNjY7CfqwMoGbD6bTBvwt0=</DigestValue>
      </Reference>
    </Manifest>
    <SignatureProperties>
      <SignatureProperty Id="idSignatureTime" Target="#idPackageSignature">
        <mdssi:SignatureTime xmlns:mdssi="http://schemas.openxmlformats.org/package/2006/digital-signature">
          <mdssi:Format>YYYY-MM-DDThh:mm:ssTZD</mdssi:Format>
          <mdssi:Value>2021-02-01T13:03:59Z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2021-02-01T13:03:59Z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staXm140B0Ttk8osUBSb0ysfoDGy0+Z+o1IVyOuwEC0=</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DBmSkbU8AhCcTJNYrL9ydfaSC/HNUWI0i3RI4wbapnA=</DigestValue>
    </Reference>
  </SignedInfo>
  <SignatureValue>WKZes6zoMOckhCEP/ENQb99O6E5qf8DnxGV1t6KHpsBakovJBIRJatJiymVE2/oZqmuaHyOVxJKZ
0QNTULVoUMNwxNp5LDuBNdIvNQoe2ARhZMUHXJQ1efCL+zEgIdhT0q2xD0E++NeY4KspqgLMLDTr
nbS7lSm/LDaOvcGzg5kwC2IQRUJkJAyrdhPhoSdPLFqgkYKyXMyUaTF9BLDgLGroX/IsD+NC6Pb6
+CM3WFliQtYln50wbGErZZwBjoyGMm7QpulrI/Z7hBHkt0MmylK1T63R+/J74pYmdNN/+0KzwHDK
cVwTVLVi92l721O3pOKkO2CLIIuBFFE+m731zw==</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nJVjHSnTjE5obDiDdkz96hB8n7Mo8r1sCiA9KEE15V0=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uoVGunLlgbXKdcx+GZ8JSa3ZjJ+0I1sK9rKjRCmLKoc=</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4V11Cox/RUTb0Y2ajr2pfbMrBUwVfG7zQO7j3kXNEfg=</DigestValue>
      </Reference>
      <Reference URI="/xl/styles.xml?ContentType=application/vnd.openxmlformats-officedocument.spreadsheetml.styles+xml">
        <DigestMethod Algorithm="http://www.w3.org/2001/04/xmlenc#sha256"/>
        <DigestValue>1xH7KQZFvtgY0rn/xBYTNT6BubaF38snxH/CAoTToeo=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h+29fMbL+eGAFxvfci5/3Aws6eXNvZkb9j15Q4lNAvw=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uem1r3H56a63utd+KMILValbPpqxkGP2lwwbuob2GM8=</DigestValue>
      </Reference>
      <Reference URI="/xl/worksheets/sheet10.xml?ContentType=application/vnd.openxmlformats-officedocument.spreadsheetml.worksheet+xml">
        <DigestMethod Algorithm="http://www.w3.org/2001/04/xmlenc#sha256"/>
        <DigestValue>lY6WP5suL6Zsv7bXt64ldoibnJucsq5iadzdTPT5Iow=</DigestValue>
      </Reference>
      <Reference URI="/xl/worksheets/sheet11.xml?ContentType=application/vnd.openxmlformats-officedocument.spreadsheetml.worksheet+xml">
        <DigestMethod Algorithm="http://www.w3.org/2001/04/xmlenc#sha256"/>
        <DigestValue>OVcI2/TUF6/Pvbujtaeqn+ZF69E4AjGo9NrN0YsNrbg=</DigestValue>
      </Reference>
      <Reference URI="/xl/worksheets/sheet12.xml?ContentType=application/vnd.openxmlformats-officedocument.spreadsheetml.worksheet+xml">
        <DigestMethod Algorithm="http://www.w3.org/2001/04/xmlenc#sha256"/>
        <DigestValue>Zj3lHcUepnlTvAjpeiMyP9wYQZhxmJgb/5ug6utgGzs=</DigestValue>
      </Reference>
      <Reference URI="/xl/worksheets/sheet13.xml?ContentType=application/vnd.openxmlformats-officedocument.spreadsheetml.worksheet+xml">
        <DigestMethod Algorithm="http://www.w3.org/2001/04/xmlenc#sha256"/>
        <DigestValue>/JEA63fsjTy7OonaXF6r2nRnZ/j4dXpqLo1epIBIy0Y=</DigestValue>
      </Reference>
      <Reference URI="/xl/worksheets/sheet14.xml?ContentType=application/vnd.openxmlformats-officedocument.spreadsheetml.worksheet+xml">
        <DigestMethod Algorithm="http://www.w3.org/2001/04/xmlenc#sha256"/>
        <DigestValue>2JNVHRomODciw1g/S+Y6WwYBVTQVR1jF4XZMbZgN9dg=</DigestValue>
      </Reference>
      <Reference URI="/xl/worksheets/sheet15.xml?ContentType=application/vnd.openxmlformats-officedocument.spreadsheetml.worksheet+xml">
        <DigestMethod Algorithm="http://www.w3.org/2001/04/xmlenc#sha256"/>
        <DigestValue>m6l3n7HWIfqmPaEWxbvGEiXpkWngyJ1Dmh1JujlErwU=</DigestValue>
      </Reference>
      <Reference URI="/xl/worksheets/sheet16.xml?ContentType=application/vnd.openxmlformats-officedocument.spreadsheetml.worksheet+xml">
        <DigestMethod Algorithm="http://www.w3.org/2001/04/xmlenc#sha256"/>
        <DigestValue>CesTGMPuUFLdlFalrwlUahjgU1NOB2ghFotV8QMI/aU=</DigestValue>
      </Reference>
      <Reference URI="/xl/worksheets/sheet17.xml?ContentType=application/vnd.openxmlformats-officedocument.spreadsheetml.worksheet+xml">
        <DigestMethod Algorithm="http://www.w3.org/2001/04/xmlenc#sha256"/>
        <DigestValue>lgZt1dhsTdwgwDK2n3nD23mW9yhCiGhrTWRFVbCfN3M=</DigestValue>
      </Reference>
      <Reference URI="/xl/worksheets/sheet18.xml?ContentType=application/vnd.openxmlformats-officedocument.spreadsheetml.worksheet+xml">
        <DigestMethod Algorithm="http://www.w3.org/2001/04/xmlenc#sha256"/>
        <DigestValue>www43pDEIBIBcpnoBSMtaPtmWSqZUyIu8oksjNsQ9vI=</DigestValue>
      </Reference>
      <Reference URI="/xl/worksheets/sheet19.xml?ContentType=application/vnd.openxmlformats-officedocument.spreadsheetml.worksheet+xml">
        <DigestMethod Algorithm="http://www.w3.org/2001/04/xmlenc#sha256"/>
        <DigestValue>bT9cA2aDcQJJnq8RZHc3oDP3zeOjkRt1DFn+zmGjZ+M=</DigestValue>
      </Reference>
      <Reference URI="/xl/worksheets/sheet2.xml?ContentType=application/vnd.openxmlformats-officedocument.spreadsheetml.worksheet+xml">
        <DigestMethod Algorithm="http://www.w3.org/2001/04/xmlenc#sha256"/>
        <DigestValue>F77afYqf2cZ+iCxKrUL5zQoWrQ7XNdgOyIyXE2Npotk=</DigestValue>
      </Reference>
      <Reference URI="/xl/worksheets/sheet3.xml?ContentType=application/vnd.openxmlformats-officedocument.spreadsheetml.worksheet+xml">
        <DigestMethod Algorithm="http://www.w3.org/2001/04/xmlenc#sha256"/>
        <DigestValue>Yhxtz50u56QC5XBfnOGF3pw/RqfI6+rjwvnqZ7I7Od0=</DigestValue>
      </Reference>
      <Reference URI="/xl/worksheets/sheet4.xml?ContentType=application/vnd.openxmlformats-officedocument.spreadsheetml.worksheet+xml">
        <DigestMethod Algorithm="http://www.w3.org/2001/04/xmlenc#sha256"/>
        <DigestValue>HHHFV/EuS2ZMKLwAstvFgnk/ZjRS5mJacQwe/A6a/Ws=</DigestValue>
      </Reference>
      <Reference URI="/xl/worksheets/sheet5.xml?ContentType=application/vnd.openxmlformats-officedocument.spreadsheetml.worksheet+xml">
        <DigestMethod Algorithm="http://www.w3.org/2001/04/xmlenc#sha256"/>
        <DigestValue>TmtO6coCcjDy/xtlgd8cB0kwmyHRxwyeTuyriWObKAE=</DigestValue>
      </Reference>
      <Reference URI="/xl/worksheets/sheet6.xml?ContentType=application/vnd.openxmlformats-officedocument.spreadsheetml.worksheet+xml">
        <DigestMethod Algorithm="http://www.w3.org/2001/04/xmlenc#sha256"/>
        <DigestValue>+70/Ct0LvIjW9DjWdQfre0x8tGtjY922DqwcVX00FUk=</DigestValue>
      </Reference>
      <Reference URI="/xl/worksheets/sheet7.xml?ContentType=application/vnd.openxmlformats-officedocument.spreadsheetml.worksheet+xml">
        <DigestMethod Algorithm="http://www.w3.org/2001/04/xmlenc#sha256"/>
        <DigestValue>C5P1I/HrL0hZlLSi4bP4jCRLxSkCtHM72mkuHUJIlhg=</DigestValue>
      </Reference>
      <Reference URI="/xl/worksheets/sheet8.xml?ContentType=application/vnd.openxmlformats-officedocument.spreadsheetml.worksheet+xml">
        <DigestMethod Algorithm="http://www.w3.org/2001/04/xmlenc#sha256"/>
        <DigestValue>Ue6DN/E09gW5wqZbVpD9rJaWZrE+v1ZqnGnS6pFojrU=</DigestValue>
      </Reference>
      <Reference URI="/xl/worksheets/sheet9.xml?ContentType=application/vnd.openxmlformats-officedocument.spreadsheetml.worksheet+xml">
        <DigestMethod Algorithm="http://www.w3.org/2001/04/xmlenc#sha256"/>
        <DigestValue>/g76T0fX/3dLPiTYqI8yTXNjY7CfqwMoGbD6bTBvwt0=</DigestValue>
      </Reference>
    </Manifest>
    <SignatureProperties>
      <SignatureProperty Id="idSignatureTime" Target="#idPackageSignature">
        <mdssi:SignatureTime xmlns:mdssi="http://schemas.openxmlformats.org/package/2006/digital-signature">
          <mdssi:Format>YYYY-MM-DDThh:mm:ssTZD</mdssi:Format>
          <mdssi:Value>2021-02-01T13:18:23Z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2021-02-01T13:18:23Z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2021-02-01T13:03:39Z</dcterms:modified>
</cp:coreProperties>
</file>