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22" i="74" l="1"/>
  <c r="C13" i="71"/>
  <c r="C35" i="79" l="1"/>
  <c r="B1" i="79" l="1"/>
  <c r="B1" i="37"/>
  <c r="B1" i="36"/>
  <c r="B1" i="74"/>
  <c r="B1" i="64"/>
  <c r="B1" i="35"/>
  <c r="B1" i="69"/>
  <c r="B1" i="77"/>
  <c r="B1" i="28"/>
  <c r="B1" i="73"/>
  <c r="B1" i="72"/>
  <c r="B1" i="52"/>
  <c r="B1" i="71"/>
  <c r="B1" i="75"/>
  <c r="B1" i="53"/>
  <c r="B1" i="62"/>
  <c r="C21" i="77" l="1"/>
  <c r="B17" i="6" s="1"/>
  <c r="D16" i="77"/>
  <c r="D17" i="77"/>
  <c r="D15" i="77"/>
  <c r="D12" i="77"/>
  <c r="D13" i="77"/>
  <c r="D11" i="77"/>
  <c r="D8" i="77"/>
  <c r="D9" i="77"/>
  <c r="D7" i="77"/>
  <c r="C20" i="77"/>
  <c r="B16" i="6" s="1"/>
  <c r="C19" i="77"/>
  <c r="B15" i="6" s="1"/>
  <c r="D21" i="77" l="1"/>
  <c r="D19" i="77"/>
  <c r="D20" i="77"/>
  <c r="C30" i="79"/>
  <c r="C26" i="79"/>
  <c r="H14" i="74" l="1"/>
  <c r="D6" i="71"/>
  <c r="D13" i="7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D22" i="74" l="1"/>
  <c r="E22" i="74"/>
  <c r="H22" i="74" s="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1" i="69" l="1"/>
  <c r="C33" i="69"/>
  <c r="C22" i="69"/>
</calcChain>
</file>

<file path=xl/sharedStrings.xml><?xml version="1.0" encoding="utf-8"?>
<sst xmlns="http://schemas.openxmlformats.org/spreadsheetml/2006/main" count="924" uniqueCount="637">
  <si>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</si>
  <si>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</si>
  <si>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</si>
  <si>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</si>
  <si>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</si>
  <si>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</si>
  <si>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</si>
  <si>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</si>
  <si>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</si>
  <si>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</si>
  <si>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</si>
  <si>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</si>
  <si>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</si>
  <si>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</si>
  <si>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</si>
  <si>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</si>
  <si>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</si>
  <si>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</si>
  <si>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</si>
  <si>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</si>
  <si>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</si>
  <si>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</si>
  <si>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</si>
  <si>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</si>
  <si>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</si>
  <si>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</si>
  <si>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</si>
  <si>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</si>
  <si>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</si>
  <si>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</si>
  <si>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</si>
  <si>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</si>
  <si>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</si>
  <si>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</si>
  <si>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</si>
  <si>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</si>
  <si>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</si>
  <si>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</si>
  <si>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</si>
  <si>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</si>
  <si>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</si>
  <si>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</si>
  <si>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</si>
  <si>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</si>
  <si>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</si>
  <si>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</si>
  <si>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</si>
  <si>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</si>
  <si>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</si>
  <si>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</si>
  <si>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</si>
  <si>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</si>
  <si>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</si>
  <si>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</si>
  <si>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</si>
  <si>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</si>
  <si>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</si>
  <si>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</si>
  <si>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</si>
  <si>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</si>
  <si>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</si>
  <si>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</si>
  <si>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</si>
  <si>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</si>
  <si>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</si>
  <si>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</si>
  <si>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</si>
  <si>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</si>
  <si>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</si>
  <si>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</si>
  <si>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</si>
  <si>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</si>
  <si>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</si>
  <si>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</si>
  <si>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</si>
  <si>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</si>
  <si>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</si>
  <si>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</si>
  <si>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</si>
  <si>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</si>
  <si>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</si>
  <si>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</si>
  <si>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</si>
  <si>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</si>
  <si>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</si>
  <si>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</si>
  <si>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</si>
  <si>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</si>
  <si>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</si>
  <si>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</si>
  <si>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</si>
  <si>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</si>
  <si>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</si>
  <si>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</si>
  <si>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</si>
  <si>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</si>
  <si>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</si>
  <si>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</si>
  <si>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</si>
  <si>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</si>
  <si>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</si>
  <si>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</si>
  <si>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</si>
  <si>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</si>
  <si>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</si>
  <si>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</si>
  <si>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</si>
  <si>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</si>
  <si>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</si>
  <si>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</si>
  <si>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</si>
  <si>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</si>
  <si>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</si>
  <si>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</si>
  <si>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</si>
  <si>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</si>
  <si>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</si>
  <si>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</si>
  <si>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</si>
  <si>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</si>
  <si>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</si>
  <si>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</si>
  <si>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</si>
  <si>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</si>
  <si>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</si>
  <si>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</si>
  <si>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</si>
  <si>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</si>
  <si>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</si>
  <si>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</si>
  <si>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</si>
  <si>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</si>
  <si>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</si>
  <si>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</si>
  <si>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</si>
  <si>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</si>
  <si>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</si>
  <si>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</si>
  <si>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</si>
  <si>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</si>
  <si>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</si>
  <si>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</si>
  <si>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</si>
  <si>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</si>
  <si>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</si>
  <si>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</si>
  <si>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</si>
  <si>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</si>
  <si>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</si>
  <si>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</si>
  <si>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</si>
  <si>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</si>
  <si>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</si>
  <si>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</si>
  <si>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</si>
  <si>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</si>
  <si>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</si>
  <si>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</si>
  <si>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</si>
  <si>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</si>
  <si>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</si>
  <si>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</si>
  <si>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</si>
  <si>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</si>
  <si>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</si>
  <si>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</si>
  <si>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</si>
  <si>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</si>
  <si>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</si>
  <si>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</si>
  <si>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</si>
  <si>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</si>
  <si>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</si>
  <si>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</si>
  <si>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</si>
  <si>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</si>
  <si>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</si>
  <si>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</si>
  <si>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</si>
  <si>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</si>
  <si>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</si>
  <si>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</si>
  <si>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</si>
  <si>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</si>
  <si>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</si>
  <si>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</si>
  <si>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</si>
  <si>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</si>
  <si>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</si>
  <si>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</si>
  <si>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</si>
  <si>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</si>
  <si>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</si>
  <si>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</si>
  <si>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</si>
  <si>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</si>
  <si>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</si>
  <si>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</si>
  <si>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</si>
  <si>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</si>
  <si>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</si>
  <si>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</si>
  <si>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</si>
  <si>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</si>
  <si>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</si>
  <si>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</si>
  <si>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</si>
  <si>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</si>
  <si>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</si>
  <si>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</si>
  <si>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</si>
  <si>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</si>
  <si>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</si>
  <si>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</si>
  <si>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</si>
  <si>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</si>
  <si>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</si>
  <si>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</si>
  <si>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</si>
  <si>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</si>
  <si>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</si>
  <si>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</si>
  <si>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</si>
  <si>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</si>
  <si>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</si>
  <si>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</si>
  <si>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</si>
  <si>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</si>
  <si>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</si>
  <si>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</si>
  <si>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</si>
  <si>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</si>
  <si>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</si>
  <si>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</si>
  <si>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</si>
  <si>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</si>
  <si>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</si>
  <si>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</si>
  <si>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</si>
  <si>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</si>
  <si>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</si>
  <si>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</si>
  <si>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</si>
  <si>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</si>
  <si>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</si>
  <si>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</si>
  <si>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</si>
  <si>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</si>
  <si>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</si>
  <si>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</si>
  <si>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</si>
  <si>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</si>
  <si>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</si>
  <si>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</si>
  <si>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</si>
  <si>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</si>
  <si>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</si>
  <si>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</si>
  <si>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</si>
  <si>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</si>
  <si>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</si>
  <si>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</si>
  <si>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</si>
  <si>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</si>
  <si>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</si>
  <si>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</si>
  <si>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</si>
  <si>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</si>
  <si>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</si>
  <si>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</si>
  <si>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</si>
  <si>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</si>
  <si>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</si>
  <si>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</si>
  <si>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</si>
  <si>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</si>
  <si>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</si>
  <si>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</si>
  <si>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</si>
  <si>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</si>
  <si>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</si>
  <si>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</si>
  <si>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</si>
  <si>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</si>
  <si>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</si>
  <si>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</si>
  <si>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</si>
  <si>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</si>
  <si>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</si>
  <si>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</si>
  <si>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</si>
  <si>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</si>
  <si>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</si>
  <si>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</si>
  <si>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</si>
  <si>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</si>
  <si>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</si>
  <si>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</si>
  <si>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</si>
  <si>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</si>
  <si>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</si>
  <si>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</si>
  <si>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</si>
  <si>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</si>
  <si>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</si>
  <si>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</si>
  <si>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</si>
  <si>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</si>
  <si>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</si>
  <si>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</si>
  <si>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</si>
  <si>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</si>
  <si>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</si>
  <si>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</si>
  <si>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</si>
  <si>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</si>
  <si>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</si>
  <si>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</si>
  <si>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</si>
  <si>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</si>
  <si>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</si>
  <si>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</si>
  <si>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</si>
  <si>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</si>
  <si>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</si>
  <si>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</si>
  <si>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</si>
  <si>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</si>
  <si>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</si>
  <si>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</si>
  <si>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</si>
  <si>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</si>
  <si>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</si>
  <si>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</si>
  <si>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</si>
  <si>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</si>
  <si>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</si>
  <si>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</si>
  <si>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</si>
  <si>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</si>
  <si>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</si>
  <si>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</si>
  <si>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</si>
  <si>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</si>
  <si>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</si>
  <si>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</si>
  <si>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</si>
  <si>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</si>
  <si>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</si>
  <si>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</si>
  <si>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</si>
  <si>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</si>
  <si>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</si>
  <si>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</si>
  <si>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</si>
  <si>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</si>
  <si>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</si>
  <si>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</si>
  <si>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</si>
  <si>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</si>
  <si>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</si>
  <si>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</si>
  <si>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</si>
  <si>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</si>
  <si>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</si>
  <si>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</si>
  <si>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</si>
  <si>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</si>
  <si>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</si>
  <si>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</si>
  <si>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</si>
  <si>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</si>
  <si>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</si>
  <si>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</si>
  <si>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</si>
  <si>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</si>
  <si>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</si>
  <si>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</si>
  <si>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</si>
  <si>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</si>
  <si>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</si>
  <si>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</si>
  <si>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</si>
  <si>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</si>
  <si>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</si>
  <si>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</si>
  <si>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</si>
  <si>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</si>
  <si>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</si>
  <si>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</si>
  <si>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</si>
  <si>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</si>
  <si>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</si>
  <si>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</si>
  <si>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</si>
  <si>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</si>
  <si>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</si>
  <si>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</si>
  <si>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</si>
  <si>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</si>
  <si>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</si>
  <si>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</si>
  <si>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</si>
  <si>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</si>
  <si>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</si>
  <si>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</si>
  <si>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</si>
  <si>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</si>
  <si>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</si>
  <si>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</si>
  <si>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</si>
  <si>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</si>
  <si>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</si>
  <si>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</si>
  <si>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</si>
  <si>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</si>
  <si>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</si>
  <si>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</si>
  <si>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</si>
  <si>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</si>
  <si>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</si>
  <si>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</si>
  <si>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</si>
  <si>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</si>
  <si>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</si>
  <si>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</si>
  <si>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</si>
  <si>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</si>
  <si>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</si>
  <si>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</si>
  <si>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</si>
  <si>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</si>
  <si>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</si>
  <si>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</si>
  <si>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</si>
  <si>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</si>
  <si>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</si>
  <si>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</si>
  <si>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</si>
  <si>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</si>
  <si>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</si>
  <si>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</si>
  <si>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</si>
  <si>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</si>
  <si>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</si>
  <si>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</si>
  <si>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</si>
  <si>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</si>
  <si>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</si>
  <si>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</si>
  <si>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</si>
  <si>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</si>
  <si>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</si>
  <si>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</si>
  <si>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</si>
  <si>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</si>
  <si>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</si>
  <si>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</si>
  <si>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</si>
  <si>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</si>
  <si>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</si>
  <si>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</si>
  <si>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</si>
  <si>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</si>
  <si>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</si>
  <si>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</si>
  <si>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</si>
  <si>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</si>
  <si>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</si>
  <si>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</si>
  <si>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</si>
  <si>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</si>
  <si>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</si>
  <si>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</si>
  <si>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</si>
  <si>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</si>
  <si>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</si>
  <si>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</si>
  <si>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</si>
  <si>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</si>
  <si>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</si>
  <si>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</si>
  <si>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</si>
  <si>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</si>
  <si>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</si>
  <si>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</si>
  <si>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</si>
  <si>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</si>
  <si>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</si>
  <si>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</si>
  <si>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</si>
  <si>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</si>
  <si>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</si>
  <si>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</si>
  <si>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</si>
  <si>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</si>
  <si>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</si>
  <si>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</si>
  <si>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</si>
  <si>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</si>
  <si>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</si>
  <si>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</si>
  <si>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</si>
  <si>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</si>
  <si>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</si>
  <si>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</si>
  <si>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</si>
  <si>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</si>
  <si>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</si>
  <si>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</si>
  <si>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</si>
  <si>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</si>
  <si>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</si>
  <si>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</si>
  <si>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</si>
  <si>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</si>
  <si>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</si>
  <si>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</si>
  <si>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</si>
  <si>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</si>
  <si>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</si>
  <si>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</si>
  <si>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</si>
  <si>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</si>
  <si>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</si>
  <si>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</si>
  <si>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</si>
  <si>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</si>
  <si>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</si>
  <si>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</si>
  <si>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</si>
  <si>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</si>
  <si>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</si>
  <si>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</si>
  <si>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</si>
  <si>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</si>
  <si>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</si>
  <si>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</si>
  <si>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</si>
  <si>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</si>
  <si>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</si>
  <si>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</si>
  <si>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</si>
  <si>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</si>
  <si>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</si>
  <si>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</si>
  <si>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</si>
  <si>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</si>
  <si>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</si>
  <si>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</si>
  <si>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</si>
  <si>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</si>
  <si>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</si>
  <si>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</si>
  <si>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</si>
  <si>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</si>
  <si>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</si>
  <si>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</si>
  <si>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</si>
  <si>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</si>
  <si>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</si>
  <si>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</si>
  <si>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</si>
  <si>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</si>
  <si>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</si>
  <si>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</si>
  <si>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</si>
  <si>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</si>
  <si>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</si>
  <si>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</si>
  <si>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</si>
  <si>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</si>
  <si>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</si>
  <si>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</si>
  <si>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</si>
  <si>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</si>
  <si>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</si>
  <si>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</si>
  <si>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</si>
  <si>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</si>
  <si>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</si>
  <si>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</si>
  <si>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</si>
  <si>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</si>
  <si>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</si>
  <si>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</si>
  <si>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</si>
  <si>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</si>
  <si>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</si>
  <si>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</si>
  <si>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</si>
  <si>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</si>
  <si>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</si>
  <si>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</si>
  <si>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</si>
  <si>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</si>
  <si>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</si>
  <si>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</si>
  <si>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</si>
  <si>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</si>
  <si>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</si>
  <si>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</si>
  <si>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</si>
  <si>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</si>
  <si>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</si>
  <si>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</si>
  <si>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</si>
  <si>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</si>
  <si>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</si>
  <si>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</si>
  <si>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</si>
  <si>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</si>
  <si>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</si>
  <si>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</si>
  <si>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</si>
  <si>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</si>
  <si>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</si>
  <si>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</si>
  <si>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</si>
  <si>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სს "ბაზისბანკი"</t>
  </si>
  <si>
    <t>ჯანგ ძუნი</t>
  </si>
  <si>
    <t>დავით ცაავა</t>
  </si>
  <si>
    <t>www.basisbank.ge</t>
  </si>
  <si>
    <t>X</t>
  </si>
  <si>
    <t>ზაიქი მი</t>
  </si>
  <si>
    <t>ჟუ ნინგი</t>
  </si>
  <si>
    <t>ზაზა რობაქიძე</t>
  </si>
  <si>
    <t>მია მი</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</si>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</sst>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4">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vertical="center"/>
    </xf>
    <xf numFmtId="0" fontId="4" fillId="0" borderId="103"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21" xfId="0" applyFont="1" applyFill="1" applyBorder="1" applyAlignment="1">
      <alignment vertical="center"/>
    </xf>
    <xf numFmtId="0" fontId="4" fillId="0" borderId="116" xfId="0" applyFont="1" applyFill="1" applyBorder="1" applyAlignment="1">
      <alignment horizontal="center" vertical="center"/>
    </xf>
    <xf numFmtId="0" fontId="4" fillId="0" borderId="117" xfId="0" applyFont="1" applyFill="1" applyBorder="1" applyAlignment="1">
      <alignment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7" borderId="95" xfId="0" applyFont="1" applyFill="1" applyBorder="1" applyAlignment="1">
      <alignment horizontal="left" vertical="center"/>
    </xf>
    <xf numFmtId="0" fontId="108" fillId="77" borderId="93" xfId="0" applyFont="1" applyFill="1" applyBorder="1" applyAlignment="1">
      <alignment vertical="center" wrapText="1"/>
    </xf>
    <xf numFmtId="0" fontId="108" fillId="77"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8"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79" borderId="108" xfId="21412" applyFont="1" applyFill="1" applyBorder="1" applyAlignment="1" applyProtection="1">
      <alignment horizontal="center" vertical="center"/>
      <protection locked="0"/>
    </xf>
    <xf numFmtId="0" fontId="114" fillId="78"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79" borderId="108" xfId="21412" applyFont="1" applyFill="1" applyBorder="1" applyAlignment="1" applyProtection="1">
      <alignment horizontal="center" vertical="center"/>
      <protection locked="0"/>
    </xf>
    <xf numFmtId="0" fontId="114" fillId="78" borderId="109" xfId="21412" applyFont="1" applyFill="1" applyBorder="1" applyAlignment="1" applyProtection="1">
      <alignment horizontal="center" vertical="center"/>
      <protection locked="0"/>
    </xf>
    <xf numFmtId="0" fontId="64" fillId="78"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8"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79" borderId="107" xfId="21412" applyFont="1" applyFill="1" applyBorder="1" applyAlignment="1" applyProtection="1">
      <alignment vertical="top" wrapText="1"/>
      <protection locked="0"/>
    </xf>
    <xf numFmtId="164" fontId="115" fillId="79" borderId="108" xfId="948" applyNumberFormat="1" applyFont="1" applyFill="1" applyBorder="1" applyAlignment="1" applyProtection="1">
      <alignment horizontal="right" vertical="center"/>
    </xf>
    <xf numFmtId="164" fontId="64" fillId="78"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79" borderId="107" xfId="21412" applyFont="1" applyFill="1" applyBorder="1" applyAlignment="1" applyProtection="1">
      <alignment vertical="center" wrapText="1"/>
      <protection locked="0"/>
    </xf>
    <xf numFmtId="164" fontId="114" fillId="78"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65" fontId="28" fillId="37" borderId="0" xfId="20961" applyNumberFormat="1" applyFont="1" applyFill="1" applyBorder="1"/>
    <xf numFmtId="165" fontId="9" fillId="2" borderId="3" xfId="20961" applyNumberFormat="1" applyFont="1" applyFill="1" applyBorder="1" applyAlignment="1" applyProtection="1">
      <alignment vertical="center"/>
      <protection locked="0"/>
    </xf>
    <xf numFmtId="193" fontId="0" fillId="0" borderId="0" xfId="0" applyNumberFormat="1" applyFill="1"/>
    <xf numFmtId="3" fontId="12" fillId="0" borderId="0" xfId="0" applyNumberFormat="1" applyFont="1"/>
    <xf numFmtId="164" fontId="4" fillId="0" borderId="0" xfId="7" applyNumberFormat="1" applyFont="1"/>
    <xf numFmtId="164" fontId="4" fillId="0" borderId="20" xfId="7" applyNumberFormat="1" applyFont="1" applyBorder="1" applyAlignment="1">
      <alignment horizontal="center" vertical="center"/>
    </xf>
    <xf numFmtId="164" fontId="109" fillId="0" borderId="3" xfId="7" applyNumberFormat="1" applyFont="1" applyFill="1" applyBorder="1" applyAlignment="1">
      <alignment horizontal="center" vertical="center"/>
    </xf>
    <xf numFmtId="164" fontId="4" fillId="0" borderId="3" xfId="7" applyNumberFormat="1" applyFont="1" applyBorder="1" applyAlignment="1"/>
    <xf numFmtId="164" fontId="4" fillId="36" borderId="26" xfId="7" applyNumberFormat="1" applyFont="1" applyFill="1" applyBorder="1"/>
    <xf numFmtId="164" fontId="4" fillId="0" borderId="23" xfId="7" applyNumberFormat="1" applyFont="1" applyBorder="1" applyAlignment="1"/>
    <xf numFmtId="164" fontId="4" fillId="36" borderId="27" xfId="7" applyNumberFormat="1" applyFont="1" applyFill="1" applyBorder="1"/>
    <xf numFmtId="193" fontId="4" fillId="0" borderId="0" xfId="0" applyNumberFormat="1" applyFont="1"/>
    <xf numFmtId="179" fontId="4" fillId="0" borderId="20"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165" fontId="4" fillId="0" borderId="3" xfId="20961" applyNumberFormat="1" applyFont="1" applyBorder="1" applyAlignment="1" applyProtection="1">
      <alignment vertical="center" wrapText="1"/>
      <protection locked="0"/>
    </xf>
    <xf numFmtId="165" fontId="4" fillId="0" borderId="23" xfId="20961" applyNumberFormat="1" applyFont="1" applyBorder="1" applyAlignment="1" applyProtection="1">
      <alignment vertical="center" wrapText="1"/>
      <protection locked="0"/>
    </xf>
    <xf numFmtId="165" fontId="17" fillId="2" borderId="3" xfId="20961" applyNumberFormat="1" applyFont="1" applyFill="1" applyBorder="1" applyAlignment="1" applyProtection="1">
      <alignment vertical="center"/>
      <protection locked="0"/>
    </xf>
    <xf numFmtId="165" fontId="17" fillId="2" borderId="23" xfId="20961" applyNumberFormat="1" applyFont="1" applyFill="1" applyBorder="1" applyAlignment="1" applyProtection="1">
      <alignment vertical="center"/>
      <protection locked="0"/>
    </xf>
    <xf numFmtId="165" fontId="28" fillId="37" borderId="0" xfId="20" applyNumberFormat="1" applyBorder="1"/>
    <xf numFmtId="165" fontId="28" fillId="37" borderId="101" xfId="20" applyNumberFormat="1" applyBorder="1"/>
    <xf numFmtId="165" fontId="28" fillId="37" borderId="101" xfId="20961" applyNumberFormat="1" applyFont="1" applyFill="1" applyBorder="1"/>
    <xf numFmtId="165" fontId="9" fillId="2" borderId="23" xfId="20961" applyNumberFormat="1" applyFont="1" applyFill="1" applyBorder="1" applyAlignment="1" applyProtection="1">
      <alignment vertical="center"/>
      <protection locked="0"/>
    </xf>
    <xf numFmtId="165" fontId="17" fillId="2" borderId="26" xfId="20961" applyNumberFormat="1" applyFont="1" applyFill="1" applyBorder="1" applyAlignment="1" applyProtection="1">
      <alignment vertical="center"/>
      <protection locked="0"/>
    </xf>
    <xf numFmtId="165"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3" fillId="0" borderId="109" xfId="0" applyFont="1" applyBorder="1" applyAlignment="1">
      <alignment wrapText="1"/>
    </xf>
    <xf numFmtId="194" fontId="4" fillId="0" borderId="24" xfId="20961" applyNumberFormat="1" applyFont="1" applyFill="1" applyBorder="1" applyAlignment="1"/>
    <xf numFmtId="194" fontId="4" fillId="0" borderId="43" xfId="20961" applyNumberFormat="1" applyFont="1" applyFill="1" applyBorder="1" applyAlignment="1"/>
    <xf numFmtId="14" fontId="22" fillId="0" borderId="73" xfId="0" applyNumberFormat="1" applyFont="1" applyBorder="1" applyAlignment="1">
      <alignment horizontal="center" vertical="center" wrapText="1"/>
    </xf>
    <xf numFmtId="0" fontId="13" fillId="0" borderId="109" xfId="0" applyFont="1" applyBorder="1" applyAlignment="1">
      <alignment horizontal="left" wrapText="1"/>
    </xf>
    <xf numFmtId="0" fontId="13" fillId="0" borderId="24" xfId="0" applyFont="1" applyBorder="1" applyAlignment="1">
      <alignment horizontal="left" wrapText="1"/>
    </xf>
    <xf numFmtId="165" fontId="115" fillId="79" borderId="108" xfId="20961" applyNumberFormat="1" applyFont="1" applyFill="1" applyBorder="1" applyAlignment="1" applyProtection="1">
      <alignment horizontal="right" vertical="center"/>
    </xf>
    <xf numFmtId="193" fontId="0" fillId="0" borderId="0" xfId="0" applyNumberFormat="1"/>
    <xf numFmtId="43" fontId="0" fillId="0" borderId="0" xfId="7" applyFont="1"/>
    <xf numFmtId="43" fontId="0" fillId="0" borderId="0" xfId="7" applyFont="1" applyBorder="1"/>
    <xf numFmtId="165" fontId="4" fillId="0" borderId="3" xfId="20961" applyNumberFormat="1" applyFont="1" applyFill="1" applyBorder="1" applyAlignment="1" applyProtection="1">
      <alignment horizontal="right" vertical="center" wrapText="1"/>
      <protection locked="0"/>
    </xf>
    <xf numFmtId="167" fontId="4" fillId="0" borderId="0" xfId="0" applyNumberFormat="1" applyFont="1"/>
    <xf numFmtId="3" fontId="4" fillId="0" borderId="123" xfId="0" applyNumberFormat="1" applyFont="1" applyFill="1" applyBorder="1" applyAlignment="1">
      <alignment horizontal="right" vertical="center" wrapText="1"/>
    </xf>
    <xf numFmtId="3" fontId="6" fillId="36" borderId="123" xfId="0" applyNumberFormat="1" applyFont="1" applyFill="1" applyBorder="1" applyAlignment="1">
      <alignment horizontal="right" vertical="center" wrapText="1"/>
    </xf>
    <xf numFmtId="3" fontId="111" fillId="0" borderId="123" xfId="0" applyNumberFormat="1" applyFont="1" applyFill="1" applyBorder="1" applyAlignment="1">
      <alignment horizontal="right" vertical="center" wrapText="1"/>
    </xf>
    <xf numFmtId="3" fontId="6" fillId="36" borderId="123" xfId="0" applyNumberFormat="1" applyFont="1" applyFill="1" applyBorder="1" applyAlignment="1">
      <alignment horizontal="center" vertical="center" wrapText="1"/>
    </xf>
    <xf numFmtId="3" fontId="7" fillId="0" borderId="27" xfId="1" applyNumberFormat="1" applyFont="1" applyFill="1" applyBorder="1" applyAlignment="1" applyProtection="1">
      <alignment horizontal="right" vertical="center"/>
    </xf>
    <xf numFmtId="164" fontId="0" fillId="0" borderId="0" xfId="0" applyNumberFormat="1"/>
    <xf numFmtId="165" fontId="9" fillId="2" borderId="26" xfId="20961" applyNumberFormat="1" applyFont="1" applyFill="1" applyBorder="1" applyAlignment="1" applyProtection="1">
      <alignment vertical="center"/>
      <protection locked="0"/>
    </xf>
    <xf numFmtId="164" fontId="4" fillId="0" borderId="108"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4" fillId="0" borderId="102" xfId="20961" applyNumberFormat="1" applyFont="1" applyFill="1" applyBorder="1" applyAlignment="1">
      <alignment vertical="center"/>
    </xf>
    <xf numFmtId="165" fontId="4" fillId="0" borderId="119" xfId="20961" applyNumberFormat="1" applyFont="1" applyFill="1" applyBorder="1" applyAlignment="1">
      <alignment vertical="center"/>
    </xf>
    <xf numFmtId="193" fontId="21" fillId="0" borderId="3" xfId="0" applyNumberFormat="1" applyFont="1" applyFill="1" applyBorder="1" applyAlignment="1">
      <alignment horizontal="right"/>
    </xf>
    <xf numFmtId="193" fontId="21" fillId="0" borderId="23" xfId="0" applyNumberFormat="1" applyFont="1" applyFill="1" applyBorder="1" applyAlignment="1">
      <alignment horizontal="right"/>
    </xf>
    <xf numFmtId="14" fontId="22" fillId="0" borderId="7" xfId="0" applyNumberFormat="1" applyFont="1" applyBorder="1" applyAlignment="1">
      <alignment horizontal="center" vertical="center" wrapText="1"/>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09" xfId="0" applyFont="1" applyBorder="1" applyAlignment="1">
      <alignment horizontal="left" wrapText="1"/>
    </xf>
    <xf numFmtId="0" fontId="13" fillId="0" borderId="24" xfId="0" applyFont="1" applyBorder="1" applyAlignment="1">
      <alignment horizontal="left" wrapText="1"/>
    </xf>
    <xf numFmtId="0" fontId="9" fillId="0" borderId="109" xfId="0" applyFont="1" applyBorder="1" applyAlignment="1">
      <alignment horizontal="left" wrapText="1"/>
    </xf>
    <xf numFmtId="0" fontId="9" fillId="0" borderId="24" xfId="0" applyFont="1" applyBorder="1" applyAlignment="1">
      <alignment horizontal="left"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7" borderId="8" xfId="0" applyFont="1" applyFill="1" applyBorder="1" applyAlignment="1">
      <alignment vertical="center" wrapText="1"/>
    </xf>
    <xf numFmtId="0" fontId="108" fillId="77"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8" sqref="C17:C18"/>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4" t="s">
        <v>253</v>
      </c>
      <c r="C1" s="95"/>
    </row>
    <row r="2" spans="1:3" s="191" customFormat="1" ht="15.75">
      <c r="A2" s="248">
        <v>1</v>
      </c>
      <c r="B2" s="192" t="s">
        <v>254</v>
      </c>
      <c r="C2" s="189" t="s">
        <v>619</v>
      </c>
    </row>
    <row r="3" spans="1:3" s="191" customFormat="1" ht="15.75">
      <c r="A3" s="248">
        <v>2</v>
      </c>
      <c r="B3" s="193" t="s">
        <v>255</v>
      </c>
      <c r="C3" s="189" t="s">
        <v>620</v>
      </c>
    </row>
    <row r="4" spans="1:3" s="191" customFormat="1" ht="15.75">
      <c r="A4" s="248">
        <v>3</v>
      </c>
      <c r="B4" s="193" t="s">
        <v>256</v>
      </c>
      <c r="C4" s="189" t="s">
        <v>621</v>
      </c>
    </row>
    <row r="5" spans="1:3" s="191" customFormat="1" ht="15.75">
      <c r="A5" s="249">
        <v>4</v>
      </c>
      <c r="B5" s="196" t="s">
        <v>257</v>
      </c>
      <c r="C5" s="189" t="s">
        <v>622</v>
      </c>
    </row>
    <row r="6" spans="1:3" s="195" customFormat="1" ht="65.25" customHeight="1">
      <c r="A6" s="529" t="s">
        <v>490</v>
      </c>
      <c r="B6" s="530"/>
      <c r="C6" s="530"/>
    </row>
    <row r="7" spans="1:3">
      <c r="A7" s="427" t="s">
        <v>403</v>
      </c>
      <c r="B7" s="428" t="s">
        <v>258</v>
      </c>
    </row>
    <row r="8" spans="1:3">
      <c r="A8" s="429">
        <v>1</v>
      </c>
      <c r="B8" s="425" t="s">
        <v>225</v>
      </c>
    </row>
    <row r="9" spans="1:3">
      <c r="A9" s="429">
        <v>2</v>
      </c>
      <c r="B9" s="425" t="s">
        <v>259</v>
      </c>
    </row>
    <row r="10" spans="1:3">
      <c r="A10" s="429">
        <v>3</v>
      </c>
      <c r="B10" s="425" t="s">
        <v>260</v>
      </c>
    </row>
    <row r="11" spans="1:3">
      <c r="A11" s="429">
        <v>4</v>
      </c>
      <c r="B11" s="425" t="s">
        <v>261</v>
      </c>
      <c r="C11" s="190"/>
    </row>
    <row r="12" spans="1:3">
      <c r="A12" s="429">
        <v>5</v>
      </c>
      <c r="B12" s="425" t="s">
        <v>189</v>
      </c>
    </row>
    <row r="13" spans="1:3">
      <c r="A13" s="429">
        <v>6</v>
      </c>
      <c r="B13" s="430" t="s">
        <v>150</v>
      </c>
    </row>
    <row r="14" spans="1:3">
      <c r="A14" s="429">
        <v>7</v>
      </c>
      <c r="B14" s="425" t="s">
        <v>262</v>
      </c>
    </row>
    <row r="15" spans="1:3">
      <c r="A15" s="429">
        <v>8</v>
      </c>
      <c r="B15" s="425" t="s">
        <v>265</v>
      </c>
    </row>
    <row r="16" spans="1:3">
      <c r="A16" s="429">
        <v>9</v>
      </c>
      <c r="B16" s="425" t="s">
        <v>88</v>
      </c>
    </row>
    <row r="17" spans="1:2">
      <c r="A17" s="431" t="s">
        <v>547</v>
      </c>
      <c r="B17" s="425" t="s">
        <v>527</v>
      </c>
    </row>
    <row r="18" spans="1:2">
      <c r="A18" s="429">
        <v>10</v>
      </c>
      <c r="B18" s="425" t="s">
        <v>268</v>
      </c>
    </row>
    <row r="19" spans="1:2">
      <c r="A19" s="429">
        <v>11</v>
      </c>
      <c r="B19" s="430" t="s">
        <v>249</v>
      </c>
    </row>
    <row r="20" spans="1:2">
      <c r="A20" s="429">
        <v>12</v>
      </c>
      <c r="B20" s="430" t="s">
        <v>246</v>
      </c>
    </row>
    <row r="21" spans="1:2">
      <c r="A21" s="429">
        <v>13</v>
      </c>
      <c r="B21" s="432" t="s">
        <v>461</v>
      </c>
    </row>
    <row r="22" spans="1:2">
      <c r="A22" s="429">
        <v>14</v>
      </c>
      <c r="B22" s="433" t="s">
        <v>520</v>
      </c>
    </row>
    <row r="23" spans="1:2">
      <c r="A23" s="434">
        <v>15</v>
      </c>
      <c r="B23" s="430" t="s">
        <v>77</v>
      </c>
    </row>
    <row r="24" spans="1:2">
      <c r="A24" s="434">
        <v>15.1</v>
      </c>
      <c r="B24" s="425" t="s">
        <v>556</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4" bestFit="1" customWidth="1"/>
    <col min="2" max="2" width="132.42578125" style="1" customWidth="1"/>
    <col min="3" max="3" width="18.42578125" style="1" customWidth="1"/>
  </cols>
  <sheetData>
    <row r="1" spans="1:6" ht="15.75">
      <c r="A1" s="17" t="s">
        <v>190</v>
      </c>
      <c r="B1" s="16" t="str">
        <f>Info!C2</f>
        <v>სს "ბაზისბანკი"</v>
      </c>
      <c r="D1" s="1"/>
      <c r="E1" s="1"/>
      <c r="F1" s="1"/>
    </row>
    <row r="2" spans="1:6" s="21" customFormat="1" ht="15.75" customHeight="1">
      <c r="A2" s="21" t="s">
        <v>191</v>
      </c>
      <c r="B2" s="496">
        <v>44012</v>
      </c>
    </row>
    <row r="3" spans="1:6" s="21" customFormat="1" ht="15.75" customHeight="1"/>
    <row r="4" spans="1:6" ht="15.75" thickBot="1">
      <c r="A4" s="4" t="s">
        <v>412</v>
      </c>
      <c r="B4" s="64" t="s">
        <v>88</v>
      </c>
    </row>
    <row r="5" spans="1:6">
      <c r="A5" s="141" t="s">
        <v>26</v>
      </c>
      <c r="B5" s="142"/>
      <c r="C5" s="143" t="s">
        <v>27</v>
      </c>
    </row>
    <row r="6" spans="1:6">
      <c r="A6" s="144">
        <v>1</v>
      </c>
      <c r="B6" s="84" t="s">
        <v>28</v>
      </c>
      <c r="C6" s="287">
        <f>SUM(C7:C11)</f>
        <v>227677816.06</v>
      </c>
    </row>
    <row r="7" spans="1:6">
      <c r="A7" s="144">
        <v>2</v>
      </c>
      <c r="B7" s="81" t="s">
        <v>29</v>
      </c>
      <c r="C7" s="288">
        <v>16181147</v>
      </c>
    </row>
    <row r="8" spans="1:6">
      <c r="A8" s="144">
        <v>3</v>
      </c>
      <c r="B8" s="75" t="s">
        <v>30</v>
      </c>
      <c r="C8" s="288">
        <v>76412652.799999997</v>
      </c>
    </row>
    <row r="9" spans="1:6">
      <c r="A9" s="144">
        <v>4</v>
      </c>
      <c r="B9" s="75" t="s">
        <v>31</v>
      </c>
      <c r="C9" s="288">
        <v>0</v>
      </c>
    </row>
    <row r="10" spans="1:6">
      <c r="A10" s="144">
        <v>5</v>
      </c>
      <c r="B10" s="75" t="s">
        <v>32</v>
      </c>
      <c r="C10" s="288">
        <v>147972979.21000001</v>
      </c>
    </row>
    <row r="11" spans="1:6">
      <c r="A11" s="144">
        <v>6</v>
      </c>
      <c r="B11" s="82" t="s">
        <v>33</v>
      </c>
      <c r="C11" s="288">
        <v>-12888962.949999999</v>
      </c>
    </row>
    <row r="12" spans="1:6" s="3" customFormat="1">
      <c r="A12" s="144">
        <v>7</v>
      </c>
      <c r="B12" s="84" t="s">
        <v>34</v>
      </c>
      <c r="C12" s="289">
        <f>SUM(C13:C27)</f>
        <v>11709414.869999999</v>
      </c>
    </row>
    <row r="13" spans="1:6" s="3" customFormat="1">
      <c r="A13" s="144">
        <v>8</v>
      </c>
      <c r="B13" s="83" t="s">
        <v>35</v>
      </c>
      <c r="C13" s="290">
        <v>9513350.1799999997</v>
      </c>
    </row>
    <row r="14" spans="1:6" s="3" customFormat="1" ht="25.5">
      <c r="A14" s="144">
        <v>9</v>
      </c>
      <c r="B14" s="76" t="s">
        <v>36</v>
      </c>
      <c r="C14" s="290">
        <v>0</v>
      </c>
    </row>
    <row r="15" spans="1:6" s="3" customFormat="1">
      <c r="A15" s="144">
        <v>10</v>
      </c>
      <c r="B15" s="77" t="s">
        <v>37</v>
      </c>
      <c r="C15" s="290">
        <v>2196064.69</v>
      </c>
    </row>
    <row r="16" spans="1:6" s="3" customFormat="1">
      <c r="A16" s="144">
        <v>11</v>
      </c>
      <c r="B16" s="78" t="s">
        <v>38</v>
      </c>
      <c r="C16" s="290">
        <v>0</v>
      </c>
    </row>
    <row r="17" spans="1:3" s="3" customFormat="1">
      <c r="A17" s="144">
        <v>12</v>
      </c>
      <c r="B17" s="77" t="s">
        <v>39</v>
      </c>
      <c r="C17" s="290">
        <v>0</v>
      </c>
    </row>
    <row r="18" spans="1:3" s="3" customFormat="1">
      <c r="A18" s="144">
        <v>13</v>
      </c>
      <c r="B18" s="77" t="s">
        <v>40</v>
      </c>
      <c r="C18" s="290">
        <v>0</v>
      </c>
    </row>
    <row r="19" spans="1:3" s="3" customFormat="1">
      <c r="A19" s="144">
        <v>14</v>
      </c>
      <c r="B19" s="77" t="s">
        <v>41</v>
      </c>
      <c r="C19" s="290">
        <v>0</v>
      </c>
    </row>
    <row r="20" spans="1:3" s="3" customFormat="1" ht="25.5">
      <c r="A20" s="144">
        <v>15</v>
      </c>
      <c r="B20" s="77" t="s">
        <v>42</v>
      </c>
      <c r="C20" s="290">
        <v>0</v>
      </c>
    </row>
    <row r="21" spans="1:3" s="3" customFormat="1" ht="25.5">
      <c r="A21" s="144">
        <v>16</v>
      </c>
      <c r="B21" s="76" t="s">
        <v>43</v>
      </c>
      <c r="C21" s="290">
        <v>0</v>
      </c>
    </row>
    <row r="22" spans="1:3" s="3" customFormat="1">
      <c r="A22" s="144">
        <v>17</v>
      </c>
      <c r="B22" s="145" t="s">
        <v>44</v>
      </c>
      <c r="C22" s="290">
        <v>0</v>
      </c>
    </row>
    <row r="23" spans="1:3" s="3" customFormat="1" ht="25.5">
      <c r="A23" s="144">
        <v>18</v>
      </c>
      <c r="B23" s="76" t="s">
        <v>45</v>
      </c>
      <c r="C23" s="290">
        <v>0</v>
      </c>
    </row>
    <row r="24" spans="1:3" s="3" customFormat="1" ht="25.5">
      <c r="A24" s="144">
        <v>19</v>
      </c>
      <c r="B24" s="76" t="s">
        <v>46</v>
      </c>
      <c r="C24" s="290">
        <v>0</v>
      </c>
    </row>
    <row r="25" spans="1:3" s="3" customFormat="1" ht="25.5">
      <c r="A25" s="144">
        <v>20</v>
      </c>
      <c r="B25" s="79" t="s">
        <v>47</v>
      </c>
      <c r="C25" s="290">
        <v>0</v>
      </c>
    </row>
    <row r="26" spans="1:3" s="3" customFormat="1">
      <c r="A26" s="144">
        <v>21</v>
      </c>
      <c r="B26" s="79" t="s">
        <v>48</v>
      </c>
      <c r="C26" s="290">
        <v>0</v>
      </c>
    </row>
    <row r="27" spans="1:3" s="3" customFormat="1" ht="25.5">
      <c r="A27" s="144">
        <v>22</v>
      </c>
      <c r="B27" s="79" t="s">
        <v>49</v>
      </c>
      <c r="C27" s="290">
        <v>0</v>
      </c>
    </row>
    <row r="28" spans="1:3" s="3" customFormat="1">
      <c r="A28" s="144">
        <v>23</v>
      </c>
      <c r="B28" s="85" t="s">
        <v>23</v>
      </c>
      <c r="C28" s="289">
        <f>C6-C12</f>
        <v>215968401.19</v>
      </c>
    </row>
    <row r="29" spans="1:3" s="3" customFormat="1">
      <c r="A29" s="146"/>
      <c r="B29" s="80"/>
      <c r="C29" s="290"/>
    </row>
    <row r="30" spans="1:3" s="3" customFormat="1">
      <c r="A30" s="146">
        <v>24</v>
      </c>
      <c r="B30" s="85" t="s">
        <v>50</v>
      </c>
      <c r="C30" s="289">
        <f>C31+C34</f>
        <v>0</v>
      </c>
    </row>
    <row r="31" spans="1:3" s="3" customFormat="1">
      <c r="A31" s="146">
        <v>25</v>
      </c>
      <c r="B31" s="75" t="s">
        <v>51</v>
      </c>
      <c r="C31" s="291">
        <f>C32+C33</f>
        <v>0</v>
      </c>
    </row>
    <row r="32" spans="1:3" s="3" customFormat="1">
      <c r="A32" s="146">
        <v>26</v>
      </c>
      <c r="B32" s="187" t="s">
        <v>52</v>
      </c>
      <c r="C32" s="290"/>
    </row>
    <row r="33" spans="1:3" s="3" customFormat="1">
      <c r="A33" s="146">
        <v>27</v>
      </c>
      <c r="B33" s="187" t="s">
        <v>53</v>
      </c>
      <c r="C33" s="290"/>
    </row>
    <row r="34" spans="1:3" s="3" customFormat="1">
      <c r="A34" s="146">
        <v>28</v>
      </c>
      <c r="B34" s="75" t="s">
        <v>54</v>
      </c>
      <c r="C34" s="290"/>
    </row>
    <row r="35" spans="1:3" s="3" customFormat="1">
      <c r="A35" s="146">
        <v>29</v>
      </c>
      <c r="B35" s="85" t="s">
        <v>55</v>
      </c>
      <c r="C35" s="289">
        <f>SUM(C36:C40)</f>
        <v>0</v>
      </c>
    </row>
    <row r="36" spans="1:3" s="3" customFormat="1">
      <c r="A36" s="146">
        <v>30</v>
      </c>
      <c r="B36" s="76" t="s">
        <v>56</v>
      </c>
      <c r="C36" s="290"/>
    </row>
    <row r="37" spans="1:3" s="3" customFormat="1">
      <c r="A37" s="146">
        <v>31</v>
      </c>
      <c r="B37" s="77" t="s">
        <v>57</v>
      </c>
      <c r="C37" s="290"/>
    </row>
    <row r="38" spans="1:3" s="3" customFormat="1" ht="25.5">
      <c r="A38" s="146">
        <v>32</v>
      </c>
      <c r="B38" s="76" t="s">
        <v>58</v>
      </c>
      <c r="C38" s="290"/>
    </row>
    <row r="39" spans="1:3" s="3" customFormat="1" ht="25.5">
      <c r="A39" s="146">
        <v>33</v>
      </c>
      <c r="B39" s="76" t="s">
        <v>46</v>
      </c>
      <c r="C39" s="290"/>
    </row>
    <row r="40" spans="1:3" s="3" customFormat="1" ht="25.5">
      <c r="A40" s="146">
        <v>34</v>
      </c>
      <c r="B40" s="79" t="s">
        <v>59</v>
      </c>
      <c r="C40" s="290"/>
    </row>
    <row r="41" spans="1:3" s="3" customFormat="1">
      <c r="A41" s="146">
        <v>35</v>
      </c>
      <c r="B41" s="85" t="s">
        <v>24</v>
      </c>
      <c r="C41" s="289">
        <f>C30-C35</f>
        <v>0</v>
      </c>
    </row>
    <row r="42" spans="1:3" s="3" customFormat="1">
      <c r="A42" s="146"/>
      <c r="B42" s="80"/>
      <c r="C42" s="290"/>
    </row>
    <row r="43" spans="1:3" s="3" customFormat="1">
      <c r="A43" s="146">
        <v>36</v>
      </c>
      <c r="B43" s="86" t="s">
        <v>60</v>
      </c>
      <c r="C43" s="289">
        <f>SUM(C44:C46)</f>
        <v>31173932.2914</v>
      </c>
    </row>
    <row r="44" spans="1:3" s="3" customFormat="1">
      <c r="A44" s="146">
        <v>37</v>
      </c>
      <c r="B44" s="75" t="s">
        <v>61</v>
      </c>
      <c r="C44" s="290">
        <v>14970480</v>
      </c>
    </row>
    <row r="45" spans="1:3" s="3" customFormat="1">
      <c r="A45" s="146">
        <v>38</v>
      </c>
      <c r="B45" s="75" t="s">
        <v>62</v>
      </c>
      <c r="C45" s="290">
        <v>0</v>
      </c>
    </row>
    <row r="46" spans="1:3" s="3" customFormat="1">
      <c r="A46" s="146">
        <v>39</v>
      </c>
      <c r="B46" s="75" t="s">
        <v>63</v>
      </c>
      <c r="C46" s="290">
        <v>16203452.2914</v>
      </c>
    </row>
    <row r="47" spans="1:3" s="3" customFormat="1">
      <c r="A47" s="146">
        <v>40</v>
      </c>
      <c r="B47" s="86" t="s">
        <v>64</v>
      </c>
      <c r="C47" s="289">
        <f>SUM(C48:C51)</f>
        <v>0</v>
      </c>
    </row>
    <row r="48" spans="1:3" s="3" customFormat="1">
      <c r="A48" s="146">
        <v>41</v>
      </c>
      <c r="B48" s="76" t="s">
        <v>65</v>
      </c>
      <c r="C48" s="290"/>
    </row>
    <row r="49" spans="1:3" s="3" customFormat="1">
      <c r="A49" s="146">
        <v>42</v>
      </c>
      <c r="B49" s="77" t="s">
        <v>66</v>
      </c>
      <c r="C49" s="290"/>
    </row>
    <row r="50" spans="1:3" s="3" customFormat="1" ht="25.5">
      <c r="A50" s="146">
        <v>43</v>
      </c>
      <c r="B50" s="76" t="s">
        <v>67</v>
      </c>
      <c r="C50" s="290"/>
    </row>
    <row r="51" spans="1:3" s="3" customFormat="1" ht="25.5">
      <c r="A51" s="146">
        <v>44</v>
      </c>
      <c r="B51" s="76" t="s">
        <v>46</v>
      </c>
      <c r="C51" s="290"/>
    </row>
    <row r="52" spans="1:3" s="3" customFormat="1" ht="15.75" thickBot="1">
      <c r="A52" s="147">
        <v>45</v>
      </c>
      <c r="B52" s="148" t="s">
        <v>25</v>
      </c>
      <c r="C52" s="292">
        <f>C43-C47</f>
        <v>31173932.2914</v>
      </c>
    </row>
    <row r="55" spans="1:3">
      <c r="B55" s="1" t="s">
        <v>227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B2" sqref="B2"/>
    </sheetView>
  </sheetViews>
  <sheetFormatPr defaultColWidth="9.140625" defaultRowHeight="12.75"/>
  <cols>
    <col min="1" max="1" width="10.85546875" style="367" bestFit="1" customWidth="1"/>
    <col min="2" max="2" width="59" style="367" customWidth="1"/>
    <col min="3" max="3" width="16.7109375" style="367" bestFit="1" customWidth="1"/>
    <col min="4" max="4" width="22.140625" style="367" customWidth="1"/>
    <col min="5" max="16384" width="9.140625" style="367"/>
  </cols>
  <sheetData>
    <row r="1" spans="1:4" ht="15">
      <c r="A1" s="17" t="s">
        <v>190</v>
      </c>
      <c r="B1" s="16" t="str">
        <f>Info!C2</f>
        <v>სს "ბაზისბანკი"</v>
      </c>
    </row>
    <row r="2" spans="1:4" s="21" customFormat="1" ht="15.75" customHeight="1">
      <c r="A2" s="21" t="s">
        <v>191</v>
      </c>
      <c r="B2" s="496">
        <v>44012</v>
      </c>
    </row>
    <row r="3" spans="1:4" s="21" customFormat="1" ht="15.75" customHeight="1"/>
    <row r="4" spans="1:4" ht="13.5" thickBot="1">
      <c r="A4" s="368" t="s">
        <v>526</v>
      </c>
      <c r="B4" s="409" t="s">
        <v>527</v>
      </c>
    </row>
    <row r="5" spans="1:4" s="410" customFormat="1">
      <c r="A5" s="556" t="s">
        <v>528</v>
      </c>
      <c r="B5" s="557"/>
      <c r="C5" s="399" t="s">
        <v>529</v>
      </c>
      <c r="D5" s="400" t="s">
        <v>530</v>
      </c>
    </row>
    <row r="6" spans="1:4" s="411" customFormat="1">
      <c r="A6" s="401">
        <v>1</v>
      </c>
      <c r="B6" s="402" t="s">
        <v>531</v>
      </c>
      <c r="C6" s="402"/>
      <c r="D6" s="403"/>
    </row>
    <row r="7" spans="1:4" s="411" customFormat="1">
      <c r="A7" s="404" t="s">
        <v>532</v>
      </c>
      <c r="B7" s="405" t="s">
        <v>533</v>
      </c>
      <c r="C7" s="463">
        <v>4.4999999999999998E-2</v>
      </c>
      <c r="D7" s="509">
        <f>C7*'5. RWA'!$C$13</f>
        <v>64365185.638070464</v>
      </c>
    </row>
    <row r="8" spans="1:4" s="411" customFormat="1">
      <c r="A8" s="404" t="s">
        <v>534</v>
      </c>
      <c r="B8" s="405" t="s">
        <v>535</v>
      </c>
      <c r="C8" s="464">
        <v>0.06</v>
      </c>
      <c r="D8" s="509">
        <f>C8*'5. RWA'!$C$13</f>
        <v>85820247.517427281</v>
      </c>
    </row>
    <row r="9" spans="1:4" s="411" customFormat="1">
      <c r="A9" s="404" t="s">
        <v>536</v>
      </c>
      <c r="B9" s="405" t="s">
        <v>537</v>
      </c>
      <c r="C9" s="464">
        <v>0.08</v>
      </c>
      <c r="D9" s="509">
        <f>C9*'5. RWA'!$C$13</f>
        <v>114426996.68990305</v>
      </c>
    </row>
    <row r="10" spans="1:4" s="411" customFormat="1">
      <c r="A10" s="401" t="s">
        <v>538</v>
      </c>
      <c r="B10" s="402" t="s">
        <v>539</v>
      </c>
      <c r="C10" s="465"/>
      <c r="D10" s="510"/>
    </row>
    <row r="11" spans="1:4" s="412" customFormat="1">
      <c r="A11" s="406" t="s">
        <v>540</v>
      </c>
      <c r="B11" s="407" t="s">
        <v>602</v>
      </c>
      <c r="C11" s="466">
        <v>0</v>
      </c>
      <c r="D11" s="511">
        <f>C11*'5. RWA'!$C$13</f>
        <v>0</v>
      </c>
    </row>
    <row r="12" spans="1:4" s="412" customFormat="1">
      <c r="A12" s="406" t="s">
        <v>541</v>
      </c>
      <c r="B12" s="407" t="s">
        <v>542</v>
      </c>
      <c r="C12" s="466">
        <v>0</v>
      </c>
      <c r="D12" s="511">
        <f>C12*'5. RWA'!$C$13</f>
        <v>0</v>
      </c>
    </row>
    <row r="13" spans="1:4" s="412" customFormat="1">
      <c r="A13" s="406" t="s">
        <v>543</v>
      </c>
      <c r="B13" s="407" t="s">
        <v>544</v>
      </c>
      <c r="C13" s="466"/>
      <c r="D13" s="511">
        <f>C13*'5. RWA'!$C$13</f>
        <v>0</v>
      </c>
    </row>
    <row r="14" spans="1:4" s="411" customFormat="1">
      <c r="A14" s="401" t="s">
        <v>545</v>
      </c>
      <c r="B14" s="402" t="s">
        <v>600</v>
      </c>
      <c r="C14" s="467"/>
      <c r="D14" s="510"/>
    </row>
    <row r="15" spans="1:4" s="411" customFormat="1">
      <c r="A15" s="426" t="s">
        <v>548</v>
      </c>
      <c r="B15" s="407" t="s">
        <v>601</v>
      </c>
      <c r="C15" s="466">
        <v>9.2372459607936476E-3</v>
      </c>
      <c r="D15" s="511">
        <f>C15*'5. RWA'!$C$13</f>
        <v>13212378.912244437</v>
      </c>
    </row>
    <row r="16" spans="1:4" s="411" customFormat="1">
      <c r="A16" s="426" t="s">
        <v>549</v>
      </c>
      <c r="B16" s="407" t="s">
        <v>551</v>
      </c>
      <c r="C16" s="466">
        <v>1.2338840912432711E-2</v>
      </c>
      <c r="D16" s="511">
        <f>C16*'5. RWA'!$C$13</f>
        <v>17648706.353052229</v>
      </c>
    </row>
    <row r="17" spans="1:6" s="411" customFormat="1">
      <c r="A17" s="426" t="s">
        <v>550</v>
      </c>
      <c r="B17" s="407" t="s">
        <v>598</v>
      </c>
      <c r="C17" s="466">
        <v>4.312100867818891E-2</v>
      </c>
      <c r="D17" s="511">
        <f>C17*'5. RWA'!$C$13</f>
        <v>61677593.966055036</v>
      </c>
    </row>
    <row r="18" spans="1:6" s="410" customFormat="1">
      <c r="A18" s="558" t="s">
        <v>599</v>
      </c>
      <c r="B18" s="559"/>
      <c r="C18" s="468" t="s">
        <v>529</v>
      </c>
      <c r="D18" s="512" t="s">
        <v>530</v>
      </c>
    </row>
    <row r="19" spans="1:6" s="411" customFormat="1">
      <c r="A19" s="408">
        <v>4</v>
      </c>
      <c r="B19" s="407" t="s">
        <v>23</v>
      </c>
      <c r="C19" s="466">
        <f>C7+C11+C12+C13+C15</f>
        <v>5.4237245960793642E-2</v>
      </c>
      <c r="D19" s="509">
        <f>C19*'5. RWA'!$C$13</f>
        <v>77577564.550314903</v>
      </c>
    </row>
    <row r="20" spans="1:6" s="411" customFormat="1">
      <c r="A20" s="408">
        <v>5</v>
      </c>
      <c r="B20" s="407" t="s">
        <v>89</v>
      </c>
      <c r="C20" s="466">
        <f>C8+C11+C12+C13+C16</f>
        <v>7.2338840912432714E-2</v>
      </c>
      <c r="D20" s="509">
        <f>C20*'5. RWA'!$C$13</f>
        <v>103468953.87047952</v>
      </c>
    </row>
    <row r="21" spans="1:6" s="411" customFormat="1" ht="13.5" thickBot="1">
      <c r="A21" s="413" t="s">
        <v>546</v>
      </c>
      <c r="B21" s="414" t="s">
        <v>88</v>
      </c>
      <c r="C21" s="469">
        <f>C9+C11+C12+C13+C17</f>
        <v>0.12312100867818891</v>
      </c>
      <c r="D21" s="513">
        <f>C21*'5. RWA'!$C$13</f>
        <v>176104590.65595809</v>
      </c>
    </row>
    <row r="22" spans="1:6">
      <c r="F22" s="368"/>
    </row>
    <row r="23" spans="1:6" ht="63.75">
      <c r="B23" s="23" t="s">
        <v>603</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2"/>
  <sheetViews>
    <sheetView zoomScale="80" zoomScaleNormal="80" workbookViewId="0">
      <pane xSplit="1" ySplit="5" topLeftCell="B6" activePane="bottomRight" state="frozen"/>
      <selection pane="topRight" activeCell="B1" sqref="B1"/>
      <selection pane="bottomLeft" activeCell="A5" sqref="A5"/>
      <selection pane="bottomRight" activeCell="B2" sqref="B2"/>
    </sheetView>
  </sheetViews>
  <sheetFormatPr defaultRowHeight="15.75"/>
  <cols>
    <col min="1" max="1" width="10.7109375" style="71" customWidth="1"/>
    <col min="2" max="2" width="91.85546875" style="71" customWidth="1"/>
    <col min="3" max="3" width="53.140625" style="71" customWidth="1"/>
    <col min="4" max="4" width="32.28515625" style="71" customWidth="1"/>
    <col min="5" max="5" width="14.42578125" customWidth="1"/>
    <col min="6" max="6" width="12.28515625" bestFit="1" customWidth="1"/>
  </cols>
  <sheetData>
    <row r="1" spans="1:6">
      <c r="A1" s="17" t="s">
        <v>190</v>
      </c>
      <c r="B1" s="19" t="str">
        <f>Info!C2</f>
        <v>სს "ბაზისბანკი"</v>
      </c>
      <c r="E1" s="1"/>
      <c r="F1" s="1"/>
    </row>
    <row r="2" spans="1:6" s="21" customFormat="1" ht="15.75" customHeight="1">
      <c r="A2" s="21" t="s">
        <v>191</v>
      </c>
      <c r="B2" s="496">
        <v>44012</v>
      </c>
    </row>
    <row r="3" spans="1:6" s="21" customFormat="1" ht="15.75" customHeight="1">
      <c r="A3" s="26"/>
    </row>
    <row r="4" spans="1:6" s="21" customFormat="1" ht="15.75" customHeight="1" thickBot="1">
      <c r="A4" s="21" t="s">
        <v>413</v>
      </c>
      <c r="B4" s="211" t="s">
        <v>268</v>
      </c>
      <c r="D4" s="213" t="s">
        <v>94</v>
      </c>
    </row>
    <row r="5" spans="1:6" ht="38.25">
      <c r="A5" s="160" t="s">
        <v>26</v>
      </c>
      <c r="B5" s="161" t="s">
        <v>233</v>
      </c>
      <c r="C5" s="162" t="s">
        <v>237</v>
      </c>
      <c r="D5" s="212" t="s">
        <v>269</v>
      </c>
    </row>
    <row r="6" spans="1:6">
      <c r="A6" s="149">
        <v>1</v>
      </c>
      <c r="B6" s="87" t="s">
        <v>155</v>
      </c>
      <c r="C6" s="293">
        <v>40973242.056400001</v>
      </c>
      <c r="D6" s="150"/>
      <c r="E6" s="7"/>
    </row>
    <row r="7" spans="1:6">
      <c r="A7" s="149">
        <v>2</v>
      </c>
      <c r="B7" s="88" t="s">
        <v>156</v>
      </c>
      <c r="C7" s="294">
        <v>238439640.34819999</v>
      </c>
      <c r="D7" s="151"/>
      <c r="E7" s="7"/>
    </row>
    <row r="8" spans="1:6">
      <c r="A8" s="149">
        <v>3</v>
      </c>
      <c r="B8" s="88" t="s">
        <v>157</v>
      </c>
      <c r="C8" s="294">
        <v>95162874.484299988</v>
      </c>
      <c r="D8" s="151"/>
      <c r="E8" s="7"/>
    </row>
    <row r="9" spans="1:6">
      <c r="A9" s="149">
        <v>4</v>
      </c>
      <c r="B9" s="88" t="s">
        <v>186</v>
      </c>
      <c r="C9" s="294">
        <v>0</v>
      </c>
      <c r="D9" s="151"/>
      <c r="E9" s="7"/>
    </row>
    <row r="10" spans="1:6">
      <c r="A10" s="149">
        <v>5</v>
      </c>
      <c r="B10" s="88" t="s">
        <v>158</v>
      </c>
      <c r="C10" s="294">
        <v>242314589.5</v>
      </c>
      <c r="D10" s="151"/>
      <c r="E10" s="7"/>
    </row>
    <row r="11" spans="1:6">
      <c r="A11" s="149">
        <v>6.1</v>
      </c>
      <c r="B11" s="88" t="s">
        <v>159</v>
      </c>
      <c r="C11" s="295">
        <v>1037372607.0509999</v>
      </c>
      <c r="D11" s="152"/>
      <c r="E11" s="8"/>
    </row>
    <row r="12" spans="1:6">
      <c r="A12" s="149">
        <v>6.2</v>
      </c>
      <c r="B12" s="89" t="s">
        <v>160</v>
      </c>
      <c r="C12" s="295">
        <v>-64608262.330883369</v>
      </c>
      <c r="D12" s="152"/>
      <c r="E12" s="8"/>
    </row>
    <row r="13" spans="1:6">
      <c r="A13" s="149" t="s">
        <v>487</v>
      </c>
      <c r="B13" s="90" t="s">
        <v>488</v>
      </c>
      <c r="C13" s="295">
        <v>15088404.966656812</v>
      </c>
      <c r="D13" s="152" t="s">
        <v>612</v>
      </c>
      <c r="E13" s="8"/>
      <c r="F13" s="5"/>
    </row>
    <row r="14" spans="1:6">
      <c r="A14" s="149" t="s">
        <v>487</v>
      </c>
      <c r="B14" s="90" t="s">
        <v>611</v>
      </c>
      <c r="C14" s="295">
        <v>12463533.3300805</v>
      </c>
      <c r="D14" s="152"/>
      <c r="E14" s="8"/>
    </row>
    <row r="15" spans="1:6">
      <c r="A15" s="149">
        <v>6</v>
      </c>
      <c r="B15" s="88" t="s">
        <v>161</v>
      </c>
      <c r="C15" s="301">
        <v>972764344.7201165</v>
      </c>
      <c r="D15" s="152"/>
      <c r="E15" s="7"/>
    </row>
    <row r="16" spans="1:6">
      <c r="A16" s="149">
        <v>7</v>
      </c>
      <c r="B16" s="88" t="s">
        <v>162</v>
      </c>
      <c r="C16" s="294">
        <v>17426916.9353</v>
      </c>
      <c r="D16" s="151"/>
      <c r="E16" s="7"/>
    </row>
    <row r="17" spans="1:5">
      <c r="A17" s="149">
        <v>8</v>
      </c>
      <c r="B17" s="88" t="s">
        <v>163</v>
      </c>
      <c r="C17" s="294">
        <v>13192769.098000001</v>
      </c>
      <c r="D17" s="151"/>
      <c r="E17" s="7"/>
    </row>
    <row r="18" spans="1:5">
      <c r="A18" s="149">
        <v>9</v>
      </c>
      <c r="B18" s="88" t="s">
        <v>164</v>
      </c>
      <c r="C18" s="294">
        <v>17062704.219999999</v>
      </c>
      <c r="D18" s="151"/>
      <c r="E18" s="7"/>
    </row>
    <row r="19" spans="1:5">
      <c r="A19" s="149">
        <v>10</v>
      </c>
      <c r="B19" s="88" t="s">
        <v>165</v>
      </c>
      <c r="C19" s="294">
        <v>32257229.800000001</v>
      </c>
      <c r="D19" s="151"/>
      <c r="E19" s="7"/>
    </row>
    <row r="20" spans="1:5">
      <c r="A20" s="149">
        <v>10.1</v>
      </c>
      <c r="B20" s="90" t="s">
        <v>236</v>
      </c>
      <c r="C20" s="294">
        <v>2196064.69</v>
      </c>
      <c r="D20" s="152" t="s">
        <v>441</v>
      </c>
      <c r="E20" s="7"/>
    </row>
    <row r="21" spans="1:5">
      <c r="A21" s="149">
        <v>11</v>
      </c>
      <c r="B21" s="91" t="s">
        <v>166</v>
      </c>
      <c r="C21" s="296">
        <v>10141100.464599999</v>
      </c>
      <c r="D21" s="153"/>
      <c r="E21" s="7"/>
    </row>
    <row r="22" spans="1:5">
      <c r="A22" s="149">
        <v>12</v>
      </c>
      <c r="B22" s="93" t="s">
        <v>167</v>
      </c>
      <c r="C22" s="297">
        <f>SUM(C6:C10,C15:C18,C19,C21)</f>
        <v>1679735411.6269166</v>
      </c>
      <c r="D22" s="154"/>
      <c r="E22" s="6"/>
    </row>
    <row r="23" spans="1:5">
      <c r="A23" s="149">
        <v>13</v>
      </c>
      <c r="B23" s="88" t="s">
        <v>168</v>
      </c>
      <c r="C23" s="298">
        <v>67449664.460000008</v>
      </c>
      <c r="D23" s="155"/>
      <c r="E23" s="7"/>
    </row>
    <row r="24" spans="1:5">
      <c r="A24" s="149">
        <v>14</v>
      </c>
      <c r="B24" s="88" t="s">
        <v>169</v>
      </c>
      <c r="C24" s="294">
        <v>199235423.8294</v>
      </c>
      <c r="D24" s="151"/>
      <c r="E24" s="7"/>
    </row>
    <row r="25" spans="1:5">
      <c r="A25" s="149">
        <v>15</v>
      </c>
      <c r="B25" s="88" t="s">
        <v>170</v>
      </c>
      <c r="C25" s="294">
        <v>171998289.4982</v>
      </c>
      <c r="D25" s="151"/>
      <c r="E25" s="7"/>
    </row>
    <row r="26" spans="1:5">
      <c r="A26" s="149">
        <v>16</v>
      </c>
      <c r="B26" s="88" t="s">
        <v>171</v>
      </c>
      <c r="C26" s="294">
        <v>391191757.64969999</v>
      </c>
      <c r="D26" s="151"/>
      <c r="E26" s="7"/>
    </row>
    <row r="27" spans="1:5">
      <c r="A27" s="149">
        <v>17</v>
      </c>
      <c r="B27" s="88" t="s">
        <v>172</v>
      </c>
      <c r="C27" s="294">
        <v>0</v>
      </c>
      <c r="D27" s="151"/>
      <c r="E27" s="7"/>
    </row>
    <row r="28" spans="1:5">
      <c r="A28" s="149">
        <v>18</v>
      </c>
      <c r="B28" s="88" t="s">
        <v>173</v>
      </c>
      <c r="C28" s="294">
        <v>578466110.77830005</v>
      </c>
      <c r="D28" s="151"/>
      <c r="E28" s="7"/>
    </row>
    <row r="29" spans="1:5">
      <c r="A29" s="149">
        <v>19</v>
      </c>
      <c r="B29" s="88" t="s">
        <v>174</v>
      </c>
      <c r="C29" s="294">
        <v>13850250.274799999</v>
      </c>
      <c r="D29" s="151"/>
      <c r="E29" s="7"/>
    </row>
    <row r="30" spans="1:5">
      <c r="A30" s="149">
        <v>20</v>
      </c>
      <c r="B30" s="88" t="s">
        <v>96</v>
      </c>
      <c r="C30" s="294">
        <v>14895614.460300002</v>
      </c>
      <c r="D30" s="151"/>
      <c r="E30" s="7"/>
    </row>
    <row r="31" spans="1:5">
      <c r="A31" s="149">
        <v>21</v>
      </c>
      <c r="B31" s="91" t="s">
        <v>175</v>
      </c>
      <c r="C31" s="296">
        <v>14970480</v>
      </c>
      <c r="D31" s="153"/>
      <c r="E31" s="7"/>
    </row>
    <row r="32" spans="1:5">
      <c r="A32" s="149">
        <v>21.1</v>
      </c>
      <c r="B32" s="92" t="s">
        <v>235</v>
      </c>
      <c r="C32" s="299">
        <v>14970480</v>
      </c>
      <c r="D32" s="156" t="s">
        <v>613</v>
      </c>
      <c r="E32" s="7"/>
    </row>
    <row r="33" spans="1:5">
      <c r="A33" s="149">
        <v>22</v>
      </c>
      <c r="B33" s="93" t="s">
        <v>176</v>
      </c>
      <c r="C33" s="297">
        <f>SUM(C23:C31)</f>
        <v>1452057590.9507</v>
      </c>
      <c r="D33" s="154"/>
      <c r="E33" s="6"/>
    </row>
    <row r="34" spans="1:5">
      <c r="A34" s="149">
        <v>23</v>
      </c>
      <c r="B34" s="91" t="s">
        <v>177</v>
      </c>
      <c r="C34" s="294">
        <v>16181147</v>
      </c>
      <c r="D34" s="151" t="s">
        <v>614</v>
      </c>
      <c r="E34" s="7"/>
    </row>
    <row r="35" spans="1:5">
      <c r="A35" s="149">
        <v>24</v>
      </c>
      <c r="B35" s="91" t="s">
        <v>178</v>
      </c>
      <c r="C35" s="294">
        <v>0</v>
      </c>
      <c r="D35" s="151"/>
      <c r="E35" s="7"/>
    </row>
    <row r="36" spans="1:5">
      <c r="A36" s="149">
        <v>25</v>
      </c>
      <c r="B36" s="91" t="s">
        <v>234</v>
      </c>
      <c r="C36" s="294">
        <v>0</v>
      </c>
      <c r="D36" s="151"/>
      <c r="E36" s="7"/>
    </row>
    <row r="37" spans="1:5">
      <c r="A37" s="149">
        <v>26</v>
      </c>
      <c r="B37" s="91" t="s">
        <v>180</v>
      </c>
      <c r="C37" s="294">
        <v>76412652.799999997</v>
      </c>
      <c r="D37" s="151" t="s">
        <v>615</v>
      </c>
      <c r="E37" s="7"/>
    </row>
    <row r="38" spans="1:5">
      <c r="A38" s="149">
        <v>27</v>
      </c>
      <c r="B38" s="91" t="s">
        <v>181</v>
      </c>
      <c r="C38" s="294">
        <v>138459629.03</v>
      </c>
      <c r="D38" s="151" t="s">
        <v>616</v>
      </c>
      <c r="E38" s="7"/>
    </row>
    <row r="39" spans="1:5">
      <c r="A39" s="149">
        <v>28</v>
      </c>
      <c r="B39" s="91" t="s">
        <v>182</v>
      </c>
      <c r="C39" s="294">
        <v>-12888958.330000006</v>
      </c>
      <c r="D39" s="151" t="s">
        <v>617</v>
      </c>
      <c r="E39" s="7"/>
    </row>
    <row r="40" spans="1:5">
      <c r="A40" s="149">
        <v>29</v>
      </c>
      <c r="B40" s="91" t="s">
        <v>35</v>
      </c>
      <c r="C40" s="294">
        <v>9513350.1799999997</v>
      </c>
      <c r="D40" s="151" t="s">
        <v>618</v>
      </c>
      <c r="E40" s="7"/>
    </row>
    <row r="41" spans="1:5" ht="16.5" thickBot="1">
      <c r="A41" s="157">
        <v>30</v>
      </c>
      <c r="B41" s="158" t="s">
        <v>183</v>
      </c>
      <c r="C41" s="300">
        <f>SUM(C34:C40)</f>
        <v>227677820.67999998</v>
      </c>
      <c r="D41" s="159"/>
      <c r="E41" s="6"/>
    </row>
    <row r="42" spans="1:5">
      <c r="C42" s="31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activeCell="C1" sqref="C1"/>
      <selection pane="bottomLeft" activeCell="A8" sqref="A8"/>
      <selection pane="bottomRight" activeCell="Z32" sqref="Z32"/>
    </sheetView>
  </sheetViews>
  <sheetFormatPr defaultColWidth="9.140625" defaultRowHeight="12.75"/>
  <cols>
    <col min="1" max="1" width="10.5703125" style="1" bestFit="1" customWidth="1"/>
    <col min="2" max="2" width="95" style="1" customWidth="1"/>
    <col min="3" max="3" width="13.28515625" style="1" customWidth="1"/>
    <col min="4" max="4" width="13.28515625" style="1" bestFit="1" customWidth="1"/>
    <col min="5" max="5" width="14.7109375" style="1" customWidth="1"/>
    <col min="6" max="6" width="13.28515625" style="1" bestFit="1" customWidth="1"/>
    <col min="7" max="7" width="12.5703125" style="1" customWidth="1"/>
    <col min="8" max="8" width="13.28515625" style="1" bestFit="1" customWidth="1"/>
    <col min="9" max="9" width="9.42578125" style="1" bestFit="1" customWidth="1"/>
    <col min="10" max="10" width="13.28515625" style="1" bestFit="1" customWidth="1"/>
    <col min="11" max="11" width="14.5703125" style="476" bestFit="1" customWidth="1"/>
    <col min="12" max="12" width="13.28515625" style="476" bestFit="1" customWidth="1"/>
    <col min="13" max="13" width="16" style="476" bestFit="1" customWidth="1"/>
    <col min="14" max="15" width="13.5703125" style="476" bestFit="1" customWidth="1"/>
    <col min="16" max="16" width="13.28515625" style="476" bestFit="1" customWidth="1"/>
    <col min="17" max="17" width="13.5703125" style="476" bestFit="1" customWidth="1"/>
    <col min="18" max="18" width="13.28515625" style="1" bestFit="1" customWidth="1"/>
    <col min="19" max="19" width="31.5703125" style="1" bestFit="1" customWidth="1"/>
    <col min="20" max="16384" width="9.140625" style="12"/>
  </cols>
  <sheetData>
    <row r="1" spans="1:19">
      <c r="A1" s="1" t="s">
        <v>190</v>
      </c>
      <c r="B1" s="367" t="str">
        <f>Info!C2</f>
        <v>სს "ბაზისბანკი"</v>
      </c>
    </row>
    <row r="2" spans="1:19">
      <c r="A2" s="1" t="s">
        <v>191</v>
      </c>
      <c r="B2" s="496">
        <v>44012</v>
      </c>
    </row>
    <row r="4" spans="1:19" ht="26.25" thickBot="1">
      <c r="A4" s="70" t="s">
        <v>414</v>
      </c>
      <c r="B4" s="329" t="s">
        <v>458</v>
      </c>
    </row>
    <row r="5" spans="1:19">
      <c r="A5" s="137"/>
      <c r="B5" s="140"/>
      <c r="C5" s="119" t="s">
        <v>0</v>
      </c>
      <c r="D5" s="119" t="s">
        <v>1</v>
      </c>
      <c r="E5" s="119" t="s">
        <v>2</v>
      </c>
      <c r="F5" s="119" t="s">
        <v>3</v>
      </c>
      <c r="G5" s="119" t="s">
        <v>4</v>
      </c>
      <c r="H5" s="119" t="s">
        <v>5</v>
      </c>
      <c r="I5" s="119" t="s">
        <v>238</v>
      </c>
      <c r="J5" s="119" t="s">
        <v>239</v>
      </c>
      <c r="K5" s="477" t="s">
        <v>240</v>
      </c>
      <c r="L5" s="477" t="s">
        <v>241</v>
      </c>
      <c r="M5" s="477" t="s">
        <v>242</v>
      </c>
      <c r="N5" s="477" t="s">
        <v>243</v>
      </c>
      <c r="O5" s="477" t="s">
        <v>445</v>
      </c>
      <c r="P5" s="477" t="s">
        <v>446</v>
      </c>
      <c r="Q5" s="477" t="s">
        <v>447</v>
      </c>
      <c r="R5" s="320" t="s">
        <v>448</v>
      </c>
      <c r="S5" s="120" t="s">
        <v>449</v>
      </c>
    </row>
    <row r="6" spans="1:19" ht="46.5" customHeight="1">
      <c r="A6" s="164"/>
      <c r="B6" s="564" t="s">
        <v>450</v>
      </c>
      <c r="C6" s="562">
        <v>0</v>
      </c>
      <c r="D6" s="563"/>
      <c r="E6" s="562">
        <v>0.2</v>
      </c>
      <c r="F6" s="563"/>
      <c r="G6" s="562">
        <v>0.35</v>
      </c>
      <c r="H6" s="563"/>
      <c r="I6" s="562">
        <v>0.5</v>
      </c>
      <c r="J6" s="563"/>
      <c r="K6" s="562">
        <v>0.75</v>
      </c>
      <c r="L6" s="563"/>
      <c r="M6" s="562">
        <v>1</v>
      </c>
      <c r="N6" s="563"/>
      <c r="O6" s="562">
        <v>1.5</v>
      </c>
      <c r="P6" s="563"/>
      <c r="Q6" s="562">
        <v>2.5</v>
      </c>
      <c r="R6" s="563"/>
      <c r="S6" s="560" t="s">
        <v>250</v>
      </c>
    </row>
    <row r="7" spans="1:19">
      <c r="A7" s="164"/>
      <c r="B7" s="565"/>
      <c r="C7" s="328" t="s">
        <v>443</v>
      </c>
      <c r="D7" s="328" t="s">
        <v>444</v>
      </c>
      <c r="E7" s="328" t="s">
        <v>443</v>
      </c>
      <c r="F7" s="328" t="s">
        <v>444</v>
      </c>
      <c r="G7" s="328" t="s">
        <v>443</v>
      </c>
      <c r="H7" s="328" t="s">
        <v>444</v>
      </c>
      <c r="I7" s="328" t="s">
        <v>443</v>
      </c>
      <c r="J7" s="328" t="s">
        <v>444</v>
      </c>
      <c r="K7" s="478" t="s">
        <v>443</v>
      </c>
      <c r="L7" s="478" t="s">
        <v>444</v>
      </c>
      <c r="M7" s="478" t="s">
        <v>443</v>
      </c>
      <c r="N7" s="478" t="s">
        <v>444</v>
      </c>
      <c r="O7" s="478" t="s">
        <v>443</v>
      </c>
      <c r="P7" s="478" t="s">
        <v>444</v>
      </c>
      <c r="Q7" s="478" t="s">
        <v>443</v>
      </c>
      <c r="R7" s="328" t="s">
        <v>444</v>
      </c>
      <c r="S7" s="561"/>
    </row>
    <row r="8" spans="1:19" s="168" customFormat="1">
      <c r="A8" s="123">
        <v>1</v>
      </c>
      <c r="B8" s="186" t="s">
        <v>218</v>
      </c>
      <c r="C8" s="302">
        <v>267254593.94999999</v>
      </c>
      <c r="D8" s="302"/>
      <c r="E8" s="302">
        <v>0</v>
      </c>
      <c r="F8" s="321"/>
      <c r="G8" s="302">
        <v>0</v>
      </c>
      <c r="H8" s="302"/>
      <c r="I8" s="302">
        <v>0</v>
      </c>
      <c r="J8" s="302"/>
      <c r="K8" s="479">
        <v>0</v>
      </c>
      <c r="L8" s="479"/>
      <c r="M8" s="479">
        <v>205560666.22130001</v>
      </c>
      <c r="N8" s="479"/>
      <c r="O8" s="479">
        <v>0</v>
      </c>
      <c r="P8" s="479"/>
      <c r="Q8" s="479">
        <v>0</v>
      </c>
      <c r="R8" s="321"/>
      <c r="S8" s="481">
        <f>$C$6*SUM(C8:D8)+$E$6*SUM(E8:F8)+$G$6*SUM(G8:H8)+$I$6*SUM(I8:J8)+$K$6*SUM(K8:L8)+$M$6*SUM(M8:N8)+$O$6*SUM(O8:P8)+$Q$6*SUM(Q8:R8)</f>
        <v>205560666.22130001</v>
      </c>
    </row>
    <row r="9" spans="1:19" s="168" customFormat="1">
      <c r="A9" s="123">
        <v>2</v>
      </c>
      <c r="B9" s="186" t="s">
        <v>219</v>
      </c>
      <c r="C9" s="302">
        <v>0</v>
      </c>
      <c r="D9" s="302"/>
      <c r="E9" s="302">
        <v>0</v>
      </c>
      <c r="F9" s="302"/>
      <c r="G9" s="302">
        <v>0</v>
      </c>
      <c r="H9" s="302"/>
      <c r="I9" s="302">
        <v>0</v>
      </c>
      <c r="J9" s="302"/>
      <c r="K9" s="479">
        <v>0</v>
      </c>
      <c r="L9" s="479"/>
      <c r="M9" s="479">
        <v>0</v>
      </c>
      <c r="N9" s="479"/>
      <c r="O9" s="479">
        <v>0</v>
      </c>
      <c r="P9" s="479"/>
      <c r="Q9" s="479">
        <v>0</v>
      </c>
      <c r="R9" s="321"/>
      <c r="S9" s="481">
        <f t="shared" ref="S9:S21" si="0">$C$6*SUM(C9:D9)+$E$6*SUM(E9:F9)+$G$6*SUM(G9:H9)+$I$6*SUM(I9:J9)+$K$6*SUM(K9:L9)+$M$6*SUM(M9:N9)+$O$6*SUM(O9:P9)+$Q$6*SUM(Q9:R9)</f>
        <v>0</v>
      </c>
    </row>
    <row r="10" spans="1:19" s="168" customFormat="1">
      <c r="A10" s="123">
        <v>3</v>
      </c>
      <c r="B10" s="186" t="s">
        <v>220</v>
      </c>
      <c r="C10" s="302">
        <v>0</v>
      </c>
      <c r="D10" s="302">
        <v>0</v>
      </c>
      <c r="E10" s="302">
        <v>0</v>
      </c>
      <c r="F10" s="302">
        <v>0</v>
      </c>
      <c r="G10" s="302">
        <v>0</v>
      </c>
      <c r="H10" s="302">
        <v>0</v>
      </c>
      <c r="I10" s="302">
        <v>0</v>
      </c>
      <c r="J10" s="302">
        <v>0</v>
      </c>
      <c r="K10" s="479">
        <v>0</v>
      </c>
      <c r="L10" s="479">
        <v>0</v>
      </c>
      <c r="M10" s="479">
        <v>0</v>
      </c>
      <c r="N10" s="479">
        <v>0</v>
      </c>
      <c r="O10" s="479">
        <v>0</v>
      </c>
      <c r="P10" s="479">
        <v>0</v>
      </c>
      <c r="Q10" s="479">
        <v>0</v>
      </c>
      <c r="R10" s="321">
        <v>0</v>
      </c>
      <c r="S10" s="481">
        <f t="shared" si="0"/>
        <v>0</v>
      </c>
    </row>
    <row r="11" spans="1:19" s="168" customFormat="1">
      <c r="A11" s="123">
        <v>4</v>
      </c>
      <c r="B11" s="186" t="s">
        <v>221</v>
      </c>
      <c r="C11" s="302">
        <v>0</v>
      </c>
      <c r="D11" s="302"/>
      <c r="E11" s="302">
        <v>0</v>
      </c>
      <c r="F11" s="302"/>
      <c r="G11" s="302">
        <v>0</v>
      </c>
      <c r="H11" s="302"/>
      <c r="I11" s="302">
        <v>0</v>
      </c>
      <c r="J11" s="302"/>
      <c r="K11" s="479">
        <v>0</v>
      </c>
      <c r="L11" s="479"/>
      <c r="M11" s="479">
        <v>0</v>
      </c>
      <c r="N11" s="479"/>
      <c r="O11" s="479">
        <v>0</v>
      </c>
      <c r="P11" s="479"/>
      <c r="Q11" s="479">
        <v>0</v>
      </c>
      <c r="R11" s="321"/>
      <c r="S11" s="481">
        <f t="shared" si="0"/>
        <v>0</v>
      </c>
    </row>
    <row r="12" spans="1:19" s="168" customFormat="1">
      <c r="A12" s="123">
        <v>5</v>
      </c>
      <c r="B12" s="186" t="s">
        <v>222</v>
      </c>
      <c r="C12" s="302">
        <v>0</v>
      </c>
      <c r="D12" s="302"/>
      <c r="E12" s="302">
        <v>0</v>
      </c>
      <c r="F12" s="302"/>
      <c r="G12" s="302">
        <v>0</v>
      </c>
      <c r="H12" s="302"/>
      <c r="I12" s="302">
        <v>0</v>
      </c>
      <c r="J12" s="302"/>
      <c r="K12" s="479">
        <v>0</v>
      </c>
      <c r="L12" s="479"/>
      <c r="M12" s="479">
        <v>0</v>
      </c>
      <c r="N12" s="479"/>
      <c r="O12" s="479">
        <v>0</v>
      </c>
      <c r="P12" s="479"/>
      <c r="Q12" s="479">
        <v>0</v>
      </c>
      <c r="R12" s="321"/>
      <c r="S12" s="481">
        <f t="shared" si="0"/>
        <v>0</v>
      </c>
    </row>
    <row r="13" spans="1:19" s="168" customFormat="1">
      <c r="A13" s="123">
        <v>6</v>
      </c>
      <c r="B13" s="186" t="s">
        <v>223</v>
      </c>
      <c r="C13" s="302">
        <v>0</v>
      </c>
      <c r="D13" s="302"/>
      <c r="E13" s="302">
        <v>76848278.185499996</v>
      </c>
      <c r="F13" s="302"/>
      <c r="G13" s="302">
        <v>0</v>
      </c>
      <c r="H13" s="302"/>
      <c r="I13" s="302">
        <v>1479678.8975</v>
      </c>
      <c r="J13" s="302"/>
      <c r="K13" s="479">
        <v>0</v>
      </c>
      <c r="L13" s="479"/>
      <c r="M13" s="479">
        <v>16940543.3761</v>
      </c>
      <c r="N13" s="479"/>
      <c r="O13" s="479">
        <v>0</v>
      </c>
      <c r="P13" s="479"/>
      <c r="Q13" s="479">
        <v>0</v>
      </c>
      <c r="R13" s="321"/>
      <c r="S13" s="481">
        <f t="shared" si="0"/>
        <v>33050038.46195</v>
      </c>
    </row>
    <row r="14" spans="1:19" s="168" customFormat="1">
      <c r="A14" s="123">
        <v>7</v>
      </c>
      <c r="B14" s="186" t="s">
        <v>73</v>
      </c>
      <c r="C14" s="302">
        <v>0</v>
      </c>
      <c r="D14" s="302">
        <v>0</v>
      </c>
      <c r="E14" s="302">
        <v>0</v>
      </c>
      <c r="F14" s="302">
        <v>0</v>
      </c>
      <c r="G14" s="302">
        <v>0</v>
      </c>
      <c r="H14" s="302">
        <v>0</v>
      </c>
      <c r="I14" s="302">
        <v>0</v>
      </c>
      <c r="J14" s="302">
        <v>0</v>
      </c>
      <c r="K14" s="479">
        <v>0</v>
      </c>
      <c r="L14" s="479">
        <v>1157691.3599999999</v>
      </c>
      <c r="M14" s="479">
        <v>686425939.22855878</v>
      </c>
      <c r="N14" s="479">
        <v>60048908.04185012</v>
      </c>
      <c r="O14" s="479">
        <v>0</v>
      </c>
      <c r="P14" s="479">
        <v>0</v>
      </c>
      <c r="Q14" s="479">
        <v>0</v>
      </c>
      <c r="R14" s="321">
        <v>0</v>
      </c>
      <c r="S14" s="481">
        <f t="shared" si="0"/>
        <v>747343115.79040885</v>
      </c>
    </row>
    <row r="15" spans="1:19" s="168" customFormat="1">
      <c r="A15" s="123">
        <v>8</v>
      </c>
      <c r="B15" s="186" t="s">
        <v>74</v>
      </c>
      <c r="C15" s="302">
        <v>0</v>
      </c>
      <c r="D15" s="302">
        <v>0</v>
      </c>
      <c r="E15" s="302">
        <v>0</v>
      </c>
      <c r="F15" s="302">
        <v>0</v>
      </c>
      <c r="G15" s="302">
        <v>0</v>
      </c>
      <c r="H15" s="302">
        <v>25000</v>
      </c>
      <c r="I15" s="302">
        <v>0</v>
      </c>
      <c r="J15" s="302">
        <v>0</v>
      </c>
      <c r="K15" s="479">
        <v>110893297.6459861</v>
      </c>
      <c r="L15" s="479">
        <v>452176.07069999992</v>
      </c>
      <c r="M15" s="479">
        <v>0</v>
      </c>
      <c r="N15" s="479">
        <v>907147.84</v>
      </c>
      <c r="O15" s="479">
        <v>0</v>
      </c>
      <c r="P15" s="479">
        <v>6066.6900000000023</v>
      </c>
      <c r="Q15" s="479">
        <v>0</v>
      </c>
      <c r="R15" s="321">
        <v>0</v>
      </c>
      <c r="S15" s="481">
        <f t="shared" si="0"/>
        <v>84434103.162514567</v>
      </c>
    </row>
    <row r="16" spans="1:19" s="168" customFormat="1">
      <c r="A16" s="123">
        <v>9</v>
      </c>
      <c r="B16" s="186" t="s">
        <v>75</v>
      </c>
      <c r="C16" s="302">
        <v>0</v>
      </c>
      <c r="D16" s="302">
        <v>0</v>
      </c>
      <c r="E16" s="302">
        <v>0</v>
      </c>
      <c r="F16" s="302">
        <v>0</v>
      </c>
      <c r="G16" s="302">
        <v>36390745.665662102</v>
      </c>
      <c r="H16" s="302">
        <v>0</v>
      </c>
      <c r="I16" s="302">
        <v>1756290.1368668</v>
      </c>
      <c r="J16" s="302">
        <v>0</v>
      </c>
      <c r="K16" s="479">
        <v>0</v>
      </c>
      <c r="L16" s="479">
        <v>0</v>
      </c>
      <c r="M16" s="479">
        <v>284000.88140000001</v>
      </c>
      <c r="N16" s="479">
        <v>0</v>
      </c>
      <c r="O16" s="479">
        <v>0</v>
      </c>
      <c r="P16" s="479">
        <v>0</v>
      </c>
      <c r="Q16" s="479">
        <v>0</v>
      </c>
      <c r="R16" s="321">
        <v>0</v>
      </c>
      <c r="S16" s="481">
        <f t="shared" si="0"/>
        <v>13898906.932815136</v>
      </c>
    </row>
    <row r="17" spans="1:19" s="168" customFormat="1">
      <c r="A17" s="123">
        <v>10</v>
      </c>
      <c r="B17" s="186" t="s">
        <v>69</v>
      </c>
      <c r="C17" s="302">
        <v>0</v>
      </c>
      <c r="D17" s="302">
        <v>0</v>
      </c>
      <c r="E17" s="302">
        <v>0</v>
      </c>
      <c r="F17" s="302">
        <v>0</v>
      </c>
      <c r="G17" s="302">
        <v>0</v>
      </c>
      <c r="H17" s="302">
        <v>0</v>
      </c>
      <c r="I17" s="302">
        <v>0</v>
      </c>
      <c r="J17" s="302">
        <v>0</v>
      </c>
      <c r="K17" s="479">
        <v>0</v>
      </c>
      <c r="L17" s="479">
        <v>0</v>
      </c>
      <c r="M17" s="479">
        <v>25822860.676518001</v>
      </c>
      <c r="N17" s="479">
        <v>0</v>
      </c>
      <c r="O17" s="479">
        <v>3797860.8422861998</v>
      </c>
      <c r="P17" s="479">
        <v>0</v>
      </c>
      <c r="Q17" s="479">
        <v>0</v>
      </c>
      <c r="R17" s="321">
        <v>0</v>
      </c>
      <c r="S17" s="481">
        <f t="shared" si="0"/>
        <v>31519651.9399473</v>
      </c>
    </row>
    <row r="18" spans="1:19" s="168" customFormat="1">
      <c r="A18" s="123">
        <v>11</v>
      </c>
      <c r="B18" s="186" t="s">
        <v>70</v>
      </c>
      <c r="C18" s="302">
        <v>0</v>
      </c>
      <c r="D18" s="302">
        <v>0</v>
      </c>
      <c r="E18" s="302">
        <v>0</v>
      </c>
      <c r="F18" s="302">
        <v>0</v>
      </c>
      <c r="G18" s="302">
        <v>0</v>
      </c>
      <c r="H18" s="302">
        <v>5041.08</v>
      </c>
      <c r="I18" s="302">
        <v>0</v>
      </c>
      <c r="J18" s="302">
        <v>0</v>
      </c>
      <c r="K18" s="479">
        <v>0</v>
      </c>
      <c r="L18" s="479">
        <v>6019.51</v>
      </c>
      <c r="M18" s="479">
        <v>25834307.859501999</v>
      </c>
      <c r="N18" s="479">
        <v>31506.58</v>
      </c>
      <c r="O18" s="479">
        <v>8654915.6053516995</v>
      </c>
      <c r="P18" s="479">
        <v>183208.54209999996</v>
      </c>
      <c r="Q18" s="479">
        <v>6367451.7970000003</v>
      </c>
      <c r="R18" s="321">
        <v>0</v>
      </c>
      <c r="S18" s="481">
        <f t="shared" si="0"/>
        <v>55047909.163679548</v>
      </c>
    </row>
    <row r="19" spans="1:19" s="168" customFormat="1">
      <c r="A19" s="123">
        <v>12</v>
      </c>
      <c r="B19" s="186" t="s">
        <v>71</v>
      </c>
      <c r="C19" s="302">
        <v>0</v>
      </c>
      <c r="D19" s="302">
        <v>0</v>
      </c>
      <c r="E19" s="302">
        <v>0</v>
      </c>
      <c r="F19" s="302">
        <v>0</v>
      </c>
      <c r="G19" s="302">
        <v>0</v>
      </c>
      <c r="H19" s="302">
        <v>0</v>
      </c>
      <c r="I19" s="302">
        <v>0</v>
      </c>
      <c r="J19" s="302">
        <v>0</v>
      </c>
      <c r="K19" s="479">
        <v>0</v>
      </c>
      <c r="L19" s="479">
        <v>36476.914999999994</v>
      </c>
      <c r="M19" s="479">
        <v>13787887.3991</v>
      </c>
      <c r="N19" s="479">
        <v>12295900.496529743</v>
      </c>
      <c r="O19" s="479">
        <v>0</v>
      </c>
      <c r="P19" s="479">
        <v>0</v>
      </c>
      <c r="Q19" s="479">
        <v>0</v>
      </c>
      <c r="R19" s="321">
        <v>0</v>
      </c>
      <c r="S19" s="481">
        <f t="shared" si="0"/>
        <v>26111145.581879742</v>
      </c>
    </row>
    <row r="20" spans="1:19" s="168" customFormat="1">
      <c r="A20" s="123">
        <v>13</v>
      </c>
      <c r="B20" s="186" t="s">
        <v>72</v>
      </c>
      <c r="C20" s="302">
        <v>0</v>
      </c>
      <c r="D20" s="302"/>
      <c r="E20" s="302">
        <v>0</v>
      </c>
      <c r="F20" s="302"/>
      <c r="G20" s="302">
        <v>0</v>
      </c>
      <c r="H20" s="302"/>
      <c r="I20" s="302">
        <v>0</v>
      </c>
      <c r="J20" s="302"/>
      <c r="K20" s="479">
        <v>0</v>
      </c>
      <c r="L20" s="479"/>
      <c r="M20" s="479">
        <v>0</v>
      </c>
      <c r="N20" s="479"/>
      <c r="O20" s="479">
        <v>0</v>
      </c>
      <c r="P20" s="479"/>
      <c r="Q20" s="479">
        <v>0</v>
      </c>
      <c r="R20" s="321"/>
      <c r="S20" s="481">
        <f t="shared" si="0"/>
        <v>0</v>
      </c>
    </row>
    <row r="21" spans="1:19" s="168" customFormat="1">
      <c r="A21" s="123">
        <v>14</v>
      </c>
      <c r="B21" s="186" t="s">
        <v>248</v>
      </c>
      <c r="C21" s="302">
        <v>41298242.056400001</v>
      </c>
      <c r="D21" s="302">
        <v>0</v>
      </c>
      <c r="E21" s="302">
        <v>0</v>
      </c>
      <c r="F21" s="302">
        <v>0</v>
      </c>
      <c r="G21" s="302">
        <v>0</v>
      </c>
      <c r="H21" s="302">
        <v>39916.281600000002</v>
      </c>
      <c r="I21" s="302">
        <v>0</v>
      </c>
      <c r="J21" s="302">
        <v>0</v>
      </c>
      <c r="K21" s="479">
        <v>0</v>
      </c>
      <c r="L21" s="479">
        <v>1140451.0350000001</v>
      </c>
      <c r="M21" s="479">
        <v>149418686.55609819</v>
      </c>
      <c r="N21" s="479">
        <v>2693391.597000001</v>
      </c>
      <c r="O21" s="479">
        <v>0</v>
      </c>
      <c r="P21" s="479">
        <v>94743.713999999993</v>
      </c>
      <c r="Q21" s="479">
        <v>17000000</v>
      </c>
      <c r="R21" s="321">
        <v>0</v>
      </c>
      <c r="S21" s="481">
        <f t="shared" si="0"/>
        <v>195623502.69890821</v>
      </c>
    </row>
    <row r="22" spans="1:19" ht="13.5" thickBot="1">
      <c r="A22" s="105"/>
      <c r="B22" s="170" t="s">
        <v>68</v>
      </c>
      <c r="C22" s="303">
        <f>SUM(C8:C21)</f>
        <v>308552836.00639999</v>
      </c>
      <c r="D22" s="303">
        <f t="shared" ref="D22:S22" si="1">SUM(D8:D21)</f>
        <v>0</v>
      </c>
      <c r="E22" s="303">
        <f t="shared" si="1"/>
        <v>76848278.185499996</v>
      </c>
      <c r="F22" s="303">
        <f t="shared" si="1"/>
        <v>0</v>
      </c>
      <c r="G22" s="303">
        <f t="shared" si="1"/>
        <v>36390745.665662102</v>
      </c>
      <c r="H22" s="303">
        <f t="shared" si="1"/>
        <v>69957.361600000004</v>
      </c>
      <c r="I22" s="303">
        <f t="shared" si="1"/>
        <v>3235969.0343668</v>
      </c>
      <c r="J22" s="303">
        <f t="shared" si="1"/>
        <v>0</v>
      </c>
      <c r="K22" s="480">
        <f t="shared" si="1"/>
        <v>110893297.6459861</v>
      </c>
      <c r="L22" s="480">
        <f t="shared" si="1"/>
        <v>2792814.8907000003</v>
      </c>
      <c r="M22" s="480">
        <f t="shared" si="1"/>
        <v>1124074892.1985767</v>
      </c>
      <c r="N22" s="480">
        <f t="shared" si="1"/>
        <v>75976854.555379868</v>
      </c>
      <c r="O22" s="480">
        <f t="shared" si="1"/>
        <v>12452776.447637899</v>
      </c>
      <c r="P22" s="480">
        <f t="shared" si="1"/>
        <v>284018.94609999994</v>
      </c>
      <c r="Q22" s="480">
        <f t="shared" si="1"/>
        <v>23367451.796999998</v>
      </c>
      <c r="R22" s="303">
        <f t="shared" si="1"/>
        <v>0</v>
      </c>
      <c r="S22" s="482">
        <f t="shared" si="1"/>
        <v>1392589039.9534035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G27" sqref="G2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190</v>
      </c>
      <c r="B1" s="367" t="str">
        <f>Info!C2</f>
        <v>სს "ბაზისბანკი"</v>
      </c>
    </row>
    <row r="2" spans="1:22">
      <c r="A2" s="1" t="s">
        <v>191</v>
      </c>
      <c r="B2" s="496">
        <v>44012</v>
      </c>
    </row>
    <row r="4" spans="1:22" ht="27.75" thickBot="1">
      <c r="A4" s="1" t="s">
        <v>415</v>
      </c>
      <c r="B4" s="330" t="s">
        <v>459</v>
      </c>
      <c r="V4" s="213" t="s">
        <v>94</v>
      </c>
    </row>
    <row r="5" spans="1:22">
      <c r="A5" s="103"/>
      <c r="B5" s="104"/>
      <c r="C5" s="566" t="s">
        <v>200</v>
      </c>
      <c r="D5" s="567"/>
      <c r="E5" s="567"/>
      <c r="F5" s="567"/>
      <c r="G5" s="567"/>
      <c r="H5" s="567"/>
      <c r="I5" s="567"/>
      <c r="J5" s="567"/>
      <c r="K5" s="567"/>
      <c r="L5" s="568"/>
      <c r="M5" s="566" t="s">
        <v>201</v>
      </c>
      <c r="N5" s="567"/>
      <c r="O5" s="567"/>
      <c r="P5" s="567"/>
      <c r="Q5" s="567"/>
      <c r="R5" s="567"/>
      <c r="S5" s="568"/>
      <c r="T5" s="571" t="s">
        <v>457</v>
      </c>
      <c r="U5" s="571" t="s">
        <v>456</v>
      </c>
      <c r="V5" s="569" t="s">
        <v>202</v>
      </c>
    </row>
    <row r="6" spans="1:22" s="70" customFormat="1" ht="127.5">
      <c r="A6" s="121"/>
      <c r="B6" s="188"/>
      <c r="C6" s="101" t="s">
        <v>203</v>
      </c>
      <c r="D6" s="100" t="s">
        <v>204</v>
      </c>
      <c r="E6" s="97" t="s">
        <v>205</v>
      </c>
      <c r="F6" s="331" t="s">
        <v>451</v>
      </c>
      <c r="G6" s="100" t="s">
        <v>206</v>
      </c>
      <c r="H6" s="100" t="s">
        <v>207</v>
      </c>
      <c r="I6" s="100" t="s">
        <v>208</v>
      </c>
      <c r="J6" s="100" t="s">
        <v>247</v>
      </c>
      <c r="K6" s="100" t="s">
        <v>209</v>
      </c>
      <c r="L6" s="102" t="s">
        <v>210</v>
      </c>
      <c r="M6" s="101" t="s">
        <v>211</v>
      </c>
      <c r="N6" s="100" t="s">
        <v>212</v>
      </c>
      <c r="O6" s="100" t="s">
        <v>213</v>
      </c>
      <c r="P6" s="100" t="s">
        <v>214</v>
      </c>
      <c r="Q6" s="100" t="s">
        <v>215</v>
      </c>
      <c r="R6" s="100" t="s">
        <v>216</v>
      </c>
      <c r="S6" s="102" t="s">
        <v>217</v>
      </c>
      <c r="T6" s="572"/>
      <c r="U6" s="572"/>
      <c r="V6" s="570"/>
    </row>
    <row r="7" spans="1:22" s="168" customFormat="1">
      <c r="A7" s="169">
        <v>1</v>
      </c>
      <c r="B7" s="167" t="s">
        <v>218</v>
      </c>
      <c r="C7" s="304"/>
      <c r="D7" s="302">
        <v>0</v>
      </c>
      <c r="E7" s="302"/>
      <c r="F7" s="302"/>
      <c r="G7" s="302"/>
      <c r="H7" s="302"/>
      <c r="I7" s="302"/>
      <c r="J7" s="302"/>
      <c r="K7" s="302"/>
      <c r="L7" s="305"/>
      <c r="M7" s="304"/>
      <c r="N7" s="302"/>
      <c r="O7" s="302"/>
      <c r="P7" s="302"/>
      <c r="Q7" s="302"/>
      <c r="R7" s="302"/>
      <c r="S7" s="305"/>
      <c r="T7" s="325">
        <v>0</v>
      </c>
      <c r="U7" s="324"/>
      <c r="V7" s="306">
        <f>SUM(C7:S7)</f>
        <v>0</v>
      </c>
    </row>
    <row r="8" spans="1:22" s="168" customFormat="1">
      <c r="A8" s="169">
        <v>2</v>
      </c>
      <c r="B8" s="167" t="s">
        <v>219</v>
      </c>
      <c r="C8" s="304"/>
      <c r="D8" s="302">
        <v>0</v>
      </c>
      <c r="E8" s="302"/>
      <c r="F8" s="302"/>
      <c r="G8" s="302"/>
      <c r="H8" s="302"/>
      <c r="I8" s="302"/>
      <c r="J8" s="302"/>
      <c r="K8" s="302"/>
      <c r="L8" s="305"/>
      <c r="M8" s="304"/>
      <c r="N8" s="302"/>
      <c r="O8" s="302"/>
      <c r="P8" s="302"/>
      <c r="Q8" s="302"/>
      <c r="R8" s="302"/>
      <c r="S8" s="305"/>
      <c r="T8" s="324">
        <v>0</v>
      </c>
      <c r="U8" s="324"/>
      <c r="V8" s="306">
        <f t="shared" ref="V8:V20" si="0">SUM(C8:S8)</f>
        <v>0</v>
      </c>
    </row>
    <row r="9" spans="1:22" s="168" customFormat="1">
      <c r="A9" s="169">
        <v>3</v>
      </c>
      <c r="B9" s="167" t="s">
        <v>220</v>
      </c>
      <c r="C9" s="304"/>
      <c r="D9" s="302">
        <v>0</v>
      </c>
      <c r="E9" s="302"/>
      <c r="F9" s="302"/>
      <c r="G9" s="302"/>
      <c r="H9" s="302"/>
      <c r="I9" s="302"/>
      <c r="J9" s="302"/>
      <c r="K9" s="302"/>
      <c r="L9" s="305"/>
      <c r="M9" s="304"/>
      <c r="N9" s="302"/>
      <c r="O9" s="302"/>
      <c r="P9" s="302"/>
      <c r="Q9" s="302"/>
      <c r="R9" s="302"/>
      <c r="S9" s="305"/>
      <c r="T9" s="324">
        <v>0</v>
      </c>
      <c r="U9" s="324"/>
      <c r="V9" s="306">
        <f>SUM(C9:S9)</f>
        <v>0</v>
      </c>
    </row>
    <row r="10" spans="1:22" s="168" customFormat="1">
      <c r="A10" s="169">
        <v>4</v>
      </c>
      <c r="B10" s="167" t="s">
        <v>221</v>
      </c>
      <c r="C10" s="304"/>
      <c r="D10" s="302">
        <v>0</v>
      </c>
      <c r="E10" s="302"/>
      <c r="F10" s="302"/>
      <c r="G10" s="302"/>
      <c r="H10" s="302"/>
      <c r="I10" s="302"/>
      <c r="J10" s="302"/>
      <c r="K10" s="302"/>
      <c r="L10" s="305"/>
      <c r="M10" s="304"/>
      <c r="N10" s="302"/>
      <c r="O10" s="302"/>
      <c r="P10" s="302"/>
      <c r="Q10" s="302"/>
      <c r="R10" s="302"/>
      <c r="S10" s="305"/>
      <c r="T10" s="324">
        <v>0</v>
      </c>
      <c r="U10" s="324"/>
      <c r="V10" s="306">
        <f t="shared" si="0"/>
        <v>0</v>
      </c>
    </row>
    <row r="11" spans="1:22" s="168" customFormat="1">
      <c r="A11" s="169">
        <v>5</v>
      </c>
      <c r="B11" s="167" t="s">
        <v>222</v>
      </c>
      <c r="C11" s="304"/>
      <c r="D11" s="302">
        <v>0</v>
      </c>
      <c r="E11" s="302"/>
      <c r="F11" s="302"/>
      <c r="G11" s="302"/>
      <c r="H11" s="302"/>
      <c r="I11" s="302"/>
      <c r="J11" s="302"/>
      <c r="K11" s="302"/>
      <c r="L11" s="305"/>
      <c r="M11" s="304"/>
      <c r="N11" s="302"/>
      <c r="O11" s="302"/>
      <c r="P11" s="302"/>
      <c r="Q11" s="302"/>
      <c r="R11" s="302"/>
      <c r="S11" s="305"/>
      <c r="T11" s="324">
        <v>0</v>
      </c>
      <c r="U11" s="324"/>
      <c r="V11" s="306">
        <f t="shared" si="0"/>
        <v>0</v>
      </c>
    </row>
    <row r="12" spans="1:22" s="168" customFormat="1">
      <c r="A12" s="169">
        <v>6</v>
      </c>
      <c r="B12" s="167" t="s">
        <v>223</v>
      </c>
      <c r="C12" s="304"/>
      <c r="D12" s="302">
        <v>0</v>
      </c>
      <c r="E12" s="302"/>
      <c r="F12" s="302"/>
      <c r="G12" s="302"/>
      <c r="H12" s="302"/>
      <c r="I12" s="302"/>
      <c r="J12" s="302"/>
      <c r="K12" s="302"/>
      <c r="L12" s="305"/>
      <c r="M12" s="304"/>
      <c r="N12" s="302"/>
      <c r="O12" s="302"/>
      <c r="P12" s="302"/>
      <c r="Q12" s="302"/>
      <c r="R12" s="302"/>
      <c r="S12" s="305"/>
      <c r="T12" s="324">
        <v>0</v>
      </c>
      <c r="U12" s="324"/>
      <c r="V12" s="306">
        <f t="shared" si="0"/>
        <v>0</v>
      </c>
    </row>
    <row r="13" spans="1:22" s="168" customFormat="1">
      <c r="A13" s="169">
        <v>7</v>
      </c>
      <c r="B13" s="167" t="s">
        <v>73</v>
      </c>
      <c r="C13" s="304"/>
      <c r="D13" s="302">
        <v>62155200.801195398</v>
      </c>
      <c r="E13" s="302"/>
      <c r="F13" s="302"/>
      <c r="G13" s="302"/>
      <c r="H13" s="302"/>
      <c r="I13" s="302"/>
      <c r="J13" s="302"/>
      <c r="K13" s="302"/>
      <c r="L13" s="305"/>
      <c r="M13" s="304"/>
      <c r="N13" s="302"/>
      <c r="O13" s="302"/>
      <c r="P13" s="302"/>
      <c r="Q13" s="302"/>
      <c r="R13" s="302"/>
      <c r="S13" s="305"/>
      <c r="T13" s="324">
        <v>50635704.4807221</v>
      </c>
      <c r="U13" s="324">
        <v>11519496.3204733</v>
      </c>
      <c r="V13" s="306">
        <f t="shared" si="0"/>
        <v>62155200.801195398</v>
      </c>
    </row>
    <row r="14" spans="1:22" s="168" customFormat="1">
      <c r="A14" s="169">
        <v>8</v>
      </c>
      <c r="B14" s="167" t="s">
        <v>74</v>
      </c>
      <c r="C14" s="304"/>
      <c r="D14" s="302">
        <v>1126415.2628407499</v>
      </c>
      <c r="E14" s="302"/>
      <c r="F14" s="302"/>
      <c r="G14" s="302"/>
      <c r="H14" s="302"/>
      <c r="I14" s="302"/>
      <c r="J14" s="302"/>
      <c r="K14" s="302"/>
      <c r="L14" s="305"/>
      <c r="M14" s="304"/>
      <c r="N14" s="302"/>
      <c r="O14" s="302"/>
      <c r="P14" s="302"/>
      <c r="Q14" s="302"/>
      <c r="R14" s="302"/>
      <c r="S14" s="305"/>
      <c r="T14" s="324">
        <v>444145.71175409999</v>
      </c>
      <c r="U14" s="324">
        <v>682269.55108665</v>
      </c>
      <c r="V14" s="306">
        <f t="shared" si="0"/>
        <v>1126415.2628407499</v>
      </c>
    </row>
    <row r="15" spans="1:22" s="168" customFormat="1">
      <c r="A15" s="169">
        <v>9</v>
      </c>
      <c r="B15" s="167" t="s">
        <v>75</v>
      </c>
      <c r="C15" s="304"/>
      <c r="D15" s="302">
        <v>0</v>
      </c>
      <c r="E15" s="302"/>
      <c r="F15" s="302"/>
      <c r="G15" s="302"/>
      <c r="H15" s="302"/>
      <c r="I15" s="302"/>
      <c r="J15" s="302"/>
      <c r="K15" s="302"/>
      <c r="L15" s="305"/>
      <c r="M15" s="304"/>
      <c r="N15" s="302"/>
      <c r="O15" s="302"/>
      <c r="P15" s="302"/>
      <c r="Q15" s="302"/>
      <c r="R15" s="302"/>
      <c r="S15" s="305"/>
      <c r="T15" s="324">
        <v>0</v>
      </c>
      <c r="U15" s="324">
        <v>0</v>
      </c>
      <c r="V15" s="306">
        <f t="shared" si="0"/>
        <v>0</v>
      </c>
    </row>
    <row r="16" spans="1:22" s="168" customFormat="1">
      <c r="A16" s="169">
        <v>10</v>
      </c>
      <c r="B16" s="167" t="s">
        <v>69</v>
      </c>
      <c r="C16" s="304"/>
      <c r="D16" s="302">
        <v>0</v>
      </c>
      <c r="E16" s="302"/>
      <c r="F16" s="302"/>
      <c r="G16" s="302"/>
      <c r="H16" s="302"/>
      <c r="I16" s="302"/>
      <c r="J16" s="302"/>
      <c r="K16" s="302"/>
      <c r="L16" s="305"/>
      <c r="M16" s="304"/>
      <c r="N16" s="302"/>
      <c r="O16" s="302"/>
      <c r="P16" s="302"/>
      <c r="Q16" s="302"/>
      <c r="R16" s="302"/>
      <c r="S16" s="305"/>
      <c r="T16" s="324">
        <v>0</v>
      </c>
      <c r="U16" s="324"/>
      <c r="V16" s="306">
        <f t="shared" si="0"/>
        <v>0</v>
      </c>
    </row>
    <row r="17" spans="1:22" s="168" customFormat="1">
      <c r="A17" s="169">
        <v>11</v>
      </c>
      <c r="B17" s="167" t="s">
        <v>70</v>
      </c>
      <c r="C17" s="304"/>
      <c r="D17" s="302">
        <v>4742508.1360446997</v>
      </c>
      <c r="E17" s="302"/>
      <c r="F17" s="302"/>
      <c r="G17" s="302"/>
      <c r="H17" s="302"/>
      <c r="I17" s="302"/>
      <c r="J17" s="302"/>
      <c r="K17" s="302"/>
      <c r="L17" s="305"/>
      <c r="M17" s="304"/>
      <c r="N17" s="302"/>
      <c r="O17" s="302"/>
      <c r="P17" s="302"/>
      <c r="Q17" s="302"/>
      <c r="R17" s="302"/>
      <c r="S17" s="305"/>
      <c r="T17" s="324">
        <v>4742508.1360446997</v>
      </c>
      <c r="U17" s="324">
        <v>0</v>
      </c>
      <c r="V17" s="306">
        <f t="shared" si="0"/>
        <v>4742508.1360446997</v>
      </c>
    </row>
    <row r="18" spans="1:22" s="168" customFormat="1">
      <c r="A18" s="169">
        <v>12</v>
      </c>
      <c r="B18" s="167" t="s">
        <v>71</v>
      </c>
      <c r="C18" s="304"/>
      <c r="D18" s="302">
        <v>2901656.3368941001</v>
      </c>
      <c r="E18" s="302"/>
      <c r="F18" s="302"/>
      <c r="G18" s="302"/>
      <c r="H18" s="302"/>
      <c r="I18" s="302"/>
      <c r="J18" s="302"/>
      <c r="K18" s="302"/>
      <c r="L18" s="305"/>
      <c r="M18" s="304"/>
      <c r="N18" s="302"/>
      <c r="O18" s="302"/>
      <c r="P18" s="302"/>
      <c r="Q18" s="302"/>
      <c r="R18" s="302"/>
      <c r="S18" s="305"/>
      <c r="T18" s="324">
        <v>660288.75199999998</v>
      </c>
      <c r="U18" s="324">
        <v>2241367.5848941002</v>
      </c>
      <c r="V18" s="306">
        <f t="shared" si="0"/>
        <v>2901656.3368941001</v>
      </c>
    </row>
    <row r="19" spans="1:22" s="168" customFormat="1">
      <c r="A19" s="169">
        <v>13</v>
      </c>
      <c r="B19" s="167" t="s">
        <v>72</v>
      </c>
      <c r="C19" s="304"/>
      <c r="D19" s="302">
        <v>0</v>
      </c>
      <c r="E19" s="302"/>
      <c r="F19" s="302"/>
      <c r="G19" s="302"/>
      <c r="H19" s="302"/>
      <c r="I19" s="302"/>
      <c r="J19" s="302"/>
      <c r="K19" s="302"/>
      <c r="L19" s="305"/>
      <c r="M19" s="304"/>
      <c r="N19" s="302"/>
      <c r="O19" s="302"/>
      <c r="P19" s="302"/>
      <c r="Q19" s="302"/>
      <c r="R19" s="302"/>
      <c r="S19" s="305"/>
      <c r="T19" s="324">
        <v>0</v>
      </c>
      <c r="U19" s="324"/>
      <c r="V19" s="306">
        <f t="shared" si="0"/>
        <v>0</v>
      </c>
    </row>
    <row r="20" spans="1:22" s="168" customFormat="1">
      <c r="A20" s="169">
        <v>14</v>
      </c>
      <c r="B20" s="167" t="s">
        <v>248</v>
      </c>
      <c r="C20" s="304"/>
      <c r="D20" s="302">
        <v>1735104.6105473</v>
      </c>
      <c r="E20" s="302"/>
      <c r="F20" s="302"/>
      <c r="G20" s="302"/>
      <c r="H20" s="302"/>
      <c r="I20" s="302"/>
      <c r="J20" s="302"/>
      <c r="K20" s="302"/>
      <c r="L20" s="305"/>
      <c r="M20" s="304"/>
      <c r="N20" s="302"/>
      <c r="O20" s="302"/>
      <c r="P20" s="302"/>
      <c r="Q20" s="302"/>
      <c r="R20" s="302"/>
      <c r="S20" s="305"/>
      <c r="T20" s="324">
        <v>1572900.5221786001</v>
      </c>
      <c r="U20" s="324">
        <v>162204.0883687</v>
      </c>
      <c r="V20" s="306">
        <f t="shared" si="0"/>
        <v>1735104.6105473</v>
      </c>
    </row>
    <row r="21" spans="1:22" ht="13.5" thickBot="1">
      <c r="A21" s="105"/>
      <c r="B21" s="106" t="s">
        <v>68</v>
      </c>
      <c r="C21" s="307">
        <f>SUM(C7:C20)</f>
        <v>0</v>
      </c>
      <c r="D21" s="303">
        <f t="shared" ref="D21:V21" si="1">SUM(D7:D20)</f>
        <v>72660885.147522241</v>
      </c>
      <c r="E21" s="303">
        <f t="shared" si="1"/>
        <v>0</v>
      </c>
      <c r="F21" s="303">
        <f t="shared" si="1"/>
        <v>0</v>
      </c>
      <c r="G21" s="303">
        <f t="shared" si="1"/>
        <v>0</v>
      </c>
      <c r="H21" s="303">
        <f t="shared" si="1"/>
        <v>0</v>
      </c>
      <c r="I21" s="303">
        <f t="shared" si="1"/>
        <v>0</v>
      </c>
      <c r="J21" s="303">
        <f t="shared" si="1"/>
        <v>0</v>
      </c>
      <c r="K21" s="303">
        <f t="shared" si="1"/>
        <v>0</v>
      </c>
      <c r="L21" s="308">
        <f t="shared" si="1"/>
        <v>0</v>
      </c>
      <c r="M21" s="307">
        <f t="shared" si="1"/>
        <v>0</v>
      </c>
      <c r="N21" s="303">
        <f t="shared" si="1"/>
        <v>0</v>
      </c>
      <c r="O21" s="303">
        <f t="shared" si="1"/>
        <v>0</v>
      </c>
      <c r="P21" s="303">
        <f t="shared" si="1"/>
        <v>0</v>
      </c>
      <c r="Q21" s="303">
        <f t="shared" si="1"/>
        <v>0</v>
      </c>
      <c r="R21" s="303">
        <f t="shared" si="1"/>
        <v>0</v>
      </c>
      <c r="S21" s="308">
        <f t="shared" si="1"/>
        <v>0</v>
      </c>
      <c r="T21" s="308">
        <f>SUM(T7:T20)</f>
        <v>58055547.602699488</v>
      </c>
      <c r="U21" s="308">
        <f t="shared" si="1"/>
        <v>14605337.544822751</v>
      </c>
      <c r="V21" s="309">
        <f t="shared" si="1"/>
        <v>72660885.147522241</v>
      </c>
    </row>
    <row r="24" spans="1:22">
      <c r="A24" s="18"/>
      <c r="B24" s="18"/>
      <c r="C24" s="74"/>
      <c r="D24" s="74"/>
      <c r="E24" s="74"/>
    </row>
    <row r="25" spans="1:22">
      <c r="A25" s="98"/>
      <c r="B25" s="98"/>
      <c r="C25" s="18"/>
      <c r="D25" s="74"/>
      <c r="E25" s="74"/>
    </row>
    <row r="26" spans="1:22">
      <c r="A26" s="98"/>
      <c r="B26" s="99"/>
      <c r="C26" s="18"/>
      <c r="D26" s="74"/>
      <c r="E26" s="74"/>
    </row>
    <row r="27" spans="1:22">
      <c r="A27" s="98"/>
      <c r="B27" s="98"/>
      <c r="C27" s="18"/>
      <c r="D27" s="74"/>
      <c r="E27" s="74"/>
    </row>
    <row r="28" spans="1:22">
      <c r="A28" s="98"/>
      <c r="B28" s="99"/>
      <c r="C28" s="18"/>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28"/>
  <sheetViews>
    <sheetView zoomScaleNormal="100" workbookViewId="0">
      <pane xSplit="1" ySplit="7" topLeftCell="B11"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10">
      <c r="A1" s="1" t="s">
        <v>190</v>
      </c>
      <c r="B1" s="367" t="str">
        <f>Info!C2</f>
        <v>სს "ბაზისბანკი"</v>
      </c>
    </row>
    <row r="2" spans="1:10">
      <c r="A2" s="1" t="s">
        <v>191</v>
      </c>
      <c r="B2" s="496">
        <v>44012</v>
      </c>
    </row>
    <row r="4" spans="1:10" ht="13.5" thickBot="1">
      <c r="A4" s="1" t="s">
        <v>416</v>
      </c>
      <c r="B4" s="327" t="s">
        <v>460</v>
      </c>
    </row>
    <row r="5" spans="1:10">
      <c r="A5" s="103"/>
      <c r="B5" s="165"/>
      <c r="C5" s="171" t="s">
        <v>0</v>
      </c>
      <c r="D5" s="171" t="s">
        <v>1</v>
      </c>
      <c r="E5" s="171" t="s">
        <v>2</v>
      </c>
      <c r="F5" s="171" t="s">
        <v>3</v>
      </c>
      <c r="G5" s="322" t="s">
        <v>4</v>
      </c>
      <c r="H5" s="172" t="s">
        <v>5</v>
      </c>
      <c r="I5" s="24"/>
    </row>
    <row r="6" spans="1:10" ht="15" customHeight="1">
      <c r="A6" s="164"/>
      <c r="B6" s="22"/>
      <c r="C6" s="573" t="s">
        <v>452</v>
      </c>
      <c r="D6" s="577" t="s">
        <v>473</v>
      </c>
      <c r="E6" s="578"/>
      <c r="F6" s="573" t="s">
        <v>479</v>
      </c>
      <c r="G6" s="573" t="s">
        <v>480</v>
      </c>
      <c r="H6" s="575" t="s">
        <v>454</v>
      </c>
      <c r="I6" s="24"/>
    </row>
    <row r="7" spans="1:10" ht="63.75">
      <c r="A7" s="164"/>
      <c r="B7" s="22"/>
      <c r="C7" s="574"/>
      <c r="D7" s="326" t="s">
        <v>455</v>
      </c>
      <c r="E7" s="326" t="s">
        <v>453</v>
      </c>
      <c r="F7" s="574"/>
      <c r="G7" s="574"/>
      <c r="H7" s="576"/>
      <c r="I7"/>
      <c r="J7"/>
    </row>
    <row r="8" spans="1:10" ht="15">
      <c r="A8" s="94">
        <v>1</v>
      </c>
      <c r="B8" s="76" t="s">
        <v>218</v>
      </c>
      <c r="C8" s="310">
        <v>472815260.17129999</v>
      </c>
      <c r="D8" s="311"/>
      <c r="E8" s="310"/>
      <c r="F8" s="310">
        <v>205560666.22130001</v>
      </c>
      <c r="G8" s="323">
        <v>205560666.22130001</v>
      </c>
      <c r="H8" s="332">
        <f>G8/(C8+E8)</f>
        <v>0.43475895034949974</v>
      </c>
      <c r="I8"/>
      <c r="J8"/>
    </row>
    <row r="9" spans="1:10" ht="15" customHeight="1">
      <c r="A9" s="94">
        <v>2</v>
      </c>
      <c r="B9" s="76" t="s">
        <v>219</v>
      </c>
      <c r="C9" s="310">
        <v>0</v>
      </c>
      <c r="D9" s="311"/>
      <c r="E9" s="310"/>
      <c r="F9" s="310">
        <v>0</v>
      </c>
      <c r="G9" s="323">
        <v>0</v>
      </c>
      <c r="H9" s="332" t="e">
        <f t="shared" ref="H9:H21" si="0">G9/(C9+E9)</f>
        <v>#DIV/0!</v>
      </c>
      <c r="I9"/>
      <c r="J9"/>
    </row>
    <row r="10" spans="1:10" ht="15">
      <c r="A10" s="94">
        <v>3</v>
      </c>
      <c r="B10" s="76" t="s">
        <v>220</v>
      </c>
      <c r="C10" s="310">
        <v>0</v>
      </c>
      <c r="D10" s="311">
        <v>0</v>
      </c>
      <c r="E10" s="310">
        <v>0</v>
      </c>
      <c r="F10" s="310">
        <v>0</v>
      </c>
      <c r="G10" s="323">
        <v>0</v>
      </c>
      <c r="H10" s="332" t="e">
        <f t="shared" si="0"/>
        <v>#DIV/0!</v>
      </c>
      <c r="I10"/>
      <c r="J10"/>
    </row>
    <row r="11" spans="1:10" ht="15">
      <c r="A11" s="94">
        <v>4</v>
      </c>
      <c r="B11" s="76" t="s">
        <v>221</v>
      </c>
      <c r="C11" s="310">
        <v>0</v>
      </c>
      <c r="D11" s="311"/>
      <c r="E11" s="310"/>
      <c r="F11" s="310">
        <v>0</v>
      </c>
      <c r="G11" s="323">
        <v>0</v>
      </c>
      <c r="H11" s="332" t="e">
        <f t="shared" si="0"/>
        <v>#DIV/0!</v>
      </c>
      <c r="I11"/>
      <c r="J11"/>
    </row>
    <row r="12" spans="1:10" ht="15">
      <c r="A12" s="94">
        <v>5</v>
      </c>
      <c r="B12" s="76" t="s">
        <v>222</v>
      </c>
      <c r="C12" s="310">
        <v>0</v>
      </c>
      <c r="D12" s="311"/>
      <c r="E12" s="310"/>
      <c r="F12" s="310">
        <v>0</v>
      </c>
      <c r="G12" s="323">
        <v>0</v>
      </c>
      <c r="H12" s="332" t="e">
        <f t="shared" si="0"/>
        <v>#DIV/0!</v>
      </c>
      <c r="I12"/>
      <c r="J12"/>
    </row>
    <row r="13" spans="1:10" ht="15">
      <c r="A13" s="94">
        <v>6</v>
      </c>
      <c r="B13" s="76" t="s">
        <v>223</v>
      </c>
      <c r="C13" s="310">
        <v>95268500.459099993</v>
      </c>
      <c r="D13" s="311"/>
      <c r="E13" s="310"/>
      <c r="F13" s="310">
        <v>33050038.46195</v>
      </c>
      <c r="G13" s="323">
        <v>33050038.46195</v>
      </c>
      <c r="H13" s="332">
        <f t="shared" si="0"/>
        <v>0.34691464967624647</v>
      </c>
      <c r="I13"/>
      <c r="J13"/>
    </row>
    <row r="14" spans="1:10" ht="15">
      <c r="A14" s="94">
        <v>7</v>
      </c>
      <c r="B14" s="76" t="s">
        <v>73</v>
      </c>
      <c r="C14" s="310">
        <v>686425939.22855878</v>
      </c>
      <c r="D14" s="311">
        <v>97696125.823700264</v>
      </c>
      <c r="E14" s="310">
        <v>61206599.401850119</v>
      </c>
      <c r="F14" s="311">
        <v>747343115.79040885</v>
      </c>
      <c r="G14" s="383">
        <v>685187914.98921347</v>
      </c>
      <c r="H14" s="332">
        <f>G14/(C14+E14)</f>
        <v>0.9164768513746232</v>
      </c>
      <c r="I14"/>
      <c r="J14"/>
    </row>
    <row r="15" spans="1:10" ht="15">
      <c r="A15" s="94">
        <v>8</v>
      </c>
      <c r="B15" s="76" t="s">
        <v>74</v>
      </c>
      <c r="C15" s="310">
        <v>110893297.6459861</v>
      </c>
      <c r="D15" s="311">
        <v>2093870.8813999998</v>
      </c>
      <c r="E15" s="310">
        <v>1390390.6006999963</v>
      </c>
      <c r="F15" s="311">
        <v>84434103.162514582</v>
      </c>
      <c r="G15" s="383">
        <v>83307687.899673834</v>
      </c>
      <c r="H15" s="332">
        <f t="shared" si="0"/>
        <v>0.74193936092166579</v>
      </c>
      <c r="I15"/>
      <c r="J15"/>
    </row>
    <row r="16" spans="1:10" ht="15">
      <c r="A16" s="94">
        <v>9</v>
      </c>
      <c r="B16" s="76" t="s">
        <v>75</v>
      </c>
      <c r="C16" s="310">
        <v>38431036.683928899</v>
      </c>
      <c r="D16" s="311">
        <v>0</v>
      </c>
      <c r="E16" s="310">
        <v>0</v>
      </c>
      <c r="F16" s="311">
        <v>13898906.932815136</v>
      </c>
      <c r="G16" s="383">
        <v>13898906.932815136</v>
      </c>
      <c r="H16" s="332">
        <f t="shared" si="0"/>
        <v>0.3616583920731804</v>
      </c>
      <c r="I16"/>
      <c r="J16"/>
    </row>
    <row r="17" spans="1:10" ht="15">
      <c r="A17" s="94">
        <v>10</v>
      </c>
      <c r="B17" s="76" t="s">
        <v>69</v>
      </c>
      <c r="C17" s="310">
        <v>29620721.5188042</v>
      </c>
      <c r="D17" s="311">
        <v>0</v>
      </c>
      <c r="E17" s="310">
        <v>0</v>
      </c>
      <c r="F17" s="311">
        <v>31519651.9399473</v>
      </c>
      <c r="G17" s="383">
        <v>31519651.9399473</v>
      </c>
      <c r="H17" s="332">
        <f t="shared" si="0"/>
        <v>1.0641081757558672</v>
      </c>
      <c r="I17"/>
      <c r="J17"/>
    </row>
    <row r="18" spans="1:10" ht="15">
      <c r="A18" s="94">
        <v>11</v>
      </c>
      <c r="B18" s="76" t="s">
        <v>70</v>
      </c>
      <c r="C18" s="310">
        <v>40856675.261853695</v>
      </c>
      <c r="D18" s="311">
        <v>451551.42420000018</v>
      </c>
      <c r="E18" s="310">
        <v>225775.71210000009</v>
      </c>
      <c r="F18" s="311">
        <v>55047909.163679548</v>
      </c>
      <c r="G18" s="383">
        <v>50305401.027634844</v>
      </c>
      <c r="H18" s="332">
        <f t="shared" si="0"/>
        <v>1.2244985348982345</v>
      </c>
      <c r="I18"/>
      <c r="J18"/>
    </row>
    <row r="19" spans="1:10" ht="15">
      <c r="A19" s="94">
        <v>12</v>
      </c>
      <c r="B19" s="76" t="s">
        <v>71</v>
      </c>
      <c r="C19" s="310">
        <v>13787887.3991</v>
      </c>
      <c r="D19" s="311">
        <v>22801511.299299475</v>
      </c>
      <c r="E19" s="310">
        <v>12332377.411529742</v>
      </c>
      <c r="F19" s="311">
        <v>26111145.581879742</v>
      </c>
      <c r="G19" s="383">
        <v>23209489.24498564</v>
      </c>
      <c r="H19" s="332">
        <f t="shared" si="0"/>
        <v>0.88856255529003869</v>
      </c>
      <c r="I19"/>
      <c r="J19"/>
    </row>
    <row r="20" spans="1:10" ht="15">
      <c r="A20" s="94">
        <v>13</v>
      </c>
      <c r="B20" s="76" t="s">
        <v>72</v>
      </c>
      <c r="C20" s="310">
        <v>0</v>
      </c>
      <c r="D20" s="311"/>
      <c r="E20" s="310"/>
      <c r="F20" s="311">
        <v>0</v>
      </c>
      <c r="G20" s="383">
        <v>0</v>
      </c>
      <c r="H20" s="332" t="e">
        <f t="shared" si="0"/>
        <v>#DIV/0!</v>
      </c>
      <c r="I20"/>
      <c r="J20"/>
    </row>
    <row r="21" spans="1:10" ht="15">
      <c r="A21" s="94">
        <v>14</v>
      </c>
      <c r="B21" s="76" t="s">
        <v>248</v>
      </c>
      <c r="C21" s="310">
        <v>207716928.61249819</v>
      </c>
      <c r="D21" s="311">
        <v>8253902.4071999984</v>
      </c>
      <c r="E21" s="310">
        <v>3968502.6275999993</v>
      </c>
      <c r="F21" s="311">
        <v>195623502.69890818</v>
      </c>
      <c r="G21" s="383">
        <v>193888398.08836091</v>
      </c>
      <c r="H21" s="332">
        <f t="shared" si="0"/>
        <v>0.91592698161853425</v>
      </c>
      <c r="I21"/>
      <c r="J21"/>
    </row>
    <row r="22" spans="1:10" ht="15.75" thickBot="1">
      <c r="A22" s="166"/>
      <c r="B22" s="173" t="s">
        <v>68</v>
      </c>
      <c r="C22" s="303">
        <f>SUM(C8:C21)</f>
        <v>1695816246.9811301</v>
      </c>
      <c r="D22" s="303">
        <f>SUM(D8:D21)</f>
        <v>131296961.83579974</v>
      </c>
      <c r="E22" s="303">
        <f>SUM(E8:E21)</f>
        <v>79123645.753779858</v>
      </c>
      <c r="F22" s="303">
        <f>SUM(F8:F21)</f>
        <v>1392589039.9534035</v>
      </c>
      <c r="G22" s="303">
        <f>SUM(G8:G21)</f>
        <v>1319928154.805881</v>
      </c>
      <c r="H22" s="333">
        <f>G22/(C22+E22)</f>
        <v>0.74364667795711903</v>
      </c>
      <c r="I22"/>
      <c r="J22"/>
    </row>
    <row r="23" spans="1:10" ht="15">
      <c r="I23"/>
      <c r="J23"/>
    </row>
    <row r="26" spans="1:10">
      <c r="C26" s="483"/>
      <c r="D26" s="483"/>
      <c r="E26" s="483"/>
      <c r="F26" s="483"/>
      <c r="G26" s="483"/>
      <c r="H26" s="483"/>
    </row>
    <row r="28" spans="1:10"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367" bestFit="1" customWidth="1"/>
    <col min="2" max="2" width="104.140625" style="367" customWidth="1"/>
    <col min="3" max="3" width="12.7109375" style="367" customWidth="1"/>
    <col min="4" max="4" width="14.28515625" style="367" customWidth="1"/>
    <col min="5" max="5" width="15" style="367" customWidth="1"/>
    <col min="6" max="11" width="12.7109375" style="367" customWidth="1"/>
    <col min="12" max="16384" width="9.140625" style="367"/>
  </cols>
  <sheetData>
    <row r="1" spans="1:11">
      <c r="A1" s="367" t="s">
        <v>190</v>
      </c>
      <c r="B1" s="367" t="str">
        <f>Info!C2</f>
        <v>სს "ბაზისბანკი"</v>
      </c>
    </row>
    <row r="2" spans="1:11">
      <c r="A2" s="367" t="s">
        <v>191</v>
      </c>
      <c r="B2" s="496">
        <v>44012</v>
      </c>
      <c r="C2" s="368"/>
      <c r="D2" s="368"/>
    </row>
    <row r="3" spans="1:11">
      <c r="B3" s="368"/>
      <c r="C3" s="368"/>
      <c r="D3" s="368"/>
    </row>
    <row r="4" spans="1:11" ht="13.5" thickBot="1">
      <c r="A4" s="367" t="s">
        <v>521</v>
      </c>
      <c r="B4" s="327" t="s">
        <v>520</v>
      </c>
      <c r="C4" s="368"/>
      <c r="D4" s="368"/>
    </row>
    <row r="5" spans="1:11" ht="30" customHeight="1">
      <c r="A5" s="582"/>
      <c r="B5" s="583"/>
      <c r="C5" s="580" t="s">
        <v>553</v>
      </c>
      <c r="D5" s="580"/>
      <c r="E5" s="580"/>
      <c r="F5" s="580" t="s">
        <v>554</v>
      </c>
      <c r="G5" s="580"/>
      <c r="H5" s="580"/>
      <c r="I5" s="580" t="s">
        <v>555</v>
      </c>
      <c r="J5" s="580"/>
      <c r="K5" s="581"/>
    </row>
    <row r="6" spans="1:11">
      <c r="A6" s="365"/>
      <c r="B6" s="366"/>
      <c r="C6" s="369" t="s">
        <v>27</v>
      </c>
      <c r="D6" s="369" t="s">
        <v>97</v>
      </c>
      <c r="E6" s="369" t="s">
        <v>68</v>
      </c>
      <c r="F6" s="369" t="s">
        <v>27</v>
      </c>
      <c r="G6" s="369" t="s">
        <v>97</v>
      </c>
      <c r="H6" s="369" t="s">
        <v>68</v>
      </c>
      <c r="I6" s="369" t="s">
        <v>27</v>
      </c>
      <c r="J6" s="369" t="s">
        <v>97</v>
      </c>
      <c r="K6" s="374" t="s">
        <v>68</v>
      </c>
    </row>
    <row r="7" spans="1:11">
      <c r="A7" s="375" t="s">
        <v>491</v>
      </c>
      <c r="B7" s="364"/>
      <c r="C7" s="364"/>
      <c r="D7" s="364"/>
      <c r="E7" s="364"/>
      <c r="F7" s="364"/>
      <c r="G7" s="364"/>
      <c r="H7" s="364"/>
      <c r="I7" s="364"/>
      <c r="J7" s="364"/>
      <c r="K7" s="376"/>
    </row>
    <row r="8" spans="1:11">
      <c r="A8" s="363">
        <v>1</v>
      </c>
      <c r="B8" s="342" t="s">
        <v>491</v>
      </c>
      <c r="C8" s="338"/>
      <c r="D8" s="338"/>
      <c r="E8" s="338"/>
      <c r="F8" s="343">
        <v>162943166.9563736</v>
      </c>
      <c r="G8" s="343">
        <v>319285434.87730199</v>
      </c>
      <c r="H8" s="343">
        <v>482228601.83367562</v>
      </c>
      <c r="I8" s="343">
        <v>151909744.45901111</v>
      </c>
      <c r="J8" s="343">
        <v>236574575.20867702</v>
      </c>
      <c r="K8" s="351">
        <v>388484319.66768813</v>
      </c>
    </row>
    <row r="9" spans="1:11">
      <c r="A9" s="375" t="s">
        <v>492</v>
      </c>
      <c r="B9" s="364"/>
      <c r="C9" s="364"/>
      <c r="D9" s="364"/>
      <c r="E9" s="364"/>
      <c r="F9" s="364"/>
      <c r="G9" s="364"/>
      <c r="H9" s="364"/>
      <c r="I9" s="364"/>
      <c r="J9" s="364"/>
      <c r="K9" s="376"/>
    </row>
    <row r="10" spans="1:11">
      <c r="A10" s="377">
        <v>2</v>
      </c>
      <c r="B10" s="344" t="s">
        <v>493</v>
      </c>
      <c r="C10" s="516">
        <v>61244203.2312041</v>
      </c>
      <c r="D10" s="517">
        <v>270489175.70557266</v>
      </c>
      <c r="E10" s="517">
        <v>331733378.93677676</v>
      </c>
      <c r="F10" s="517">
        <v>9675836.5613862537</v>
      </c>
      <c r="G10" s="517">
        <v>35039150.092526309</v>
      </c>
      <c r="H10" s="517">
        <v>44714986.653912559</v>
      </c>
      <c r="I10" s="517">
        <v>1893918.0063117002</v>
      </c>
      <c r="J10" s="517">
        <v>5919265.3383949297</v>
      </c>
      <c r="K10" s="518">
        <v>7813183.3447066303</v>
      </c>
    </row>
    <row r="11" spans="1:11">
      <c r="A11" s="377">
        <v>3</v>
      </c>
      <c r="B11" s="344" t="s">
        <v>494</v>
      </c>
      <c r="C11" s="516">
        <v>272935197.47977453</v>
      </c>
      <c r="D11" s="517">
        <v>673400229.64767647</v>
      </c>
      <c r="E11" s="517">
        <v>946335427.12745094</v>
      </c>
      <c r="F11" s="517">
        <v>68208881.955039248</v>
      </c>
      <c r="G11" s="517">
        <v>106931780.53959191</v>
      </c>
      <c r="H11" s="517">
        <v>175140662.49463117</v>
      </c>
      <c r="I11" s="517">
        <v>53238624.184086576</v>
      </c>
      <c r="J11" s="517">
        <v>91504185.608863875</v>
      </c>
      <c r="K11" s="518">
        <v>144742809.79295045</v>
      </c>
    </row>
    <row r="12" spans="1:11">
      <c r="A12" s="377">
        <v>4</v>
      </c>
      <c r="B12" s="344" t="s">
        <v>495</v>
      </c>
      <c r="C12" s="516">
        <v>141726978.8403295</v>
      </c>
      <c r="D12" s="517">
        <v>0</v>
      </c>
      <c r="E12" s="517">
        <v>141726978.8403295</v>
      </c>
      <c r="F12" s="517">
        <v>0</v>
      </c>
      <c r="G12" s="517">
        <v>0</v>
      </c>
      <c r="H12" s="517">
        <v>0</v>
      </c>
      <c r="I12" s="517">
        <v>0</v>
      </c>
      <c r="J12" s="517">
        <v>0</v>
      </c>
      <c r="K12" s="518">
        <v>0</v>
      </c>
    </row>
    <row r="13" spans="1:11">
      <c r="A13" s="377">
        <v>5</v>
      </c>
      <c r="B13" s="344" t="s">
        <v>496</v>
      </c>
      <c r="C13" s="516">
        <v>62332028.321076691</v>
      </c>
      <c r="D13" s="517">
        <v>56937006.101150103</v>
      </c>
      <c r="E13" s="517">
        <v>119269034.42222679</v>
      </c>
      <c r="F13" s="517">
        <v>12642167.119403731</v>
      </c>
      <c r="G13" s="517">
        <v>11989886.066658692</v>
      </c>
      <c r="H13" s="517">
        <v>24632053.186062425</v>
      </c>
      <c r="I13" s="517">
        <v>5565482.375822735</v>
      </c>
      <c r="J13" s="517">
        <v>4524522.9304568097</v>
      </c>
      <c r="K13" s="518">
        <v>10090005.306279544</v>
      </c>
    </row>
    <row r="14" spans="1:11">
      <c r="A14" s="377">
        <v>6</v>
      </c>
      <c r="B14" s="344" t="s">
        <v>511</v>
      </c>
      <c r="C14" s="516"/>
      <c r="D14" s="517"/>
      <c r="E14" s="517"/>
      <c r="F14" s="517"/>
      <c r="G14" s="517"/>
      <c r="H14" s="517"/>
      <c r="I14" s="517"/>
      <c r="J14" s="517"/>
      <c r="K14" s="518"/>
    </row>
    <row r="15" spans="1:11">
      <c r="A15" s="377">
        <v>7</v>
      </c>
      <c r="B15" s="344" t="s">
        <v>498</v>
      </c>
      <c r="C15" s="516">
        <v>10737757.5992296</v>
      </c>
      <c r="D15" s="517">
        <v>14784191.877756502</v>
      </c>
      <c r="E15" s="517">
        <v>25521949.476986103</v>
      </c>
      <c r="F15" s="517">
        <v>2556944.4352747002</v>
      </c>
      <c r="G15" s="517">
        <v>0</v>
      </c>
      <c r="H15" s="517">
        <v>2556944.4352747002</v>
      </c>
      <c r="I15" s="517">
        <v>2556944.4352747002</v>
      </c>
      <c r="J15" s="517">
        <v>0</v>
      </c>
      <c r="K15" s="518">
        <v>2556944.4352747002</v>
      </c>
    </row>
    <row r="16" spans="1:11">
      <c r="A16" s="377">
        <v>8</v>
      </c>
      <c r="B16" s="345" t="s">
        <v>499</v>
      </c>
      <c r="C16" s="516">
        <v>548976165.47161436</v>
      </c>
      <c r="D16" s="517">
        <v>1015610603.3321557</v>
      </c>
      <c r="E16" s="517">
        <v>1564586768.8037698</v>
      </c>
      <c r="F16" s="517">
        <v>93083830.071103945</v>
      </c>
      <c r="G16" s="517">
        <v>153960816.69877693</v>
      </c>
      <c r="H16" s="517">
        <v>247044646.76988089</v>
      </c>
      <c r="I16" s="517">
        <v>63254969.001495712</v>
      </c>
      <c r="J16" s="517">
        <v>101947973.87771562</v>
      </c>
      <c r="K16" s="518">
        <v>165202942.87921131</v>
      </c>
    </row>
    <row r="17" spans="1:11">
      <c r="A17" s="375" t="s">
        <v>500</v>
      </c>
      <c r="B17" s="364"/>
      <c r="C17" s="519"/>
      <c r="D17" s="519"/>
      <c r="E17" s="519"/>
      <c r="F17" s="519"/>
      <c r="G17" s="519"/>
      <c r="H17" s="519"/>
      <c r="I17" s="519"/>
      <c r="J17" s="519"/>
      <c r="K17" s="520"/>
    </row>
    <row r="18" spans="1:11">
      <c r="A18" s="377">
        <v>9</v>
      </c>
      <c r="B18" s="344" t="s">
        <v>501</v>
      </c>
      <c r="C18" s="516">
        <v>7752701.9120875001</v>
      </c>
      <c r="D18" s="517">
        <v>0</v>
      </c>
      <c r="E18" s="517">
        <v>7752701.9120875001</v>
      </c>
      <c r="F18" s="517"/>
      <c r="G18" s="517"/>
      <c r="H18" s="517"/>
      <c r="I18" s="517">
        <v>0</v>
      </c>
      <c r="J18" s="517"/>
      <c r="K18" s="518"/>
    </row>
    <row r="19" spans="1:11">
      <c r="A19" s="377">
        <v>10</v>
      </c>
      <c r="B19" s="344" t="s">
        <v>502</v>
      </c>
      <c r="C19" s="516">
        <v>436968418.63144207</v>
      </c>
      <c r="D19" s="517">
        <v>652835565.94535542</v>
      </c>
      <c r="E19" s="517">
        <v>1089803984.5767975</v>
      </c>
      <c r="F19" s="517">
        <v>21350349.928523</v>
      </c>
      <c r="G19" s="517">
        <v>4440489.6028517503</v>
      </c>
      <c r="H19" s="517">
        <v>25790839.531374753</v>
      </c>
      <c r="I19" s="517">
        <v>32383772.425885502</v>
      </c>
      <c r="J19" s="517">
        <v>87663920.045992047</v>
      </c>
      <c r="K19" s="518">
        <v>120047692.47187755</v>
      </c>
    </row>
    <row r="20" spans="1:11">
      <c r="A20" s="377">
        <v>11</v>
      </c>
      <c r="B20" s="344" t="s">
        <v>503</v>
      </c>
      <c r="C20" s="516">
        <v>4160812.1260438999</v>
      </c>
      <c r="D20" s="517">
        <v>13131626.7173074</v>
      </c>
      <c r="E20" s="517">
        <v>17292438.843351301</v>
      </c>
      <c r="F20" s="517">
        <v>878980.21978020004</v>
      </c>
      <c r="G20" s="517">
        <v>4181065.7142856</v>
      </c>
      <c r="H20" s="517">
        <v>5060045.9340658002</v>
      </c>
      <c r="I20" s="517">
        <v>878980.21978020004</v>
      </c>
      <c r="J20" s="517">
        <v>4181065.7142856</v>
      </c>
      <c r="K20" s="518">
        <v>5060045.9340658002</v>
      </c>
    </row>
    <row r="21" spans="1:11" ht="13.5" thickBot="1">
      <c r="A21" s="232">
        <v>12</v>
      </c>
      <c r="B21" s="378" t="s">
        <v>504</v>
      </c>
      <c r="C21" s="521">
        <v>448881932.66957349</v>
      </c>
      <c r="D21" s="522">
        <v>665967192.66266286</v>
      </c>
      <c r="E21" s="521">
        <v>1114849125.3322363</v>
      </c>
      <c r="F21" s="522">
        <v>22229330.1483032</v>
      </c>
      <c r="G21" s="522">
        <v>8621555.3171373494</v>
      </c>
      <c r="H21" s="522">
        <v>30850885.465440549</v>
      </c>
      <c r="I21" s="522">
        <v>33262752.645665701</v>
      </c>
      <c r="J21" s="522">
        <v>91844985.760277644</v>
      </c>
      <c r="K21" s="523">
        <v>125107738.40594335</v>
      </c>
    </row>
    <row r="22" spans="1:11" ht="38.25" customHeight="1" thickBot="1">
      <c r="A22" s="361"/>
      <c r="B22" s="362"/>
      <c r="C22" s="362"/>
      <c r="D22" s="362"/>
      <c r="E22" s="362"/>
      <c r="F22" s="579" t="s">
        <v>505</v>
      </c>
      <c r="G22" s="580"/>
      <c r="H22" s="580"/>
      <c r="I22" s="579" t="s">
        <v>506</v>
      </c>
      <c r="J22" s="580"/>
      <c r="K22" s="581"/>
    </row>
    <row r="23" spans="1:11">
      <c r="A23" s="352">
        <v>13</v>
      </c>
      <c r="B23" s="346" t="s">
        <v>491</v>
      </c>
      <c r="C23" s="360"/>
      <c r="D23" s="360"/>
      <c r="E23" s="360"/>
      <c r="F23" s="347">
        <v>162943166.9563736</v>
      </c>
      <c r="G23" s="347">
        <v>319285434.87730199</v>
      </c>
      <c r="H23" s="347">
        <v>482228601.83367562</v>
      </c>
      <c r="I23" s="347">
        <v>151909744.45901111</v>
      </c>
      <c r="J23" s="347">
        <v>236574575.20867702</v>
      </c>
      <c r="K23" s="353">
        <v>388484319.66768813</v>
      </c>
    </row>
    <row r="24" spans="1:11" ht="13.5" thickBot="1">
      <c r="A24" s="354">
        <v>14</v>
      </c>
      <c r="B24" s="348" t="s">
        <v>507</v>
      </c>
      <c r="C24" s="379"/>
      <c r="D24" s="358"/>
      <c r="E24" s="359"/>
      <c r="F24" s="349">
        <v>70854499.92280072</v>
      </c>
      <c r="G24" s="349">
        <v>145339261.3816396</v>
      </c>
      <c r="H24" s="349">
        <v>216193761.30444035</v>
      </c>
      <c r="I24" s="349">
        <v>29992216.35583001</v>
      </c>
      <c r="J24" s="349">
        <v>25486993.469428901</v>
      </c>
      <c r="K24" s="355">
        <v>41300735.719802827</v>
      </c>
    </row>
    <row r="25" spans="1:11" ht="13.5" thickBot="1">
      <c r="A25" s="356">
        <v>15</v>
      </c>
      <c r="B25" s="350" t="s">
        <v>508</v>
      </c>
      <c r="C25" s="357"/>
      <c r="D25" s="357"/>
      <c r="E25" s="357"/>
      <c r="F25" s="524">
        <v>2.2996869236803277</v>
      </c>
      <c r="G25" s="524">
        <v>2.1968285227410456</v>
      </c>
      <c r="H25" s="524">
        <v>2.230538933797491</v>
      </c>
      <c r="I25" s="524">
        <v>5.0649722800323245</v>
      </c>
      <c r="J25" s="524">
        <v>9.2821687851273289</v>
      </c>
      <c r="K25" s="525">
        <v>9.4062324289641683</v>
      </c>
    </row>
    <row r="28" spans="1:11" ht="38.25">
      <c r="B28" s="23"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L30" sqref="L30"/>
    </sheetView>
  </sheetViews>
  <sheetFormatPr defaultColWidth="9.140625" defaultRowHeight="15"/>
  <cols>
    <col min="1" max="1" width="10.5703125" style="71" bestFit="1" customWidth="1"/>
    <col min="2" max="2" width="95" style="71" customWidth="1"/>
    <col min="3" max="3" width="16.140625" style="71" customWidth="1"/>
    <col min="4" max="4" width="10" style="71" bestFit="1" customWidth="1"/>
    <col min="5" max="5" width="18.28515625" style="71" bestFit="1" customWidth="1"/>
    <col min="6" max="13" width="10.7109375" style="71" customWidth="1"/>
    <col min="14" max="14" width="31" style="71" bestFit="1" customWidth="1"/>
    <col min="15" max="16384" width="9.140625" style="12"/>
  </cols>
  <sheetData>
    <row r="1" spans="1:14">
      <c r="A1" s="4" t="s">
        <v>190</v>
      </c>
      <c r="B1" s="71" t="str">
        <f>Info!C2</f>
        <v>სს "ბაზისბანკი"</v>
      </c>
    </row>
    <row r="2" spans="1:14" ht="14.25" customHeight="1">
      <c r="A2" s="71" t="s">
        <v>191</v>
      </c>
      <c r="B2" s="496">
        <v>44012</v>
      </c>
    </row>
    <row r="3" spans="1:14" ht="14.25" customHeight="1"/>
    <row r="4" spans="1:14" ht="15.75" thickBot="1">
      <c r="A4" s="1" t="s">
        <v>417</v>
      </c>
      <c r="B4" s="96" t="s">
        <v>77</v>
      </c>
    </row>
    <row r="5" spans="1:14" s="25" customFormat="1" ht="12.75">
      <c r="A5" s="182"/>
      <c r="B5" s="183"/>
      <c r="C5" s="184" t="s">
        <v>0</v>
      </c>
      <c r="D5" s="184" t="s">
        <v>1</v>
      </c>
      <c r="E5" s="184" t="s">
        <v>2</v>
      </c>
      <c r="F5" s="184" t="s">
        <v>3</v>
      </c>
      <c r="G5" s="184" t="s">
        <v>4</v>
      </c>
      <c r="H5" s="184" t="s">
        <v>5</v>
      </c>
      <c r="I5" s="184" t="s">
        <v>238</v>
      </c>
      <c r="J5" s="184" t="s">
        <v>239</v>
      </c>
      <c r="K5" s="184" t="s">
        <v>240</v>
      </c>
      <c r="L5" s="184" t="s">
        <v>241</v>
      </c>
      <c r="M5" s="184" t="s">
        <v>242</v>
      </c>
      <c r="N5" s="185" t="s">
        <v>243</v>
      </c>
    </row>
    <row r="6" spans="1:14" ht="45">
      <c r="A6" s="174"/>
      <c r="B6" s="108"/>
      <c r="C6" s="109" t="s">
        <v>87</v>
      </c>
      <c r="D6" s="110" t="s">
        <v>76</v>
      </c>
      <c r="E6" s="111" t="s">
        <v>86</v>
      </c>
      <c r="F6" s="112">
        <v>0</v>
      </c>
      <c r="G6" s="112">
        <v>0.2</v>
      </c>
      <c r="H6" s="112">
        <v>0.35</v>
      </c>
      <c r="I6" s="112">
        <v>0.5</v>
      </c>
      <c r="J6" s="112">
        <v>0.75</v>
      </c>
      <c r="K6" s="112">
        <v>1</v>
      </c>
      <c r="L6" s="112">
        <v>1.5</v>
      </c>
      <c r="M6" s="112">
        <v>2.5</v>
      </c>
      <c r="N6" s="175" t="s">
        <v>77</v>
      </c>
    </row>
    <row r="7" spans="1:14">
      <c r="A7" s="176">
        <v>1</v>
      </c>
      <c r="B7" s="113" t="s">
        <v>78</v>
      </c>
      <c r="C7" s="312">
        <f>SUM(C8:C13)</f>
        <v>140662400</v>
      </c>
      <c r="D7" s="108"/>
      <c r="E7" s="315">
        <f t="shared" ref="E7:M7" si="0">SUM(E8:E13)</f>
        <v>2813248</v>
      </c>
      <c r="F7" s="312">
        <f>SUM(F8:F13)</f>
        <v>0</v>
      </c>
      <c r="G7" s="312">
        <f t="shared" si="0"/>
        <v>0</v>
      </c>
      <c r="H7" s="312">
        <f t="shared" si="0"/>
        <v>0</v>
      </c>
      <c r="I7" s="312">
        <f t="shared" si="0"/>
        <v>0</v>
      </c>
      <c r="J7" s="312">
        <f t="shared" si="0"/>
        <v>0</v>
      </c>
      <c r="K7" s="312">
        <f t="shared" si="0"/>
        <v>2813248</v>
      </c>
      <c r="L7" s="312">
        <f t="shared" si="0"/>
        <v>0</v>
      </c>
      <c r="M7" s="312">
        <f t="shared" si="0"/>
        <v>0</v>
      </c>
      <c r="N7" s="177">
        <f>SUM(N8:N13)</f>
        <v>2813248</v>
      </c>
    </row>
    <row r="8" spans="1:14">
      <c r="A8" s="176">
        <v>1.1000000000000001</v>
      </c>
      <c r="B8" s="114" t="s">
        <v>79</v>
      </c>
      <c r="C8" s="313">
        <v>140662400</v>
      </c>
      <c r="D8" s="115">
        <v>0.02</v>
      </c>
      <c r="E8" s="315">
        <f>C8*D8</f>
        <v>2813248</v>
      </c>
      <c r="F8" s="313"/>
      <c r="G8" s="313"/>
      <c r="H8" s="313"/>
      <c r="I8" s="313"/>
      <c r="J8" s="313"/>
      <c r="K8" s="313">
        <v>2813248</v>
      </c>
      <c r="L8" s="313"/>
      <c r="M8" s="313"/>
      <c r="N8" s="177">
        <f>SUMPRODUCT($F$6:$M$6,F8:M8)</f>
        <v>2813248</v>
      </c>
    </row>
    <row r="9" spans="1:14">
      <c r="A9" s="176">
        <v>1.2</v>
      </c>
      <c r="B9" s="114" t="s">
        <v>80</v>
      </c>
      <c r="C9" s="313">
        <v>0</v>
      </c>
      <c r="D9" s="115">
        <v>0.05</v>
      </c>
      <c r="E9" s="315">
        <f>C9*D9</f>
        <v>0</v>
      </c>
      <c r="F9" s="313"/>
      <c r="G9" s="313"/>
      <c r="H9" s="313"/>
      <c r="I9" s="313"/>
      <c r="J9" s="313"/>
      <c r="K9" s="313"/>
      <c r="L9" s="313"/>
      <c r="M9" s="313"/>
      <c r="N9" s="177">
        <f t="shared" ref="N9:N12" si="1">SUMPRODUCT($F$6:$M$6,F9:M9)</f>
        <v>0</v>
      </c>
    </row>
    <row r="10" spans="1:14">
      <c r="A10" s="176">
        <v>1.3</v>
      </c>
      <c r="B10" s="114" t="s">
        <v>81</v>
      </c>
      <c r="C10" s="313">
        <v>0</v>
      </c>
      <c r="D10" s="115">
        <v>0.08</v>
      </c>
      <c r="E10" s="315">
        <f>C10*D10</f>
        <v>0</v>
      </c>
      <c r="F10" s="313"/>
      <c r="G10" s="313"/>
      <c r="H10" s="313"/>
      <c r="I10" s="313"/>
      <c r="J10" s="313"/>
      <c r="K10" s="313"/>
      <c r="L10" s="313"/>
      <c r="M10" s="313"/>
      <c r="N10" s="177">
        <f>SUMPRODUCT($F$6:$M$6,F10:M10)</f>
        <v>0</v>
      </c>
    </row>
    <row r="11" spans="1:14">
      <c r="A11" s="176">
        <v>1.4</v>
      </c>
      <c r="B11" s="114" t="s">
        <v>82</v>
      </c>
      <c r="C11" s="313">
        <v>0</v>
      </c>
      <c r="D11" s="115">
        <v>0.11</v>
      </c>
      <c r="E11" s="315">
        <f>C11*D11</f>
        <v>0</v>
      </c>
      <c r="F11" s="313"/>
      <c r="G11" s="313"/>
      <c r="H11" s="313"/>
      <c r="I11" s="313"/>
      <c r="J11" s="313"/>
      <c r="K11" s="313"/>
      <c r="L11" s="313"/>
      <c r="M11" s="313"/>
      <c r="N11" s="177">
        <f t="shared" si="1"/>
        <v>0</v>
      </c>
    </row>
    <row r="12" spans="1:14">
      <c r="A12" s="176">
        <v>1.5</v>
      </c>
      <c r="B12" s="114" t="s">
        <v>83</v>
      </c>
      <c r="C12" s="313">
        <v>0</v>
      </c>
      <c r="D12" s="115">
        <v>0.14000000000000001</v>
      </c>
      <c r="E12" s="315">
        <f>C12*D12</f>
        <v>0</v>
      </c>
      <c r="F12" s="313"/>
      <c r="G12" s="313"/>
      <c r="H12" s="313"/>
      <c r="I12" s="313"/>
      <c r="J12" s="313"/>
      <c r="K12" s="313"/>
      <c r="L12" s="313"/>
      <c r="M12" s="313"/>
      <c r="N12" s="177">
        <f t="shared" si="1"/>
        <v>0</v>
      </c>
    </row>
    <row r="13" spans="1:14">
      <c r="A13" s="176">
        <v>1.6</v>
      </c>
      <c r="B13" s="116" t="s">
        <v>84</v>
      </c>
      <c r="C13" s="313">
        <v>0</v>
      </c>
      <c r="D13" s="117"/>
      <c r="E13" s="313"/>
      <c r="F13" s="313"/>
      <c r="G13" s="313"/>
      <c r="H13" s="313"/>
      <c r="I13" s="313"/>
      <c r="J13" s="313"/>
      <c r="K13" s="313"/>
      <c r="L13" s="313"/>
      <c r="M13" s="313"/>
      <c r="N13" s="177">
        <f>SUMPRODUCT($F$6:$M$6,F13:M13)</f>
        <v>0</v>
      </c>
    </row>
    <row r="14" spans="1:14">
      <c r="A14" s="176">
        <v>2</v>
      </c>
      <c r="B14" s="118" t="s">
        <v>85</v>
      </c>
      <c r="C14" s="312">
        <f>SUM(C15:C20)</f>
        <v>0</v>
      </c>
      <c r="D14" s="108"/>
      <c r="E14" s="315">
        <f t="shared" ref="E14:M14" si="2">SUM(E15:E20)</f>
        <v>0</v>
      </c>
      <c r="F14" s="313">
        <f t="shared" si="2"/>
        <v>0</v>
      </c>
      <c r="G14" s="313">
        <f t="shared" si="2"/>
        <v>0</v>
      </c>
      <c r="H14" s="313">
        <f t="shared" si="2"/>
        <v>0</v>
      </c>
      <c r="I14" s="313">
        <f t="shared" si="2"/>
        <v>0</v>
      </c>
      <c r="J14" s="313">
        <f t="shared" si="2"/>
        <v>0</v>
      </c>
      <c r="K14" s="313">
        <f t="shared" si="2"/>
        <v>0</v>
      </c>
      <c r="L14" s="313">
        <f t="shared" si="2"/>
        <v>0</v>
      </c>
      <c r="M14" s="313">
        <f t="shared" si="2"/>
        <v>0</v>
      </c>
      <c r="N14" s="177">
        <f>SUM(N15:N20)</f>
        <v>0</v>
      </c>
    </row>
    <row r="15" spans="1:14">
      <c r="A15" s="176">
        <v>2.1</v>
      </c>
      <c r="B15" s="116" t="s">
        <v>79</v>
      </c>
      <c r="C15" s="313"/>
      <c r="D15" s="115">
        <v>5.0000000000000001E-3</v>
      </c>
      <c r="E15" s="315">
        <f>C15*D15</f>
        <v>0</v>
      </c>
      <c r="F15" s="313"/>
      <c r="G15" s="313"/>
      <c r="H15" s="313"/>
      <c r="I15" s="313"/>
      <c r="J15" s="313"/>
      <c r="K15" s="313"/>
      <c r="L15" s="313"/>
      <c r="M15" s="313"/>
      <c r="N15" s="177">
        <f>SUMPRODUCT($F$6:$M$6,F15:M15)</f>
        <v>0</v>
      </c>
    </row>
    <row r="16" spans="1:14">
      <c r="A16" s="176">
        <v>2.2000000000000002</v>
      </c>
      <c r="B16" s="116" t="s">
        <v>80</v>
      </c>
      <c r="C16" s="313"/>
      <c r="D16" s="115">
        <v>0.01</v>
      </c>
      <c r="E16" s="315">
        <f>C16*D16</f>
        <v>0</v>
      </c>
      <c r="F16" s="313"/>
      <c r="G16" s="313"/>
      <c r="H16" s="313"/>
      <c r="I16" s="313"/>
      <c r="J16" s="313"/>
      <c r="K16" s="313"/>
      <c r="L16" s="313"/>
      <c r="M16" s="313"/>
      <c r="N16" s="177">
        <f t="shared" ref="N16:N20" si="3">SUMPRODUCT($F$6:$M$6,F16:M16)</f>
        <v>0</v>
      </c>
    </row>
    <row r="17" spans="1:14">
      <c r="A17" s="176">
        <v>2.2999999999999998</v>
      </c>
      <c r="B17" s="116" t="s">
        <v>81</v>
      </c>
      <c r="C17" s="313"/>
      <c r="D17" s="115">
        <v>0.02</v>
      </c>
      <c r="E17" s="315">
        <f>C17*D17</f>
        <v>0</v>
      </c>
      <c r="F17" s="313"/>
      <c r="G17" s="313"/>
      <c r="H17" s="313"/>
      <c r="I17" s="313"/>
      <c r="J17" s="313"/>
      <c r="K17" s="313"/>
      <c r="L17" s="313"/>
      <c r="M17" s="313"/>
      <c r="N17" s="177">
        <f t="shared" si="3"/>
        <v>0</v>
      </c>
    </row>
    <row r="18" spans="1:14">
      <c r="A18" s="176">
        <v>2.4</v>
      </c>
      <c r="B18" s="116" t="s">
        <v>82</v>
      </c>
      <c r="C18" s="313"/>
      <c r="D18" s="115">
        <v>0.03</v>
      </c>
      <c r="E18" s="315">
        <f>C18*D18</f>
        <v>0</v>
      </c>
      <c r="F18" s="313"/>
      <c r="G18" s="313"/>
      <c r="H18" s="313"/>
      <c r="I18" s="313"/>
      <c r="J18" s="313"/>
      <c r="K18" s="313"/>
      <c r="L18" s="313"/>
      <c r="M18" s="313"/>
      <c r="N18" s="177">
        <f t="shared" si="3"/>
        <v>0</v>
      </c>
    </row>
    <row r="19" spans="1:14">
      <c r="A19" s="176">
        <v>2.5</v>
      </c>
      <c r="B19" s="116" t="s">
        <v>83</v>
      </c>
      <c r="C19" s="313"/>
      <c r="D19" s="115">
        <v>0.04</v>
      </c>
      <c r="E19" s="315">
        <f>C19*D19</f>
        <v>0</v>
      </c>
      <c r="F19" s="313"/>
      <c r="G19" s="313"/>
      <c r="H19" s="313"/>
      <c r="I19" s="313"/>
      <c r="J19" s="313"/>
      <c r="K19" s="313"/>
      <c r="L19" s="313"/>
      <c r="M19" s="313"/>
      <c r="N19" s="177">
        <f t="shared" si="3"/>
        <v>0</v>
      </c>
    </row>
    <row r="20" spans="1:14">
      <c r="A20" s="176">
        <v>2.6</v>
      </c>
      <c r="B20" s="116" t="s">
        <v>84</v>
      </c>
      <c r="C20" s="313"/>
      <c r="D20" s="117"/>
      <c r="E20" s="316"/>
      <c r="F20" s="313"/>
      <c r="G20" s="313"/>
      <c r="H20" s="313"/>
      <c r="I20" s="313"/>
      <c r="J20" s="313"/>
      <c r="K20" s="313"/>
      <c r="L20" s="313"/>
      <c r="M20" s="313"/>
      <c r="N20" s="177">
        <f t="shared" si="3"/>
        <v>0</v>
      </c>
    </row>
    <row r="21" spans="1:14" ht="15.75" thickBot="1">
      <c r="A21" s="178">
        <v>3</v>
      </c>
      <c r="B21" s="179" t="s">
        <v>68</v>
      </c>
      <c r="C21" s="314">
        <f>C14+C7</f>
        <v>140662400</v>
      </c>
      <c r="D21" s="180"/>
      <c r="E21" s="317">
        <f>E14+E7</f>
        <v>2813248</v>
      </c>
      <c r="F21" s="318">
        <f>F7+F14</f>
        <v>0</v>
      </c>
      <c r="G21" s="318">
        <f t="shared" ref="G21:L21" si="4">G7+G14</f>
        <v>0</v>
      </c>
      <c r="H21" s="318">
        <f t="shared" si="4"/>
        <v>0</v>
      </c>
      <c r="I21" s="318">
        <f t="shared" si="4"/>
        <v>0</v>
      </c>
      <c r="J21" s="318">
        <f t="shared" si="4"/>
        <v>0</v>
      </c>
      <c r="K21" s="318">
        <f t="shared" si="4"/>
        <v>2813248</v>
      </c>
      <c r="L21" s="318">
        <f t="shared" si="4"/>
        <v>0</v>
      </c>
      <c r="M21" s="318">
        <f>M7+M14</f>
        <v>0</v>
      </c>
      <c r="N21" s="181">
        <f>N14+N7</f>
        <v>2813248</v>
      </c>
    </row>
    <row r="22" spans="1:14">
      <c r="E22" s="319"/>
      <c r="F22" s="319"/>
      <c r="G22" s="319"/>
      <c r="H22" s="319"/>
      <c r="I22" s="319"/>
      <c r="J22" s="319"/>
      <c r="K22" s="319"/>
      <c r="L22" s="319"/>
      <c r="M22" s="31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3"/>
  <sheetViews>
    <sheetView topLeftCell="A10" workbookViewId="0">
      <selection activeCell="O32" sqref="O32"/>
    </sheetView>
  </sheetViews>
  <sheetFormatPr defaultRowHeight="15"/>
  <cols>
    <col min="1" max="1" width="11.42578125" customWidth="1"/>
    <col min="2" max="2" width="76.85546875" style="3" customWidth="1"/>
    <col min="3" max="3" width="22.85546875" customWidth="1"/>
  </cols>
  <sheetData>
    <row r="1" spans="1:6">
      <c r="A1" s="367" t="s">
        <v>190</v>
      </c>
      <c r="B1" t="str">
        <f>Info!C2</f>
        <v>სს "ბაზისბანკი"</v>
      </c>
    </row>
    <row r="2" spans="1:6">
      <c r="A2" s="367" t="s">
        <v>191</v>
      </c>
      <c r="B2" s="496">
        <v>44012</v>
      </c>
    </row>
    <row r="3" spans="1:6">
      <c r="A3" s="367"/>
      <c r="B3"/>
    </row>
    <row r="4" spans="1:6">
      <c r="A4" s="367" t="s">
        <v>597</v>
      </c>
      <c r="B4" t="s">
        <v>556</v>
      </c>
    </row>
    <row r="5" spans="1:6">
      <c r="A5" s="438"/>
      <c r="B5" s="438" t="s">
        <v>557</v>
      </c>
      <c r="C5" s="450"/>
    </row>
    <row r="6" spans="1:6">
      <c r="A6" s="439">
        <v>1</v>
      </c>
      <c r="B6" s="451" t="s">
        <v>609</v>
      </c>
      <c r="C6" s="452">
        <v>1695062128.5210495</v>
      </c>
      <c r="F6" s="514"/>
    </row>
    <row r="7" spans="1:6">
      <c r="A7" s="439">
        <v>2</v>
      </c>
      <c r="B7" s="451" t="s">
        <v>558</v>
      </c>
      <c r="C7" s="452">
        <v>-11709414.869999999</v>
      </c>
      <c r="F7" s="514"/>
    </row>
    <row r="8" spans="1:6">
      <c r="A8" s="440">
        <v>3</v>
      </c>
      <c r="B8" s="453" t="s">
        <v>559</v>
      </c>
      <c r="C8" s="454">
        <v>1683352713.6510496</v>
      </c>
      <c r="F8" s="514"/>
    </row>
    <row r="9" spans="1:6">
      <c r="A9" s="441"/>
      <c r="B9" s="441" t="s">
        <v>560</v>
      </c>
      <c r="C9" s="455"/>
      <c r="F9" s="514"/>
    </row>
    <row r="10" spans="1:6">
      <c r="A10" s="442">
        <v>4</v>
      </c>
      <c r="B10" s="456" t="s">
        <v>561</v>
      </c>
      <c r="C10" s="452"/>
      <c r="F10" s="514"/>
    </row>
    <row r="11" spans="1:6">
      <c r="A11" s="442">
        <v>5</v>
      </c>
      <c r="B11" s="457" t="s">
        <v>562</v>
      </c>
      <c r="C11" s="452"/>
      <c r="F11" s="514"/>
    </row>
    <row r="12" spans="1:6">
      <c r="A12" s="442" t="s">
        <v>563</v>
      </c>
      <c r="B12" s="451" t="s">
        <v>564</v>
      </c>
      <c r="C12" s="454">
        <f>'15. CCR'!E21</f>
        <v>2813248</v>
      </c>
      <c r="F12" s="514"/>
    </row>
    <row r="13" spans="1:6">
      <c r="A13" s="443">
        <v>6</v>
      </c>
      <c r="B13" s="458" t="s">
        <v>565</v>
      </c>
      <c r="C13" s="452"/>
      <c r="F13" s="514"/>
    </row>
    <row r="14" spans="1:6">
      <c r="A14" s="443">
        <v>7</v>
      </c>
      <c r="B14" s="459" t="s">
        <v>566</v>
      </c>
      <c r="C14" s="452"/>
      <c r="F14" s="514"/>
    </row>
    <row r="15" spans="1:6">
      <c r="A15" s="444">
        <v>8</v>
      </c>
      <c r="B15" s="451" t="s">
        <v>567</v>
      </c>
      <c r="C15" s="452"/>
      <c r="F15" s="514"/>
    </row>
    <row r="16" spans="1:6" ht="24">
      <c r="A16" s="443">
        <v>9</v>
      </c>
      <c r="B16" s="459" t="s">
        <v>568</v>
      </c>
      <c r="C16" s="452"/>
      <c r="F16" s="514"/>
    </row>
    <row r="17" spans="1:6">
      <c r="A17" s="443">
        <v>10</v>
      </c>
      <c r="B17" s="459" t="s">
        <v>569</v>
      </c>
      <c r="C17" s="452"/>
      <c r="F17" s="514"/>
    </row>
    <row r="18" spans="1:6">
      <c r="A18" s="445">
        <v>11</v>
      </c>
      <c r="B18" s="460" t="s">
        <v>570</v>
      </c>
      <c r="C18" s="454">
        <f>SUM(C10:C17)</f>
        <v>2813248</v>
      </c>
      <c r="F18" s="514"/>
    </row>
    <row r="19" spans="1:6">
      <c r="A19" s="441"/>
      <c r="B19" s="441" t="s">
        <v>571</v>
      </c>
      <c r="C19" s="461"/>
      <c r="F19" s="514"/>
    </row>
    <row r="20" spans="1:6">
      <c r="A20" s="443">
        <v>12</v>
      </c>
      <c r="B20" s="456" t="s">
        <v>572</v>
      </c>
      <c r="C20" s="452"/>
      <c r="F20" s="514"/>
    </row>
    <row r="21" spans="1:6">
      <c r="A21" s="443">
        <v>13</v>
      </c>
      <c r="B21" s="456" t="s">
        <v>573</v>
      </c>
      <c r="C21" s="452"/>
      <c r="F21" s="514"/>
    </row>
    <row r="22" spans="1:6">
      <c r="A22" s="443">
        <v>14</v>
      </c>
      <c r="B22" s="456" t="s">
        <v>574</v>
      </c>
      <c r="C22" s="452"/>
      <c r="F22" s="514"/>
    </row>
    <row r="23" spans="1:6" ht="24">
      <c r="A23" s="443" t="s">
        <v>575</v>
      </c>
      <c r="B23" s="456" t="s">
        <v>576</v>
      </c>
      <c r="C23" s="452"/>
      <c r="F23" s="514"/>
    </row>
    <row r="24" spans="1:6">
      <c r="A24" s="443">
        <v>15</v>
      </c>
      <c r="B24" s="456" t="s">
        <v>577</v>
      </c>
      <c r="C24" s="452"/>
      <c r="F24" s="514"/>
    </row>
    <row r="25" spans="1:6">
      <c r="A25" s="443" t="s">
        <v>578</v>
      </c>
      <c r="B25" s="451" t="s">
        <v>579</v>
      </c>
      <c r="C25" s="452"/>
      <c r="F25" s="514"/>
    </row>
    <row r="26" spans="1:6">
      <c r="A26" s="445">
        <v>16</v>
      </c>
      <c r="B26" s="460" t="s">
        <v>580</v>
      </c>
      <c r="C26" s="454">
        <f>SUM(C20:C25)</f>
        <v>0</v>
      </c>
      <c r="F26" s="514"/>
    </row>
    <row r="27" spans="1:6">
      <c r="A27" s="441"/>
      <c r="B27" s="441" t="s">
        <v>581</v>
      </c>
      <c r="C27" s="455"/>
      <c r="F27" s="514"/>
    </row>
    <row r="28" spans="1:6">
      <c r="A28" s="442">
        <v>17</v>
      </c>
      <c r="B28" s="451" t="s">
        <v>582</v>
      </c>
      <c r="C28" s="452"/>
      <c r="F28" s="514"/>
    </row>
    <row r="29" spans="1:6">
      <c r="A29" s="442">
        <v>18</v>
      </c>
      <c r="B29" s="451" t="s">
        <v>583</v>
      </c>
      <c r="C29" s="452"/>
      <c r="F29" s="514"/>
    </row>
    <row r="30" spans="1:6">
      <c r="A30" s="445">
        <v>19</v>
      </c>
      <c r="B30" s="460" t="s">
        <v>584</v>
      </c>
      <c r="C30" s="454">
        <f>C28+C29</f>
        <v>0</v>
      </c>
      <c r="F30" s="514"/>
    </row>
    <row r="31" spans="1:6">
      <c r="A31" s="446"/>
      <c r="B31" s="441" t="s">
        <v>585</v>
      </c>
      <c r="C31" s="455"/>
      <c r="F31" s="514"/>
    </row>
    <row r="32" spans="1:6">
      <c r="A32" s="442" t="s">
        <v>586</v>
      </c>
      <c r="B32" s="456" t="s">
        <v>587</v>
      </c>
      <c r="C32" s="462"/>
      <c r="F32" s="514"/>
    </row>
    <row r="33" spans="1:6">
      <c r="A33" s="442" t="s">
        <v>588</v>
      </c>
      <c r="B33" s="457" t="s">
        <v>589</v>
      </c>
      <c r="C33" s="462"/>
      <c r="F33" s="514"/>
    </row>
    <row r="34" spans="1:6">
      <c r="A34" s="441"/>
      <c r="B34" s="441" t="s">
        <v>590</v>
      </c>
      <c r="C34" s="455"/>
      <c r="F34" s="514"/>
    </row>
    <row r="35" spans="1:6">
      <c r="A35" s="445">
        <v>20</v>
      </c>
      <c r="B35" s="460" t="s">
        <v>89</v>
      </c>
      <c r="C35" s="454">
        <f>'1. key ratios'!C9</f>
        <v>215968401.19</v>
      </c>
      <c r="F35" s="514"/>
    </row>
    <row r="36" spans="1:6">
      <c r="A36" s="445">
        <v>21</v>
      </c>
      <c r="B36" s="460" t="s">
        <v>591</v>
      </c>
      <c r="C36" s="454">
        <f>C8+C18+C26+C30</f>
        <v>1686165961.6510496</v>
      </c>
      <c r="F36" s="514"/>
    </row>
    <row r="37" spans="1:6">
      <c r="A37" s="447"/>
      <c r="B37" s="447" t="s">
        <v>556</v>
      </c>
      <c r="C37" s="455"/>
      <c r="F37" s="514"/>
    </row>
    <row r="38" spans="1:6">
      <c r="A38" s="445">
        <v>22</v>
      </c>
      <c r="B38" s="460" t="s">
        <v>556</v>
      </c>
      <c r="C38" s="503">
        <f>IFERROR(C35/C36,0)</f>
        <v>0.12808252930128503</v>
      </c>
      <c r="F38" s="514"/>
    </row>
    <row r="39" spans="1:6">
      <c r="A39" s="447"/>
      <c r="B39" s="447" t="s">
        <v>592</v>
      </c>
      <c r="C39" s="455"/>
      <c r="F39" s="514"/>
    </row>
    <row r="40" spans="1:6">
      <c r="A40" s="448" t="s">
        <v>593</v>
      </c>
      <c r="B40" s="456" t="s">
        <v>594</v>
      </c>
      <c r="C40" s="462"/>
    </row>
    <row r="41" spans="1:6">
      <c r="A41" s="449" t="s">
        <v>595</v>
      </c>
      <c r="B41" s="457" t="s">
        <v>596</v>
      </c>
      <c r="C41" s="462"/>
    </row>
    <row r="43" spans="1:6">
      <c r="B43" s="471"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2" customWidth="1"/>
    <col min="2" max="2" width="66.140625" style="243" customWidth="1"/>
    <col min="3" max="3" width="131.42578125" style="244" customWidth="1"/>
    <col min="4" max="5" width="10.28515625" style="234" customWidth="1"/>
    <col min="6" max="16384" width="43.5703125" style="234"/>
  </cols>
  <sheetData>
    <row r="1" spans="1:3" ht="12.75" thickTop="1" thickBot="1">
      <c r="A1" s="618" t="s">
        <v>325</v>
      </c>
      <c r="B1" s="619"/>
      <c r="C1" s="620"/>
    </row>
    <row r="2" spans="1:3" ht="26.25" customHeight="1">
      <c r="A2" s="235"/>
      <c r="B2" s="621" t="s">
        <v>326</v>
      </c>
      <c r="C2" s="621"/>
    </row>
    <row r="3" spans="1:3" s="240" customFormat="1" ht="11.25" customHeight="1">
      <c r="A3" s="239"/>
      <c r="B3" s="621" t="s">
        <v>419</v>
      </c>
      <c r="C3" s="621"/>
    </row>
    <row r="4" spans="1:3" ht="12" customHeight="1" thickBot="1">
      <c r="A4" s="595" t="s">
        <v>423</v>
      </c>
      <c r="B4" s="596"/>
      <c r="C4" s="597"/>
    </row>
    <row r="5" spans="1:3" ht="12" thickTop="1">
      <c r="A5" s="236"/>
      <c r="B5" s="598" t="s">
        <v>327</v>
      </c>
      <c r="C5" s="599"/>
    </row>
    <row r="6" spans="1:3">
      <c r="A6" s="235"/>
      <c r="B6" s="584" t="s">
        <v>420</v>
      </c>
      <c r="C6" s="585"/>
    </row>
    <row r="7" spans="1:3">
      <c r="A7" s="235"/>
      <c r="B7" s="584" t="s">
        <v>328</v>
      </c>
      <c r="C7" s="585"/>
    </row>
    <row r="8" spans="1:3">
      <c r="A8" s="235"/>
      <c r="B8" s="584" t="s">
        <v>421</v>
      </c>
      <c r="C8" s="585"/>
    </row>
    <row r="9" spans="1:3">
      <c r="A9" s="235"/>
      <c r="B9" s="622" t="s">
        <v>422</v>
      </c>
      <c r="C9" s="623"/>
    </row>
    <row r="10" spans="1:3">
      <c r="A10" s="235"/>
      <c r="B10" s="608" t="s">
        <v>329</v>
      </c>
      <c r="C10" s="609" t="s">
        <v>329</v>
      </c>
    </row>
    <row r="11" spans="1:3">
      <c r="A11" s="235"/>
      <c r="B11" s="608" t="s">
        <v>330</v>
      </c>
      <c r="C11" s="609" t="s">
        <v>330</v>
      </c>
    </row>
    <row r="12" spans="1:3">
      <c r="A12" s="235"/>
      <c r="B12" s="608" t="s">
        <v>331</v>
      </c>
      <c r="C12" s="609" t="s">
        <v>331</v>
      </c>
    </row>
    <row r="13" spans="1:3">
      <c r="A13" s="235"/>
      <c r="B13" s="608" t="s">
        <v>332</v>
      </c>
      <c r="C13" s="609" t="s">
        <v>332</v>
      </c>
    </row>
    <row r="14" spans="1:3">
      <c r="A14" s="235"/>
      <c r="B14" s="608" t="s">
        <v>333</v>
      </c>
      <c r="C14" s="609" t="s">
        <v>333</v>
      </c>
    </row>
    <row r="15" spans="1:3" ht="21.75" customHeight="1">
      <c r="A15" s="235"/>
      <c r="B15" s="608" t="s">
        <v>334</v>
      </c>
      <c r="C15" s="609" t="s">
        <v>334</v>
      </c>
    </row>
    <row r="16" spans="1:3">
      <c r="A16" s="235"/>
      <c r="B16" s="608" t="s">
        <v>335</v>
      </c>
      <c r="C16" s="609" t="s">
        <v>336</v>
      </c>
    </row>
    <row r="17" spans="1:3">
      <c r="A17" s="235"/>
      <c r="B17" s="608" t="s">
        <v>337</v>
      </c>
      <c r="C17" s="609" t="s">
        <v>338</v>
      </c>
    </row>
    <row r="18" spans="1:3">
      <c r="A18" s="235"/>
      <c r="B18" s="608" t="s">
        <v>339</v>
      </c>
      <c r="C18" s="609" t="s">
        <v>340</v>
      </c>
    </row>
    <row r="19" spans="1:3">
      <c r="A19" s="235"/>
      <c r="B19" s="608" t="s">
        <v>341</v>
      </c>
      <c r="C19" s="609" t="s">
        <v>341</v>
      </c>
    </row>
    <row r="20" spans="1:3">
      <c r="A20" s="235"/>
      <c r="B20" s="608" t="s">
        <v>342</v>
      </c>
      <c r="C20" s="609" t="s">
        <v>342</v>
      </c>
    </row>
    <row r="21" spans="1:3">
      <c r="A21" s="235"/>
      <c r="B21" s="608" t="s">
        <v>343</v>
      </c>
      <c r="C21" s="609" t="s">
        <v>343</v>
      </c>
    </row>
    <row r="22" spans="1:3" ht="23.25" customHeight="1">
      <c r="A22" s="235"/>
      <c r="B22" s="608" t="s">
        <v>344</v>
      </c>
      <c r="C22" s="609" t="s">
        <v>345</v>
      </c>
    </row>
    <row r="23" spans="1:3">
      <c r="A23" s="235"/>
      <c r="B23" s="608" t="s">
        <v>346</v>
      </c>
      <c r="C23" s="609" t="s">
        <v>346</v>
      </c>
    </row>
    <row r="24" spans="1:3">
      <c r="A24" s="235"/>
      <c r="B24" s="608" t="s">
        <v>347</v>
      </c>
      <c r="C24" s="609" t="s">
        <v>348</v>
      </c>
    </row>
    <row r="25" spans="1:3" ht="12" thickBot="1">
      <c r="A25" s="237"/>
      <c r="B25" s="614" t="s">
        <v>349</v>
      </c>
      <c r="C25" s="615"/>
    </row>
    <row r="26" spans="1:3" ht="12.75" thickTop="1" thickBot="1">
      <c r="A26" s="595" t="s">
        <v>433</v>
      </c>
      <c r="B26" s="596"/>
      <c r="C26" s="597"/>
    </row>
    <row r="27" spans="1:3" ht="12.75" thickTop="1" thickBot="1">
      <c r="A27" s="238"/>
      <c r="B27" s="616" t="s">
        <v>350</v>
      </c>
      <c r="C27" s="617"/>
    </row>
    <row r="28" spans="1:3" ht="12.75" thickTop="1" thickBot="1">
      <c r="A28" s="595" t="s">
        <v>424</v>
      </c>
      <c r="B28" s="596"/>
      <c r="C28" s="597"/>
    </row>
    <row r="29" spans="1:3" ht="12" thickTop="1">
      <c r="A29" s="236"/>
      <c r="B29" s="612" t="s">
        <v>351</v>
      </c>
      <c r="C29" s="613" t="s">
        <v>352</v>
      </c>
    </row>
    <row r="30" spans="1:3">
      <c r="A30" s="235"/>
      <c r="B30" s="606" t="s">
        <v>353</v>
      </c>
      <c r="C30" s="607" t="s">
        <v>354</v>
      </c>
    </row>
    <row r="31" spans="1:3">
      <c r="A31" s="235"/>
      <c r="B31" s="606" t="s">
        <v>355</v>
      </c>
      <c r="C31" s="607" t="s">
        <v>356</v>
      </c>
    </row>
    <row r="32" spans="1:3">
      <c r="A32" s="235"/>
      <c r="B32" s="606" t="s">
        <v>357</v>
      </c>
      <c r="C32" s="607" t="s">
        <v>358</v>
      </c>
    </row>
    <row r="33" spans="1:3">
      <c r="A33" s="235"/>
      <c r="B33" s="606" t="s">
        <v>359</v>
      </c>
      <c r="C33" s="607" t="s">
        <v>360</v>
      </c>
    </row>
    <row r="34" spans="1:3">
      <c r="A34" s="235"/>
      <c r="B34" s="606" t="s">
        <v>361</v>
      </c>
      <c r="C34" s="607" t="s">
        <v>362</v>
      </c>
    </row>
    <row r="35" spans="1:3" ht="23.25" customHeight="1">
      <c r="A35" s="235"/>
      <c r="B35" s="606" t="s">
        <v>363</v>
      </c>
      <c r="C35" s="607" t="s">
        <v>364</v>
      </c>
    </row>
    <row r="36" spans="1:3" ht="24" customHeight="1">
      <c r="A36" s="235"/>
      <c r="B36" s="606" t="s">
        <v>365</v>
      </c>
      <c r="C36" s="607" t="s">
        <v>366</v>
      </c>
    </row>
    <row r="37" spans="1:3" ht="24.75" customHeight="1">
      <c r="A37" s="235"/>
      <c r="B37" s="606" t="s">
        <v>367</v>
      </c>
      <c r="C37" s="607" t="s">
        <v>368</v>
      </c>
    </row>
    <row r="38" spans="1:3" ht="23.25" customHeight="1">
      <c r="A38" s="235"/>
      <c r="B38" s="606" t="s">
        <v>425</v>
      </c>
      <c r="C38" s="607" t="s">
        <v>369</v>
      </c>
    </row>
    <row r="39" spans="1:3" ht="39.75" customHeight="1">
      <c r="A39" s="235"/>
      <c r="B39" s="608" t="s">
        <v>440</v>
      </c>
      <c r="C39" s="609" t="s">
        <v>370</v>
      </c>
    </row>
    <row r="40" spans="1:3" ht="12" customHeight="1">
      <c r="A40" s="235"/>
      <c r="B40" s="606" t="s">
        <v>371</v>
      </c>
      <c r="C40" s="607" t="s">
        <v>372</v>
      </c>
    </row>
    <row r="41" spans="1:3" ht="27" customHeight="1" thickBot="1">
      <c r="A41" s="237"/>
      <c r="B41" s="610" t="s">
        <v>373</v>
      </c>
      <c r="C41" s="611" t="s">
        <v>374</v>
      </c>
    </row>
    <row r="42" spans="1:3" ht="12.75" thickTop="1" thickBot="1">
      <c r="A42" s="595" t="s">
        <v>426</v>
      </c>
      <c r="B42" s="596"/>
      <c r="C42" s="597"/>
    </row>
    <row r="43" spans="1:3" ht="12" thickTop="1">
      <c r="A43" s="236"/>
      <c r="B43" s="598" t="s">
        <v>463</v>
      </c>
      <c r="C43" s="599" t="s">
        <v>375</v>
      </c>
    </row>
    <row r="44" spans="1:3">
      <c r="A44" s="235"/>
      <c r="B44" s="584" t="s">
        <v>462</v>
      </c>
      <c r="C44" s="585"/>
    </row>
    <row r="45" spans="1:3" ht="23.25" customHeight="1" thickBot="1">
      <c r="A45" s="237"/>
      <c r="B45" s="593" t="s">
        <v>376</v>
      </c>
      <c r="C45" s="594" t="s">
        <v>377</v>
      </c>
    </row>
    <row r="46" spans="1:3" ht="11.25" customHeight="1" thickTop="1" thickBot="1">
      <c r="A46" s="595" t="s">
        <v>427</v>
      </c>
      <c r="B46" s="596"/>
      <c r="C46" s="597"/>
    </row>
    <row r="47" spans="1:3" ht="26.25" customHeight="1" thickTop="1">
      <c r="A47" s="235"/>
      <c r="B47" s="584" t="s">
        <v>428</v>
      </c>
      <c r="C47" s="585"/>
    </row>
    <row r="48" spans="1:3" ht="12" thickBot="1">
      <c r="A48" s="595" t="s">
        <v>429</v>
      </c>
      <c r="B48" s="596"/>
      <c r="C48" s="597"/>
    </row>
    <row r="49" spans="1:3" ht="12" thickTop="1">
      <c r="A49" s="236"/>
      <c r="B49" s="598" t="s">
        <v>378</v>
      </c>
      <c r="C49" s="599" t="s">
        <v>378</v>
      </c>
    </row>
    <row r="50" spans="1:3" ht="11.25" customHeight="1">
      <c r="A50" s="235"/>
      <c r="B50" s="584" t="s">
        <v>379</v>
      </c>
      <c r="C50" s="585" t="s">
        <v>379</v>
      </c>
    </row>
    <row r="51" spans="1:3">
      <c r="A51" s="235"/>
      <c r="B51" s="584" t="s">
        <v>380</v>
      </c>
      <c r="C51" s="585" t="s">
        <v>380</v>
      </c>
    </row>
    <row r="52" spans="1:3" ht="11.25" customHeight="1">
      <c r="A52" s="235"/>
      <c r="B52" s="584" t="s">
        <v>489</v>
      </c>
      <c r="C52" s="585" t="s">
        <v>381</v>
      </c>
    </row>
    <row r="53" spans="1:3" ht="33.6" customHeight="1">
      <c r="A53" s="235"/>
      <c r="B53" s="584" t="s">
        <v>382</v>
      </c>
      <c r="C53" s="585" t="s">
        <v>382</v>
      </c>
    </row>
    <row r="54" spans="1:3" ht="11.25" customHeight="1">
      <c r="A54" s="235"/>
      <c r="B54" s="584" t="s">
        <v>483</v>
      </c>
      <c r="C54" s="585" t="s">
        <v>383</v>
      </c>
    </row>
    <row r="55" spans="1:3" ht="11.25" customHeight="1" thickBot="1">
      <c r="A55" s="595" t="s">
        <v>430</v>
      </c>
      <c r="B55" s="596"/>
      <c r="C55" s="597"/>
    </row>
    <row r="56" spans="1:3" ht="12" thickTop="1">
      <c r="A56" s="236"/>
      <c r="B56" s="598" t="s">
        <v>378</v>
      </c>
      <c r="C56" s="599" t="s">
        <v>378</v>
      </c>
    </row>
    <row r="57" spans="1:3">
      <c r="A57" s="235"/>
      <c r="B57" s="584" t="s">
        <v>384</v>
      </c>
      <c r="C57" s="585" t="s">
        <v>384</v>
      </c>
    </row>
    <row r="58" spans="1:3">
      <c r="A58" s="235"/>
      <c r="B58" s="584" t="s">
        <v>436</v>
      </c>
      <c r="C58" s="585" t="s">
        <v>385</v>
      </c>
    </row>
    <row r="59" spans="1:3">
      <c r="A59" s="235"/>
      <c r="B59" s="584" t="s">
        <v>386</v>
      </c>
      <c r="C59" s="585" t="s">
        <v>386</v>
      </c>
    </row>
    <row r="60" spans="1:3">
      <c r="A60" s="235"/>
      <c r="B60" s="584" t="s">
        <v>387</v>
      </c>
      <c r="C60" s="585" t="s">
        <v>387</v>
      </c>
    </row>
    <row r="61" spans="1:3">
      <c r="A61" s="235"/>
      <c r="B61" s="584" t="s">
        <v>388</v>
      </c>
      <c r="C61" s="585" t="s">
        <v>388</v>
      </c>
    </row>
    <row r="62" spans="1:3">
      <c r="A62" s="235"/>
      <c r="B62" s="584" t="s">
        <v>437</v>
      </c>
      <c r="C62" s="585" t="s">
        <v>389</v>
      </c>
    </row>
    <row r="63" spans="1:3">
      <c r="A63" s="235"/>
      <c r="B63" s="584" t="s">
        <v>390</v>
      </c>
      <c r="C63" s="585" t="s">
        <v>390</v>
      </c>
    </row>
    <row r="64" spans="1:3" ht="12" thickBot="1">
      <c r="A64" s="237"/>
      <c r="B64" s="593" t="s">
        <v>391</v>
      </c>
      <c r="C64" s="594" t="s">
        <v>391</v>
      </c>
    </row>
    <row r="65" spans="1:3" ht="11.25" customHeight="1" thickTop="1">
      <c r="A65" s="586" t="s">
        <v>431</v>
      </c>
      <c r="B65" s="587"/>
      <c r="C65" s="588"/>
    </row>
    <row r="66" spans="1:3" ht="12" thickBot="1">
      <c r="A66" s="237"/>
      <c r="B66" s="593" t="s">
        <v>392</v>
      </c>
      <c r="C66" s="594" t="s">
        <v>392</v>
      </c>
    </row>
    <row r="67" spans="1:3" ht="11.25" customHeight="1" thickTop="1" thickBot="1">
      <c r="A67" s="595" t="s">
        <v>432</v>
      </c>
      <c r="B67" s="596"/>
      <c r="C67" s="597"/>
    </row>
    <row r="68" spans="1:3" ht="12" thickTop="1">
      <c r="A68" s="236"/>
      <c r="B68" s="598" t="s">
        <v>393</v>
      </c>
      <c r="C68" s="599" t="s">
        <v>393</v>
      </c>
    </row>
    <row r="69" spans="1:3">
      <c r="A69" s="235"/>
      <c r="B69" s="584" t="s">
        <v>394</v>
      </c>
      <c r="C69" s="585" t="s">
        <v>394</v>
      </c>
    </row>
    <row r="70" spans="1:3">
      <c r="A70" s="235"/>
      <c r="B70" s="584" t="s">
        <v>395</v>
      </c>
      <c r="C70" s="585" t="s">
        <v>395</v>
      </c>
    </row>
    <row r="71" spans="1:3" ht="38.25" customHeight="1">
      <c r="A71" s="235"/>
      <c r="B71" s="591" t="s">
        <v>439</v>
      </c>
      <c r="C71" s="592" t="s">
        <v>396</v>
      </c>
    </row>
    <row r="72" spans="1:3" ht="33.75" customHeight="1">
      <c r="A72" s="235"/>
      <c r="B72" s="591" t="s">
        <v>442</v>
      </c>
      <c r="C72" s="592" t="s">
        <v>397</v>
      </c>
    </row>
    <row r="73" spans="1:3" ht="15.75" customHeight="1">
      <c r="A73" s="235"/>
      <c r="B73" s="591" t="s">
        <v>438</v>
      </c>
      <c r="C73" s="592" t="s">
        <v>398</v>
      </c>
    </row>
    <row r="74" spans="1:3">
      <c r="A74" s="235"/>
      <c r="B74" s="584" t="s">
        <v>399</v>
      </c>
      <c r="C74" s="585" t="s">
        <v>399</v>
      </c>
    </row>
    <row r="75" spans="1:3" ht="12" thickBot="1">
      <c r="A75" s="237"/>
      <c r="B75" s="593" t="s">
        <v>400</v>
      </c>
      <c r="C75" s="594" t="s">
        <v>400</v>
      </c>
    </row>
    <row r="76" spans="1:3" ht="12" thickTop="1">
      <c r="A76" s="586" t="s">
        <v>466</v>
      </c>
      <c r="B76" s="587"/>
      <c r="C76" s="588"/>
    </row>
    <row r="77" spans="1:3">
      <c r="A77" s="235"/>
      <c r="B77" s="584" t="s">
        <v>392</v>
      </c>
      <c r="C77" s="585"/>
    </row>
    <row r="78" spans="1:3">
      <c r="A78" s="235"/>
      <c r="B78" s="584" t="s">
        <v>464</v>
      </c>
      <c r="C78" s="585"/>
    </row>
    <row r="79" spans="1:3">
      <c r="A79" s="235"/>
      <c r="B79" s="584" t="s">
        <v>465</v>
      </c>
      <c r="C79" s="585"/>
    </row>
    <row r="80" spans="1:3">
      <c r="A80" s="586" t="s">
        <v>467</v>
      </c>
      <c r="B80" s="587"/>
      <c r="C80" s="588"/>
    </row>
    <row r="81" spans="1:3">
      <c r="A81" s="235"/>
      <c r="B81" s="584" t="s">
        <v>392</v>
      </c>
      <c r="C81" s="585"/>
    </row>
    <row r="82" spans="1:3">
      <c r="A82" s="235"/>
      <c r="B82" s="584" t="s">
        <v>468</v>
      </c>
      <c r="C82" s="585"/>
    </row>
    <row r="83" spans="1:3" ht="76.5" customHeight="1">
      <c r="A83" s="235"/>
      <c r="B83" s="584" t="s">
        <v>482</v>
      </c>
      <c r="C83" s="585"/>
    </row>
    <row r="84" spans="1:3" ht="53.25" customHeight="1">
      <c r="A84" s="235"/>
      <c r="B84" s="584" t="s">
        <v>481</v>
      </c>
      <c r="C84" s="585"/>
    </row>
    <row r="85" spans="1:3">
      <c r="A85" s="235"/>
      <c r="B85" s="584" t="s">
        <v>469</v>
      </c>
      <c r="C85" s="585"/>
    </row>
    <row r="86" spans="1:3">
      <c r="A86" s="235"/>
      <c r="B86" s="584" t="s">
        <v>470</v>
      </c>
      <c r="C86" s="585"/>
    </row>
    <row r="87" spans="1:3">
      <c r="A87" s="235"/>
      <c r="B87" s="584" t="s">
        <v>471</v>
      </c>
      <c r="C87" s="585"/>
    </row>
    <row r="88" spans="1:3">
      <c r="A88" s="586" t="s">
        <v>472</v>
      </c>
      <c r="B88" s="587"/>
      <c r="C88" s="588"/>
    </row>
    <row r="89" spans="1:3">
      <c r="A89" s="235"/>
      <c r="B89" s="584" t="s">
        <v>392</v>
      </c>
      <c r="C89" s="585"/>
    </row>
    <row r="90" spans="1:3">
      <c r="A90" s="235"/>
      <c r="B90" s="584" t="s">
        <v>474</v>
      </c>
      <c r="C90" s="585"/>
    </row>
    <row r="91" spans="1:3" ht="12" customHeight="1">
      <c r="A91" s="235"/>
      <c r="B91" s="584" t="s">
        <v>475</v>
      </c>
      <c r="C91" s="585"/>
    </row>
    <row r="92" spans="1:3">
      <c r="A92" s="235"/>
      <c r="B92" s="584" t="s">
        <v>476</v>
      </c>
      <c r="C92" s="585"/>
    </row>
    <row r="93" spans="1:3" ht="24.75" customHeight="1">
      <c r="A93" s="235"/>
      <c r="B93" s="589" t="s">
        <v>517</v>
      </c>
      <c r="C93" s="590"/>
    </row>
    <row r="94" spans="1:3" ht="24" customHeight="1">
      <c r="A94" s="235"/>
      <c r="B94" s="589" t="s">
        <v>518</v>
      </c>
      <c r="C94" s="590"/>
    </row>
    <row r="95" spans="1:3" ht="13.5" customHeight="1">
      <c r="A95" s="235"/>
      <c r="B95" s="606" t="s">
        <v>477</v>
      </c>
      <c r="C95" s="607"/>
    </row>
    <row r="96" spans="1:3" ht="11.25" customHeight="1" thickBot="1">
      <c r="A96" s="600" t="s">
        <v>513</v>
      </c>
      <c r="B96" s="601"/>
      <c r="C96" s="602"/>
    </row>
    <row r="97" spans="1:3" ht="12.75" thickTop="1" thickBot="1">
      <c r="A97" s="605" t="s">
        <v>401</v>
      </c>
      <c r="B97" s="605"/>
      <c r="C97" s="605"/>
    </row>
    <row r="98" spans="1:3">
      <c r="A98" s="373">
        <v>2</v>
      </c>
      <c r="B98" s="370" t="s">
        <v>493</v>
      </c>
      <c r="C98" s="370" t="s">
        <v>514</v>
      </c>
    </row>
    <row r="99" spans="1:3">
      <c r="A99" s="241">
        <v>3</v>
      </c>
      <c r="B99" s="371" t="s">
        <v>494</v>
      </c>
      <c r="C99" s="372" t="s">
        <v>515</v>
      </c>
    </row>
    <row r="100" spans="1:3">
      <c r="A100" s="241">
        <v>4</v>
      </c>
      <c r="B100" s="371" t="s">
        <v>495</v>
      </c>
      <c r="C100" s="372" t="s">
        <v>519</v>
      </c>
    </row>
    <row r="101" spans="1:3" ht="11.25" customHeight="1">
      <c r="A101" s="241">
        <v>5</v>
      </c>
      <c r="B101" s="371" t="s">
        <v>496</v>
      </c>
      <c r="C101" s="372" t="s">
        <v>516</v>
      </c>
    </row>
    <row r="102" spans="1:3" ht="12" customHeight="1">
      <c r="A102" s="241">
        <v>6</v>
      </c>
      <c r="B102" s="371" t="s">
        <v>511</v>
      </c>
      <c r="C102" s="372" t="s">
        <v>497</v>
      </c>
    </row>
    <row r="103" spans="1:3" ht="12" customHeight="1">
      <c r="A103" s="241">
        <v>7</v>
      </c>
      <c r="B103" s="371" t="s">
        <v>498</v>
      </c>
      <c r="C103" s="372" t="s">
        <v>512</v>
      </c>
    </row>
    <row r="104" spans="1:3">
      <c r="A104" s="241">
        <v>8</v>
      </c>
      <c r="B104" s="371" t="s">
        <v>503</v>
      </c>
      <c r="C104" s="372" t="s">
        <v>523</v>
      </c>
    </row>
    <row r="105" spans="1:3" ht="11.25" customHeight="1">
      <c r="A105" s="586" t="s">
        <v>478</v>
      </c>
      <c r="B105" s="587"/>
      <c r="C105" s="588"/>
    </row>
    <row r="106" spans="1:3" ht="27.6" customHeight="1">
      <c r="A106" s="235"/>
      <c r="B106" s="603" t="s">
        <v>392</v>
      </c>
      <c r="C106" s="604"/>
    </row>
    <row r="107" spans="1:3">
      <c r="A107" s="234"/>
      <c r="B107" s="234"/>
      <c r="C107" s="234"/>
    </row>
    <row r="108" spans="1:3">
      <c r="A108" s="234"/>
      <c r="B108" s="234"/>
      <c r="C108" s="234"/>
    </row>
    <row r="109" spans="1:3">
      <c r="A109" s="234"/>
      <c r="B109" s="234"/>
      <c r="C109" s="234"/>
    </row>
    <row r="110" spans="1:3">
      <c r="A110" s="234"/>
      <c r="B110" s="234"/>
      <c r="C110" s="234"/>
    </row>
    <row r="111" spans="1:3">
      <c r="A111" s="234"/>
      <c r="B111" s="234"/>
      <c r="C111" s="234"/>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xSplit="1" ySplit="5" topLeftCell="B11" activePane="bottomRight" state="frozen"/>
      <selection activeCell="G33" sqref="G33"/>
      <selection pane="topRight" activeCell="G33" sqref="G33"/>
      <selection pane="bottomLeft" activeCell="G33" sqref="G33"/>
      <selection pane="bottomRight" activeCell="E2" sqref="E2"/>
    </sheetView>
  </sheetViews>
  <sheetFormatPr defaultRowHeight="15.75"/>
  <cols>
    <col min="1" max="1" width="9.5703125" style="19" bestFit="1" customWidth="1"/>
    <col min="2" max="2" width="86" style="16" customWidth="1"/>
    <col min="3" max="3" width="12.7109375" style="16" customWidth="1"/>
    <col min="4" max="7" width="12.7109375" style="1" customWidth="1"/>
    <col min="8" max="11" width="6.7109375" style="505" customWidth="1"/>
    <col min="12" max="13" width="6.7109375" customWidth="1"/>
  </cols>
  <sheetData>
    <row r="1" spans="1:12">
      <c r="A1" s="17" t="s">
        <v>190</v>
      </c>
      <c r="B1" s="470" t="s">
        <v>619</v>
      </c>
    </row>
    <row r="2" spans="1:12">
      <c r="A2" s="17" t="s">
        <v>191</v>
      </c>
      <c r="B2" s="496">
        <v>44012</v>
      </c>
      <c r="C2" s="29"/>
      <c r="D2" s="18"/>
      <c r="E2" s="18"/>
      <c r="F2" s="18"/>
      <c r="G2" s="18"/>
      <c r="H2" s="506"/>
    </row>
    <row r="3" spans="1:12">
      <c r="A3" s="17"/>
      <c r="C3" s="29"/>
      <c r="D3" s="18"/>
      <c r="E3" s="18"/>
      <c r="F3" s="18"/>
      <c r="G3" s="18"/>
      <c r="H3" s="506"/>
    </row>
    <row r="4" spans="1:12" ht="16.5" thickBot="1">
      <c r="A4" s="72" t="s">
        <v>404</v>
      </c>
      <c r="B4" s="216" t="s">
        <v>225</v>
      </c>
      <c r="C4" s="217"/>
      <c r="D4" s="218"/>
      <c r="E4" s="218"/>
      <c r="F4" s="218"/>
      <c r="G4" s="218"/>
      <c r="H4" s="506"/>
    </row>
    <row r="5" spans="1:12" ht="15">
      <c r="A5" s="336" t="s">
        <v>26</v>
      </c>
      <c r="B5" s="337"/>
      <c r="C5" s="484">
        <v>44012</v>
      </c>
      <c r="D5" s="484">
        <v>43921</v>
      </c>
      <c r="E5" s="484">
        <v>43830</v>
      </c>
      <c r="F5" s="484">
        <v>43738</v>
      </c>
      <c r="G5" s="485">
        <v>43646</v>
      </c>
    </row>
    <row r="6" spans="1:12" ht="15">
      <c r="A6" s="125"/>
      <c r="B6" s="32" t="s">
        <v>187</v>
      </c>
      <c r="C6" s="338"/>
      <c r="D6" s="338"/>
      <c r="E6" s="338"/>
      <c r="F6" s="338"/>
      <c r="G6" s="339"/>
    </row>
    <row r="7" spans="1:12" ht="15">
      <c r="A7" s="125"/>
      <c r="B7" s="33" t="s">
        <v>192</v>
      </c>
      <c r="C7" s="338"/>
      <c r="D7" s="338"/>
      <c r="E7" s="338"/>
      <c r="F7" s="338"/>
      <c r="G7" s="339"/>
    </row>
    <row r="8" spans="1:12" ht="15">
      <c r="A8" s="126">
        <v>1</v>
      </c>
      <c r="B8" s="250" t="s">
        <v>23</v>
      </c>
      <c r="C8" s="251">
        <v>215968401.19</v>
      </c>
      <c r="D8" s="252">
        <v>206517106.97999999</v>
      </c>
      <c r="E8" s="252">
        <v>229020832.70999998</v>
      </c>
      <c r="F8" s="252">
        <v>218750973.47</v>
      </c>
      <c r="G8" s="253">
        <v>210197881.79999998</v>
      </c>
      <c r="L8" s="504"/>
    </row>
    <row r="9" spans="1:12" ht="15">
      <c r="A9" s="126">
        <v>2</v>
      </c>
      <c r="B9" s="250" t="s">
        <v>89</v>
      </c>
      <c r="C9" s="251">
        <v>215968401.19</v>
      </c>
      <c r="D9" s="252">
        <v>206517106.97999999</v>
      </c>
      <c r="E9" s="252">
        <v>229020832.70999998</v>
      </c>
      <c r="F9" s="252">
        <v>218750973.47</v>
      </c>
      <c r="G9" s="253">
        <v>210197881.79999998</v>
      </c>
    </row>
    <row r="10" spans="1:12" ht="15">
      <c r="A10" s="126">
        <v>3</v>
      </c>
      <c r="B10" s="250" t="s">
        <v>88</v>
      </c>
      <c r="C10" s="251">
        <v>247142333.48140001</v>
      </c>
      <c r="D10" s="252">
        <v>240031437.33189449</v>
      </c>
      <c r="E10" s="252">
        <v>258633011.39696059</v>
      </c>
      <c r="F10" s="252">
        <v>248732469.75277609</v>
      </c>
      <c r="G10" s="253">
        <v>225806272.84884182</v>
      </c>
    </row>
    <row r="11" spans="1:12" ht="15">
      <c r="A11" s="125"/>
      <c r="B11" s="32" t="s">
        <v>188</v>
      </c>
      <c r="C11" s="338"/>
      <c r="D11" s="338"/>
      <c r="E11" s="338"/>
      <c r="F11" s="338"/>
      <c r="G11" s="339"/>
    </row>
    <row r="12" spans="1:12" ht="15" customHeight="1">
      <c r="A12" s="126">
        <v>4</v>
      </c>
      <c r="B12" s="250" t="s">
        <v>418</v>
      </c>
      <c r="C12" s="382">
        <v>1430337458.6237881</v>
      </c>
      <c r="D12" s="252">
        <v>1513604140.1932437</v>
      </c>
      <c r="E12" s="252">
        <v>1359785587.2047498</v>
      </c>
      <c r="F12" s="252">
        <v>1344638132.5189607</v>
      </c>
      <c r="G12" s="253">
        <v>1354642967.9517217</v>
      </c>
    </row>
    <row r="13" spans="1:12" ht="15">
      <c r="A13" s="125"/>
      <c r="B13" s="32" t="s">
        <v>90</v>
      </c>
      <c r="C13" s="338"/>
      <c r="D13" s="338"/>
      <c r="E13" s="338"/>
      <c r="F13" s="338"/>
      <c r="G13" s="339"/>
    </row>
    <row r="14" spans="1:12" s="2" customFormat="1" ht="15">
      <c r="A14" s="126"/>
      <c r="B14" s="33" t="s">
        <v>604</v>
      </c>
      <c r="C14" s="338"/>
      <c r="D14" s="338"/>
      <c r="E14" s="338"/>
      <c r="F14" s="338"/>
      <c r="G14" s="339"/>
      <c r="H14" s="505"/>
      <c r="I14" s="505"/>
      <c r="J14" s="505"/>
      <c r="K14" s="505"/>
    </row>
    <row r="15" spans="1:12" ht="15">
      <c r="A15" s="124">
        <v>5</v>
      </c>
      <c r="B15" s="31"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&gt;=5.42%</v>
      </c>
      <c r="C15" s="507">
        <v>0.15099122230763354</v>
      </c>
      <c r="D15" s="486">
        <v>0.13644063298719156</v>
      </c>
      <c r="E15" s="486">
        <v>0.16842422427846718</v>
      </c>
      <c r="F15" s="486">
        <v>0.16268389850004153</v>
      </c>
      <c r="G15" s="487">
        <v>0.15516847374022708</v>
      </c>
    </row>
    <row r="16" spans="1:12" ht="15" customHeight="1">
      <c r="A16" s="124">
        <v>6</v>
      </c>
      <c r="B16" s="31" t="str">
        <f>"პირველადი კაპიტალის კოეფიციენტი &gt;="&amp;ROUND('9.1. Capital Requirements'!$C$20*100, 2 )&amp;"%"</f>
        <v>პირველადი კაპიტალის კოეფიციენტი &gt;=7.23%</v>
      </c>
      <c r="C16" s="507">
        <v>0.15099122230763354</v>
      </c>
      <c r="D16" s="486">
        <v>0.13644063298719156</v>
      </c>
      <c r="E16" s="486">
        <v>0.16842422427846718</v>
      </c>
      <c r="F16" s="486">
        <v>0.16268389850004153</v>
      </c>
      <c r="G16" s="487">
        <v>0.15516847374022708</v>
      </c>
    </row>
    <row r="17" spans="1:7" ht="15">
      <c r="A17" s="124">
        <v>7</v>
      </c>
      <c r="B17" s="31" t="str">
        <f>"საზედამხედველო კაპიტალის კოეფიციენტი &gt;="&amp;ROUND('9.1. Capital Requirements'!$C$21*100,2)&amp;"%"</f>
        <v>საზედამხედველო კაპიტალის კოეფიციენტი &gt;=12.31%</v>
      </c>
      <c r="C17" s="507">
        <v>0.17278603170974086</v>
      </c>
      <c r="D17" s="486">
        <v>0.15858270399633642</v>
      </c>
      <c r="E17" s="486">
        <v>0.19020131837742218</v>
      </c>
      <c r="F17" s="486">
        <v>0.18498097275198963</v>
      </c>
      <c r="G17" s="487">
        <v>0.16669061752136108</v>
      </c>
    </row>
    <row r="18" spans="1:7" ht="15">
      <c r="A18" s="125"/>
      <c r="B18" s="32" t="s">
        <v>6</v>
      </c>
      <c r="C18" s="472"/>
      <c r="D18" s="338"/>
      <c r="E18" s="338"/>
      <c r="F18" s="338"/>
      <c r="G18" s="339"/>
    </row>
    <row r="19" spans="1:7" ht="15" customHeight="1">
      <c r="A19" s="127">
        <v>8</v>
      </c>
      <c r="B19" s="34" t="s">
        <v>7</v>
      </c>
      <c r="C19" s="473">
        <v>7.0148278795202051E-2</v>
      </c>
      <c r="D19" s="488">
        <v>7.0799938834958109E-2</v>
      </c>
      <c r="E19" s="488">
        <v>7.4598491471317488E-2</v>
      </c>
      <c r="F19" s="488">
        <v>7.547097025976339E-2</v>
      </c>
      <c r="G19" s="489">
        <v>7.5940988753890257E-2</v>
      </c>
    </row>
    <row r="20" spans="1:7" ht="15">
      <c r="A20" s="127">
        <v>9</v>
      </c>
      <c r="B20" s="34" t="s">
        <v>8</v>
      </c>
      <c r="C20" s="473">
        <v>4.1344712489973061E-2</v>
      </c>
      <c r="D20" s="488">
        <v>4.0223945394480869E-2</v>
      </c>
      <c r="E20" s="488">
        <v>3.7182167425987976E-2</v>
      </c>
      <c r="F20" s="488">
        <v>3.6969661371401834E-2</v>
      </c>
      <c r="G20" s="489">
        <v>3.6859486558429445E-2</v>
      </c>
    </row>
    <row r="21" spans="1:7" ht="15">
      <c r="A21" s="127">
        <v>10</v>
      </c>
      <c r="B21" s="34" t="s">
        <v>9</v>
      </c>
      <c r="C21" s="473">
        <v>1.7814133146248173E-2</v>
      </c>
      <c r="D21" s="488">
        <v>1.7400885598260491E-2</v>
      </c>
      <c r="E21" s="488">
        <v>2.3781958508763735E-2</v>
      </c>
      <c r="F21" s="488">
        <v>2.3868923491411873E-2</v>
      </c>
      <c r="G21" s="489">
        <v>2.3658601903984815E-2</v>
      </c>
    </row>
    <row r="22" spans="1:7" ht="15">
      <c r="A22" s="127">
        <v>11</v>
      </c>
      <c r="B22" s="34" t="s">
        <v>226</v>
      </c>
      <c r="C22" s="473">
        <v>2.8803566305228994E-2</v>
      </c>
      <c r="D22" s="488">
        <v>3.0575993440477244E-2</v>
      </c>
      <c r="E22" s="488">
        <v>3.7416324045329519E-2</v>
      </c>
      <c r="F22" s="488">
        <v>3.8501308888361549E-2</v>
      </c>
      <c r="G22" s="489">
        <v>3.9081502195460818E-2</v>
      </c>
    </row>
    <row r="23" spans="1:7" ht="15">
      <c r="A23" s="127">
        <v>12</v>
      </c>
      <c r="B23" s="34" t="s">
        <v>10</v>
      </c>
      <c r="C23" s="473">
        <v>-1.535893525127619E-2</v>
      </c>
      <c r="D23" s="488">
        <v>-5.3841947238291776E-2</v>
      </c>
      <c r="E23" s="488">
        <v>1.6603306420514993E-2</v>
      </c>
      <c r="F23" s="488">
        <v>1.3115457441101678E-2</v>
      </c>
      <c r="G23" s="489">
        <v>8.8224157700059289E-3</v>
      </c>
    </row>
    <row r="24" spans="1:7" ht="15">
      <c r="A24" s="127">
        <v>13</v>
      </c>
      <c r="B24" s="34" t="s">
        <v>11</v>
      </c>
      <c r="C24" s="473">
        <v>-0.11145483140039698</v>
      </c>
      <c r="D24" s="488">
        <v>-0.37960631663543476</v>
      </c>
      <c r="E24" s="488">
        <v>0.10984023371340056</v>
      </c>
      <c r="F24" s="488">
        <v>8.5606706722938825E-2</v>
      </c>
      <c r="G24" s="489">
        <v>5.6594468017330063E-2</v>
      </c>
    </row>
    <row r="25" spans="1:7" ht="15">
      <c r="A25" s="125"/>
      <c r="B25" s="32" t="s">
        <v>12</v>
      </c>
      <c r="C25" s="472"/>
      <c r="D25" s="490"/>
      <c r="E25" s="490"/>
      <c r="F25" s="490"/>
      <c r="G25" s="491"/>
    </row>
    <row r="26" spans="1:7" ht="15">
      <c r="A26" s="127">
        <v>14</v>
      </c>
      <c r="B26" s="34" t="s">
        <v>13</v>
      </c>
      <c r="C26" s="473">
        <v>6.5558648322932345E-2</v>
      </c>
      <c r="D26" s="488">
        <v>5.303639470575567E-2</v>
      </c>
      <c r="E26" s="488">
        <v>3.8814743834182715E-2</v>
      </c>
      <c r="F26" s="488">
        <v>5.5721109754603086E-2</v>
      </c>
      <c r="G26" s="489">
        <v>6.1735153385548892E-2</v>
      </c>
    </row>
    <row r="27" spans="1:7" ht="15" customHeight="1">
      <c r="A27" s="127">
        <v>15</v>
      </c>
      <c r="B27" s="34" t="s">
        <v>14</v>
      </c>
      <c r="C27" s="473">
        <v>6.2280671276398046E-2</v>
      </c>
      <c r="D27" s="488">
        <v>6.1956797060720319E-2</v>
      </c>
      <c r="E27" s="488">
        <v>3.8608235866513921E-2</v>
      </c>
      <c r="F27" s="488">
        <v>4.3655364173270726E-2</v>
      </c>
      <c r="G27" s="489">
        <v>4.4811190972136233E-2</v>
      </c>
    </row>
    <row r="28" spans="1:7" ht="15">
      <c r="A28" s="127">
        <v>16</v>
      </c>
      <c r="B28" s="34" t="s">
        <v>15</v>
      </c>
      <c r="C28" s="473">
        <v>0.58581702432703942</v>
      </c>
      <c r="D28" s="488">
        <v>0.59136987562684029</v>
      </c>
      <c r="E28" s="488">
        <v>0.55866720046453433</v>
      </c>
      <c r="F28" s="488">
        <v>0.57216847691981376</v>
      </c>
      <c r="G28" s="489">
        <v>0.63594775124018077</v>
      </c>
    </row>
    <row r="29" spans="1:7" ht="15" customHeight="1">
      <c r="A29" s="127">
        <v>17</v>
      </c>
      <c r="B29" s="34" t="s">
        <v>16</v>
      </c>
      <c r="C29" s="473">
        <v>0.52999861011906069</v>
      </c>
      <c r="D29" s="488">
        <v>0.57251364771530533</v>
      </c>
      <c r="E29" s="488">
        <v>0.54521103035847407</v>
      </c>
      <c r="F29" s="488">
        <v>0.56591274924137691</v>
      </c>
      <c r="G29" s="489">
        <v>0.56707310144366196</v>
      </c>
    </row>
    <row r="30" spans="1:7" ht="15">
      <c r="A30" s="127">
        <v>18</v>
      </c>
      <c r="B30" s="34" t="s">
        <v>17</v>
      </c>
      <c r="C30" s="473">
        <v>4.0616524880453989E-2</v>
      </c>
      <c r="D30" s="488">
        <v>0.11012236161272641</v>
      </c>
      <c r="E30" s="488">
        <v>9.0015197420837273E-2</v>
      </c>
      <c r="F30" s="488">
        <v>3.1148089287758179E-2</v>
      </c>
      <c r="G30" s="489">
        <v>3.5633842070909527E-2</v>
      </c>
    </row>
    <row r="31" spans="1:7" ht="15" customHeight="1">
      <c r="A31" s="125"/>
      <c r="B31" s="32" t="s">
        <v>18</v>
      </c>
      <c r="C31" s="472"/>
      <c r="D31" s="472"/>
      <c r="E31" s="472"/>
      <c r="F31" s="472"/>
      <c r="G31" s="492"/>
    </row>
    <row r="32" spans="1:7" ht="15" customHeight="1">
      <c r="A32" s="127">
        <v>19</v>
      </c>
      <c r="B32" s="34" t="s">
        <v>19</v>
      </c>
      <c r="C32" s="473">
        <v>0.29938818872778328</v>
      </c>
      <c r="D32" s="473">
        <v>0.28384706777695884</v>
      </c>
      <c r="E32" s="473">
        <v>0.28866582898190268</v>
      </c>
      <c r="F32" s="473">
        <v>0.32566285220930696</v>
      </c>
      <c r="G32" s="493">
        <v>0.31966287607294513</v>
      </c>
    </row>
    <row r="33" spans="1:7" ht="15" customHeight="1">
      <c r="A33" s="127">
        <v>20</v>
      </c>
      <c r="B33" s="34" t="s">
        <v>20</v>
      </c>
      <c r="C33" s="473">
        <v>0.65440337420677563</v>
      </c>
      <c r="D33" s="473">
        <v>0.67564734044270991</v>
      </c>
      <c r="E33" s="473">
        <v>0.65081832892319491</v>
      </c>
      <c r="F33" s="473">
        <v>0.68484755651922413</v>
      </c>
      <c r="G33" s="493">
        <v>0.6868560771496518</v>
      </c>
    </row>
    <row r="34" spans="1:7" ht="15" customHeight="1">
      <c r="A34" s="127">
        <v>21</v>
      </c>
      <c r="B34" s="254" t="s">
        <v>21</v>
      </c>
      <c r="C34" s="473">
        <v>0.22100725552248712</v>
      </c>
      <c r="D34" s="473">
        <v>0.22087661990105109</v>
      </c>
      <c r="E34" s="473">
        <v>0.2203742753075271</v>
      </c>
      <c r="F34" s="473">
        <v>0.22502680483253343</v>
      </c>
      <c r="G34" s="493">
        <v>0.23356354242549265</v>
      </c>
    </row>
    <row r="35" spans="1:7" ht="15" customHeight="1">
      <c r="A35" s="341"/>
      <c r="B35" s="32" t="s">
        <v>525</v>
      </c>
      <c r="C35" s="338"/>
      <c r="D35" s="338"/>
      <c r="E35" s="338"/>
      <c r="F35" s="338"/>
      <c r="G35" s="339"/>
    </row>
    <row r="36" spans="1:7" ht="15" customHeight="1">
      <c r="A36" s="127">
        <v>22</v>
      </c>
      <c r="B36" s="335" t="s">
        <v>509</v>
      </c>
      <c r="C36" s="254">
        <v>482228601.83367562</v>
      </c>
      <c r="D36" s="254">
        <v>510708194.84914559</v>
      </c>
      <c r="E36" s="254">
        <v>465115398.83957189</v>
      </c>
      <c r="F36" s="254">
        <v>461494515.50930411</v>
      </c>
      <c r="G36" s="340">
        <v>425348002.45933306</v>
      </c>
    </row>
    <row r="37" spans="1:7" ht="15">
      <c r="A37" s="127">
        <v>23</v>
      </c>
      <c r="B37" s="34" t="s">
        <v>510</v>
      </c>
      <c r="C37" s="254">
        <v>216193761.30444035</v>
      </c>
      <c r="D37" s="255">
        <v>232304827.58562928</v>
      </c>
      <c r="E37" s="255">
        <v>212250100.1957415</v>
      </c>
      <c r="F37" s="255">
        <v>232894584.11591014</v>
      </c>
      <c r="G37" s="256">
        <v>211554191.77801499</v>
      </c>
    </row>
    <row r="38" spans="1:7" thickBot="1">
      <c r="A38" s="128">
        <v>24</v>
      </c>
      <c r="B38" s="257" t="s">
        <v>508</v>
      </c>
      <c r="C38" s="515">
        <v>2.230538933797491</v>
      </c>
      <c r="D38" s="494">
        <v>2.1984398695326068</v>
      </c>
      <c r="E38" s="494">
        <v>2.1913553793879612</v>
      </c>
      <c r="F38" s="494">
        <v>1.9815596711326753</v>
      </c>
      <c r="G38" s="495">
        <v>2.0105865021367819</v>
      </c>
    </row>
    <row r="39" spans="1:7">
      <c r="A39" s="20"/>
    </row>
    <row r="40" spans="1:7" ht="39.75">
      <c r="B40" s="23" t="s">
        <v>603</v>
      </c>
    </row>
    <row r="41" spans="1:7" ht="65.25">
      <c r="B41" s="398" t="s">
        <v>524</v>
      </c>
      <c r="D41" s="367"/>
      <c r="E41" s="367"/>
      <c r="F41" s="367"/>
      <c r="G41" s="3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G33" sqref="G33"/>
      <selection pane="topRight" activeCell="G33" sqref="G33"/>
      <selection pane="bottomLeft" activeCell="G33" sqref="G33"/>
      <selection pane="bottomRight" activeCell="B1" sqref="B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7" t="s">
        <v>190</v>
      </c>
      <c r="B1" s="367" t="str">
        <f>Info!C2</f>
        <v>სს "ბაზისბანკი"</v>
      </c>
    </row>
    <row r="2" spans="1:8" ht="15.75">
      <c r="A2" s="17" t="s">
        <v>191</v>
      </c>
      <c r="B2" s="496">
        <v>44012</v>
      </c>
    </row>
    <row r="3" spans="1:8" ht="15.75">
      <c r="A3" s="17"/>
    </row>
    <row r="4" spans="1:8" ht="16.5" thickBot="1">
      <c r="A4" s="35" t="s">
        <v>405</v>
      </c>
      <c r="B4" s="73" t="s">
        <v>244</v>
      </c>
      <c r="C4" s="35"/>
      <c r="D4" s="36"/>
      <c r="E4" s="36"/>
      <c r="F4" s="37"/>
      <c r="G4" s="37"/>
      <c r="H4" s="38" t="s">
        <v>94</v>
      </c>
    </row>
    <row r="5" spans="1:8" ht="15.75">
      <c r="A5" s="39"/>
      <c r="B5" s="40"/>
      <c r="C5" s="531" t="s">
        <v>196</v>
      </c>
      <c r="D5" s="532"/>
      <c r="E5" s="533"/>
      <c r="F5" s="531" t="s">
        <v>197</v>
      </c>
      <c r="G5" s="532"/>
      <c r="H5" s="534"/>
    </row>
    <row r="6" spans="1:8" ht="15.75">
      <c r="A6" s="41" t="s">
        <v>26</v>
      </c>
      <c r="B6" s="42" t="s">
        <v>154</v>
      </c>
      <c r="C6" s="43" t="s">
        <v>27</v>
      </c>
      <c r="D6" s="43" t="s">
        <v>95</v>
      </c>
      <c r="E6" s="43" t="s">
        <v>68</v>
      </c>
      <c r="F6" s="43" t="s">
        <v>27</v>
      </c>
      <c r="G6" s="43" t="s">
        <v>95</v>
      </c>
      <c r="H6" s="44" t="s">
        <v>68</v>
      </c>
    </row>
    <row r="7" spans="1:8" ht="15.75">
      <c r="A7" s="41">
        <v>1</v>
      </c>
      <c r="B7" s="45" t="s">
        <v>155</v>
      </c>
      <c r="C7" s="258">
        <v>18051165.550000001</v>
      </c>
      <c r="D7" s="258">
        <v>22922076.5064</v>
      </c>
      <c r="E7" s="259">
        <v>40973242.056400001</v>
      </c>
      <c r="F7" s="260">
        <v>15870649.57</v>
      </c>
      <c r="G7" s="261">
        <v>22057897.6283</v>
      </c>
      <c r="H7" s="262">
        <v>37928547.198300004</v>
      </c>
    </row>
    <row r="8" spans="1:8" ht="15.75">
      <c r="A8" s="41">
        <v>2</v>
      </c>
      <c r="B8" s="45" t="s">
        <v>156</v>
      </c>
      <c r="C8" s="258">
        <v>32868386.66</v>
      </c>
      <c r="D8" s="258">
        <v>205571253.6882</v>
      </c>
      <c r="E8" s="259">
        <v>238439640.34819999</v>
      </c>
      <c r="F8" s="260">
        <v>25656300.550000001</v>
      </c>
      <c r="G8" s="261">
        <v>223699665.8163</v>
      </c>
      <c r="H8" s="262">
        <v>249355966.36630002</v>
      </c>
    </row>
    <row r="9" spans="1:8" ht="15.75">
      <c r="A9" s="41">
        <v>3</v>
      </c>
      <c r="B9" s="45" t="s">
        <v>157</v>
      </c>
      <c r="C9" s="258">
        <v>10873380.289999999</v>
      </c>
      <c r="D9" s="258">
        <v>84289494.194299996</v>
      </c>
      <c r="E9" s="259">
        <v>95162874.484299988</v>
      </c>
      <c r="F9" s="260">
        <v>10258721.619999999</v>
      </c>
      <c r="G9" s="261">
        <v>24214798.177299999</v>
      </c>
      <c r="H9" s="262">
        <v>34473519.797299996</v>
      </c>
    </row>
    <row r="10" spans="1:8" ht="15.75">
      <c r="A10" s="41">
        <v>4</v>
      </c>
      <c r="B10" s="45" t="s">
        <v>186</v>
      </c>
      <c r="C10" s="258">
        <v>0</v>
      </c>
      <c r="D10" s="258">
        <v>0</v>
      </c>
      <c r="E10" s="259">
        <v>0</v>
      </c>
      <c r="F10" s="260">
        <v>0</v>
      </c>
      <c r="G10" s="261">
        <v>0</v>
      </c>
      <c r="H10" s="262">
        <v>0</v>
      </c>
    </row>
    <row r="11" spans="1:8" ht="15.75">
      <c r="A11" s="41">
        <v>5</v>
      </c>
      <c r="B11" s="45" t="s">
        <v>158</v>
      </c>
      <c r="C11" s="258">
        <v>236326397.5</v>
      </c>
      <c r="D11" s="258">
        <v>5988192</v>
      </c>
      <c r="E11" s="259">
        <v>242314589.5</v>
      </c>
      <c r="F11" s="260">
        <v>199917743.81999999</v>
      </c>
      <c r="G11" s="261">
        <v>5622652</v>
      </c>
      <c r="H11" s="262">
        <v>205540395.81999999</v>
      </c>
    </row>
    <row r="12" spans="1:8" ht="15.75">
      <c r="A12" s="41">
        <v>6.1</v>
      </c>
      <c r="B12" s="46" t="s">
        <v>159</v>
      </c>
      <c r="C12" s="258">
        <v>429662073.26999998</v>
      </c>
      <c r="D12" s="258">
        <v>607710533.7809999</v>
      </c>
      <c r="E12" s="259">
        <v>1037372607.0509999</v>
      </c>
      <c r="F12" s="260">
        <v>344811273.32999998</v>
      </c>
      <c r="G12" s="261">
        <v>602336490.49960005</v>
      </c>
      <c r="H12" s="262">
        <v>947147763.8296001</v>
      </c>
    </row>
    <row r="13" spans="1:8" ht="15.75">
      <c r="A13" s="41">
        <v>6.2</v>
      </c>
      <c r="B13" s="46" t="s">
        <v>160</v>
      </c>
      <c r="C13" s="258">
        <v>-21064722.61851763</v>
      </c>
      <c r="D13" s="258">
        <v>-43543539.712365739</v>
      </c>
      <c r="E13" s="259">
        <v>-64608262.330883369</v>
      </c>
      <c r="F13" s="260">
        <v>-11161393.138400001</v>
      </c>
      <c r="G13" s="261">
        <v>-31281426.185399998</v>
      </c>
      <c r="H13" s="262">
        <v>-42442819.323799998</v>
      </c>
    </row>
    <row r="14" spans="1:8" ht="15.75">
      <c r="A14" s="41">
        <v>6</v>
      </c>
      <c r="B14" s="45" t="s">
        <v>161</v>
      </c>
      <c r="C14" s="259">
        <v>408597350.65148234</v>
      </c>
      <c r="D14" s="259">
        <v>564166994.06863415</v>
      </c>
      <c r="E14" s="259">
        <v>972764344.7201165</v>
      </c>
      <c r="F14" s="259">
        <v>333649880.19159997</v>
      </c>
      <c r="G14" s="259">
        <v>571055064.31420004</v>
      </c>
      <c r="H14" s="262">
        <v>904704944.50580001</v>
      </c>
    </row>
    <row r="15" spans="1:8" ht="15.75">
      <c r="A15" s="41">
        <v>7</v>
      </c>
      <c r="B15" s="45" t="s">
        <v>162</v>
      </c>
      <c r="C15" s="258">
        <v>10985584.879999999</v>
      </c>
      <c r="D15" s="258">
        <v>6441332.0553000001</v>
      </c>
      <c r="E15" s="259">
        <v>17426916.9353</v>
      </c>
      <c r="F15" s="260">
        <v>7325712.71</v>
      </c>
      <c r="G15" s="261">
        <v>3240513.7419999992</v>
      </c>
      <c r="H15" s="262">
        <v>10566226.452</v>
      </c>
    </row>
    <row r="16" spans="1:8" ht="15.75">
      <c r="A16" s="41">
        <v>8</v>
      </c>
      <c r="B16" s="45" t="s">
        <v>163</v>
      </c>
      <c r="C16" s="258">
        <v>13192769.098000001</v>
      </c>
      <c r="D16" s="258" t="s">
        <v>623</v>
      </c>
      <c r="E16" s="259">
        <v>13192769.098000001</v>
      </c>
      <c r="F16" s="260">
        <v>8048305.1299999999</v>
      </c>
      <c r="G16" s="261" t="s">
        <v>623</v>
      </c>
      <c r="H16" s="262">
        <v>8048305.1299999999</v>
      </c>
    </row>
    <row r="17" spans="1:8" ht="15.75">
      <c r="A17" s="41">
        <v>9</v>
      </c>
      <c r="B17" s="45" t="s">
        <v>164</v>
      </c>
      <c r="C17" s="258">
        <v>17062704.219999999</v>
      </c>
      <c r="D17" s="258">
        <v>0</v>
      </c>
      <c r="E17" s="259">
        <v>17062704.219999999</v>
      </c>
      <c r="F17" s="260">
        <v>9362704.2200000007</v>
      </c>
      <c r="G17" s="261">
        <v>0</v>
      </c>
      <c r="H17" s="262">
        <v>9362704.2200000007</v>
      </c>
    </row>
    <row r="18" spans="1:8" ht="15.75">
      <c r="A18" s="41">
        <v>10</v>
      </c>
      <c r="B18" s="45" t="s">
        <v>165</v>
      </c>
      <c r="C18" s="258">
        <v>32257229.800000001</v>
      </c>
      <c r="D18" s="258" t="s">
        <v>623</v>
      </c>
      <c r="E18" s="259">
        <v>32257229.800000001</v>
      </c>
      <c r="F18" s="260">
        <v>31381804.27</v>
      </c>
      <c r="G18" s="261" t="s">
        <v>623</v>
      </c>
      <c r="H18" s="262">
        <v>31381804.27</v>
      </c>
    </row>
    <row r="19" spans="1:8" ht="15.75">
      <c r="A19" s="41">
        <v>11</v>
      </c>
      <c r="B19" s="45" t="s">
        <v>166</v>
      </c>
      <c r="C19" s="258">
        <v>9263009.4473999981</v>
      </c>
      <c r="D19" s="258">
        <v>878091.0172</v>
      </c>
      <c r="E19" s="259">
        <v>10141100.464599999</v>
      </c>
      <c r="F19" s="260">
        <v>8261859.9853999997</v>
      </c>
      <c r="G19" s="261">
        <v>1168779.8481000001</v>
      </c>
      <c r="H19" s="262">
        <v>9430639.8334999997</v>
      </c>
    </row>
    <row r="20" spans="1:8" ht="15.75">
      <c r="A20" s="41">
        <v>12</v>
      </c>
      <c r="B20" s="47" t="s">
        <v>167</v>
      </c>
      <c r="C20" s="259">
        <v>789477978.09688234</v>
      </c>
      <c r="D20" s="259">
        <v>890257433.53003407</v>
      </c>
      <c r="E20" s="259">
        <v>1679735411.6269164</v>
      </c>
      <c r="F20" s="259">
        <v>649733682.06700003</v>
      </c>
      <c r="G20" s="259">
        <v>851059371.52619994</v>
      </c>
      <c r="H20" s="262">
        <v>1500793053.5932</v>
      </c>
    </row>
    <row r="21" spans="1:8" ht="15.75">
      <c r="A21" s="41"/>
      <c r="B21" s="42" t="s">
        <v>184</v>
      </c>
      <c r="C21" s="263"/>
      <c r="D21" s="263"/>
      <c r="E21" s="263"/>
      <c r="F21" s="264"/>
      <c r="G21" s="265"/>
      <c r="H21" s="266"/>
    </row>
    <row r="22" spans="1:8" ht="15.75">
      <c r="A22" s="41">
        <v>13</v>
      </c>
      <c r="B22" s="45" t="s">
        <v>168</v>
      </c>
      <c r="C22" s="258">
        <v>25401144.460000001</v>
      </c>
      <c r="D22" s="258">
        <v>42048520</v>
      </c>
      <c r="E22" s="259">
        <v>67449664.460000008</v>
      </c>
      <c r="F22" s="260">
        <v>10001144.460000001</v>
      </c>
      <c r="G22" s="261">
        <v>3265700</v>
      </c>
      <c r="H22" s="262">
        <v>13266844.460000001</v>
      </c>
    </row>
    <row r="23" spans="1:8" ht="15.75">
      <c r="A23" s="41">
        <v>14</v>
      </c>
      <c r="B23" s="45" t="s">
        <v>169</v>
      </c>
      <c r="C23" s="258">
        <v>112766005.34999999</v>
      </c>
      <c r="D23" s="258">
        <v>86469418.479400009</v>
      </c>
      <c r="E23" s="259">
        <v>199235423.8294</v>
      </c>
      <c r="F23" s="260">
        <v>128416240.92</v>
      </c>
      <c r="G23" s="261">
        <v>85607775.326900005</v>
      </c>
      <c r="H23" s="262">
        <v>214024016.24690002</v>
      </c>
    </row>
    <row r="24" spans="1:8" ht="15.75">
      <c r="A24" s="41">
        <v>15</v>
      </c>
      <c r="B24" s="45" t="s">
        <v>170</v>
      </c>
      <c r="C24" s="258">
        <v>40787846.019999996</v>
      </c>
      <c r="D24" s="258">
        <v>131210443.4782</v>
      </c>
      <c r="E24" s="259">
        <v>171998289.4982</v>
      </c>
      <c r="F24" s="260">
        <v>47069888.340000004</v>
      </c>
      <c r="G24" s="261">
        <v>89436637.457900003</v>
      </c>
      <c r="H24" s="262">
        <v>136506525.79790002</v>
      </c>
    </row>
    <row r="25" spans="1:8" ht="15.75">
      <c r="A25" s="41">
        <v>16</v>
      </c>
      <c r="B25" s="45" t="s">
        <v>171</v>
      </c>
      <c r="C25" s="258">
        <v>86311809.890000001</v>
      </c>
      <c r="D25" s="258">
        <v>304879947.7597</v>
      </c>
      <c r="E25" s="259">
        <v>391191757.64969999</v>
      </c>
      <c r="F25" s="260">
        <v>103464788.69000001</v>
      </c>
      <c r="G25" s="261">
        <v>316068829.97969997</v>
      </c>
      <c r="H25" s="262">
        <v>419533618.66969997</v>
      </c>
    </row>
    <row r="26" spans="1:8" ht="15.75">
      <c r="A26" s="41">
        <v>17</v>
      </c>
      <c r="B26" s="45" t="s">
        <v>172</v>
      </c>
      <c r="C26" s="263">
        <v>0</v>
      </c>
      <c r="D26" s="263">
        <v>0</v>
      </c>
      <c r="E26" s="259">
        <v>0</v>
      </c>
      <c r="F26" s="264">
        <v>0</v>
      </c>
      <c r="G26" s="265">
        <v>0</v>
      </c>
      <c r="H26" s="262">
        <v>0</v>
      </c>
    </row>
    <row r="27" spans="1:8" ht="15.75">
      <c r="A27" s="41">
        <v>18</v>
      </c>
      <c r="B27" s="45" t="s">
        <v>173</v>
      </c>
      <c r="C27" s="258">
        <v>224561221.43000001</v>
      </c>
      <c r="D27" s="258">
        <v>353904889.34830004</v>
      </c>
      <c r="E27" s="259">
        <v>578466110.77830005</v>
      </c>
      <c r="F27" s="260">
        <v>99886000</v>
      </c>
      <c r="G27" s="261">
        <v>366460485.99629998</v>
      </c>
      <c r="H27" s="262">
        <v>466346485.99629998</v>
      </c>
    </row>
    <row r="28" spans="1:8" ht="15.75">
      <c r="A28" s="41">
        <v>19</v>
      </c>
      <c r="B28" s="45" t="s">
        <v>174</v>
      </c>
      <c r="C28" s="258">
        <v>3137769.73</v>
      </c>
      <c r="D28" s="258">
        <v>10712480.544799998</v>
      </c>
      <c r="E28" s="259">
        <v>13850250.274799999</v>
      </c>
      <c r="F28" s="260">
        <v>2379619.09</v>
      </c>
      <c r="G28" s="261">
        <v>12682158.6379</v>
      </c>
      <c r="H28" s="262">
        <v>15061777.7279</v>
      </c>
    </row>
    <row r="29" spans="1:8" ht="15.75">
      <c r="A29" s="41">
        <v>20</v>
      </c>
      <c r="B29" s="45" t="s">
        <v>96</v>
      </c>
      <c r="C29" s="258">
        <v>8860407.0100000016</v>
      </c>
      <c r="D29" s="258">
        <v>6035207.4503000006</v>
      </c>
      <c r="E29" s="259">
        <v>14895614.460300002</v>
      </c>
      <c r="F29" s="260">
        <v>9400591.9600000009</v>
      </c>
      <c r="G29" s="261">
        <v>5202461.3981999997</v>
      </c>
      <c r="H29" s="262">
        <v>14603053.358200001</v>
      </c>
    </row>
    <row r="30" spans="1:8" ht="15.75">
      <c r="A30" s="41">
        <v>21</v>
      </c>
      <c r="B30" s="45" t="s">
        <v>175</v>
      </c>
      <c r="C30" s="258">
        <v>0</v>
      </c>
      <c r="D30" s="258">
        <v>14970480</v>
      </c>
      <c r="E30" s="259">
        <v>14970480</v>
      </c>
      <c r="F30" s="260">
        <v>0</v>
      </c>
      <c r="G30" s="261">
        <v>0</v>
      </c>
      <c r="H30" s="262">
        <v>0</v>
      </c>
    </row>
    <row r="31" spans="1:8" ht="15.75">
      <c r="A31" s="41">
        <v>22</v>
      </c>
      <c r="B31" s="47" t="s">
        <v>176</v>
      </c>
      <c r="C31" s="259">
        <v>501826203.88999999</v>
      </c>
      <c r="D31" s="259">
        <v>950231387.06069994</v>
      </c>
      <c r="E31" s="259">
        <v>1452057590.9506998</v>
      </c>
      <c r="F31" s="259">
        <v>400618273.45999998</v>
      </c>
      <c r="G31" s="259">
        <v>878724048.79689991</v>
      </c>
      <c r="H31" s="262">
        <v>1279342322.2568998</v>
      </c>
    </row>
    <row r="32" spans="1:8" ht="15.75">
      <c r="A32" s="41"/>
      <c r="B32" s="42" t="s">
        <v>185</v>
      </c>
      <c r="C32" s="263"/>
      <c r="D32" s="263"/>
      <c r="E32" s="258"/>
      <c r="F32" s="264"/>
      <c r="G32" s="265"/>
      <c r="H32" s="266"/>
    </row>
    <row r="33" spans="1:8" ht="15.75">
      <c r="A33" s="41">
        <v>23</v>
      </c>
      <c r="B33" s="45" t="s">
        <v>177</v>
      </c>
      <c r="C33" s="258">
        <v>16181147</v>
      </c>
      <c r="D33" s="263" t="s">
        <v>623</v>
      </c>
      <c r="E33" s="259">
        <v>16181147</v>
      </c>
      <c r="F33" s="260">
        <v>16137647</v>
      </c>
      <c r="G33" s="265" t="s">
        <v>623</v>
      </c>
      <c r="H33" s="262">
        <v>16137647</v>
      </c>
    </row>
    <row r="34" spans="1:8" ht="15.75">
      <c r="A34" s="41">
        <v>24</v>
      </c>
      <c r="B34" s="45" t="s">
        <v>178</v>
      </c>
      <c r="C34" s="258">
        <v>0</v>
      </c>
      <c r="D34" s="263" t="s">
        <v>623</v>
      </c>
      <c r="E34" s="259">
        <v>0</v>
      </c>
      <c r="F34" s="260">
        <v>0</v>
      </c>
      <c r="G34" s="265" t="s">
        <v>623</v>
      </c>
      <c r="H34" s="262">
        <v>0</v>
      </c>
    </row>
    <row r="35" spans="1:8" ht="15.75">
      <c r="A35" s="41">
        <v>25</v>
      </c>
      <c r="B35" s="46" t="s">
        <v>179</v>
      </c>
      <c r="C35" s="258">
        <v>0</v>
      </c>
      <c r="D35" s="263" t="s">
        <v>623</v>
      </c>
      <c r="E35" s="259">
        <v>0</v>
      </c>
      <c r="F35" s="260">
        <v>0</v>
      </c>
      <c r="G35" s="265" t="s">
        <v>623</v>
      </c>
      <c r="H35" s="262">
        <v>0</v>
      </c>
    </row>
    <row r="36" spans="1:8" ht="15.75">
      <c r="A36" s="41">
        <v>26</v>
      </c>
      <c r="B36" s="45" t="s">
        <v>180</v>
      </c>
      <c r="C36" s="258">
        <v>76412652.799999997</v>
      </c>
      <c r="D36" s="263" t="s">
        <v>623</v>
      </c>
      <c r="E36" s="259">
        <v>76412652.799999997</v>
      </c>
      <c r="F36" s="260">
        <v>75783642.799999997</v>
      </c>
      <c r="G36" s="265" t="s">
        <v>623</v>
      </c>
      <c r="H36" s="262">
        <v>75783642.799999997</v>
      </c>
    </row>
    <row r="37" spans="1:8" ht="15.75">
      <c r="A37" s="41">
        <v>27</v>
      </c>
      <c r="B37" s="45" t="s">
        <v>181</v>
      </c>
      <c r="C37" s="258">
        <v>138459629.03</v>
      </c>
      <c r="D37" s="263" t="s">
        <v>623</v>
      </c>
      <c r="E37" s="259">
        <v>138459629.03</v>
      </c>
      <c r="F37" s="260">
        <v>113629627.99000001</v>
      </c>
      <c r="G37" s="265" t="s">
        <v>623</v>
      </c>
      <c r="H37" s="262">
        <v>113629627.99000001</v>
      </c>
    </row>
    <row r="38" spans="1:8" ht="15.75">
      <c r="A38" s="41">
        <v>28</v>
      </c>
      <c r="B38" s="45" t="s">
        <v>182</v>
      </c>
      <c r="C38" s="258">
        <v>-12888958.330000006</v>
      </c>
      <c r="D38" s="263" t="s">
        <v>623</v>
      </c>
      <c r="E38" s="259">
        <v>-12888958.330000006</v>
      </c>
      <c r="F38" s="260">
        <v>6246578.2699999958</v>
      </c>
      <c r="G38" s="265" t="s">
        <v>623</v>
      </c>
      <c r="H38" s="262">
        <v>6246578.2699999958</v>
      </c>
    </row>
    <row r="39" spans="1:8" ht="15.75">
      <c r="A39" s="41">
        <v>29</v>
      </c>
      <c r="B39" s="45" t="s">
        <v>198</v>
      </c>
      <c r="C39" s="258">
        <v>9513350.1799999997</v>
      </c>
      <c r="D39" s="263" t="s">
        <v>623</v>
      </c>
      <c r="E39" s="259">
        <v>9513350.1799999997</v>
      </c>
      <c r="F39" s="260">
        <v>9653235.25</v>
      </c>
      <c r="G39" s="265" t="s">
        <v>623</v>
      </c>
      <c r="H39" s="262">
        <v>9653235.25</v>
      </c>
    </row>
    <row r="40" spans="1:8" ht="15.75">
      <c r="A40" s="41">
        <v>30</v>
      </c>
      <c r="B40" s="47" t="s">
        <v>183</v>
      </c>
      <c r="C40" s="258">
        <v>227677820.67999998</v>
      </c>
      <c r="D40" s="263" t="s">
        <v>623</v>
      </c>
      <c r="E40" s="259">
        <v>227677820.67999998</v>
      </c>
      <c r="F40" s="260">
        <v>221450731.31</v>
      </c>
      <c r="G40" s="265" t="s">
        <v>623</v>
      </c>
      <c r="H40" s="262">
        <v>221450731.31</v>
      </c>
    </row>
    <row r="41" spans="1:8" ht="16.5" thickBot="1">
      <c r="A41" s="48">
        <v>31</v>
      </c>
      <c r="B41" s="49" t="s">
        <v>199</v>
      </c>
      <c r="C41" s="267">
        <v>729504024.56999993</v>
      </c>
      <c r="D41" s="267">
        <v>950231387.06069994</v>
      </c>
      <c r="E41" s="267">
        <v>1679735411.6306999</v>
      </c>
      <c r="F41" s="267">
        <v>622069004.76999998</v>
      </c>
      <c r="G41" s="267">
        <v>878724048.79689991</v>
      </c>
      <c r="H41" s="268">
        <v>1500793053.5668998</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G33" sqref="G33"/>
      <selection pane="topRight" activeCell="G33" sqref="G33"/>
      <selection pane="bottomLeft" activeCell="G33" sqref="G33"/>
      <selection pane="bottomRight" activeCell="B1" sqref="B1"/>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7" t="s">
        <v>190</v>
      </c>
      <c r="B1" s="16" t="str">
        <f>Info!C2</f>
        <v>სს "ბაზისბანკი"</v>
      </c>
      <c r="C1" s="16"/>
    </row>
    <row r="2" spans="1:8" ht="15.75">
      <c r="A2" s="17" t="s">
        <v>191</v>
      </c>
      <c r="B2" s="496">
        <v>44012</v>
      </c>
      <c r="C2" s="29"/>
      <c r="D2" s="18"/>
      <c r="E2" s="18"/>
      <c r="F2" s="18"/>
      <c r="G2" s="18"/>
      <c r="H2" s="18"/>
    </row>
    <row r="3" spans="1:8" ht="15.75">
      <c r="A3" s="17"/>
      <c r="B3" s="16"/>
      <c r="C3" s="29"/>
      <c r="D3" s="18"/>
      <c r="E3" s="18"/>
      <c r="F3" s="18"/>
      <c r="G3" s="18"/>
      <c r="H3" s="18"/>
    </row>
    <row r="4" spans="1:8" ht="16.5" thickBot="1">
      <c r="A4" s="51" t="s">
        <v>406</v>
      </c>
      <c r="B4" s="30" t="s">
        <v>224</v>
      </c>
      <c r="C4" s="37"/>
      <c r="D4" s="37"/>
      <c r="E4" s="37"/>
      <c r="F4" s="51"/>
      <c r="G4" s="51"/>
      <c r="H4" s="52" t="s">
        <v>94</v>
      </c>
    </row>
    <row r="5" spans="1:8" ht="15.75">
      <c r="A5" s="129"/>
      <c r="B5" s="130"/>
      <c r="C5" s="531" t="s">
        <v>196</v>
      </c>
      <c r="D5" s="532"/>
      <c r="E5" s="533"/>
      <c r="F5" s="531" t="s">
        <v>197</v>
      </c>
      <c r="G5" s="532"/>
      <c r="H5" s="534"/>
    </row>
    <row r="6" spans="1:8">
      <c r="A6" s="131" t="s">
        <v>26</v>
      </c>
      <c r="B6" s="53"/>
      <c r="C6" s="54" t="s">
        <v>27</v>
      </c>
      <c r="D6" s="54" t="s">
        <v>97</v>
      </c>
      <c r="E6" s="54" t="s">
        <v>68</v>
      </c>
      <c r="F6" s="54" t="s">
        <v>27</v>
      </c>
      <c r="G6" s="54" t="s">
        <v>97</v>
      </c>
      <c r="H6" s="132" t="s">
        <v>68</v>
      </c>
    </row>
    <row r="7" spans="1:8">
      <c r="A7" s="133"/>
      <c r="B7" s="56" t="s">
        <v>93</v>
      </c>
      <c r="C7" s="57"/>
      <c r="D7" s="57"/>
      <c r="E7" s="57"/>
      <c r="F7" s="57"/>
      <c r="G7" s="57"/>
      <c r="H7" s="134"/>
    </row>
    <row r="8" spans="1:8" ht="15.75">
      <c r="A8" s="133">
        <v>1</v>
      </c>
      <c r="B8" s="58" t="s">
        <v>98</v>
      </c>
      <c r="C8" s="269">
        <v>1523055.64</v>
      </c>
      <c r="D8" s="269">
        <v>550147.61</v>
      </c>
      <c r="E8" s="259">
        <v>2073203.25</v>
      </c>
      <c r="F8" s="269">
        <v>786374.37</v>
      </c>
      <c r="G8" s="269">
        <v>679724.34</v>
      </c>
      <c r="H8" s="270">
        <v>1466098.71</v>
      </c>
    </row>
    <row r="9" spans="1:8" ht="15.75">
      <c r="A9" s="133">
        <v>2</v>
      </c>
      <c r="B9" s="58" t="s">
        <v>99</v>
      </c>
      <c r="C9" s="271">
        <v>25486591.970000003</v>
      </c>
      <c r="D9" s="271">
        <v>20510526.019999996</v>
      </c>
      <c r="E9" s="259">
        <v>45997117.989999995</v>
      </c>
      <c r="F9" s="271">
        <v>18839365.969999999</v>
      </c>
      <c r="G9" s="271">
        <v>22559948.200000003</v>
      </c>
      <c r="H9" s="270">
        <v>41399314.170000002</v>
      </c>
    </row>
    <row r="10" spans="1:8" ht="15.75">
      <c r="A10" s="133">
        <v>2.1</v>
      </c>
      <c r="B10" s="59" t="s">
        <v>100</v>
      </c>
      <c r="C10" s="269">
        <v>0</v>
      </c>
      <c r="D10" s="269">
        <v>0</v>
      </c>
      <c r="E10" s="259">
        <v>0</v>
      </c>
      <c r="F10" s="269">
        <v>0</v>
      </c>
      <c r="G10" s="269">
        <v>0</v>
      </c>
      <c r="H10" s="270">
        <v>0</v>
      </c>
    </row>
    <row r="11" spans="1:8" ht="15.75">
      <c r="A11" s="133">
        <v>2.2000000000000002</v>
      </c>
      <c r="B11" s="59" t="s">
        <v>101</v>
      </c>
      <c r="C11" s="269">
        <v>4381810.83</v>
      </c>
      <c r="D11" s="269">
        <v>10522697.08</v>
      </c>
      <c r="E11" s="259">
        <v>14904507.91</v>
      </c>
      <c r="F11" s="269">
        <v>2793127.2</v>
      </c>
      <c r="G11" s="269">
        <v>10200120.93</v>
      </c>
      <c r="H11" s="270">
        <v>12993248.129999999</v>
      </c>
    </row>
    <row r="12" spans="1:8" ht="15.75">
      <c r="A12" s="133">
        <v>2.2999999999999998</v>
      </c>
      <c r="B12" s="59" t="s">
        <v>102</v>
      </c>
      <c r="C12" s="269">
        <v>1861293.86</v>
      </c>
      <c r="D12" s="269">
        <v>0</v>
      </c>
      <c r="E12" s="259">
        <v>1861293.86</v>
      </c>
      <c r="F12" s="269">
        <v>494545.43</v>
      </c>
      <c r="G12" s="269">
        <v>168.21</v>
      </c>
      <c r="H12" s="270">
        <v>494713.64</v>
      </c>
    </row>
    <row r="13" spans="1:8" ht="15.75">
      <c r="A13" s="133">
        <v>2.4</v>
      </c>
      <c r="B13" s="59" t="s">
        <v>103</v>
      </c>
      <c r="C13" s="269">
        <v>915144.99</v>
      </c>
      <c r="D13" s="269">
        <v>193453.89</v>
      </c>
      <c r="E13" s="259">
        <v>1108598.8799999999</v>
      </c>
      <c r="F13" s="269">
        <v>576941.88</v>
      </c>
      <c r="G13" s="269">
        <v>184385.79</v>
      </c>
      <c r="H13" s="270">
        <v>761327.67</v>
      </c>
    </row>
    <row r="14" spans="1:8" ht="15.75">
      <c r="A14" s="133">
        <v>2.5</v>
      </c>
      <c r="B14" s="59" t="s">
        <v>104</v>
      </c>
      <c r="C14" s="269">
        <v>1785007.96</v>
      </c>
      <c r="D14" s="269">
        <v>1998584.69</v>
      </c>
      <c r="E14" s="259">
        <v>3783592.65</v>
      </c>
      <c r="F14" s="269">
        <v>1262853.83</v>
      </c>
      <c r="G14" s="269">
        <v>1497559.02</v>
      </c>
      <c r="H14" s="270">
        <v>2760412.85</v>
      </c>
    </row>
    <row r="15" spans="1:8" ht="15.75">
      <c r="A15" s="133">
        <v>2.6</v>
      </c>
      <c r="B15" s="59" t="s">
        <v>105</v>
      </c>
      <c r="C15" s="269">
        <v>528486.16</v>
      </c>
      <c r="D15" s="269">
        <v>540200.53</v>
      </c>
      <c r="E15" s="259">
        <v>1068686.69</v>
      </c>
      <c r="F15" s="269">
        <v>352588.06</v>
      </c>
      <c r="G15" s="269">
        <v>817674.73</v>
      </c>
      <c r="H15" s="270">
        <v>1170262.79</v>
      </c>
    </row>
    <row r="16" spans="1:8" ht="15.75">
      <c r="A16" s="133">
        <v>2.7</v>
      </c>
      <c r="B16" s="59" t="s">
        <v>106</v>
      </c>
      <c r="C16" s="269">
        <v>44704.27</v>
      </c>
      <c r="D16" s="269">
        <v>22126.95</v>
      </c>
      <c r="E16" s="259">
        <v>66831.22</v>
      </c>
      <c r="F16" s="269">
        <v>27561.55</v>
      </c>
      <c r="G16" s="269">
        <v>409386.37</v>
      </c>
      <c r="H16" s="270">
        <v>436947.92</v>
      </c>
    </row>
    <row r="17" spans="1:8" ht="15.75">
      <c r="A17" s="133">
        <v>2.8</v>
      </c>
      <c r="B17" s="59" t="s">
        <v>107</v>
      </c>
      <c r="C17" s="269">
        <v>11028038.529999999</v>
      </c>
      <c r="D17" s="269">
        <v>4721641.8</v>
      </c>
      <c r="E17" s="259">
        <v>15749680.329999998</v>
      </c>
      <c r="F17" s="269">
        <v>10115745.189999999</v>
      </c>
      <c r="G17" s="269">
        <v>6381587.1600000001</v>
      </c>
      <c r="H17" s="270">
        <v>16497332.35</v>
      </c>
    </row>
    <row r="18" spans="1:8" ht="15.75">
      <c r="A18" s="133">
        <v>2.9</v>
      </c>
      <c r="B18" s="59" t="s">
        <v>108</v>
      </c>
      <c r="C18" s="269">
        <v>4942105.37</v>
      </c>
      <c r="D18" s="269">
        <v>2511821.08</v>
      </c>
      <c r="E18" s="259">
        <v>7453926.4500000002</v>
      </c>
      <c r="F18" s="269">
        <v>3216002.83</v>
      </c>
      <c r="G18" s="269">
        <v>3069065.99</v>
      </c>
      <c r="H18" s="270">
        <v>6285068.8200000003</v>
      </c>
    </row>
    <row r="19" spans="1:8" ht="15.75">
      <c r="A19" s="133">
        <v>3</v>
      </c>
      <c r="B19" s="58" t="s">
        <v>109</v>
      </c>
      <c r="C19" s="269">
        <v>379130.11</v>
      </c>
      <c r="D19" s="269">
        <v>353225.56</v>
      </c>
      <c r="E19" s="259">
        <v>732355.66999999993</v>
      </c>
      <c r="F19" s="269">
        <v>986268.99</v>
      </c>
      <c r="G19" s="269">
        <v>1094967.24</v>
      </c>
      <c r="H19" s="270">
        <v>2081236.23</v>
      </c>
    </row>
    <row r="20" spans="1:8" ht="15.75">
      <c r="A20" s="133">
        <v>4</v>
      </c>
      <c r="B20" s="58" t="s">
        <v>110</v>
      </c>
      <c r="C20" s="269">
        <v>7907915.8099999996</v>
      </c>
      <c r="D20" s="269">
        <v>725577.75</v>
      </c>
      <c r="E20" s="259">
        <v>8633493.5599999987</v>
      </c>
      <c r="F20" s="269">
        <v>7054982.9199999999</v>
      </c>
      <c r="G20" s="269">
        <v>207851.15</v>
      </c>
      <c r="H20" s="270">
        <v>7262834.0700000003</v>
      </c>
    </row>
    <row r="21" spans="1:8" ht="15.75">
      <c r="A21" s="133">
        <v>5</v>
      </c>
      <c r="B21" s="58" t="s">
        <v>111</v>
      </c>
      <c r="C21" s="269">
        <v>891846.84</v>
      </c>
      <c r="D21" s="269">
        <v>539230.16</v>
      </c>
      <c r="E21" s="259">
        <v>1431077</v>
      </c>
      <c r="F21" s="269">
        <v>1402034.16</v>
      </c>
      <c r="G21" s="269">
        <v>157353.06</v>
      </c>
      <c r="H21" s="270">
        <v>1559387.22</v>
      </c>
    </row>
    <row r="22" spans="1:8" ht="15.75">
      <c r="A22" s="133">
        <v>6</v>
      </c>
      <c r="B22" s="60" t="s">
        <v>112</v>
      </c>
      <c r="C22" s="271">
        <v>36188540.370000005</v>
      </c>
      <c r="D22" s="271">
        <v>22678707.099999994</v>
      </c>
      <c r="E22" s="259">
        <v>58867247.469999999</v>
      </c>
      <c r="F22" s="271">
        <v>29069026.409999996</v>
      </c>
      <c r="G22" s="271">
        <v>24699843.989999998</v>
      </c>
      <c r="H22" s="270">
        <v>53768870.399999991</v>
      </c>
    </row>
    <row r="23" spans="1:8" ht="15.75">
      <c r="A23" s="133"/>
      <c r="B23" s="56" t="s">
        <v>91</v>
      </c>
      <c r="C23" s="269"/>
      <c r="D23" s="269"/>
      <c r="E23" s="258"/>
      <c r="F23" s="269"/>
      <c r="G23" s="269"/>
      <c r="H23" s="272"/>
    </row>
    <row r="24" spans="1:8" ht="15.75">
      <c r="A24" s="133">
        <v>7</v>
      </c>
      <c r="B24" s="58" t="s">
        <v>113</v>
      </c>
      <c r="C24" s="269">
        <v>4233600.74</v>
      </c>
      <c r="D24" s="269">
        <v>1145585.42</v>
      </c>
      <c r="E24" s="259">
        <v>5379186.1600000001</v>
      </c>
      <c r="F24" s="269">
        <v>3099862.94</v>
      </c>
      <c r="G24" s="269">
        <v>35645.090000000004</v>
      </c>
      <c r="H24" s="270">
        <v>3135508.03</v>
      </c>
    </row>
    <row r="25" spans="1:8" ht="15.75">
      <c r="A25" s="133">
        <v>8</v>
      </c>
      <c r="B25" s="58" t="s">
        <v>114</v>
      </c>
      <c r="C25" s="269">
        <v>4152840.04</v>
      </c>
      <c r="D25" s="269">
        <v>4984585.16</v>
      </c>
      <c r="E25" s="259">
        <v>9137425.1999999993</v>
      </c>
      <c r="F25" s="269">
        <v>4251875.6499999994</v>
      </c>
      <c r="G25" s="269">
        <v>5516400.1400000006</v>
      </c>
      <c r="H25" s="270">
        <v>9768275.7899999991</v>
      </c>
    </row>
    <row r="26" spans="1:8" ht="15.75">
      <c r="A26" s="133">
        <v>9</v>
      </c>
      <c r="B26" s="58" t="s">
        <v>115</v>
      </c>
      <c r="C26" s="269">
        <v>598940.69999999995</v>
      </c>
      <c r="D26" s="269">
        <v>103749.59</v>
      </c>
      <c r="E26" s="259">
        <v>702690.28999999992</v>
      </c>
      <c r="F26" s="269">
        <v>380205.63</v>
      </c>
      <c r="G26" s="269">
        <v>288729.09999999998</v>
      </c>
      <c r="H26" s="270">
        <v>668934.73</v>
      </c>
    </row>
    <row r="27" spans="1:8" ht="15.75">
      <c r="A27" s="133">
        <v>10</v>
      </c>
      <c r="B27" s="58" t="s">
        <v>116</v>
      </c>
      <c r="C27" s="269">
        <v>103723.31</v>
      </c>
      <c r="D27" s="269">
        <v>0</v>
      </c>
      <c r="E27" s="259">
        <v>103723.31</v>
      </c>
      <c r="F27" s="269">
        <v>92284.63</v>
      </c>
      <c r="G27" s="269">
        <v>0</v>
      </c>
      <c r="H27" s="270">
        <v>92284.63</v>
      </c>
    </row>
    <row r="28" spans="1:8" ht="15.75">
      <c r="A28" s="133">
        <v>11</v>
      </c>
      <c r="B28" s="58" t="s">
        <v>117</v>
      </c>
      <c r="C28" s="269">
        <v>10910341.99</v>
      </c>
      <c r="D28" s="269">
        <v>8462415.5199999996</v>
      </c>
      <c r="E28" s="259">
        <v>19372757.509999998</v>
      </c>
      <c r="F28" s="269">
        <v>2801386.55</v>
      </c>
      <c r="G28" s="269">
        <v>9631413.1600000001</v>
      </c>
      <c r="H28" s="270">
        <v>12432799.710000001</v>
      </c>
    </row>
    <row r="29" spans="1:8" ht="15.75">
      <c r="A29" s="133">
        <v>12</v>
      </c>
      <c r="B29" s="58" t="s">
        <v>118</v>
      </c>
      <c r="C29" s="269"/>
      <c r="D29" s="269"/>
      <c r="E29" s="259">
        <v>0</v>
      </c>
      <c r="F29" s="269"/>
      <c r="G29" s="269"/>
      <c r="H29" s="270">
        <v>0</v>
      </c>
    </row>
    <row r="30" spans="1:8" ht="15.75">
      <c r="A30" s="133">
        <v>13</v>
      </c>
      <c r="B30" s="61" t="s">
        <v>119</v>
      </c>
      <c r="C30" s="271">
        <v>19999446.780000001</v>
      </c>
      <c r="D30" s="271">
        <v>14696335.689999999</v>
      </c>
      <c r="E30" s="259">
        <v>34695782.469999999</v>
      </c>
      <c r="F30" s="271">
        <v>10625615.399999999</v>
      </c>
      <c r="G30" s="271">
        <v>15472187.49</v>
      </c>
      <c r="H30" s="270">
        <v>26097802.890000001</v>
      </c>
    </row>
    <row r="31" spans="1:8" ht="15.75">
      <c r="A31" s="133">
        <v>14</v>
      </c>
      <c r="B31" s="61" t="s">
        <v>120</v>
      </c>
      <c r="C31" s="271">
        <v>16189093.590000004</v>
      </c>
      <c r="D31" s="271">
        <v>7982371.4099999946</v>
      </c>
      <c r="E31" s="259">
        <v>24171465</v>
      </c>
      <c r="F31" s="271">
        <v>18443411.009999998</v>
      </c>
      <c r="G31" s="271">
        <v>9227656.4999999981</v>
      </c>
      <c r="H31" s="270">
        <v>27671067.509999998</v>
      </c>
    </row>
    <row r="32" spans="1:8">
      <c r="A32" s="133"/>
      <c r="B32" s="56"/>
      <c r="C32" s="526"/>
      <c r="D32" s="526"/>
      <c r="E32" s="526"/>
      <c r="F32" s="526"/>
      <c r="G32" s="526"/>
      <c r="H32" s="527"/>
    </row>
    <row r="33" spans="1:8" ht="15.75">
      <c r="A33" s="133"/>
      <c r="B33" s="56" t="s">
        <v>121</v>
      </c>
      <c r="C33" s="269"/>
      <c r="D33" s="269"/>
      <c r="E33" s="258"/>
      <c r="F33" s="269"/>
      <c r="G33" s="269"/>
      <c r="H33" s="272"/>
    </row>
    <row r="34" spans="1:8" ht="15.75">
      <c r="A34" s="133">
        <v>15</v>
      </c>
      <c r="B34" s="55" t="s">
        <v>92</v>
      </c>
      <c r="C34" s="273">
        <v>676549.41000000015</v>
      </c>
      <c r="D34" s="273">
        <v>-180601.47999999998</v>
      </c>
      <c r="E34" s="259">
        <v>495947.93000000017</v>
      </c>
      <c r="F34" s="273">
        <v>1456561.2799999998</v>
      </c>
      <c r="G34" s="273">
        <v>-220491.25</v>
      </c>
      <c r="H34" s="270">
        <v>1236070.0299999998</v>
      </c>
    </row>
    <row r="35" spans="1:8" ht="15.75">
      <c r="A35" s="133">
        <v>15.1</v>
      </c>
      <c r="B35" s="59" t="s">
        <v>122</v>
      </c>
      <c r="C35" s="269">
        <v>1884179.06</v>
      </c>
      <c r="D35" s="269">
        <v>1123790.24</v>
      </c>
      <c r="E35" s="259">
        <v>3007969.3</v>
      </c>
      <c r="F35" s="269">
        <v>2495134.67</v>
      </c>
      <c r="G35" s="269">
        <v>1421619.6</v>
      </c>
      <c r="H35" s="270">
        <v>3916754.27</v>
      </c>
    </row>
    <row r="36" spans="1:8" ht="15.75">
      <c r="A36" s="133">
        <v>15.2</v>
      </c>
      <c r="B36" s="59" t="s">
        <v>123</v>
      </c>
      <c r="C36" s="269">
        <v>1207629.6499999999</v>
      </c>
      <c r="D36" s="269">
        <v>1304391.72</v>
      </c>
      <c r="E36" s="259">
        <v>2512021.37</v>
      </c>
      <c r="F36" s="269">
        <v>1038573.39</v>
      </c>
      <c r="G36" s="269">
        <v>1642110.85</v>
      </c>
      <c r="H36" s="270">
        <v>2680684.2400000002</v>
      </c>
    </row>
    <row r="37" spans="1:8" ht="15.75">
      <c r="A37" s="133">
        <v>16</v>
      </c>
      <c r="B37" s="58" t="s">
        <v>124</v>
      </c>
      <c r="C37" s="269">
        <v>0</v>
      </c>
      <c r="D37" s="269">
        <v>0</v>
      </c>
      <c r="E37" s="259">
        <v>0</v>
      </c>
      <c r="F37" s="269">
        <v>0</v>
      </c>
      <c r="G37" s="269">
        <v>0</v>
      </c>
      <c r="H37" s="270">
        <v>0</v>
      </c>
    </row>
    <row r="38" spans="1:8" ht="15.75">
      <c r="A38" s="133">
        <v>17</v>
      </c>
      <c r="B38" s="58" t="s">
        <v>125</v>
      </c>
      <c r="C38" s="269">
        <v>0</v>
      </c>
      <c r="D38" s="269">
        <v>0</v>
      </c>
      <c r="E38" s="259">
        <v>0</v>
      </c>
      <c r="F38" s="269">
        <v>0</v>
      </c>
      <c r="G38" s="269">
        <v>0</v>
      </c>
      <c r="H38" s="270">
        <v>0</v>
      </c>
    </row>
    <row r="39" spans="1:8" ht="15.75">
      <c r="A39" s="133">
        <v>18</v>
      </c>
      <c r="B39" s="58" t="s">
        <v>126</v>
      </c>
      <c r="C39" s="269">
        <v>0</v>
      </c>
      <c r="D39" s="269">
        <v>0</v>
      </c>
      <c r="E39" s="259">
        <v>0</v>
      </c>
      <c r="F39" s="269">
        <v>0</v>
      </c>
      <c r="G39" s="269">
        <v>0</v>
      </c>
      <c r="H39" s="270">
        <v>0</v>
      </c>
    </row>
    <row r="40" spans="1:8" ht="15.75">
      <c r="A40" s="133">
        <v>19</v>
      </c>
      <c r="B40" s="58" t="s">
        <v>127</v>
      </c>
      <c r="C40" s="269">
        <v>2533526.67</v>
      </c>
      <c r="D40" s="269"/>
      <c r="E40" s="259">
        <v>2533526.67</v>
      </c>
      <c r="F40" s="269">
        <v>1743314.17</v>
      </c>
      <c r="G40" s="269"/>
      <c r="H40" s="270">
        <v>1743314.17</v>
      </c>
    </row>
    <row r="41" spans="1:8" ht="15.75">
      <c r="A41" s="133">
        <v>20</v>
      </c>
      <c r="B41" s="58" t="s">
        <v>128</v>
      </c>
      <c r="C41" s="269">
        <v>-2083280.63</v>
      </c>
      <c r="D41" s="269"/>
      <c r="E41" s="259">
        <v>-2083280.63</v>
      </c>
      <c r="F41" s="269">
        <v>-137141.82</v>
      </c>
      <c r="G41" s="269"/>
      <c r="H41" s="270">
        <v>-137141.82</v>
      </c>
    </row>
    <row r="42" spans="1:8" ht="15.75">
      <c r="A42" s="133">
        <v>21</v>
      </c>
      <c r="B42" s="58" t="s">
        <v>129</v>
      </c>
      <c r="C42" s="269">
        <v>899154.34</v>
      </c>
      <c r="D42" s="269">
        <v>0</v>
      </c>
      <c r="E42" s="259">
        <v>899154.34</v>
      </c>
      <c r="F42" s="269">
        <v>105592.68</v>
      </c>
      <c r="G42" s="269">
        <v>0</v>
      </c>
      <c r="H42" s="270">
        <v>105592.68</v>
      </c>
    </row>
    <row r="43" spans="1:8" ht="15.75">
      <c r="A43" s="133">
        <v>22</v>
      </c>
      <c r="B43" s="58" t="s">
        <v>130</v>
      </c>
      <c r="C43" s="269">
        <v>409419.56</v>
      </c>
      <c r="D43" s="269">
        <v>31159.21</v>
      </c>
      <c r="E43" s="259">
        <v>440578.77</v>
      </c>
      <c r="F43" s="269">
        <v>144756.45000000001</v>
      </c>
      <c r="G43" s="269">
        <v>1491.51</v>
      </c>
      <c r="H43" s="270">
        <v>146247.96000000002</v>
      </c>
    </row>
    <row r="44" spans="1:8" ht="15.75">
      <c r="A44" s="133">
        <v>23</v>
      </c>
      <c r="B44" s="58" t="s">
        <v>131</v>
      </c>
      <c r="C44" s="269">
        <v>333804.52</v>
      </c>
      <c r="D44" s="269">
        <v>469394.18</v>
      </c>
      <c r="E44" s="259">
        <v>803198.7</v>
      </c>
      <c r="F44" s="269">
        <v>87716.49</v>
      </c>
      <c r="G44" s="269">
        <v>25973.39</v>
      </c>
      <c r="H44" s="270">
        <v>113689.88</v>
      </c>
    </row>
    <row r="45" spans="1:8" ht="15.75">
      <c r="A45" s="133">
        <v>24</v>
      </c>
      <c r="B45" s="61" t="s">
        <v>132</v>
      </c>
      <c r="C45" s="271">
        <v>2769173.87</v>
      </c>
      <c r="D45" s="271">
        <v>319951.91000000003</v>
      </c>
      <c r="E45" s="259">
        <v>3089125.7800000003</v>
      </c>
      <c r="F45" s="271">
        <v>3400799.2500000005</v>
      </c>
      <c r="G45" s="271">
        <v>-193026.34999999998</v>
      </c>
      <c r="H45" s="270">
        <v>3207772.9000000004</v>
      </c>
    </row>
    <row r="46" spans="1:8">
      <c r="A46" s="133"/>
      <c r="B46" s="56" t="s">
        <v>133</v>
      </c>
      <c r="C46" s="269"/>
      <c r="D46" s="269"/>
      <c r="E46" s="269"/>
      <c r="F46" s="269"/>
      <c r="G46" s="269"/>
      <c r="H46" s="274"/>
    </row>
    <row r="47" spans="1:8" ht="15.75">
      <c r="A47" s="133">
        <v>25</v>
      </c>
      <c r="B47" s="58" t="s">
        <v>134</v>
      </c>
      <c r="C47" s="269">
        <v>100087.43</v>
      </c>
      <c r="D47" s="269">
        <v>127975.37</v>
      </c>
      <c r="E47" s="259">
        <v>228062.8</v>
      </c>
      <c r="F47" s="269">
        <v>176020.33</v>
      </c>
      <c r="G47" s="269">
        <v>77404.22</v>
      </c>
      <c r="H47" s="270">
        <v>253424.55</v>
      </c>
    </row>
    <row r="48" spans="1:8" ht="15.75">
      <c r="A48" s="133">
        <v>26</v>
      </c>
      <c r="B48" s="58" t="s">
        <v>135</v>
      </c>
      <c r="C48" s="269">
        <v>986239.46</v>
      </c>
      <c r="D48" s="269">
        <v>2611.5500000000002</v>
      </c>
      <c r="E48" s="259">
        <v>988851.01</v>
      </c>
      <c r="F48" s="269">
        <v>1199755.77</v>
      </c>
      <c r="G48" s="269">
        <v>26803.23</v>
      </c>
      <c r="H48" s="270">
        <v>1226559</v>
      </c>
    </row>
    <row r="49" spans="1:9" ht="15.75">
      <c r="A49" s="133">
        <v>27</v>
      </c>
      <c r="B49" s="58" t="s">
        <v>136</v>
      </c>
      <c r="C49" s="269">
        <v>8714334.4700000007</v>
      </c>
      <c r="D49" s="269"/>
      <c r="E49" s="259">
        <v>8714334.4700000007</v>
      </c>
      <c r="F49" s="269">
        <v>9409210.2599999998</v>
      </c>
      <c r="G49" s="269"/>
      <c r="H49" s="270">
        <v>9409210.2599999998</v>
      </c>
    </row>
    <row r="50" spans="1:9" ht="15.75">
      <c r="A50" s="133">
        <v>28</v>
      </c>
      <c r="B50" s="58" t="s">
        <v>270</v>
      </c>
      <c r="C50" s="269">
        <v>36140.65</v>
      </c>
      <c r="D50" s="269"/>
      <c r="E50" s="259">
        <v>36140.65</v>
      </c>
      <c r="F50" s="269">
        <v>39082.65</v>
      </c>
      <c r="G50" s="269"/>
      <c r="H50" s="270">
        <v>39082.65</v>
      </c>
    </row>
    <row r="51" spans="1:9" ht="15.75">
      <c r="A51" s="133">
        <v>29</v>
      </c>
      <c r="B51" s="58" t="s">
        <v>137</v>
      </c>
      <c r="C51" s="269">
        <v>1752367.27</v>
      </c>
      <c r="D51" s="269"/>
      <c r="E51" s="259">
        <v>1752367.27</v>
      </c>
      <c r="F51" s="269">
        <v>1596222.39</v>
      </c>
      <c r="G51" s="269"/>
      <c r="H51" s="270">
        <v>1596222.39</v>
      </c>
    </row>
    <row r="52" spans="1:9" ht="15.75">
      <c r="A52" s="133">
        <v>30</v>
      </c>
      <c r="B52" s="58" t="s">
        <v>138</v>
      </c>
      <c r="C52" s="269">
        <v>1728031.8</v>
      </c>
      <c r="D52" s="269">
        <v>47610.25</v>
      </c>
      <c r="E52" s="259">
        <v>1775642.05</v>
      </c>
      <c r="F52" s="269">
        <v>1590543.9</v>
      </c>
      <c r="G52" s="269">
        <v>44230.96</v>
      </c>
      <c r="H52" s="270">
        <v>1634774.8599999999</v>
      </c>
    </row>
    <row r="53" spans="1:9" ht="15.75">
      <c r="A53" s="133">
        <v>31</v>
      </c>
      <c r="B53" s="61" t="s">
        <v>139</v>
      </c>
      <c r="C53" s="271">
        <v>13317201.080000002</v>
      </c>
      <c r="D53" s="271">
        <v>178197.16999999998</v>
      </c>
      <c r="E53" s="259">
        <v>13495398.250000002</v>
      </c>
      <c r="F53" s="271">
        <v>14010835.300000001</v>
      </c>
      <c r="G53" s="271">
        <v>148438.41</v>
      </c>
      <c r="H53" s="270">
        <v>14159273.710000001</v>
      </c>
    </row>
    <row r="54" spans="1:9" ht="15.75">
      <c r="A54" s="133">
        <v>32</v>
      </c>
      <c r="B54" s="61" t="s">
        <v>140</v>
      </c>
      <c r="C54" s="271">
        <v>-10548027.210000001</v>
      </c>
      <c r="D54" s="271">
        <v>141754.74000000005</v>
      </c>
      <c r="E54" s="259">
        <v>-10406272.470000001</v>
      </c>
      <c r="F54" s="271">
        <v>-10610036.050000001</v>
      </c>
      <c r="G54" s="271">
        <v>-341464.76</v>
      </c>
      <c r="H54" s="270">
        <v>-10951500.810000001</v>
      </c>
    </row>
    <row r="55" spans="1:9">
      <c r="A55" s="133"/>
      <c r="B55" s="56"/>
      <c r="C55" s="526"/>
      <c r="D55" s="526"/>
      <c r="E55" s="526"/>
      <c r="F55" s="526"/>
      <c r="G55" s="526"/>
      <c r="H55" s="527"/>
    </row>
    <row r="56" spans="1:9" ht="15.75">
      <c r="A56" s="133">
        <v>33</v>
      </c>
      <c r="B56" s="61" t="s">
        <v>141</v>
      </c>
      <c r="C56" s="271">
        <v>5641066.3800000027</v>
      </c>
      <c r="D56" s="271">
        <v>8124126.1499999948</v>
      </c>
      <c r="E56" s="259">
        <v>13765192.529999997</v>
      </c>
      <c r="F56" s="271">
        <v>7833374.9599999972</v>
      </c>
      <c r="G56" s="271">
        <v>8886191.7399999984</v>
      </c>
      <c r="H56" s="270">
        <v>16719566.699999996</v>
      </c>
    </row>
    <row r="57" spans="1:9">
      <c r="A57" s="133"/>
      <c r="B57" s="56"/>
      <c r="C57" s="526"/>
      <c r="D57" s="526"/>
      <c r="E57" s="526"/>
      <c r="F57" s="526"/>
      <c r="G57" s="526"/>
      <c r="H57" s="527"/>
    </row>
    <row r="58" spans="1:9" ht="15.75">
      <c r="A58" s="133">
        <v>34</v>
      </c>
      <c r="B58" s="58" t="s">
        <v>142</v>
      </c>
      <c r="C58" s="269">
        <v>26481680.780000001</v>
      </c>
      <c r="D58" s="269" t="s">
        <v>623</v>
      </c>
      <c r="E58" s="259">
        <v>26481680.780000001</v>
      </c>
      <c r="F58" s="269">
        <v>8063568.9500000002</v>
      </c>
      <c r="G58" s="269" t="s">
        <v>623</v>
      </c>
      <c r="H58" s="270">
        <v>8063568.9500000002</v>
      </c>
    </row>
    <row r="59" spans="1:9" s="215" customFormat="1" ht="15.75">
      <c r="A59" s="133">
        <v>35</v>
      </c>
      <c r="B59" s="55" t="s">
        <v>143</v>
      </c>
      <c r="C59" s="269">
        <v>0</v>
      </c>
      <c r="D59" s="269" t="s">
        <v>623</v>
      </c>
      <c r="E59" s="259">
        <v>0</v>
      </c>
      <c r="F59" s="269">
        <v>0</v>
      </c>
      <c r="G59" s="269" t="s">
        <v>623</v>
      </c>
      <c r="H59" s="270">
        <v>0</v>
      </c>
      <c r="I59" s="214"/>
    </row>
    <row r="60" spans="1:9" ht="15.75">
      <c r="A60" s="133">
        <v>36</v>
      </c>
      <c r="B60" s="58" t="s">
        <v>144</v>
      </c>
      <c r="C60" s="269">
        <v>12684.08</v>
      </c>
      <c r="D60" s="269" t="s">
        <v>623</v>
      </c>
      <c r="E60" s="259">
        <v>12684.08</v>
      </c>
      <c r="F60" s="269">
        <v>2817273.48</v>
      </c>
      <c r="G60" s="269" t="s">
        <v>623</v>
      </c>
      <c r="H60" s="270">
        <v>2817273.48</v>
      </c>
    </row>
    <row r="61" spans="1:9" ht="15.75">
      <c r="A61" s="133">
        <v>37</v>
      </c>
      <c r="B61" s="61" t="s">
        <v>145</v>
      </c>
      <c r="C61" s="271">
        <v>26494364.859999999</v>
      </c>
      <c r="D61" s="271">
        <v>0</v>
      </c>
      <c r="E61" s="259">
        <v>26494364.859999999</v>
      </c>
      <c r="F61" s="271">
        <v>10880842.43</v>
      </c>
      <c r="G61" s="271">
        <v>0</v>
      </c>
      <c r="H61" s="270">
        <v>10880842.43</v>
      </c>
    </row>
    <row r="62" spans="1:9">
      <c r="A62" s="133"/>
      <c r="B62" s="62"/>
      <c r="C62" s="269"/>
      <c r="D62" s="269"/>
      <c r="E62" s="269"/>
      <c r="F62" s="269"/>
      <c r="G62" s="269"/>
      <c r="H62" s="274"/>
    </row>
    <row r="63" spans="1:9" ht="15.75">
      <c r="A63" s="133">
        <v>38</v>
      </c>
      <c r="B63" s="63" t="s">
        <v>271</v>
      </c>
      <c r="C63" s="271">
        <v>-20853298.479999997</v>
      </c>
      <c r="D63" s="271">
        <v>8124126.1499999948</v>
      </c>
      <c r="E63" s="259">
        <v>-12729172.330000002</v>
      </c>
      <c r="F63" s="271">
        <v>-3047467.4700000025</v>
      </c>
      <c r="G63" s="271">
        <v>8886191.7399999984</v>
      </c>
      <c r="H63" s="270">
        <v>5838724.2699999958</v>
      </c>
    </row>
    <row r="64" spans="1:9" ht="15.75">
      <c r="A64" s="131">
        <v>39</v>
      </c>
      <c r="B64" s="58" t="s">
        <v>146</v>
      </c>
      <c r="C64" s="275">
        <v>59786</v>
      </c>
      <c r="D64" s="275"/>
      <c r="E64" s="259">
        <v>59786</v>
      </c>
      <c r="F64" s="275">
        <v>-410154</v>
      </c>
      <c r="G64" s="275"/>
      <c r="H64" s="270">
        <v>-410154</v>
      </c>
    </row>
    <row r="65" spans="1:8" ht="15.75">
      <c r="A65" s="133">
        <v>40</v>
      </c>
      <c r="B65" s="61" t="s">
        <v>147</v>
      </c>
      <c r="C65" s="271">
        <v>-20913084.479999997</v>
      </c>
      <c r="D65" s="271">
        <v>8124126.1499999948</v>
      </c>
      <c r="E65" s="259">
        <v>-12788958.330000002</v>
      </c>
      <c r="F65" s="271">
        <v>-2637313.4700000025</v>
      </c>
      <c r="G65" s="271">
        <v>8886191.7399999984</v>
      </c>
      <c r="H65" s="270">
        <v>6248878.2699999958</v>
      </c>
    </row>
    <row r="66" spans="1:8" ht="15.75">
      <c r="A66" s="131">
        <v>41</v>
      </c>
      <c r="B66" s="58" t="s">
        <v>148</v>
      </c>
      <c r="C66" s="275">
        <v>-100000</v>
      </c>
      <c r="D66" s="275"/>
      <c r="E66" s="259">
        <v>-100000</v>
      </c>
      <c r="F66" s="275">
        <v>-2300</v>
      </c>
      <c r="G66" s="275"/>
      <c r="H66" s="270">
        <v>-2300</v>
      </c>
    </row>
    <row r="67" spans="1:8" ht="16.5" thickBot="1">
      <c r="A67" s="135">
        <v>42</v>
      </c>
      <c r="B67" s="136" t="s">
        <v>149</v>
      </c>
      <c r="C67" s="276">
        <v>-21013084.479999997</v>
      </c>
      <c r="D67" s="276">
        <v>8124126.1499999948</v>
      </c>
      <c r="E67" s="267">
        <v>-12888958.330000002</v>
      </c>
      <c r="F67" s="276">
        <v>-2639613.4700000025</v>
      </c>
      <c r="G67" s="276">
        <v>8886191.7399999984</v>
      </c>
      <c r="H67" s="277">
        <v>6246578.2699999958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O53"/>
  <sheetViews>
    <sheetView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15">
      <c r="A1" s="1" t="s">
        <v>190</v>
      </c>
      <c r="B1" t="str">
        <f>Info!C2</f>
        <v>სს "ბაზისბანკი"</v>
      </c>
    </row>
    <row r="2" spans="1:15">
      <c r="A2" s="1" t="s">
        <v>191</v>
      </c>
      <c r="B2" s="496">
        <v>44012</v>
      </c>
    </row>
    <row r="3" spans="1:15">
      <c r="A3" s="1"/>
    </row>
    <row r="4" spans="1:15" ht="16.5" thickBot="1">
      <c r="A4" s="1" t="s">
        <v>407</v>
      </c>
      <c r="B4" s="1"/>
      <c r="C4" s="224"/>
      <c r="D4" s="224"/>
      <c r="E4" s="224"/>
      <c r="F4" s="225"/>
      <c r="G4" s="225"/>
      <c r="H4" s="226" t="s">
        <v>94</v>
      </c>
    </row>
    <row r="5" spans="1:15" ht="15.75">
      <c r="A5" s="535" t="s">
        <v>26</v>
      </c>
      <c r="B5" s="537" t="s">
        <v>245</v>
      </c>
      <c r="C5" s="539" t="s">
        <v>196</v>
      </c>
      <c r="D5" s="539"/>
      <c r="E5" s="539"/>
      <c r="F5" s="539" t="s">
        <v>197</v>
      </c>
      <c r="G5" s="539"/>
      <c r="H5" s="540"/>
    </row>
    <row r="6" spans="1:15">
      <c r="A6" s="536"/>
      <c r="B6" s="538"/>
      <c r="C6" s="43" t="s">
        <v>27</v>
      </c>
      <c r="D6" s="43" t="s">
        <v>95</v>
      </c>
      <c r="E6" s="43" t="s">
        <v>68</v>
      </c>
      <c r="F6" s="43" t="s">
        <v>27</v>
      </c>
      <c r="G6" s="43" t="s">
        <v>95</v>
      </c>
      <c r="H6" s="44" t="s">
        <v>68</v>
      </c>
    </row>
    <row r="7" spans="1:15" s="2" customFormat="1" ht="15.75">
      <c r="A7" s="227">
        <v>1</v>
      </c>
      <c r="B7" s="228" t="s">
        <v>484</v>
      </c>
      <c r="C7" s="261">
        <v>65803696.789999999</v>
      </c>
      <c r="D7" s="261">
        <v>66113898.719099998</v>
      </c>
      <c r="E7" s="278">
        <v>131917595.50909999</v>
      </c>
      <c r="F7" s="261">
        <v>113347368.80000001</v>
      </c>
      <c r="G7" s="261">
        <v>69338056.766500011</v>
      </c>
      <c r="H7" s="262">
        <v>182685425.56650001</v>
      </c>
      <c r="M7" s="474"/>
      <c r="N7" s="474"/>
      <c r="O7" s="474"/>
    </row>
    <row r="8" spans="1:15" s="2" customFormat="1" ht="15.75">
      <c r="A8" s="227">
        <v>1.1000000000000001</v>
      </c>
      <c r="B8" s="229" t="s">
        <v>275</v>
      </c>
      <c r="C8" s="261">
        <v>42649016.509999998</v>
      </c>
      <c r="D8" s="261">
        <v>31063129.516800001</v>
      </c>
      <c r="E8" s="278">
        <v>73712146.026800007</v>
      </c>
      <c r="F8" s="261">
        <v>80968701.400000006</v>
      </c>
      <c r="G8" s="261">
        <v>14383763</v>
      </c>
      <c r="H8" s="262">
        <v>95352464.400000006</v>
      </c>
      <c r="M8" s="474"/>
      <c r="N8" s="474"/>
      <c r="O8" s="474"/>
    </row>
    <row r="9" spans="1:15" s="2" customFormat="1" ht="15.75">
      <c r="A9" s="227">
        <v>1.2</v>
      </c>
      <c r="B9" s="229" t="s">
        <v>276</v>
      </c>
      <c r="C9" s="261"/>
      <c r="D9" s="261"/>
      <c r="E9" s="278">
        <v>0</v>
      </c>
      <c r="F9" s="261"/>
      <c r="G9" s="261"/>
      <c r="H9" s="262">
        <v>0</v>
      </c>
      <c r="M9" s="474"/>
      <c r="N9" s="474"/>
      <c r="O9" s="474"/>
    </row>
    <row r="10" spans="1:15" s="2" customFormat="1" ht="15.75">
      <c r="A10" s="227">
        <v>1.3</v>
      </c>
      <c r="B10" s="229" t="s">
        <v>277</v>
      </c>
      <c r="C10" s="261">
        <v>23131985.129999999</v>
      </c>
      <c r="D10" s="261">
        <v>34994047.500699997</v>
      </c>
      <c r="E10" s="278">
        <v>58126032.630699992</v>
      </c>
      <c r="F10" s="261">
        <v>32355972.25</v>
      </c>
      <c r="G10" s="261">
        <v>54900668.737999998</v>
      </c>
      <c r="H10" s="262">
        <v>87256640.988000005</v>
      </c>
      <c r="M10" s="474"/>
      <c r="N10" s="474"/>
      <c r="O10" s="474"/>
    </row>
    <row r="11" spans="1:15" s="2" customFormat="1" ht="15.75">
      <c r="A11" s="227">
        <v>1.4</v>
      </c>
      <c r="B11" s="229" t="s">
        <v>278</v>
      </c>
      <c r="C11" s="261">
        <v>22695.15</v>
      </c>
      <c r="D11" s="261">
        <v>56721.7016</v>
      </c>
      <c r="E11" s="278">
        <v>79416.851599999995</v>
      </c>
      <c r="F11" s="261">
        <v>22695.15</v>
      </c>
      <c r="G11" s="261">
        <v>53625.0285</v>
      </c>
      <c r="H11" s="262">
        <v>76320.178500000009</v>
      </c>
      <c r="M11" s="474"/>
      <c r="N11" s="474"/>
      <c r="O11" s="474"/>
    </row>
    <row r="12" spans="1:15" s="2" customFormat="1" ht="29.25" customHeight="1">
      <c r="A12" s="227">
        <v>2</v>
      </c>
      <c r="B12" s="228" t="s">
        <v>279</v>
      </c>
      <c r="C12" s="261">
        <v>11504000</v>
      </c>
      <c r="D12" s="261">
        <v>85545600</v>
      </c>
      <c r="E12" s="278">
        <v>97049600</v>
      </c>
      <c r="F12" s="261">
        <v>0</v>
      </c>
      <c r="G12" s="261">
        <v>49122508.6131</v>
      </c>
      <c r="H12" s="262">
        <v>49122508.6131</v>
      </c>
      <c r="M12" s="474"/>
      <c r="N12" s="474"/>
      <c r="O12" s="474"/>
    </row>
    <row r="13" spans="1:15" s="2" customFormat="1" ht="25.5">
      <c r="A13" s="227">
        <v>3</v>
      </c>
      <c r="B13" s="228" t="s">
        <v>280</v>
      </c>
      <c r="C13" s="261"/>
      <c r="D13" s="261"/>
      <c r="E13" s="278">
        <v>0</v>
      </c>
      <c r="F13" s="261"/>
      <c r="G13" s="261"/>
      <c r="H13" s="262">
        <v>0</v>
      </c>
      <c r="M13" s="474"/>
      <c r="N13" s="474"/>
      <c r="O13" s="474"/>
    </row>
    <row r="14" spans="1:15" s="2" customFormat="1" ht="15.75">
      <c r="A14" s="227">
        <v>3.1</v>
      </c>
      <c r="B14" s="229" t="s">
        <v>281</v>
      </c>
      <c r="C14" s="261"/>
      <c r="D14" s="261"/>
      <c r="E14" s="278">
        <v>0</v>
      </c>
      <c r="F14" s="261"/>
      <c r="G14" s="261"/>
      <c r="H14" s="262">
        <v>0</v>
      </c>
      <c r="M14" s="474"/>
      <c r="N14" s="474"/>
      <c r="O14" s="474"/>
    </row>
    <row r="15" spans="1:15" s="2" customFormat="1" ht="15.75">
      <c r="A15" s="227">
        <v>3.2</v>
      </c>
      <c r="B15" s="229" t="s">
        <v>282</v>
      </c>
      <c r="C15" s="261"/>
      <c r="D15" s="261"/>
      <c r="E15" s="278">
        <v>0</v>
      </c>
      <c r="F15" s="261"/>
      <c r="G15" s="261"/>
      <c r="H15" s="262">
        <v>0</v>
      </c>
      <c r="M15" s="474"/>
      <c r="N15" s="474"/>
      <c r="O15" s="474"/>
    </row>
    <row r="16" spans="1:15" s="2" customFormat="1" ht="15.75">
      <c r="A16" s="227">
        <v>4</v>
      </c>
      <c r="B16" s="228" t="s">
        <v>283</v>
      </c>
      <c r="C16" s="261">
        <v>30872127.946035001</v>
      </c>
      <c r="D16" s="261">
        <v>513905523.95784199</v>
      </c>
      <c r="E16" s="278">
        <v>544777651.90387702</v>
      </c>
      <c r="F16" s="261">
        <v>34253536.282168001</v>
      </c>
      <c r="G16" s="261">
        <v>514941739.20393598</v>
      </c>
      <c r="H16" s="262">
        <v>549195275.48610401</v>
      </c>
      <c r="M16" s="474"/>
      <c r="N16" s="474"/>
      <c r="O16" s="474"/>
    </row>
    <row r="17" spans="1:15" s="2" customFormat="1" ht="15.75">
      <c r="A17" s="227">
        <v>4.0999999999999996</v>
      </c>
      <c r="B17" s="229" t="s">
        <v>284</v>
      </c>
      <c r="C17" s="261">
        <v>29397627.946035001</v>
      </c>
      <c r="D17" s="261">
        <v>512165587.55784202</v>
      </c>
      <c r="E17" s="278">
        <v>541563215.50387704</v>
      </c>
      <c r="F17" s="261">
        <v>32666036.282168001</v>
      </c>
      <c r="G17" s="261">
        <v>511787603.553936</v>
      </c>
      <c r="H17" s="262">
        <v>544453639.83610404</v>
      </c>
      <c r="M17" s="474"/>
      <c r="N17" s="474"/>
      <c r="O17" s="474"/>
    </row>
    <row r="18" spans="1:15" s="2" customFormat="1" ht="15.75">
      <c r="A18" s="227">
        <v>4.2</v>
      </c>
      <c r="B18" s="229" t="s">
        <v>285</v>
      </c>
      <c r="C18" s="261">
        <v>1474500</v>
      </c>
      <c r="D18" s="261">
        <v>1739936.4</v>
      </c>
      <c r="E18" s="278">
        <v>3214436.4</v>
      </c>
      <c r="F18" s="261">
        <v>1587500</v>
      </c>
      <c r="G18" s="261">
        <v>3154135.65</v>
      </c>
      <c r="H18" s="262">
        <v>4741635.6500000004</v>
      </c>
      <c r="M18" s="474"/>
      <c r="N18" s="474"/>
      <c r="O18" s="474"/>
    </row>
    <row r="19" spans="1:15" s="2" customFormat="1" ht="25.5">
      <c r="A19" s="227">
        <v>5</v>
      </c>
      <c r="B19" s="228" t="s">
        <v>286</v>
      </c>
      <c r="C19" s="261">
        <v>63260620.329999998</v>
      </c>
      <c r="D19" s="261">
        <v>1841222953.8144002</v>
      </c>
      <c r="E19" s="278">
        <v>1904483574.1444001</v>
      </c>
      <c r="F19" s="261">
        <v>84494857.592399999</v>
      </c>
      <c r="G19" s="261">
        <v>1940336898.3546</v>
      </c>
      <c r="H19" s="262">
        <v>2024831755.947</v>
      </c>
      <c r="M19" s="474"/>
      <c r="N19" s="474"/>
      <c r="O19" s="474"/>
    </row>
    <row r="20" spans="1:15" s="2" customFormat="1" ht="15.75">
      <c r="A20" s="227">
        <v>5.0999999999999996</v>
      </c>
      <c r="B20" s="229" t="s">
        <v>287</v>
      </c>
      <c r="C20" s="261">
        <v>20192428.07</v>
      </c>
      <c r="D20" s="261">
        <v>80616326.456</v>
      </c>
      <c r="E20" s="278">
        <v>100808754.52599999</v>
      </c>
      <c r="F20" s="261">
        <v>33823518.602399997</v>
      </c>
      <c r="G20" s="261">
        <v>96723370.744000003</v>
      </c>
      <c r="H20" s="262">
        <v>130546889.34639999</v>
      </c>
      <c r="M20" s="474"/>
      <c r="N20" s="474"/>
      <c r="O20" s="474"/>
    </row>
    <row r="21" spans="1:15" s="2" customFormat="1" ht="15.75">
      <c r="A21" s="227">
        <v>5.2</v>
      </c>
      <c r="B21" s="229" t="s">
        <v>288</v>
      </c>
      <c r="C21" s="261">
        <v>0</v>
      </c>
      <c r="D21" s="261">
        <v>0</v>
      </c>
      <c r="E21" s="278">
        <v>0</v>
      </c>
      <c r="F21" s="261">
        <v>2400000</v>
      </c>
      <c r="G21" s="261">
        <v>17456039.5</v>
      </c>
      <c r="H21" s="262">
        <v>19856039.5</v>
      </c>
      <c r="M21" s="474"/>
      <c r="N21" s="474"/>
      <c r="O21" s="474"/>
    </row>
    <row r="22" spans="1:15" s="2" customFormat="1" ht="15.75">
      <c r="A22" s="227">
        <v>5.3</v>
      </c>
      <c r="B22" s="229" t="s">
        <v>289</v>
      </c>
      <c r="C22" s="261">
        <v>22361073.170000002</v>
      </c>
      <c r="D22" s="261">
        <v>1707019623.6584001</v>
      </c>
      <c r="E22" s="278">
        <v>1729380696.8284001</v>
      </c>
      <c r="F22" s="261">
        <v>609363</v>
      </c>
      <c r="G22" s="261">
        <v>1428995039.0005002</v>
      </c>
      <c r="H22" s="262">
        <v>1429604402.0005002</v>
      </c>
      <c r="M22" s="474"/>
      <c r="N22" s="474"/>
      <c r="O22" s="474"/>
    </row>
    <row r="23" spans="1:15" s="2" customFormat="1" ht="15.75">
      <c r="A23" s="227" t="s">
        <v>290</v>
      </c>
      <c r="B23" s="230" t="s">
        <v>291</v>
      </c>
      <c r="C23" s="261">
        <v>41408</v>
      </c>
      <c r="D23" s="261">
        <v>347728948.72500002</v>
      </c>
      <c r="E23" s="278">
        <v>347770356.72500002</v>
      </c>
      <c r="F23" s="261">
        <v>363938</v>
      </c>
      <c r="G23" s="261">
        <v>1096503494.5919001</v>
      </c>
      <c r="H23" s="262">
        <v>1096867432.5919001</v>
      </c>
      <c r="M23" s="474"/>
      <c r="N23" s="474"/>
      <c r="O23" s="474"/>
    </row>
    <row r="24" spans="1:15" s="2" customFormat="1" ht="15.75">
      <c r="A24" s="227" t="s">
        <v>292</v>
      </c>
      <c r="B24" s="230" t="s">
        <v>293</v>
      </c>
      <c r="C24" s="261">
        <v>0</v>
      </c>
      <c r="D24" s="261">
        <v>276722518.10570002</v>
      </c>
      <c r="E24" s="278">
        <v>276722518.10570002</v>
      </c>
      <c r="F24" s="261">
        <v>156025</v>
      </c>
      <c r="G24" s="261">
        <v>174891851.76969999</v>
      </c>
      <c r="H24" s="262">
        <v>175047876.76969999</v>
      </c>
      <c r="M24" s="474"/>
      <c r="N24" s="474"/>
      <c r="O24" s="474"/>
    </row>
    <row r="25" spans="1:15" s="2" customFormat="1" ht="15.75">
      <c r="A25" s="227" t="s">
        <v>294</v>
      </c>
      <c r="B25" s="231" t="s">
        <v>295</v>
      </c>
      <c r="C25" s="261">
        <v>0</v>
      </c>
      <c r="D25" s="261">
        <v>0</v>
      </c>
      <c r="E25" s="278">
        <v>0</v>
      </c>
      <c r="F25" s="261">
        <v>0</v>
      </c>
      <c r="G25" s="261">
        <v>6725586.8263999997</v>
      </c>
      <c r="H25" s="262">
        <v>6725586.8263999997</v>
      </c>
      <c r="M25" s="474"/>
      <c r="N25" s="474"/>
      <c r="O25" s="474"/>
    </row>
    <row r="26" spans="1:15" s="2" customFormat="1" ht="15.75">
      <c r="A26" s="227" t="s">
        <v>296</v>
      </c>
      <c r="B26" s="230" t="s">
        <v>297</v>
      </c>
      <c r="C26" s="261">
        <v>53626</v>
      </c>
      <c r="D26" s="261">
        <v>658986171.74849999</v>
      </c>
      <c r="E26" s="278">
        <v>659039797.74849999</v>
      </c>
      <c r="F26" s="261">
        <v>34150</v>
      </c>
      <c r="G26" s="261">
        <v>98305828.646799996</v>
      </c>
      <c r="H26" s="262">
        <v>98339978.646799996</v>
      </c>
      <c r="M26" s="474"/>
      <c r="N26" s="474"/>
      <c r="O26" s="474"/>
    </row>
    <row r="27" spans="1:15" s="2" customFormat="1" ht="15.75">
      <c r="A27" s="227" t="s">
        <v>298</v>
      </c>
      <c r="B27" s="230" t="s">
        <v>299</v>
      </c>
      <c r="C27" s="261">
        <v>22266039.170000002</v>
      </c>
      <c r="D27" s="261">
        <v>423581985.07920003</v>
      </c>
      <c r="E27" s="278">
        <v>445848024.24920005</v>
      </c>
      <c r="F27" s="261">
        <v>55250</v>
      </c>
      <c r="G27" s="261">
        <v>52568277.165700004</v>
      </c>
      <c r="H27" s="262">
        <v>52623527.165700004</v>
      </c>
      <c r="M27" s="474"/>
      <c r="N27" s="474"/>
      <c r="O27" s="474"/>
    </row>
    <row r="28" spans="1:15" s="2" customFormat="1" ht="15.75">
      <c r="A28" s="227">
        <v>5.4</v>
      </c>
      <c r="B28" s="229" t="s">
        <v>300</v>
      </c>
      <c r="C28" s="261">
        <v>2151119.09</v>
      </c>
      <c r="D28" s="261">
        <v>18609069.341600001</v>
      </c>
      <c r="E28" s="278">
        <v>20760188.431600001</v>
      </c>
      <c r="F28" s="261">
        <v>24091772.989999998</v>
      </c>
      <c r="G28" s="261">
        <v>201964959.07929999</v>
      </c>
      <c r="H28" s="262">
        <v>226056732.0693</v>
      </c>
      <c r="M28" s="474"/>
      <c r="N28" s="474"/>
      <c r="O28" s="474"/>
    </row>
    <row r="29" spans="1:15" s="2" customFormat="1" ht="15.75">
      <c r="A29" s="227">
        <v>5.5</v>
      </c>
      <c r="B29" s="229" t="s">
        <v>301</v>
      </c>
      <c r="C29" s="261">
        <v>8523000</v>
      </c>
      <c r="D29" s="261">
        <v>17390751.9384</v>
      </c>
      <c r="E29" s="278">
        <v>25913751.9384</v>
      </c>
      <c r="F29" s="261">
        <v>0</v>
      </c>
      <c r="G29" s="261">
        <v>0</v>
      </c>
      <c r="H29" s="262">
        <v>0</v>
      </c>
      <c r="M29" s="474"/>
      <c r="N29" s="474"/>
      <c r="O29" s="474"/>
    </row>
    <row r="30" spans="1:15" s="2" customFormat="1" ht="15.75">
      <c r="A30" s="227">
        <v>5.6</v>
      </c>
      <c r="B30" s="229" t="s">
        <v>302</v>
      </c>
      <c r="C30" s="261">
        <v>10033000</v>
      </c>
      <c r="D30" s="261">
        <v>17587182.420000002</v>
      </c>
      <c r="E30" s="278">
        <v>27620182.420000002</v>
      </c>
      <c r="F30" s="261">
        <v>11760736</v>
      </c>
      <c r="G30" s="261">
        <v>92821059.994299993</v>
      </c>
      <c r="H30" s="262">
        <v>104581795.99429999</v>
      </c>
      <c r="M30" s="474"/>
      <c r="N30" s="474"/>
      <c r="O30" s="474"/>
    </row>
    <row r="31" spans="1:15" s="2" customFormat="1" ht="15.75">
      <c r="A31" s="227">
        <v>5.7</v>
      </c>
      <c r="B31" s="229" t="s">
        <v>303</v>
      </c>
      <c r="C31" s="261">
        <v>0</v>
      </c>
      <c r="D31" s="261">
        <v>0</v>
      </c>
      <c r="E31" s="278">
        <v>0</v>
      </c>
      <c r="F31" s="261">
        <v>11809467</v>
      </c>
      <c r="G31" s="261">
        <v>102376430.03650001</v>
      </c>
      <c r="H31" s="262">
        <v>114185897.03650001</v>
      </c>
      <c r="M31" s="474"/>
      <c r="N31" s="474"/>
      <c r="O31" s="474"/>
    </row>
    <row r="32" spans="1:15" s="2" customFormat="1" ht="15.75">
      <c r="A32" s="227">
        <v>6</v>
      </c>
      <c r="B32" s="228" t="s">
        <v>304</v>
      </c>
      <c r="C32" s="261"/>
      <c r="D32" s="261"/>
      <c r="E32" s="278">
        <v>0</v>
      </c>
      <c r="F32" s="261"/>
      <c r="G32" s="261"/>
      <c r="H32" s="262">
        <v>0</v>
      </c>
      <c r="M32" s="474"/>
      <c r="N32" s="474"/>
      <c r="O32" s="474"/>
    </row>
    <row r="33" spans="1:15" s="2" customFormat="1" ht="25.5">
      <c r="A33" s="227">
        <v>6.1</v>
      </c>
      <c r="B33" s="229" t="s">
        <v>485</v>
      </c>
      <c r="C33" s="261"/>
      <c r="D33" s="261"/>
      <c r="E33" s="278">
        <v>0</v>
      </c>
      <c r="F33" s="261"/>
      <c r="G33" s="261"/>
      <c r="H33" s="262">
        <v>0</v>
      </c>
      <c r="M33" s="474"/>
      <c r="N33" s="474"/>
      <c r="O33" s="474"/>
    </row>
    <row r="34" spans="1:15" s="2" customFormat="1" ht="25.5">
      <c r="A34" s="227">
        <v>6.2</v>
      </c>
      <c r="B34" s="229" t="s">
        <v>305</v>
      </c>
      <c r="C34" s="261"/>
      <c r="D34" s="261"/>
      <c r="E34" s="278">
        <v>0</v>
      </c>
      <c r="F34" s="261"/>
      <c r="G34" s="261"/>
      <c r="H34" s="262">
        <v>0</v>
      </c>
      <c r="M34" s="474"/>
      <c r="N34" s="474"/>
      <c r="O34" s="474"/>
    </row>
    <row r="35" spans="1:15" s="2" customFormat="1" ht="25.5">
      <c r="A35" s="227">
        <v>6.3</v>
      </c>
      <c r="B35" s="229" t="s">
        <v>306</v>
      </c>
      <c r="C35" s="261"/>
      <c r="D35" s="261"/>
      <c r="E35" s="278">
        <v>0</v>
      </c>
      <c r="F35" s="261"/>
      <c r="G35" s="261"/>
      <c r="H35" s="262">
        <v>0</v>
      </c>
      <c r="M35" s="474"/>
      <c r="N35" s="474"/>
      <c r="O35" s="474"/>
    </row>
    <row r="36" spans="1:15" s="2" customFormat="1" ht="15.75">
      <c r="A36" s="227">
        <v>6.4</v>
      </c>
      <c r="B36" s="229" t="s">
        <v>307</v>
      </c>
      <c r="C36" s="261"/>
      <c r="D36" s="261"/>
      <c r="E36" s="278">
        <v>0</v>
      </c>
      <c r="F36" s="261"/>
      <c r="G36" s="261"/>
      <c r="H36" s="262">
        <v>0</v>
      </c>
      <c r="M36" s="474"/>
      <c r="N36" s="474"/>
      <c r="O36" s="474"/>
    </row>
    <row r="37" spans="1:15" s="2" customFormat="1" ht="15.75">
      <c r="A37" s="227">
        <v>6.5</v>
      </c>
      <c r="B37" s="229" t="s">
        <v>308</v>
      </c>
      <c r="C37" s="261"/>
      <c r="D37" s="261"/>
      <c r="E37" s="278">
        <v>0</v>
      </c>
      <c r="F37" s="261"/>
      <c r="G37" s="261"/>
      <c r="H37" s="262">
        <v>0</v>
      </c>
      <c r="M37" s="474"/>
      <c r="N37" s="474"/>
      <c r="O37" s="474"/>
    </row>
    <row r="38" spans="1:15" s="2" customFormat="1" ht="25.5">
      <c r="A38" s="227">
        <v>6.6</v>
      </c>
      <c r="B38" s="229" t="s">
        <v>309</v>
      </c>
      <c r="C38" s="261"/>
      <c r="D38" s="261"/>
      <c r="E38" s="278">
        <v>0</v>
      </c>
      <c r="F38" s="261"/>
      <c r="G38" s="261"/>
      <c r="H38" s="262">
        <v>0</v>
      </c>
      <c r="M38" s="474"/>
      <c r="N38" s="474"/>
      <c r="O38" s="474"/>
    </row>
    <row r="39" spans="1:15" s="2" customFormat="1" ht="25.5">
      <c r="A39" s="227">
        <v>6.7</v>
      </c>
      <c r="B39" s="229" t="s">
        <v>310</v>
      </c>
      <c r="C39" s="261"/>
      <c r="D39" s="261"/>
      <c r="E39" s="278">
        <v>0</v>
      </c>
      <c r="F39" s="261"/>
      <c r="G39" s="261"/>
      <c r="H39" s="262">
        <v>0</v>
      </c>
      <c r="M39" s="474"/>
      <c r="N39" s="474"/>
      <c r="O39" s="474"/>
    </row>
    <row r="40" spans="1:15" s="2" customFormat="1" ht="15.75">
      <c r="A40" s="227">
        <v>7</v>
      </c>
      <c r="B40" s="228" t="s">
        <v>311</v>
      </c>
      <c r="C40" s="261"/>
      <c r="D40" s="261"/>
      <c r="E40" s="278">
        <v>0</v>
      </c>
      <c r="F40" s="261"/>
      <c r="G40" s="261"/>
      <c r="H40" s="262">
        <v>0</v>
      </c>
      <c r="M40" s="474"/>
      <c r="N40" s="474"/>
      <c r="O40" s="474"/>
    </row>
    <row r="41" spans="1:15" s="2" customFormat="1" ht="25.5">
      <c r="A41" s="227">
        <v>7.1</v>
      </c>
      <c r="B41" s="229" t="s">
        <v>312</v>
      </c>
      <c r="C41" s="261">
        <v>377596</v>
      </c>
      <c r="D41" s="261">
        <v>361.8442</v>
      </c>
      <c r="E41" s="278">
        <v>377957.84419999999</v>
      </c>
      <c r="F41" s="261">
        <v>268911.06</v>
      </c>
      <c r="G41" s="261">
        <v>18972.041300000001</v>
      </c>
      <c r="H41" s="262">
        <v>287883.10129999998</v>
      </c>
      <c r="M41" s="474"/>
      <c r="N41" s="474"/>
      <c r="O41" s="474"/>
    </row>
    <row r="42" spans="1:15" s="2" customFormat="1" ht="25.5">
      <c r="A42" s="227">
        <v>7.2</v>
      </c>
      <c r="B42" s="229" t="s">
        <v>313</v>
      </c>
      <c r="C42" s="261">
        <v>945825.5400000005</v>
      </c>
      <c r="D42" s="261">
        <v>1992703.3217000002</v>
      </c>
      <c r="E42" s="278">
        <v>2938528.8617000007</v>
      </c>
      <c r="F42" s="261">
        <v>425461.86000000039</v>
      </c>
      <c r="G42" s="261">
        <v>439652.96310000011</v>
      </c>
      <c r="H42" s="262">
        <v>865114.8231000005</v>
      </c>
      <c r="M42" s="474"/>
      <c r="N42" s="474"/>
      <c r="O42" s="474"/>
    </row>
    <row r="43" spans="1:15" s="2" customFormat="1" ht="25.5">
      <c r="A43" s="227">
        <v>7.3</v>
      </c>
      <c r="B43" s="229" t="s">
        <v>314</v>
      </c>
      <c r="C43" s="261">
        <v>4770164.4399999995</v>
      </c>
      <c r="D43" s="261">
        <v>1246636.7425729998</v>
      </c>
      <c r="E43" s="278">
        <v>6016801.182572999</v>
      </c>
      <c r="F43" s="261">
        <v>3383359.77</v>
      </c>
      <c r="G43" s="261">
        <v>1244927.6291729996</v>
      </c>
      <c r="H43" s="262">
        <v>4628287.3991729999</v>
      </c>
      <c r="M43" s="474"/>
      <c r="N43" s="474"/>
      <c r="O43" s="474"/>
    </row>
    <row r="44" spans="1:15" s="2" customFormat="1" ht="25.5">
      <c r="A44" s="227">
        <v>7.4</v>
      </c>
      <c r="B44" s="229" t="s">
        <v>315</v>
      </c>
      <c r="C44" s="261">
        <v>2811675.4200000018</v>
      </c>
      <c r="D44" s="261">
        <v>4640403.6335999994</v>
      </c>
      <c r="E44" s="278">
        <v>7452079.0536000011</v>
      </c>
      <c r="F44" s="261">
        <v>1467552.1100000013</v>
      </c>
      <c r="G44" s="261">
        <v>1449672.6440000057</v>
      </c>
      <c r="H44" s="262">
        <v>2917224.7540000072</v>
      </c>
      <c r="M44" s="474"/>
      <c r="N44" s="474"/>
      <c r="O44" s="474"/>
    </row>
    <row r="45" spans="1:15" s="2" customFormat="1" ht="15.75">
      <c r="A45" s="227">
        <v>8</v>
      </c>
      <c r="B45" s="228" t="s">
        <v>316</v>
      </c>
      <c r="C45" s="261"/>
      <c r="D45" s="261"/>
      <c r="E45" s="278">
        <f t="shared" ref="E45:E53" si="0">C45+D45</f>
        <v>0</v>
      </c>
      <c r="F45" s="261"/>
      <c r="G45" s="261"/>
      <c r="H45" s="262">
        <f t="shared" ref="H45:H53" si="1">F45+G45</f>
        <v>0</v>
      </c>
      <c r="M45" s="474"/>
      <c r="N45" s="474"/>
      <c r="O45" s="474"/>
    </row>
    <row r="46" spans="1:15" s="2" customFormat="1" ht="15.75">
      <c r="A46" s="227">
        <v>8.1</v>
      </c>
      <c r="B46" s="229" t="s">
        <v>317</v>
      </c>
      <c r="C46" s="261"/>
      <c r="D46" s="261"/>
      <c r="E46" s="278">
        <f t="shared" si="0"/>
        <v>0</v>
      </c>
      <c r="F46" s="261"/>
      <c r="G46" s="261"/>
      <c r="H46" s="262">
        <f t="shared" si="1"/>
        <v>0</v>
      </c>
      <c r="M46" s="474"/>
      <c r="N46" s="474"/>
      <c r="O46" s="474"/>
    </row>
    <row r="47" spans="1:15" s="2" customFormat="1" ht="15.75">
      <c r="A47" s="227">
        <v>8.1999999999999993</v>
      </c>
      <c r="B47" s="229" t="s">
        <v>318</v>
      </c>
      <c r="C47" s="261"/>
      <c r="D47" s="261"/>
      <c r="E47" s="278">
        <f t="shared" si="0"/>
        <v>0</v>
      </c>
      <c r="F47" s="261"/>
      <c r="G47" s="261"/>
      <c r="H47" s="262">
        <f t="shared" si="1"/>
        <v>0</v>
      </c>
      <c r="M47" s="474"/>
      <c r="N47" s="474"/>
      <c r="O47" s="474"/>
    </row>
    <row r="48" spans="1:15" s="2" customFormat="1" ht="15.75">
      <c r="A48" s="227">
        <v>8.3000000000000007</v>
      </c>
      <c r="B48" s="229" t="s">
        <v>319</v>
      </c>
      <c r="C48" s="261"/>
      <c r="D48" s="261"/>
      <c r="E48" s="278">
        <f t="shared" si="0"/>
        <v>0</v>
      </c>
      <c r="F48" s="261"/>
      <c r="G48" s="261"/>
      <c r="H48" s="262">
        <f t="shared" si="1"/>
        <v>0</v>
      </c>
      <c r="M48" s="474"/>
      <c r="N48" s="474"/>
      <c r="O48" s="474"/>
    </row>
    <row r="49" spans="1:15" s="2" customFormat="1" ht="15.75">
      <c r="A49" s="227">
        <v>8.4</v>
      </c>
      <c r="B49" s="229" t="s">
        <v>320</v>
      </c>
      <c r="C49" s="261"/>
      <c r="D49" s="261"/>
      <c r="E49" s="278">
        <f t="shared" si="0"/>
        <v>0</v>
      </c>
      <c r="F49" s="261"/>
      <c r="G49" s="261"/>
      <c r="H49" s="262">
        <f t="shared" si="1"/>
        <v>0</v>
      </c>
      <c r="M49" s="474"/>
      <c r="N49" s="474"/>
      <c r="O49" s="474"/>
    </row>
    <row r="50" spans="1:15" s="2" customFormat="1" ht="15.75">
      <c r="A50" s="227">
        <v>8.5</v>
      </c>
      <c r="B50" s="229" t="s">
        <v>321</v>
      </c>
      <c r="C50" s="261"/>
      <c r="D50" s="261"/>
      <c r="E50" s="278">
        <f t="shared" si="0"/>
        <v>0</v>
      </c>
      <c r="F50" s="261"/>
      <c r="G50" s="261"/>
      <c r="H50" s="262">
        <f t="shared" si="1"/>
        <v>0</v>
      </c>
      <c r="M50" s="474"/>
      <c r="N50" s="474"/>
      <c r="O50" s="474"/>
    </row>
    <row r="51" spans="1:15" s="2" customFormat="1" ht="15.75">
      <c r="A51" s="227">
        <v>8.6</v>
      </c>
      <c r="B51" s="229" t="s">
        <v>322</v>
      </c>
      <c r="C51" s="261"/>
      <c r="D51" s="261"/>
      <c r="E51" s="278">
        <f t="shared" si="0"/>
        <v>0</v>
      </c>
      <c r="F51" s="261"/>
      <c r="G51" s="261"/>
      <c r="H51" s="262">
        <f t="shared" si="1"/>
        <v>0</v>
      </c>
      <c r="M51" s="474"/>
      <c r="N51" s="474"/>
      <c r="O51" s="474"/>
    </row>
    <row r="52" spans="1:15" s="2" customFormat="1" ht="15.75">
      <c r="A52" s="227">
        <v>8.6999999999999993</v>
      </c>
      <c r="B52" s="229" t="s">
        <v>323</v>
      </c>
      <c r="C52" s="261"/>
      <c r="D52" s="261"/>
      <c r="E52" s="278">
        <f t="shared" si="0"/>
        <v>0</v>
      </c>
      <c r="F52" s="261"/>
      <c r="G52" s="261"/>
      <c r="H52" s="262">
        <f t="shared" si="1"/>
        <v>0</v>
      </c>
      <c r="M52" s="474"/>
      <c r="N52" s="474"/>
      <c r="O52" s="474"/>
    </row>
    <row r="53" spans="1:15" s="2" customFormat="1" ht="16.5" thickBot="1">
      <c r="A53" s="232">
        <v>9</v>
      </c>
      <c r="B53" s="233" t="s">
        <v>324</v>
      </c>
      <c r="C53" s="279"/>
      <c r="D53" s="279"/>
      <c r="E53" s="280">
        <f t="shared" si="0"/>
        <v>0</v>
      </c>
      <c r="F53" s="279"/>
      <c r="G53" s="279"/>
      <c r="H53" s="268">
        <f t="shared" si="1"/>
        <v>0</v>
      </c>
      <c r="M53" s="474"/>
      <c r="N53" s="474"/>
      <c r="O53" s="474"/>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7" t="s">
        <v>190</v>
      </c>
      <c r="B1" s="16" t="str">
        <f>Info!C2</f>
        <v>სს "ბაზისბანკი"</v>
      </c>
      <c r="C1" s="16"/>
      <c r="D1" s="367"/>
    </row>
    <row r="2" spans="1:8" ht="15">
      <c r="A2" s="17" t="s">
        <v>191</v>
      </c>
      <c r="B2" s="496">
        <v>44012</v>
      </c>
      <c r="C2" s="29"/>
      <c r="D2" s="18"/>
      <c r="E2" s="11"/>
      <c r="F2" s="11"/>
      <c r="G2" s="11"/>
      <c r="H2" s="11"/>
    </row>
    <row r="3" spans="1:8" ht="15">
      <c r="A3" s="17"/>
      <c r="B3" s="16"/>
      <c r="C3" s="29"/>
      <c r="D3" s="18"/>
      <c r="E3" s="11"/>
      <c r="F3" s="11"/>
      <c r="G3" s="11"/>
      <c r="H3" s="11"/>
    </row>
    <row r="4" spans="1:8" ht="15" customHeight="1" thickBot="1">
      <c r="A4" s="221" t="s">
        <v>408</v>
      </c>
      <c r="B4" s="222" t="s">
        <v>189</v>
      </c>
      <c r="C4" s="221"/>
      <c r="D4" s="223" t="s">
        <v>94</v>
      </c>
    </row>
    <row r="5" spans="1:8" ht="15" customHeight="1">
      <c r="A5" s="219" t="s">
        <v>26</v>
      </c>
      <c r="B5" s="220"/>
      <c r="C5" s="528">
        <v>44012</v>
      </c>
      <c r="D5" s="500">
        <v>43921</v>
      </c>
    </row>
    <row r="6" spans="1:8" ht="15" customHeight="1">
      <c r="A6" s="415">
        <v>1</v>
      </c>
      <c r="B6" s="416" t="s">
        <v>194</v>
      </c>
      <c r="C6" s="417">
        <f>C7+C9+C10</f>
        <v>1310277869.4758008</v>
      </c>
      <c r="D6" s="418">
        <f>D7+D9+D10</f>
        <v>1393622428.1515565</v>
      </c>
      <c r="E6" s="475"/>
      <c r="F6" s="475"/>
    </row>
    <row r="7" spans="1:8" ht="15" customHeight="1">
      <c r="A7" s="415">
        <v>1.1000000000000001</v>
      </c>
      <c r="B7" s="419" t="s">
        <v>605</v>
      </c>
      <c r="C7" s="420">
        <v>1243547979.8015087</v>
      </c>
      <c r="D7" s="421">
        <v>1322117300.096277</v>
      </c>
      <c r="E7" s="475"/>
      <c r="F7" s="475"/>
    </row>
    <row r="8" spans="1:8" ht="25.5">
      <c r="A8" s="415" t="s">
        <v>251</v>
      </c>
      <c r="B8" s="422" t="s">
        <v>402</v>
      </c>
      <c r="C8" s="420">
        <v>42500000</v>
      </c>
      <c r="D8" s="421">
        <v>42500000</v>
      </c>
      <c r="E8" s="475"/>
      <c r="F8" s="475"/>
    </row>
    <row r="9" spans="1:8" ht="15" customHeight="1">
      <c r="A9" s="415">
        <v>1.2</v>
      </c>
      <c r="B9" s="419" t="s">
        <v>22</v>
      </c>
      <c r="C9" s="420">
        <v>63916641.674292102</v>
      </c>
      <c r="D9" s="421">
        <v>71505128.055279449</v>
      </c>
      <c r="E9" s="475"/>
      <c r="F9" s="475"/>
    </row>
    <row r="10" spans="1:8" ht="15" customHeight="1">
      <c r="A10" s="415">
        <v>1.3</v>
      </c>
      <c r="B10" s="424" t="s">
        <v>77</v>
      </c>
      <c r="C10" s="423">
        <v>2813248</v>
      </c>
      <c r="D10" s="421">
        <v>0</v>
      </c>
      <c r="E10" s="475"/>
      <c r="F10" s="475"/>
    </row>
    <row r="11" spans="1:8" ht="15" customHeight="1">
      <c r="A11" s="415">
        <v>2</v>
      </c>
      <c r="B11" s="416" t="s">
        <v>195</v>
      </c>
      <c r="C11" s="420">
        <v>7978937.3973000003</v>
      </c>
      <c r="D11" s="421">
        <v>7901060.2910000002</v>
      </c>
      <c r="E11" s="475"/>
      <c r="F11" s="475"/>
    </row>
    <row r="12" spans="1:8" ht="15" customHeight="1">
      <c r="A12" s="435">
        <v>3</v>
      </c>
      <c r="B12" s="436" t="s">
        <v>193</v>
      </c>
      <c r="C12" s="423">
        <v>112080651.75068747</v>
      </c>
      <c r="D12" s="437">
        <v>112080651.75068747</v>
      </c>
      <c r="E12" s="475"/>
      <c r="F12" s="475"/>
    </row>
    <row r="13" spans="1:8" ht="15" customHeight="1" thickBot="1">
      <c r="A13" s="138">
        <v>4</v>
      </c>
      <c r="B13" s="139" t="s">
        <v>252</v>
      </c>
      <c r="C13" s="281">
        <f>C6+C11+C12</f>
        <v>1430337458.6237881</v>
      </c>
      <c r="D13" s="281">
        <f>D6+D11+D12</f>
        <v>1513604140.1932437</v>
      </c>
      <c r="E13" s="475"/>
      <c r="F13" s="475"/>
    </row>
    <row r="14" spans="1:8">
      <c r="B14" s="23"/>
    </row>
    <row r="15" spans="1:8" ht="25.5">
      <c r="B15" s="107" t="s">
        <v>606</v>
      </c>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4" topLeftCell="B5" activePane="bottomRight" state="frozen"/>
      <selection activeCell="G33" sqref="G33"/>
      <selection pane="topRight" activeCell="G33" sqref="G33"/>
      <selection pane="bottomLeft" activeCell="G33" sqref="G33"/>
      <selection pane="bottomRight" activeCell="B2" sqref="B2"/>
    </sheetView>
  </sheetViews>
  <sheetFormatPr defaultRowHeight="15"/>
  <cols>
    <col min="1" max="1" width="9.5703125" style="1" bestFit="1" customWidth="1"/>
    <col min="2" max="2" width="90.42578125" style="1" bestFit="1" customWidth="1"/>
    <col min="3" max="3" width="9.140625" style="1"/>
  </cols>
  <sheetData>
    <row r="1" spans="1:3">
      <c r="A1" s="1" t="s">
        <v>190</v>
      </c>
      <c r="B1" s="367" t="str">
        <f>Info!C2</f>
        <v>სს "ბაზისბანკი"</v>
      </c>
    </row>
    <row r="2" spans="1:3">
      <c r="A2" s="1" t="s">
        <v>191</v>
      </c>
      <c r="B2" s="496">
        <v>44012</v>
      </c>
    </row>
    <row r="4" spans="1:3" ht="16.5" customHeight="1" thickBot="1">
      <c r="A4" s="245" t="s">
        <v>409</v>
      </c>
      <c r="B4" s="65" t="s">
        <v>150</v>
      </c>
      <c r="C4" s="13"/>
    </row>
    <row r="5" spans="1:3" ht="15.75">
      <c r="A5" s="10"/>
      <c r="B5" s="541" t="s">
        <v>151</v>
      </c>
      <c r="C5" s="542"/>
    </row>
    <row r="6" spans="1:3">
      <c r="A6" s="14">
        <v>1</v>
      </c>
      <c r="B6" s="501" t="s">
        <v>624</v>
      </c>
      <c r="C6" s="502"/>
    </row>
    <row r="7" spans="1:3">
      <c r="A7" s="14">
        <v>2</v>
      </c>
      <c r="B7" s="501" t="s">
        <v>620</v>
      </c>
      <c r="C7" s="502"/>
    </row>
    <row r="8" spans="1:3">
      <c r="A8" s="14">
        <v>3</v>
      </c>
      <c r="B8" s="501" t="s">
        <v>625</v>
      </c>
      <c r="C8" s="502"/>
    </row>
    <row r="9" spans="1:3">
      <c r="A9" s="14">
        <v>4</v>
      </c>
      <c r="B9" s="501" t="s">
        <v>626</v>
      </c>
      <c r="C9" s="502"/>
    </row>
    <row r="10" spans="1:3">
      <c r="A10" s="14">
        <v>5</v>
      </c>
      <c r="B10" s="549" t="s">
        <v>627</v>
      </c>
      <c r="C10" s="550"/>
    </row>
    <row r="11" spans="1:3">
      <c r="A11" s="14"/>
      <c r="B11" s="543"/>
      <c r="C11" s="544"/>
    </row>
    <row r="12" spans="1:3" ht="15.75">
      <c r="A12" s="14"/>
      <c r="B12" s="545" t="s">
        <v>152</v>
      </c>
      <c r="C12" s="546"/>
    </row>
    <row r="13" spans="1:3" ht="15.75">
      <c r="A13" s="14">
        <v>1</v>
      </c>
      <c r="B13" s="551" t="s">
        <v>621</v>
      </c>
      <c r="C13" s="552"/>
    </row>
    <row r="14" spans="1:3" ht="15.75">
      <c r="A14" s="14">
        <v>2</v>
      </c>
      <c r="B14" s="551" t="s">
        <v>628</v>
      </c>
      <c r="C14" s="552"/>
    </row>
    <row r="15" spans="1:3" ht="15.75">
      <c r="A15" s="14">
        <v>3</v>
      </c>
      <c r="B15" s="551" t="s">
        <v>629</v>
      </c>
      <c r="C15" s="552"/>
    </row>
    <row r="16" spans="1:3" ht="15.75">
      <c r="A16" s="14">
        <v>4</v>
      </c>
      <c r="B16" s="551" t="s">
        <v>630</v>
      </c>
      <c r="C16" s="552"/>
    </row>
    <row r="17" spans="1:3" ht="15.75">
      <c r="A17" s="14">
        <v>5</v>
      </c>
      <c r="B17" s="551" t="s">
        <v>631</v>
      </c>
      <c r="C17" s="552"/>
    </row>
    <row r="18" spans="1:3" ht="15.75">
      <c r="A18" s="14">
        <v>6</v>
      </c>
      <c r="B18" s="551" t="s">
        <v>632</v>
      </c>
      <c r="C18" s="552"/>
    </row>
    <row r="19" spans="1:3" ht="15.75">
      <c r="A19" s="14">
        <v>7</v>
      </c>
      <c r="B19" s="551" t="s">
        <v>633</v>
      </c>
      <c r="C19" s="552"/>
    </row>
    <row r="20" spans="1:3" ht="15.75" customHeight="1">
      <c r="A20" s="14"/>
      <c r="B20" s="27"/>
      <c r="C20" s="28"/>
    </row>
    <row r="21" spans="1:3" ht="30" customHeight="1">
      <c r="A21" s="14"/>
      <c r="B21" s="547" t="s">
        <v>153</v>
      </c>
      <c r="C21" s="548"/>
    </row>
    <row r="22" spans="1:3">
      <c r="A22" s="14">
        <v>1</v>
      </c>
      <c r="B22" s="497" t="s">
        <v>634</v>
      </c>
      <c r="C22" s="498">
        <v>0.91598172861293459</v>
      </c>
    </row>
    <row r="23" spans="1:3" ht="15.75" customHeight="1">
      <c r="A23" s="14">
        <v>2</v>
      </c>
      <c r="B23" s="497" t="s">
        <v>635</v>
      </c>
      <c r="C23" s="498">
        <v>6.9155295356997867E-2</v>
      </c>
    </row>
    <row r="24" spans="1:3" ht="29.25" customHeight="1">
      <c r="A24" s="14"/>
      <c r="B24" s="547" t="s">
        <v>272</v>
      </c>
      <c r="C24" s="548"/>
    </row>
    <row r="25" spans="1:3">
      <c r="A25" s="14">
        <v>1</v>
      </c>
      <c r="B25" s="497" t="s">
        <v>636</v>
      </c>
      <c r="C25" s="498">
        <v>0.91561533592148947</v>
      </c>
    </row>
    <row r="26" spans="1:3" ht="16.5" thickBot="1">
      <c r="A26" s="15">
        <v>2</v>
      </c>
      <c r="B26" s="66" t="s">
        <v>635</v>
      </c>
      <c r="C26" s="499">
        <v>6.9155295356997867E-2</v>
      </c>
    </row>
  </sheetData>
  <mergeCells count="13">
    <mergeCell ref="B5:C5"/>
    <mergeCell ref="B11:C11"/>
    <mergeCell ref="B12:C12"/>
    <mergeCell ref="B24:C24"/>
    <mergeCell ref="B21:C21"/>
    <mergeCell ref="B10:C10"/>
    <mergeCell ref="B13:C13"/>
    <mergeCell ref="B14:C14"/>
    <mergeCell ref="B15:C15"/>
    <mergeCell ref="B16:C16"/>
    <mergeCell ref="B17:C17"/>
    <mergeCell ref="B18:C18"/>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7"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7" width="12.5703125" bestFit="1" customWidth="1"/>
  </cols>
  <sheetData>
    <row r="1" spans="1:7" ht="15.75">
      <c r="A1" s="17" t="s">
        <v>190</v>
      </c>
      <c r="B1" s="16" t="str">
        <f>Info!C2</f>
        <v>სს "ბაზისბანკი"</v>
      </c>
    </row>
    <row r="2" spans="1:7" s="21" customFormat="1" ht="15.75" customHeight="1">
      <c r="A2" s="21" t="s">
        <v>191</v>
      </c>
      <c r="B2" s="496">
        <v>44012</v>
      </c>
    </row>
    <row r="3" spans="1:7" s="21" customFormat="1" ht="15.75" customHeight="1"/>
    <row r="4" spans="1:7" s="21" customFormat="1" ht="15.75" customHeight="1" thickBot="1">
      <c r="A4" s="246" t="s">
        <v>410</v>
      </c>
      <c r="B4" s="247" t="s">
        <v>262</v>
      </c>
      <c r="C4" s="198"/>
      <c r="D4" s="198"/>
      <c r="E4" s="199" t="s">
        <v>94</v>
      </c>
    </row>
    <row r="5" spans="1:7" s="122" customFormat="1" ht="17.45" customHeight="1">
      <c r="A5" s="384"/>
      <c r="B5" s="385"/>
      <c r="C5" s="197" t="s">
        <v>0</v>
      </c>
      <c r="D5" s="197" t="s">
        <v>1</v>
      </c>
      <c r="E5" s="386" t="s">
        <v>2</v>
      </c>
    </row>
    <row r="6" spans="1:7" s="163" customFormat="1" ht="14.45" customHeight="1">
      <c r="A6" s="387"/>
      <c r="B6" s="553" t="s">
        <v>233</v>
      </c>
      <c r="C6" s="553" t="s">
        <v>232</v>
      </c>
      <c r="D6" s="554" t="s">
        <v>231</v>
      </c>
      <c r="E6" s="555"/>
      <c r="G6"/>
    </row>
    <row r="7" spans="1:7" s="163" customFormat="1" ht="99.6" customHeight="1">
      <c r="A7" s="387"/>
      <c r="B7" s="553"/>
      <c r="C7" s="553"/>
      <c r="D7" s="380" t="s">
        <v>230</v>
      </c>
      <c r="E7" s="381" t="s">
        <v>522</v>
      </c>
      <c r="G7"/>
    </row>
    <row r="8" spans="1:7">
      <c r="A8" s="388">
        <v>1</v>
      </c>
      <c r="B8" s="389" t="s">
        <v>155</v>
      </c>
      <c r="C8" s="390">
        <v>40973242.056400001</v>
      </c>
      <c r="D8" s="390"/>
      <c r="E8" s="391">
        <v>40973242.056400001</v>
      </c>
      <c r="F8" s="5"/>
    </row>
    <row r="9" spans="1:7">
      <c r="A9" s="388">
        <v>2</v>
      </c>
      <c r="B9" s="389" t="s">
        <v>156</v>
      </c>
      <c r="C9" s="390">
        <v>238439640.34819999</v>
      </c>
      <c r="D9" s="390"/>
      <c r="E9" s="391">
        <v>238439640.34819999</v>
      </c>
      <c r="F9" s="5"/>
    </row>
    <row r="10" spans="1:7">
      <c r="A10" s="388">
        <v>3</v>
      </c>
      <c r="B10" s="389" t="s">
        <v>229</v>
      </c>
      <c r="C10" s="390">
        <v>95162874.484299988</v>
      </c>
      <c r="D10" s="390"/>
      <c r="E10" s="391">
        <v>95162874.484299988</v>
      </c>
      <c r="F10" s="5"/>
    </row>
    <row r="11" spans="1:7">
      <c r="A11" s="388">
        <v>4</v>
      </c>
      <c r="B11" s="389" t="s">
        <v>186</v>
      </c>
      <c r="C11" s="390">
        <v>0</v>
      </c>
      <c r="D11" s="390"/>
      <c r="E11" s="391">
        <v>0</v>
      </c>
      <c r="F11" s="5"/>
    </row>
    <row r="12" spans="1:7">
      <c r="A12" s="388">
        <v>5</v>
      </c>
      <c r="B12" s="389" t="s">
        <v>158</v>
      </c>
      <c r="C12" s="390">
        <v>242314589.5</v>
      </c>
      <c r="D12" s="390"/>
      <c r="E12" s="391">
        <v>242314589.5</v>
      </c>
      <c r="F12" s="5"/>
    </row>
    <row r="13" spans="1:7">
      <c r="A13" s="388">
        <v>6.1</v>
      </c>
      <c r="B13" s="389" t="s">
        <v>159</v>
      </c>
      <c r="C13" s="392">
        <v>1037372607.0509999</v>
      </c>
      <c r="D13" s="390"/>
      <c r="E13" s="391">
        <v>1037372607.0509999</v>
      </c>
      <c r="F13" s="5"/>
    </row>
    <row r="14" spans="1:7">
      <c r="A14" s="388">
        <v>6.2</v>
      </c>
      <c r="B14" s="393" t="s">
        <v>160</v>
      </c>
      <c r="C14" s="392">
        <v>-64608262.330883369</v>
      </c>
      <c r="D14" s="390"/>
      <c r="E14" s="391">
        <v>-64608262.330883369</v>
      </c>
      <c r="F14" s="5"/>
    </row>
    <row r="15" spans="1:7">
      <c r="A15" s="388">
        <v>6</v>
      </c>
      <c r="B15" s="389" t="s">
        <v>228</v>
      </c>
      <c r="C15" s="390">
        <v>972764344.7201165</v>
      </c>
      <c r="D15" s="390"/>
      <c r="E15" s="391">
        <v>972764344.7201165</v>
      </c>
      <c r="F15" s="5"/>
    </row>
    <row r="16" spans="1:7">
      <c r="A16" s="388">
        <v>7</v>
      </c>
      <c r="B16" s="389" t="s">
        <v>162</v>
      </c>
      <c r="C16" s="390">
        <v>17426916.9353</v>
      </c>
      <c r="D16" s="390"/>
      <c r="E16" s="391">
        <v>17426916.9353</v>
      </c>
      <c r="F16" s="5"/>
    </row>
    <row r="17" spans="1:7">
      <c r="A17" s="388">
        <v>8</v>
      </c>
      <c r="B17" s="389" t="s">
        <v>163</v>
      </c>
      <c r="C17" s="390">
        <v>13192769.098000001</v>
      </c>
      <c r="D17" s="390"/>
      <c r="E17" s="391">
        <v>13192769.098000001</v>
      </c>
      <c r="F17" s="5"/>
      <c r="G17" s="5"/>
    </row>
    <row r="18" spans="1:7">
      <c r="A18" s="388">
        <v>9</v>
      </c>
      <c r="B18" s="389" t="s">
        <v>164</v>
      </c>
      <c r="C18" s="390">
        <v>17062704.219999999</v>
      </c>
      <c r="D18" s="390"/>
      <c r="E18" s="391">
        <v>17062704.219999999</v>
      </c>
      <c r="F18" s="5"/>
      <c r="G18" s="5"/>
    </row>
    <row r="19" spans="1:7" ht="25.5">
      <c r="A19" s="388">
        <v>10</v>
      </c>
      <c r="B19" s="389" t="s">
        <v>165</v>
      </c>
      <c r="C19" s="390">
        <v>32257229.800000001</v>
      </c>
      <c r="D19" s="390">
        <v>11709414.869999999</v>
      </c>
      <c r="E19" s="391">
        <v>20547814.93</v>
      </c>
      <c r="F19" s="5"/>
      <c r="G19" s="5"/>
    </row>
    <row r="20" spans="1:7">
      <c r="A20" s="388">
        <v>11</v>
      </c>
      <c r="B20" s="389" t="s">
        <v>166</v>
      </c>
      <c r="C20" s="390">
        <v>10141100.464599999</v>
      </c>
      <c r="D20" s="390"/>
      <c r="E20" s="391">
        <v>10141100.464599999</v>
      </c>
      <c r="F20" s="5"/>
    </row>
    <row r="21" spans="1:7" ht="39" thickBot="1">
      <c r="A21" s="394"/>
      <c r="B21" s="395" t="s">
        <v>486</v>
      </c>
      <c r="C21" s="334">
        <f>SUM(C8:C12, C15:C20)</f>
        <v>1679735411.6269166</v>
      </c>
      <c r="D21" s="334">
        <f>SUM(D8:D12, D15:D20)</f>
        <v>11709414.869999999</v>
      </c>
      <c r="E21" s="396">
        <f>SUM(E8:E12, E15:E20)</f>
        <v>1668025996.7569168</v>
      </c>
      <c r="F21" s="5"/>
    </row>
    <row r="22" spans="1:7">
      <c r="A22"/>
      <c r="B22"/>
      <c r="C22"/>
      <c r="D22"/>
      <c r="E22"/>
      <c r="F22" s="5"/>
    </row>
    <row r="23" spans="1:7">
      <c r="A23"/>
      <c r="B23"/>
      <c r="C23"/>
      <c r="D23"/>
      <c r="E23"/>
    </row>
    <row r="24" spans="1:7">
      <c r="C24" s="508"/>
    </row>
    <row r="25" spans="1:7" s="1" customFormat="1">
      <c r="B25" s="68"/>
      <c r="F25"/>
      <c r="G25"/>
    </row>
    <row r="26" spans="1:7" s="1" customFormat="1">
      <c r="B26" s="69"/>
      <c r="F26"/>
      <c r="G26"/>
    </row>
    <row r="27" spans="1:7" s="1" customFormat="1">
      <c r="B27" s="68"/>
      <c r="F27"/>
      <c r="G27"/>
    </row>
    <row r="28" spans="1:7" s="1" customFormat="1">
      <c r="B28" s="68"/>
      <c r="F28"/>
      <c r="G28"/>
    </row>
    <row r="29" spans="1:7" s="1" customFormat="1">
      <c r="B29" s="68"/>
      <c r="F29"/>
      <c r="G29"/>
    </row>
    <row r="30" spans="1:7" s="1" customFormat="1">
      <c r="B30" s="68"/>
      <c r="F30"/>
      <c r="G30"/>
    </row>
    <row r="31" spans="1:7" s="1" customFormat="1">
      <c r="B31" s="68"/>
      <c r="F31"/>
      <c r="G31"/>
    </row>
    <row r="32" spans="1:7" s="1" customFormat="1">
      <c r="B32" s="69"/>
      <c r="F32"/>
      <c r="G32"/>
    </row>
    <row r="33" spans="2:7" s="1" customFormat="1">
      <c r="B33" s="69"/>
      <c r="F33"/>
      <c r="G33"/>
    </row>
    <row r="34" spans="2:7" s="1" customFormat="1">
      <c r="B34" s="69"/>
      <c r="F34"/>
      <c r="G34"/>
    </row>
    <row r="35" spans="2:7" s="1" customFormat="1">
      <c r="B35" s="69"/>
      <c r="F35"/>
      <c r="G35"/>
    </row>
    <row r="36" spans="2:7" s="1" customFormat="1">
      <c r="B36" s="69"/>
      <c r="F36"/>
      <c r="G36"/>
    </row>
    <row r="37" spans="2:7" s="1" customFormat="1">
      <c r="B37" s="6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190</v>
      </c>
      <c r="B1" s="16" t="str">
        <f>Info!C2</f>
        <v>სს "ბაზისბანკი"</v>
      </c>
    </row>
    <row r="2" spans="1:6" s="21" customFormat="1" ht="15.75" customHeight="1">
      <c r="A2" s="21" t="s">
        <v>191</v>
      </c>
      <c r="B2" s="496">
        <v>44012</v>
      </c>
      <c r="C2"/>
      <c r="D2"/>
      <c r="E2"/>
      <c r="F2"/>
    </row>
    <row r="3" spans="1:6" s="21" customFormat="1" ht="15.75" customHeight="1">
      <c r="C3"/>
      <c r="D3"/>
      <c r="E3"/>
      <c r="F3"/>
    </row>
    <row r="4" spans="1:6" s="21" customFormat="1" ht="26.25" thickBot="1">
      <c r="A4" s="21" t="s">
        <v>411</v>
      </c>
      <c r="B4" s="205" t="s">
        <v>265</v>
      </c>
      <c r="C4" s="199" t="s">
        <v>94</v>
      </c>
      <c r="D4"/>
      <c r="E4"/>
      <c r="F4"/>
    </row>
    <row r="5" spans="1:6" ht="26.25">
      <c r="A5" s="200">
        <v>1</v>
      </c>
      <c r="B5" s="201" t="s">
        <v>434</v>
      </c>
      <c r="C5" s="282">
        <f>'7. LI1'!E21</f>
        <v>1668025996.7569168</v>
      </c>
    </row>
    <row r="6" spans="1:6" s="190" customFormat="1">
      <c r="A6" s="121">
        <v>2.1</v>
      </c>
      <c r="B6" s="207" t="s">
        <v>266</v>
      </c>
      <c r="C6" s="283">
        <v>131296961.83579969</v>
      </c>
    </row>
    <row r="7" spans="1:6" s="3" customFormat="1" ht="25.5" outlineLevel="1">
      <c r="A7" s="206">
        <v>2.2000000000000002</v>
      </c>
      <c r="B7" s="202" t="s">
        <v>267</v>
      </c>
      <c r="C7" s="284">
        <v>140662400</v>
      </c>
    </row>
    <row r="8" spans="1:6" s="3" customFormat="1" ht="26.25">
      <c r="A8" s="206">
        <v>3</v>
      </c>
      <c r="B8" s="203" t="s">
        <v>435</v>
      </c>
      <c r="C8" s="285">
        <v>1939985358.5927165</v>
      </c>
    </row>
    <row r="9" spans="1:6" s="190" customFormat="1">
      <c r="A9" s="121">
        <v>4</v>
      </c>
      <c r="B9" s="210" t="s">
        <v>263</v>
      </c>
      <c r="C9" s="283">
        <v>15326709.013056811</v>
      </c>
    </row>
    <row r="10" spans="1:6" s="3" customFormat="1" ht="25.5" outlineLevel="1">
      <c r="A10" s="206">
        <v>5.0999999999999996</v>
      </c>
      <c r="B10" s="202" t="s">
        <v>273</v>
      </c>
      <c r="C10" s="284">
        <v>-52173316.082019806</v>
      </c>
    </row>
    <row r="11" spans="1:6" s="3" customFormat="1" ht="25.5" outlineLevel="1">
      <c r="A11" s="206">
        <v>5.2</v>
      </c>
      <c r="B11" s="202" t="s">
        <v>274</v>
      </c>
      <c r="C11" s="284">
        <v>-137849152</v>
      </c>
    </row>
    <row r="12" spans="1:6" s="3" customFormat="1">
      <c r="A12" s="206">
        <v>6</v>
      </c>
      <c r="B12" s="208" t="s">
        <v>607</v>
      </c>
      <c r="C12" s="397">
        <v>12463541.3300805</v>
      </c>
    </row>
    <row r="13" spans="1:6" s="3" customFormat="1" ht="15.75" thickBot="1">
      <c r="A13" s="209">
        <v>7</v>
      </c>
      <c r="B13" s="204" t="s">
        <v>264</v>
      </c>
      <c r="C13" s="286">
        <v>1777753140.8538339</v>
      </c>
    </row>
    <row r="15" spans="1:6" ht="26.25">
      <c r="B15" s="23" t="s">
        <v>608</v>
      </c>
    </row>
    <row r="17" spans="2:9" s="1" customFormat="1">
      <c r="B17" s="70"/>
      <c r="C17"/>
      <c r="D17"/>
      <c r="E17"/>
      <c r="F17"/>
      <c r="G17"/>
      <c r="H17"/>
      <c r="I17"/>
    </row>
    <row r="18" spans="2:9" s="1" customFormat="1">
      <c r="B18" s="67"/>
      <c r="C18"/>
      <c r="D18"/>
      <c r="E18"/>
      <c r="F18"/>
      <c r="G18"/>
      <c r="H18"/>
      <c r="I18"/>
    </row>
    <row r="19" spans="2:9" s="1" customFormat="1">
      <c r="B19" s="67"/>
      <c r="C19"/>
      <c r="D19"/>
      <c r="E19"/>
      <c r="F19"/>
      <c r="G19"/>
      <c r="H19"/>
      <c r="I19"/>
    </row>
    <row r="20" spans="2:9" s="1" customFormat="1">
      <c r="B20" s="69"/>
      <c r="C20"/>
      <c r="D20"/>
      <c r="E20"/>
      <c r="F20"/>
      <c r="G20"/>
      <c r="H20"/>
      <c r="I20"/>
    </row>
    <row r="21" spans="2:9" s="1" customFormat="1">
      <c r="B21" s="68"/>
      <c r="C21"/>
      <c r="D21"/>
      <c r="E21"/>
      <c r="F21"/>
      <c r="G21"/>
      <c r="H21"/>
      <c r="I21"/>
    </row>
    <row r="22" spans="2:9" s="1" customFormat="1">
      <c r="B22" s="69"/>
      <c r="C22"/>
      <c r="D22"/>
      <c r="E22"/>
      <c r="F22"/>
      <c r="G22"/>
      <c r="H22"/>
      <c r="I22"/>
    </row>
    <row r="23" spans="2:9" s="1" customFormat="1">
      <c r="B23" s="68"/>
      <c r="C23"/>
      <c r="D23"/>
      <c r="E23"/>
      <c r="F23"/>
      <c r="G23"/>
      <c r="H23"/>
      <c r="I23"/>
    </row>
    <row r="24" spans="2:9" s="1" customFormat="1">
      <c r="B24" s="68"/>
      <c r="C24"/>
      <c r="D24"/>
      <c r="E24"/>
      <c r="F24"/>
      <c r="G24"/>
      <c r="H24"/>
      <c r="I24"/>
    </row>
    <row r="25" spans="2:9" s="1" customFormat="1">
      <c r="B25" s="68"/>
      <c r="C25"/>
      <c r="D25"/>
      <c r="E25"/>
      <c r="F25"/>
      <c r="G25"/>
      <c r="H25"/>
      <c r="I25"/>
    </row>
    <row r="26" spans="2:9" s="1" customFormat="1">
      <c r="B26" s="68"/>
      <c r="C26"/>
      <c r="D26"/>
      <c r="E26"/>
      <c r="F26"/>
      <c r="G26"/>
      <c r="H26"/>
      <c r="I26"/>
    </row>
    <row r="27" spans="2:9" s="1" customFormat="1">
      <c r="B27" s="68"/>
      <c r="C27"/>
      <c r="D27"/>
      <c r="E27"/>
      <c r="F27"/>
      <c r="G27"/>
      <c r="H27"/>
      <c r="I27"/>
    </row>
    <row r="28" spans="2:9" s="1" customFormat="1">
      <c r="B28" s="69"/>
      <c r="C28"/>
      <c r="D28"/>
      <c r="E28"/>
      <c r="F28"/>
      <c r="G28"/>
      <c r="H28"/>
      <c r="I28"/>
    </row>
    <row r="29" spans="2:9" s="1" customFormat="1">
      <c r="B29" s="69"/>
      <c r="C29"/>
      <c r="D29"/>
      <c r="E29"/>
      <c r="F29"/>
      <c r="G29"/>
      <c r="H29"/>
      <c r="I29"/>
    </row>
    <row r="30" spans="2:9" s="1" customFormat="1">
      <c r="B30" s="69"/>
      <c r="C30"/>
      <c r="D30"/>
      <c r="E30"/>
      <c r="F30"/>
      <c r="G30"/>
      <c r="H30"/>
      <c r="I30"/>
    </row>
    <row r="31" spans="2:9" s="1" customFormat="1">
      <c r="B31" s="69"/>
      <c r="C31"/>
      <c r="D31"/>
      <c r="E31"/>
      <c r="F31"/>
      <c r="G31"/>
      <c r="H31"/>
      <c r="I31"/>
    </row>
    <row r="32" spans="2:9" s="1" customFormat="1">
      <c r="B32" s="69"/>
      <c r="C32"/>
      <c r="D32"/>
      <c r="E32"/>
      <c r="F32"/>
      <c r="G32"/>
      <c r="H32"/>
      <c r="I32"/>
    </row>
    <row r="33" spans="2:9" s="1" customFormat="1">
      <c r="B33" s="6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w95GVb+c1uXn8fwHvHH16J5W0+L7gDl7mX3MN3P3ktI=</DigestValue>
    </Reference>
    <Reference Type="http://www.w3.org/2000/09/xmldsig#Object" URI="#idOfficeObject">
      <DigestMethod Algorithm="http://www.w3.org/2001/04/xmlenc#sha256"/>
      <DigestValue>jN9sz42KVWeu2POtD7JxnpC/v12RaUh2kcpbiCrch8s=</DigestValue>
    </Reference>
    <Reference Type="http://uri.etsi.org/01903#SignedProperties" URI="#idSignedProperties">
      <Transforms>
        <Transform Algorithm="http://www.w3.org/TR/2001/REC-xml-c14n-20010315"/>
      </Transforms>
      <DigestMethod Algorithm="http://www.w3.org/2001/04/xmlenc#sha256"/>
      <DigestValue>pr0Giqzx6fL4HWUlnZflo8h0Bz25tydfnipWf9AdYXY=</DigestValue>
    </Reference>
  </SignedInfo>
  <SignatureValue>tetBzZ+XrJTUEeloqWUK1ychnkPvhYDwpLwhBcAq4svU9Z3gDPZt6PfyLFei9TxwaqlaE5k77RD/
HYW8ggPz1qtywC6q4vCPYNvmR/EitswJKfPNpPfxbF3q0L5AX0ITmDS/kIP+fcRSa9aezBSGP8m8
o0yy1+hoSewctG/qk5wbg/2xnhPlu7mNuxKg2rGCeFEMOggj0sSJvj+vJvk5KZhkvCHYhQ/RNU1X
u4h4OFSU5XBcdRw3f4FaEBKMmYS4JCD+b870abWy9agQeqpolqxdkU5tznyk1VccPjzJBnd7XThM
GB/P92Qs9K6q/NVf8nTWt3knuie5IAbDD5LbYw==</SignatureValue>
  <KeyInfo>
    <X509Data>
      <X509Certificate>MIIGOzCCBSOgAwIBAgIKOYtC6QACAAFS3TANBgkqhkiG9w0BAQsFADBKMRIwEAYKCZImiZPyLGQBGRYCZ2UxEzARBgoJkiaJk/IsZAEZFgNuYmcxHzAdBgNVBAMTFk5CRyBDbGFzcyAyIElOVCBTdWIgQ0EwHhcNMTkxMTA3MDY1NTEyWhcNMjExMTA2MDY1NTEyWjA5MRYwFAYDVQQKEw1KU0MgQkFTSVNCQU5LMR8wHQYDVQQDExZCQlMgLSBUaW5hdGluIEtoZWxhZHplMIIBIjANBgkqhkiG9w0BAQEFAAOCAQ8AMIIBCgKCAQEA1/GPHkQmMIr2G86v3Hg4IqaRsmFYN97BhTxYHIpZqwrNm9tkL2s3bujrgVyyqRfgK4H2oeXwj8EV3kFh9XmO+4bKHlU0RGlzhQPSITQ2A05WF+dyoJ5Qq0+A8czL+LlN4dy5AtXrL3nJuCe5fjLv+UpMuKwl9SwXteLS/PuIzDJgl3SIDW2HFAMv8YsTwMR6nXyQgmpV+9n8EwN5UDZhDETa7jSTTvvaXePZw1m2bvZElGKOs+E9Xpu6I4khUfukTCuU/Ri0e4sfhOqt7Xqd8jq7oZJIxCqvYrM9CiTogPQOp815Ii08Bfnp0oCzfO+lJ9GFDCBKQ1/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LkySEzeTYkVqvdrpfYMswfBINmua7puPGcgJG/yT/MHBL16Gm7Nl+dBYYY2LA+h24LHMIs9NnE4uoEnLVZ0KLi0IaI8jqSi5hLzrKMfdouW1u1bwxxRVCqpWwYXsZRdz52jiBl387jmI4BI3LVXX5dud8RpNAFxd55QFuAPDgboZhX4ChciPj9KXMV0n6aRCAY0cdPE9dt5YncMNQ7oaAqoPCa+v0SnKSg7st6XTUdMcOzyWyjx4NwCZrBJc3DWkrCxhlzq+p60+iDr9oyLez+8wGZZqpPEVYjz0vHIgaYSMjV2aLZVJP/PfHsLPPxPCthIk2wyS2VuqZGtDPN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lL2Mxe7rvFox6tzNfelDhnTWLQiWvn+a1OqsQ3PHpMo=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P3lnwxToOEs0P47aqlxuOiTIUpRMx+le857pqxeHKtg=</DigestValue>
      </Reference>
      <Reference URI="/xl/styles.xml?ContentType=application/vnd.openxmlformats-officedocument.spreadsheetml.styles+xml">
        <DigestMethod Algorithm="http://www.w3.org/2001/04/xmlenc#sha256"/>
        <DigestValue>pL2Id5JElhiaN9hAUtQjU7oS7iNRhv15uTSeTMP3Zoo=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HQpuugP1AECPsq2NfrlyvvVmKTixbjsv5gT4qKUfGTg=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9H/cgAbVreB5cfVcu/JmD2qiw8y9VjvsU4rpO1iKoH0=</DigestValue>
      </Reference>
      <Reference URI="/xl/worksheets/sheet10.xml?ContentType=application/vnd.openxmlformats-officedocument.spreadsheetml.worksheet+xml">
        <DigestMethod Algorithm="http://www.w3.org/2001/04/xmlenc#sha256"/>
        <DigestValue>F3s6PUA8jmCLC+h5I1F3L8e3qjcBJ6sc2UYIWniYYRU=</DigestValue>
      </Reference>
      <Reference URI="/xl/worksheets/sheet11.xml?ContentType=application/vnd.openxmlformats-officedocument.spreadsheetml.worksheet+xml">
        <DigestMethod Algorithm="http://www.w3.org/2001/04/xmlenc#sha256"/>
        <DigestValue>jJa8nka1gKNYrjEVqkCcexVuJauHGVvkhXiI4oAbxWc=</DigestValue>
      </Reference>
      <Reference URI="/xl/worksheets/sheet12.xml?ContentType=application/vnd.openxmlformats-officedocument.spreadsheetml.worksheet+xml">
        <DigestMethod Algorithm="http://www.w3.org/2001/04/xmlenc#sha256"/>
        <DigestValue>Zu2d48GvunmDWcmYuz3DuIFpiRYketEl75L2O69Kl3s=</DigestValue>
      </Reference>
      <Reference URI="/xl/worksheets/sheet13.xml?ContentType=application/vnd.openxmlformats-officedocument.spreadsheetml.worksheet+xml">
        <DigestMethod Algorithm="http://www.w3.org/2001/04/xmlenc#sha256"/>
        <DigestValue>Ao0HRQ9rePwB0MpLU/1dcry4YAHWHl2KOOUirdtdUY8=</DigestValue>
      </Reference>
      <Reference URI="/xl/worksheets/sheet14.xml?ContentType=application/vnd.openxmlformats-officedocument.spreadsheetml.worksheet+xml">
        <DigestMethod Algorithm="http://www.w3.org/2001/04/xmlenc#sha256"/>
        <DigestValue>bdBxImCUW0zkMbRw2eIPAke4c1+GbET23zsFOcK+HfY=</DigestValue>
      </Reference>
      <Reference URI="/xl/worksheets/sheet15.xml?ContentType=application/vnd.openxmlformats-officedocument.spreadsheetml.worksheet+xml">
        <DigestMethod Algorithm="http://www.w3.org/2001/04/xmlenc#sha256"/>
        <DigestValue>gay/clRp+vAJ/9niynczIyGLbsuWPSHf8UXaoHU9yDA=</DigestValue>
      </Reference>
      <Reference URI="/xl/worksheets/sheet16.xml?ContentType=application/vnd.openxmlformats-officedocument.spreadsheetml.worksheet+xml">
        <DigestMethod Algorithm="http://www.w3.org/2001/04/xmlenc#sha256"/>
        <DigestValue>ESbtx7vbDlv8rJXvtMtAgvQ+mXtLohVTJfyMHDmPOaQ=</DigestValue>
      </Reference>
      <Reference URI="/xl/worksheets/sheet17.xml?ContentType=application/vnd.openxmlformats-officedocument.spreadsheetml.worksheet+xml">
        <DigestMethod Algorithm="http://www.w3.org/2001/04/xmlenc#sha256"/>
        <DigestValue>ZMPJ9DlBrQh41i+dNi39zbWMzmh+peYKiffnl8kkNSQ=</DigestValue>
      </Reference>
      <Reference URI="/xl/worksheets/sheet18.xml?ContentType=application/vnd.openxmlformats-officedocument.spreadsheetml.worksheet+xml">
        <DigestMethod Algorithm="http://www.w3.org/2001/04/xmlenc#sha256"/>
        <DigestValue>6fZ/qhYStxYYmadHjvQZy6edHiVrni/fgFSD3c+CTPI=</DigestValue>
      </Reference>
      <Reference URI="/xl/worksheets/sheet19.xml?ContentType=application/vnd.openxmlformats-officedocument.spreadsheetml.worksheet+xml">
        <DigestMethod Algorithm="http://www.w3.org/2001/04/xmlenc#sha256"/>
        <DigestValue>+CiJdd0fOWei/2YEyMNL/gOVPRObUj/em2LmCKcE9nM=</DigestValue>
      </Reference>
      <Reference URI="/xl/worksheets/sheet2.xml?ContentType=application/vnd.openxmlformats-officedocument.spreadsheetml.worksheet+xml">
        <DigestMethod Algorithm="http://www.w3.org/2001/04/xmlenc#sha256"/>
        <DigestValue>TNrj9LZq9wJqu8O/W7Jy/urCqpaxwdKidOYJzqbyheU=</DigestValue>
      </Reference>
      <Reference URI="/xl/worksheets/sheet3.xml?ContentType=application/vnd.openxmlformats-officedocument.spreadsheetml.worksheet+xml">
        <DigestMethod Algorithm="http://www.w3.org/2001/04/xmlenc#sha256"/>
        <DigestValue>6Tq286HRgnLb2k73PCqMkQFGvoiF/6WJEjI90AG8NNA=</DigestValue>
      </Reference>
      <Reference URI="/xl/worksheets/sheet4.xml?ContentType=application/vnd.openxmlformats-officedocument.spreadsheetml.worksheet+xml">
        <DigestMethod Algorithm="http://www.w3.org/2001/04/xmlenc#sha256"/>
        <DigestValue>QldRYTSJFZM43Vi7H9OuyA2l3dFpBcvUuVP8K5cNjcA=</DigestValue>
      </Reference>
      <Reference URI="/xl/worksheets/sheet5.xml?ContentType=application/vnd.openxmlformats-officedocument.spreadsheetml.worksheet+xml">
        <DigestMethod Algorithm="http://www.w3.org/2001/04/xmlenc#sha256"/>
        <DigestValue>hdgKVxVdDKCSu+FXfGhD1up7rUT3PsoCkBmo778xxqI=</DigestValue>
      </Reference>
      <Reference URI="/xl/worksheets/sheet6.xml?ContentType=application/vnd.openxmlformats-officedocument.spreadsheetml.worksheet+xml">
        <DigestMethod Algorithm="http://www.w3.org/2001/04/xmlenc#sha256"/>
        <DigestValue>pn3l5vFWDYEpvONe8LFzMtx3DaFDIEYmJjFC4d4KEsc=</DigestValue>
      </Reference>
      <Reference URI="/xl/worksheets/sheet7.xml?ContentType=application/vnd.openxmlformats-officedocument.spreadsheetml.worksheet+xml">
        <DigestMethod Algorithm="http://www.w3.org/2001/04/xmlenc#sha256"/>
        <DigestValue>3jZNjx09TkkUVfOg+5FHJWQrvBctTCaGnibq3j6ysxo=</DigestValue>
      </Reference>
      <Reference URI="/xl/worksheets/sheet8.xml?ContentType=application/vnd.openxmlformats-officedocument.spreadsheetml.worksheet+xml">
        <DigestMethod Algorithm="http://www.w3.org/2001/04/xmlenc#sha256"/>
        <DigestValue>quS+SQL2xfkF/1PfpVP4eUsOaA4OvNhDbrxJqC4611o=</DigestValue>
      </Reference>
      <Reference URI="/xl/worksheets/sheet9.xml?ContentType=application/vnd.openxmlformats-officedocument.spreadsheetml.worksheet+xml">
        <DigestMethod Algorithm="http://www.w3.org/2001/04/xmlenc#sha256"/>
        <DigestValue>pGUmSf754aq/uJtVb5wkGRM4SuqJfJpnmCi7z2PveCA=</DigestValue>
      </Reference>
    </Manifest>
    <SignatureProperties>
      <SignatureProperty Id="idSignatureTime" Target="#idPackageSignature">
        <mdssi:SignatureTime xmlns:mdssi="http://schemas.openxmlformats.org/package/2006/digital-signature">
          <mdssi:Format>YYYY-MM-DDThh:mm:ssTZD</mdssi:Format>
          <mdssi:Value>2020-07-30T10:20:10Z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2020-07-30T10:20:10Z</xd:SigningTime>
          <xd:SigningCertificate>
            <xd:Cert>
              <xd:CertDigest>
                <DigestMethod Algorithm="http://www.w3.org/2001/04/xmlenc#sha256"/>
                <DigestValue>FOIcML4mF99JljU8JQk4yS7h/lSB22hymPtuumE35Sk=</DigestValue>
              </xd:CertDigest>
              <xd:IssuerSerial>
                <X509IssuerName>CN=NBG Class 2 INT Sub CA, DC=nbg, DC=ge</X509IssuerName>
                <X509SerialNumber>271743808334700071703261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ivgDWkcFtVC0HjntHa7mBsaleKc/RVtBvF6C2SJo6is=</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90Z21k9/X3SnuVJn6fkXijAQYoGV1e/VRJfWV3mJmW8=</DigestValue>
    </Reference>
  </SignedInfo>
  <SignatureValue>P/AIbkGIrd4DFoPXe332ChloSs0Q3cD91LTKFBAgI96xiX4uwMb2UMnRdj7STN79etiJ5sE4/6fd
89rmYGXVyZk9i1jGqn7DgR0Vxjlon6HOBYtgY7jfWvEe4xMcvc1IeZBCFP0rDVzrusWWZzPFBMkE
oGIAeA/Xmi26GHcMtb7bf3j05MEHsPLxMd1aBloFkefKB1quWh1DnE2cE9JU/ahiBA/ovCM3oAHQ
mCD/G08ZuOBUAtjURpEPybRlJ4+DgaMMFVv1wSXFzB4wb16+fq/Fbz9S2+WqcylOb8lijqshOgzX
2xtBO6YGD66sf9JuqRJeRzf5uzG015vCyNPAfw==</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lL2Mxe7rvFox6tzNfelDhnTWLQiWvn+a1OqsQ3PHpMo=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P3lnwxToOEs0P47aqlxuOiTIUpRMx+le857pqxeHKtg=</DigestValue>
      </Reference>
      <Reference URI="/xl/styles.xml?ContentType=application/vnd.openxmlformats-officedocument.spreadsheetml.styles+xml">
        <DigestMethod Algorithm="http://www.w3.org/2001/04/xmlenc#sha256"/>
        <DigestValue>pL2Id5JElhiaN9hAUtQjU7oS7iNRhv15uTSeTMP3Zoo=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HQpuugP1AECPsq2NfrlyvvVmKTixbjsv5gT4qKUfGTg=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9H/cgAbVreB5cfVcu/JmD2qiw8y9VjvsU4rpO1iKoH0=</DigestValue>
      </Reference>
      <Reference URI="/xl/worksheets/sheet10.xml?ContentType=application/vnd.openxmlformats-officedocument.spreadsheetml.worksheet+xml">
        <DigestMethod Algorithm="http://www.w3.org/2001/04/xmlenc#sha256"/>
        <DigestValue>F3s6PUA8jmCLC+h5I1F3L8e3qjcBJ6sc2UYIWniYYRU=</DigestValue>
      </Reference>
      <Reference URI="/xl/worksheets/sheet11.xml?ContentType=application/vnd.openxmlformats-officedocument.spreadsheetml.worksheet+xml">
        <DigestMethod Algorithm="http://www.w3.org/2001/04/xmlenc#sha256"/>
        <DigestValue>jJa8nka1gKNYrjEVqkCcexVuJauHGVvkhXiI4oAbxWc=</DigestValue>
      </Reference>
      <Reference URI="/xl/worksheets/sheet12.xml?ContentType=application/vnd.openxmlformats-officedocument.spreadsheetml.worksheet+xml">
        <DigestMethod Algorithm="http://www.w3.org/2001/04/xmlenc#sha256"/>
        <DigestValue>Zu2d48GvunmDWcmYuz3DuIFpiRYketEl75L2O69Kl3s=</DigestValue>
      </Reference>
      <Reference URI="/xl/worksheets/sheet13.xml?ContentType=application/vnd.openxmlformats-officedocument.spreadsheetml.worksheet+xml">
        <DigestMethod Algorithm="http://www.w3.org/2001/04/xmlenc#sha256"/>
        <DigestValue>Ao0HRQ9rePwB0MpLU/1dcry4YAHWHl2KOOUirdtdUY8=</DigestValue>
      </Reference>
      <Reference URI="/xl/worksheets/sheet14.xml?ContentType=application/vnd.openxmlformats-officedocument.spreadsheetml.worksheet+xml">
        <DigestMethod Algorithm="http://www.w3.org/2001/04/xmlenc#sha256"/>
        <DigestValue>bdBxImCUW0zkMbRw2eIPAke4c1+GbET23zsFOcK+HfY=</DigestValue>
      </Reference>
      <Reference URI="/xl/worksheets/sheet15.xml?ContentType=application/vnd.openxmlformats-officedocument.spreadsheetml.worksheet+xml">
        <DigestMethod Algorithm="http://www.w3.org/2001/04/xmlenc#sha256"/>
        <DigestValue>gay/clRp+vAJ/9niynczIyGLbsuWPSHf8UXaoHU9yDA=</DigestValue>
      </Reference>
      <Reference URI="/xl/worksheets/sheet16.xml?ContentType=application/vnd.openxmlformats-officedocument.spreadsheetml.worksheet+xml">
        <DigestMethod Algorithm="http://www.w3.org/2001/04/xmlenc#sha256"/>
        <DigestValue>ESbtx7vbDlv8rJXvtMtAgvQ+mXtLohVTJfyMHDmPOaQ=</DigestValue>
      </Reference>
      <Reference URI="/xl/worksheets/sheet17.xml?ContentType=application/vnd.openxmlformats-officedocument.spreadsheetml.worksheet+xml">
        <DigestMethod Algorithm="http://www.w3.org/2001/04/xmlenc#sha256"/>
        <DigestValue>ZMPJ9DlBrQh41i+dNi39zbWMzmh+peYKiffnl8kkNSQ=</DigestValue>
      </Reference>
      <Reference URI="/xl/worksheets/sheet18.xml?ContentType=application/vnd.openxmlformats-officedocument.spreadsheetml.worksheet+xml">
        <DigestMethod Algorithm="http://www.w3.org/2001/04/xmlenc#sha256"/>
        <DigestValue>6fZ/qhYStxYYmadHjvQZy6edHiVrni/fgFSD3c+CTPI=</DigestValue>
      </Reference>
      <Reference URI="/xl/worksheets/sheet19.xml?ContentType=application/vnd.openxmlformats-officedocument.spreadsheetml.worksheet+xml">
        <DigestMethod Algorithm="http://www.w3.org/2001/04/xmlenc#sha256"/>
        <DigestValue>+CiJdd0fOWei/2YEyMNL/gOVPRObUj/em2LmCKcE9nM=</DigestValue>
      </Reference>
      <Reference URI="/xl/worksheets/sheet2.xml?ContentType=application/vnd.openxmlformats-officedocument.spreadsheetml.worksheet+xml">
        <DigestMethod Algorithm="http://www.w3.org/2001/04/xmlenc#sha256"/>
        <DigestValue>TNrj9LZq9wJqu8O/W7Jy/urCqpaxwdKidOYJzqbyheU=</DigestValue>
      </Reference>
      <Reference URI="/xl/worksheets/sheet3.xml?ContentType=application/vnd.openxmlformats-officedocument.spreadsheetml.worksheet+xml">
        <DigestMethod Algorithm="http://www.w3.org/2001/04/xmlenc#sha256"/>
        <DigestValue>6Tq286HRgnLb2k73PCqMkQFGvoiF/6WJEjI90AG8NNA=</DigestValue>
      </Reference>
      <Reference URI="/xl/worksheets/sheet4.xml?ContentType=application/vnd.openxmlformats-officedocument.spreadsheetml.worksheet+xml">
        <DigestMethod Algorithm="http://www.w3.org/2001/04/xmlenc#sha256"/>
        <DigestValue>QldRYTSJFZM43Vi7H9OuyA2l3dFpBcvUuVP8K5cNjcA=</DigestValue>
      </Reference>
      <Reference URI="/xl/worksheets/sheet5.xml?ContentType=application/vnd.openxmlformats-officedocument.spreadsheetml.worksheet+xml">
        <DigestMethod Algorithm="http://www.w3.org/2001/04/xmlenc#sha256"/>
        <DigestValue>hdgKVxVdDKCSu+FXfGhD1up7rUT3PsoCkBmo778xxqI=</DigestValue>
      </Reference>
      <Reference URI="/xl/worksheets/sheet6.xml?ContentType=application/vnd.openxmlformats-officedocument.spreadsheetml.worksheet+xml">
        <DigestMethod Algorithm="http://www.w3.org/2001/04/xmlenc#sha256"/>
        <DigestValue>pn3l5vFWDYEpvONe8LFzMtx3DaFDIEYmJjFC4d4KEsc=</DigestValue>
      </Reference>
      <Reference URI="/xl/worksheets/sheet7.xml?ContentType=application/vnd.openxmlformats-officedocument.spreadsheetml.worksheet+xml">
        <DigestMethod Algorithm="http://www.w3.org/2001/04/xmlenc#sha256"/>
        <DigestValue>3jZNjx09TkkUVfOg+5FHJWQrvBctTCaGnibq3j6ysxo=</DigestValue>
      </Reference>
      <Reference URI="/xl/worksheets/sheet8.xml?ContentType=application/vnd.openxmlformats-officedocument.spreadsheetml.worksheet+xml">
        <DigestMethod Algorithm="http://www.w3.org/2001/04/xmlenc#sha256"/>
        <DigestValue>quS+SQL2xfkF/1PfpVP4eUsOaA4OvNhDbrxJqC4611o=</DigestValue>
      </Reference>
      <Reference URI="/xl/worksheets/sheet9.xml?ContentType=application/vnd.openxmlformats-officedocument.spreadsheetml.worksheet+xml">
        <DigestMethod Algorithm="http://www.w3.org/2001/04/xmlenc#sha256"/>
        <DigestValue>pGUmSf754aq/uJtVb5wkGRM4SuqJfJpnmCi7z2PveCA=</DigestValue>
      </Reference>
    </Manifest>
    <SignatureProperties>
      <SignatureProperty Id="idSignatureTime" Target="#idPackageSignature">
        <mdssi:SignatureTime xmlns:mdssi="http://schemas.openxmlformats.org/package/2006/digital-signature">
          <mdssi:Format>YYYY-MM-DDThh:mm:ssTZD</mdssi:Format>
          <mdssi:Value>2020-07-31T05:58:06Z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2020-07-31T05:58:06Z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2020-07-30T10:19:44Z</dcterms:modified>
</cp:coreProperties>
</file>