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8" i="71" l="1"/>
  <c r="C6" i="71" l="1"/>
  <c r="C15" i="69" l="1"/>
  <c r="B2" i="75" l="1"/>
  <c r="B1" i="75"/>
  <c r="B2" i="37"/>
  <c r="B1" i="37"/>
  <c r="B2" i="36"/>
  <c r="B1" i="36"/>
  <c r="B2" i="74"/>
  <c r="B1" i="74"/>
  <c r="B2" i="64"/>
  <c r="B1" i="64"/>
  <c r="B2" i="35"/>
  <c r="B1" i="35"/>
  <c r="B2" i="69"/>
  <c r="B1" i="69"/>
  <c r="B2" i="28"/>
  <c r="B1" i="28"/>
  <c r="B2" i="73"/>
  <c r="B1" i="73"/>
  <c r="B2" i="72"/>
  <c r="B1" i="72"/>
  <c r="B2" i="52"/>
  <c r="B1" i="52"/>
  <c r="B2" i="71"/>
  <c r="B1" i="71"/>
  <c r="B2" i="53"/>
  <c r="B1" i="53"/>
  <c r="B2" i="62"/>
  <c r="B1" i="62"/>
  <c r="K25" i="36" l="1"/>
  <c r="J25" i="36"/>
  <c r="I25" i="36"/>
  <c r="H25" i="36"/>
  <c r="G25" i="36"/>
  <c r="F25" i="36"/>
  <c r="C22" i="74"/>
  <c r="D6" i="71" l="1"/>
  <c r="D13" i="71" s="1"/>
  <c r="C13" i="71"/>
  <c r="E8" i="37" l="1"/>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1" i="69" l="1"/>
  <c r="C33" i="69"/>
  <c r="C23" i="69"/>
</calcChain>
</file>

<file path=xl/sharedStrings.xml><?xml version="1.0" encoding="utf-8"?>
<sst xmlns="http://schemas.openxmlformats.org/spreadsheetml/2006/main" count="640" uniqueCount="432">
  <si>
    <t>a</t>
  </si>
  <si>
    <t>b</t>
  </si>
  <si>
    <t>c</t>
  </si>
  <si>
    <t>d</t>
  </si>
  <si>
    <t>e</t>
  </si>
  <si>
    <t>T</t>
  </si>
  <si>
    <t>T-1</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</si>
  <si>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</si>
  <si>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</si>
  <si>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</si>
  <si>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</si>
  <si>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</si>
  <si>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</si>
  <si>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</si>
  <si>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</si>
  <si>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</si>
  <si>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</si>
  <si>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</si>
  <si>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</si>
  <si>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</si>
  <si>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</si>
  <si>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</si>
  <si>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</si>
  <si>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</si>
  <si>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</si>
  <si>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</si>
  <si>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</si>
  <si>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</si>
  <si>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</si>
  <si>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</si>
  <si>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</si>
  <si>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</si>
  <si>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</si>
  <si>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</si>
  <si>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</si>
  <si>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</si>
  <si>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</si>
  <si>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</si>
  <si>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</si>
  <si>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</si>
  <si>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</si>
  <si>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</si>
  <si>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</si>
  <si>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</si>
  <si>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</si>
  <si>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</si>
  <si>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</si>
  <si>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</si>
  <si>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</si>
  <si>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</si>
  <si>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</si>
  <si>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</si>
  <si>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</si>
  <si>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</si>
  <si>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</si>
  <si>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</si>
  <si>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</si>
  <si>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</si>
  <si>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</si>
  <si>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</si>
  <si>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</si>
  <si>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</si>
  <si>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</si>
  <si>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</si>
  <si>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</si>
  <si>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</si>
  <si>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</si>
  <si>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</si>
  <si>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</si>
  <si>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</si>
  <si>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</si>
  <si>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</si>
  <si>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</si>
  <si>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</si>
  <si>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</si>
  <si>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</si>
  <si>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</si>
  <si>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</si>
  <si>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</si>
  <si>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</si>
  <si>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</si>
  <si>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</si>
  <si>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</si>
  <si>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</si>
  <si>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</si>
  <si>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</si>
  <si>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</si>
  <si>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</si>
  <si>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</si>
  <si>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</si>
  <si>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</si>
  <si>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</si>
  <si>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</si>
  <si>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</si>
  <si>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</si>
  <si>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</si>
  <si>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</si>
  <si>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</si>
  <si>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</si>
  <si>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</si>
  <si>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</si>
  <si>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</si>
  <si>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</si>
  <si>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</si>
  <si>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</si>
  <si>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</si>
  <si>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</si>
  <si>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</si>
  <si>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</si>
  <si>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</si>
  <si>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</si>
  <si>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</si>
  <si>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</si>
  <si>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</si>
  <si>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</si>
  <si>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</si>
  <si>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</si>
  <si>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</si>
  <si>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</si>
  <si>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</si>
  <si>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</si>
  <si>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</si>
  <si>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</si>
  <si>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</si>
  <si>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</si>
  <si>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</si>
  <si>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</si>
  <si>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</si>
  <si>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</si>
  <si>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</si>
  <si>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</si>
  <si>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</si>
  <si>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</si>
  <si>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</si>
  <si>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</si>
  <si>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</si>
  <si>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</si>
  <si>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</si>
  <si>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</si>
  <si>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</si>
  <si>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</si>
  <si>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</si>
  <si>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</si>
  <si>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</si>
  <si>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</si>
  <si>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</si>
  <si>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</si>
  <si>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</si>
  <si>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</si>
  <si>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</si>
  <si>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</si>
  <si>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</si>
  <si>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</si>
  <si>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</si>
  <si>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</si>
  <si>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</si>
  <si>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</si>
  <si>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</si>
  <si>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</si>
  <si>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</si>
  <si>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</si>
  <si>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</si>
  <si>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</si>
  <si>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</si>
  <si>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</si>
  <si>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</si>
  <si>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</si>
  <si>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</si>
  <si>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</si>
  <si>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</si>
  <si>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</si>
  <si>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</si>
  <si>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</si>
  <si>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</si>
  <si>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</si>
  <si>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</si>
  <si>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</si>
  <si>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</si>
  <si>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</si>
  <si>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</si>
  <si>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</si>
  <si>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</si>
  <si>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</si>
  <si>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</si>
  <si>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</si>
  <si>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</si>
  <si>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</si>
  <si>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</si>
  <si>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</si>
  <si>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</si>
  <si>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</si>
  <si>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</si>
  <si>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</si>
  <si>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</si>
  <si>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</si>
  <si>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</si>
  <si>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</si>
  <si>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</si>
  <si>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</si>
  <si>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</si>
  <si>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</si>
  <si>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</si>
  <si>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</si>
  <si>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</si>
  <si>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</si>
  <si>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</si>
  <si>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</si>
  <si>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</si>
  <si>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</si>
  <si>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</si>
  <si>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</si>
  <si>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</si>
  <si>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</si>
  <si>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</si>
  <si>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</si>
  <si>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</si>
  <si>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</si>
  <si>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</si>
  <si>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</si>
  <si>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</si>
  <si>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</si>
  <si>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</si>
  <si>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</si>
  <si>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</si>
  <si>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</si>
  <si>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</si>
  <si>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</si>
  <si>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</si>
  <si>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</si>
  <si>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</si>
  <si>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</si>
  <si>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</si>
  <si>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</si>
  <si>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</si>
  <si>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</si>
  <si>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</si>
  <si>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</si>
  <si>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</si>
  <si>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</si>
  <si>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</si>
  <si>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</si>
  <si>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</si>
  <si>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</si>
  <si>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</si>
  <si>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</si>
  <si>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</si>
  <si>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</si>
  <si>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</si>
  <si>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</si>
  <si>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</si>
  <si>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</si>
  <si>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</si>
  <si>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</si>
  <si>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</si>
  <si>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</si>
  <si>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</si>
  <si>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</si>
  <si>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</si>
  <si>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</si>
  <si>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</si>
  <si>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</si>
  <si>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</si>
  <si>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</si>
  <si>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</si>
  <si>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</si>
  <si>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</si>
  <si>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</si>
  <si>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</si>
  <si>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</si>
  <si>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</si>
  <si>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</si>
  <si>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</si>
  <si>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</si>
  <si>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</si>
  <si>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</si>
  <si>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</si>
  <si>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</si>
  <si>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</si>
  <si>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</si>
  <si>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</si>
  <si>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</si>
  <si>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</si>
  <si>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</si>
  <si>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</si>
  <si>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</si>
  <si>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</si>
  <si>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</si>
  <si>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</si>
  <si>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</si>
  <si>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</si>
  <si>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</si>
  <si>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</si>
  <si>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</si>
  <si>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</si>
  <si>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</si>
  <si>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</si>
  <si>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</si>
  <si>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</si>
  <si>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</si>
  <si>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</si>
  <si>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</si>
  <si>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</si>
  <si>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</si>
  <si>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</si>
  <si>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</si>
  <si>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</si>
  <si>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</si>
  <si>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</si>
  <si>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</si>
  <si>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</si>
  <si>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</si>
  <si>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</si>
  <si>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</si>
  <si>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</si>
  <si>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</si>
  <si>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</si>
  <si>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</si>
  <si>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</si>
  <si>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</si>
  <si>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</si>
  <si>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</si>
  <si>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</si>
  <si>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</si>
  <si>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</si>
  <si>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</si>
  <si>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</si>
  <si>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</si>
  <si>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</si>
  <si>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</si>
  <si>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</si>
  <si>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</si>
  <si>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</si>
  <si>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</si>
  <si>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</si>
  <si>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</si>
  <si>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</si>
  <si>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</si>
  <si>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</si>
  <si>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</si>
  <si>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</si>
  <si>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</si>
  <si>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</si>
  <si>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</si>
  <si>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</si>
  <si>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</si>
  <si>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</si>
  <si>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</si>
  <si>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</si>
  <si>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</si>
  <si>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</si>
  <si>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</si>
  <si>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</si>
  <si>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</si>
  <si>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</si>
  <si>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</si>
  <si>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</si>
  <si>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</si>
  <si>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</si>
  <si>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</si>
  <si>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</si>
  <si>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</si>
  <si>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</si>
  <si>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</si>
  <si>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</si>
  <si>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</si>
  <si>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</si>
  <si>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</si>
  <si>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</si>
  <si>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</si>
  <si>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</si>
  <si>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</si>
  <si>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</si>
  <si>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</si>
  <si>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</si>
  <si>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</si>
  <si>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</si>
  <si>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</si>
  <si>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</si>
  <si>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</si>
  <si>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</si>
  <si>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</si>
  <si>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</si>
  <si>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</si>
  <si>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</si>
  <si>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</si>
  <si>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</si>
  <si>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</si>
  <si>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</si>
  <si>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</si>
  <si>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</si>
  <si>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</si>
  <si>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</si>
  <si>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</si>
  <si>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</si>
  <si>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</si>
  <si>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</si>
  <si>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</si>
  <si>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</si>
  <si>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</si>
  <si>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</si>
  <si>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</si>
  <si>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</si>
  <si>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</si>
  <si>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</si>
  <si>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</si>
  <si>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</si>
  <si>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</si>
  <si>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</si>
  <si>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</si>
  <si>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</si>
  <si>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ჯანგ ძუნი</t>
  </si>
  <si>
    <t>ჟუ ნინგი</t>
  </si>
  <si>
    <t>მი ზაიქი</t>
  </si>
  <si>
    <t>ზაზა რობაქიძე</t>
  </si>
  <si>
    <t>ცაავა დავით</t>
  </si>
  <si>
    <t>ასლანიკაშვილი ლია</t>
  </si>
  <si>
    <t>კაკაბაძე დავით</t>
  </si>
  <si>
    <t>გარდაფხაძე ლევან</t>
  </si>
  <si>
    <t>ხვეი ლი</t>
  </si>
  <si>
    <t>შპს "Xinjiang HuaLing Industry &amp; Trade (Group) Co"</t>
  </si>
  <si>
    <t>მი ენხვა</t>
  </si>
  <si>
    <t>ცხრილი 9 (Capital), N39</t>
  </si>
  <si>
    <t>ცხრილი 9 (Capital), N2</t>
  </si>
  <si>
    <t>ცხრილი 9 (Capital), N3</t>
  </si>
  <si>
    <t>ცხრილი 9 (Capital), N5</t>
  </si>
  <si>
    <t>ცხრილი 9 (Capital), N6</t>
  </si>
  <si>
    <t>ცხრილი 9 (Capital), N5, N8</t>
  </si>
  <si>
    <t>სს "ბაზისბანკი"</t>
  </si>
  <si>
    <t>დავით ცაავა</t>
  </si>
  <si>
    <t>www.basisbank.ge</t>
  </si>
  <si>
    <t>სს ბაზისბანკი</t>
  </si>
  <si>
    <t>მათ შორის სხვა აქტივების  შესაძლო დანაკარგების საერთო რეზერვი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</si>
</sst>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9"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86"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9"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3" fontId="2" fillId="72" borderId="86" applyFont="0">
      <alignment horizontal="right" vertical="center"/>
      <protection locked="0"/>
    </xf>
    <xf numFmtId="0" fontId="69"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9"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5" fillId="70" borderId="87" applyFont="0" applyBorder="0">
      <alignment horizontal="center" wrapText="1"/>
    </xf>
    <xf numFmtId="168" fontId="57" fillId="0" borderId="84">
      <alignment horizontal="left" vertical="center"/>
    </xf>
    <xf numFmtId="0" fontId="57" fillId="0" borderId="84">
      <alignment horizontal="left" vertical="center"/>
    </xf>
    <xf numFmtId="0" fontId="57" fillId="0" borderId="84">
      <alignment horizontal="left" vertical="center"/>
    </xf>
    <xf numFmtId="0" fontId="2" fillId="69" borderId="86" applyNumberFormat="0" applyFont="0" applyBorder="0" applyProtection="0">
      <alignment horizontal="center" vertical="center"/>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41"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9"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1" fillId="0" borderId="0"/>
    <xf numFmtId="169" fontId="29" fillId="37" borderId="0"/>
  </cellStyleXfs>
  <cellXfs count="49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9"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8" xfId="0" applyNumberFormat="1"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9"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0" fontId="26" fillId="0" borderId="24"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9" fillId="76" borderId="66" xfId="0" applyNumberFormat="1" applyFont="1" applyFill="1" applyBorder="1" applyAlignment="1">
      <alignment horizontal="center"/>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5" fillId="36" borderId="16" xfId="0" applyNumberFormat="1" applyFont="1" applyFill="1" applyBorder="1" applyAlignment="1">
      <alignment vertical="center"/>
    </xf>
    <xf numFmtId="193" fontId="25" fillId="36" borderId="63"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9" fillId="37" borderId="0" xfId="20" applyBorder="1"/>
    <xf numFmtId="169" fontId="29" fillId="37" borderId="79" xfId="20" applyBorder="1"/>
    <xf numFmtId="0" fontId="4" fillId="0" borderId="7" xfId="0" applyFont="1" applyFill="1" applyBorder="1" applyAlignment="1">
      <alignment vertical="center"/>
    </xf>
    <xf numFmtId="0" fontId="4" fillId="0" borderId="86" xfId="0" applyFont="1" applyFill="1" applyBorder="1" applyAlignment="1">
      <alignment vertical="center"/>
    </xf>
    <xf numFmtId="0" fontId="6" fillId="0" borderId="86" xfId="0" applyFont="1" applyFill="1" applyBorder="1" applyAlignment="1">
      <alignment vertical="center"/>
    </xf>
    <xf numFmtId="0" fontId="4" fillId="0" borderId="19" xfId="0" applyFont="1" applyFill="1" applyBorder="1" applyAlignment="1">
      <alignment vertical="center"/>
    </xf>
    <xf numFmtId="0" fontId="4" fillId="0" borderId="81" xfId="0" applyFont="1" applyFill="1" applyBorder="1" applyAlignment="1">
      <alignment vertical="center"/>
    </xf>
    <xf numFmtId="0" fontId="4" fillId="0" borderId="83" xfId="0" applyFont="1" applyFill="1" applyBorder="1" applyAlignment="1">
      <alignment vertical="center"/>
    </xf>
    <xf numFmtId="0" fontId="4" fillId="0" borderId="18"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6" xfId="0" applyFont="1" applyFill="1" applyBorder="1" applyAlignment="1">
      <alignment horizontal="center" vertical="center"/>
    </xf>
    <xf numFmtId="169" fontId="29" fillId="37" borderId="33" xfId="20" applyBorder="1"/>
    <xf numFmtId="169" fontId="29" fillId="37" borderId="97" xfId="20" applyBorder="1"/>
    <xf numFmtId="169" fontId="29" fillId="37" borderId="88" xfId="20" applyBorder="1"/>
    <xf numFmtId="169" fontId="29"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84"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6"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3" xfId="0" applyFont="1" applyFill="1" applyBorder="1" applyAlignment="1">
      <alignment vertical="center"/>
    </xf>
    <xf numFmtId="0" fontId="4" fillId="0" borderId="102"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5" xfId="0" applyFont="1" applyBorder="1" applyAlignment="1">
      <alignment vertical="center" wrapText="1"/>
    </xf>
    <xf numFmtId="167" fontId="4" fillId="0" borderId="86"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6" xfId="0" applyNumberFormat="1" applyFont="1" applyBorder="1" applyAlignment="1">
      <alignment horizontal="center" vertical="center"/>
    </xf>
    <xf numFmtId="0" fontId="14" fillId="0" borderId="85" xfId="0" applyFont="1" applyBorder="1" applyAlignment="1">
      <alignment vertical="center" wrapText="1"/>
    </xf>
    <xf numFmtId="0" fontId="0" fillId="0" borderId="24" xfId="0" applyBorder="1"/>
    <xf numFmtId="0" fontId="6" fillId="36" borderId="103"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2" xfId="0" applyFont="1" applyBorder="1" applyAlignment="1">
      <alignment horizontal="center" vertical="center" wrapText="1"/>
    </xf>
    <xf numFmtId="0" fontId="23" fillId="0" borderId="86" xfId="0" applyFont="1" applyBorder="1" applyAlignment="1">
      <alignment vertical="center" wrapText="1"/>
    </xf>
    <xf numFmtId="3" fontId="24" fillId="36" borderId="86" xfId="0" applyNumberFormat="1" applyFont="1" applyFill="1" applyBorder="1" applyAlignment="1">
      <alignment vertical="center" wrapText="1"/>
    </xf>
    <xf numFmtId="3" fontId="24" fillId="36" borderId="100" xfId="0" applyNumberFormat="1" applyFont="1" applyFill="1" applyBorder="1" applyAlignment="1">
      <alignment vertical="center" wrapText="1"/>
    </xf>
    <xf numFmtId="14" fontId="7" fillId="3" borderId="86" xfId="8" quotePrefix="1" applyNumberFormat="1" applyFont="1" applyFill="1" applyBorder="1" applyAlignment="1" applyProtection="1">
      <alignment horizontal="left" vertical="center" wrapText="1" indent="2"/>
      <protection locked="0"/>
    </xf>
    <xf numFmtId="3" fontId="24" fillId="0" borderId="86" xfId="0" applyNumberFormat="1" applyFont="1" applyBorder="1" applyAlignment="1">
      <alignment vertical="center" wrapText="1"/>
    </xf>
    <xf numFmtId="3" fontId="24" fillId="0" borderId="100" xfId="0" applyNumberFormat="1" applyFont="1" applyBorder="1" applyAlignment="1">
      <alignment vertical="center" wrapText="1"/>
    </xf>
    <xf numFmtId="14" fontId="7" fillId="3" borderId="86" xfId="8" quotePrefix="1" applyNumberFormat="1" applyFont="1" applyFill="1" applyBorder="1" applyAlignment="1" applyProtection="1">
      <alignment horizontal="left" vertical="center" wrapText="1" indent="3"/>
      <protection locked="0"/>
    </xf>
    <xf numFmtId="3" fontId="24" fillId="0" borderId="86" xfId="0" applyNumberFormat="1" applyFont="1" applyFill="1" applyBorder="1" applyAlignment="1">
      <alignment vertical="center" wrapText="1"/>
    </xf>
    <xf numFmtId="0" fontId="23" fillId="0" borderId="86" xfId="0" applyFont="1" applyFill="1" applyBorder="1" applyAlignment="1">
      <alignment horizontal="left" vertical="center" wrapText="1" indent="2"/>
    </xf>
    <xf numFmtId="0" fontId="11" fillId="0" borderId="86" xfId="17" applyFill="1" applyBorder="1" applyAlignment="1" applyProtection="1"/>
    <xf numFmtId="0" fontId="7" fillId="3" borderId="86" xfId="20960" applyFont="1" applyFill="1" applyBorder="1" applyAlignment="1" applyProtection="1"/>
    <xf numFmtId="0" fontId="106" fillId="0" borderId="86" xfId="20960" applyFont="1" applyFill="1" applyBorder="1" applyAlignment="1" applyProtection="1">
      <alignment horizontal="center" vertical="center"/>
    </xf>
    <xf numFmtId="0" fontId="4" fillId="0" borderId="86" xfId="0" applyFont="1" applyBorder="1"/>
    <xf numFmtId="0" fontId="11" fillId="0" borderId="86" xfId="17" applyFill="1" applyBorder="1" applyAlignment="1" applyProtection="1">
      <alignment horizontal="left" vertical="center" wrapText="1"/>
    </xf>
    <xf numFmtId="0" fontId="11" fillId="0" borderId="86" xfId="17" applyFill="1" applyBorder="1" applyAlignment="1" applyProtection="1">
      <alignment horizontal="left" vertical="center"/>
    </xf>
    <xf numFmtId="0" fontId="11" fillId="0" borderId="86" xfId="17" applyBorder="1" applyAlignment="1" applyProtection="1"/>
    <xf numFmtId="0" fontId="4" fillId="0" borderId="86" xfId="0" applyFont="1" applyFill="1" applyBorder="1"/>
    <xf numFmtId="0" fontId="23" fillId="0" borderId="102" xfId="0" applyFont="1" applyFill="1" applyBorder="1" applyAlignment="1">
      <alignment horizontal="center" vertical="center" wrapText="1"/>
    </xf>
    <xf numFmtId="0" fontId="23" fillId="0" borderId="86" xfId="0" applyFont="1" applyFill="1" applyBorder="1" applyAlignment="1">
      <alignment vertical="center" wrapText="1"/>
    </xf>
    <xf numFmtId="3" fontId="24" fillId="0" borderId="100" xfId="0" applyNumberFormat="1" applyFont="1" applyFill="1" applyBorder="1" applyAlignment="1">
      <alignment vertical="center" wrapText="1"/>
    </xf>
    <xf numFmtId="17" fontId="7" fillId="0" borderId="19" xfId="0" applyNumberFormat="1" applyFont="1" applyFill="1" applyBorder="1" applyAlignment="1">
      <alignment horizontal="left" vertical="center" wrapText="1" indent="1"/>
    </xf>
    <xf numFmtId="17" fontId="7" fillId="0" borderId="20" xfId="0" applyNumberFormat="1" applyFont="1" applyFill="1" applyBorder="1" applyAlignment="1">
      <alignment horizontal="left" vertical="center" wrapText="1" indent="1"/>
    </xf>
    <xf numFmtId="10" fontId="4" fillId="0" borderId="23" xfId="20961" applyNumberFormat="1" applyFont="1" applyBorder="1" applyAlignment="1"/>
    <xf numFmtId="10" fontId="4" fillId="0" borderId="42" xfId="20961" applyNumberFormat="1" applyFont="1" applyBorder="1" applyAlignment="1"/>
    <xf numFmtId="10" fontId="9" fillId="2" borderId="25" xfId="20961" applyNumberFormat="1" applyFont="1" applyFill="1" applyBorder="1" applyAlignment="1" applyProtection="1">
      <alignment vertical="center"/>
      <protection locked="0"/>
    </xf>
    <xf numFmtId="10" fontId="18" fillId="2" borderId="25" xfId="20961" applyNumberFormat="1" applyFont="1" applyFill="1" applyBorder="1" applyAlignment="1" applyProtection="1">
      <alignment vertical="center"/>
      <protection locked="0"/>
    </xf>
    <xf numFmtId="9" fontId="4" fillId="36" borderId="25" xfId="20961" applyFont="1" applyFill="1" applyBorder="1"/>
    <xf numFmtId="164" fontId="4" fillId="0" borderId="86"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3" borderId="84"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82" xfId="7" applyNumberFormat="1" applyFont="1" applyFill="1" applyBorder="1" applyAlignment="1">
      <alignment vertical="center"/>
    </xf>
    <xf numFmtId="164" fontId="4" fillId="0" borderId="95" xfId="7" applyNumberFormat="1" applyFont="1" applyFill="1" applyBorder="1" applyAlignment="1">
      <alignment vertical="center"/>
    </xf>
    <xf numFmtId="10" fontId="4" fillId="0" borderId="80" xfId="20961" applyNumberFormat="1" applyFont="1" applyFill="1" applyBorder="1" applyAlignment="1">
      <alignment vertical="center"/>
    </xf>
    <xf numFmtId="14" fontId="7" fillId="0" borderId="0" xfId="0" applyNumberFormat="1" applyFont="1"/>
    <xf numFmtId="14" fontId="4" fillId="0" borderId="0" xfId="0" applyNumberFormat="1" applyFont="1"/>
    <xf numFmtId="193" fontId="26" fillId="0" borderId="17" xfId="0" applyNumberFormat="1" applyFont="1" applyFill="1" applyBorder="1" applyAlignment="1">
      <alignment vertical="center"/>
    </xf>
    <xf numFmtId="193" fontId="26" fillId="0" borderId="13" xfId="0" applyNumberFormat="1" applyFont="1" applyFill="1" applyBorder="1" applyAlignment="1">
      <alignment vertical="center"/>
    </xf>
    <xf numFmtId="193" fontId="26" fillId="0" borderId="14" xfId="0" applyNumberFormat="1" applyFont="1" applyFill="1" applyBorder="1" applyAlignment="1">
      <alignment vertical="center"/>
    </xf>
    <xf numFmtId="193" fontId="9" fillId="0" borderId="86" xfId="0" applyNumberFormat="1" applyFont="1" applyFill="1" applyBorder="1" applyAlignment="1" applyProtection="1">
      <alignment horizontal="right"/>
    </xf>
    <xf numFmtId="193" fontId="0" fillId="0" borderId="0" xfId="0" applyNumberFormat="1"/>
    <xf numFmtId="193" fontId="12" fillId="0" borderId="0" xfId="0" applyNumberFormat="1" applyFont="1"/>
    <xf numFmtId="193" fontId="0" fillId="0" borderId="0" xfId="0" applyNumberFormat="1" applyFill="1"/>
    <xf numFmtId="3" fontId="0" fillId="0" borderId="0" xfId="0" applyNumberFormat="1" applyAlignment="1">
      <alignment wrapText="1"/>
    </xf>
    <xf numFmtId="164" fontId="4" fillId="0" borderId="22" xfId="7" applyNumberFormat="1" applyFont="1" applyBorder="1" applyAlignment="1"/>
    <xf numFmtId="164" fontId="4" fillId="36" borderId="26" xfId="7" applyNumberFormat="1" applyFont="1" applyFill="1" applyBorder="1"/>
    <xf numFmtId="0" fontId="13" fillId="0" borderId="8" xfId="0" applyFont="1" applyFill="1" applyBorder="1" applyAlignment="1">
      <alignment wrapText="1"/>
    </xf>
    <xf numFmtId="10" fontId="4" fillId="0" borderId="23" xfId="20961" applyNumberFormat="1" applyFont="1" applyFill="1" applyBorder="1" applyAlignment="1"/>
    <xf numFmtId="0" fontId="26" fillId="0" borderId="102" xfId="0" applyFont="1" applyBorder="1" applyAlignment="1">
      <alignment horizontal="center"/>
    </xf>
    <xf numFmtId="0" fontId="9" fillId="0" borderId="102" xfId="0" applyFont="1" applyFill="1" applyBorder="1" applyAlignment="1">
      <alignment horizontal="center" vertical="center" wrapText="1"/>
    </xf>
    <xf numFmtId="0" fontId="15" fillId="0" borderId="86" xfId="0" applyFont="1" applyFill="1" applyBorder="1" applyAlignment="1">
      <alignment horizontal="center" vertical="center" wrapText="1"/>
    </xf>
    <xf numFmtId="0" fontId="16" fillId="0" borderId="86" xfId="0" applyFont="1" applyFill="1" applyBorder="1" applyAlignment="1">
      <alignment horizontal="left" vertical="center" wrapText="1"/>
    </xf>
    <xf numFmtId="0" fontId="9" fillId="0" borderId="102" xfId="0" applyFont="1" applyFill="1" applyBorder="1" applyAlignment="1">
      <alignment horizontal="right" vertical="center" wrapText="1"/>
    </xf>
    <xf numFmtId="0" fontId="7" fillId="0" borderId="86" xfId="0" applyFont="1" applyFill="1" applyBorder="1" applyAlignment="1">
      <alignment vertical="center" wrapText="1"/>
    </xf>
    <xf numFmtId="193" fontId="7" fillId="0" borderId="86" xfId="0" applyNumberFormat="1" applyFont="1" applyFill="1" applyBorder="1" applyAlignment="1" applyProtection="1">
      <alignment vertical="center" wrapText="1"/>
      <protection locked="0"/>
    </xf>
    <xf numFmtId="193" fontId="4" fillId="0" borderId="86" xfId="0" applyNumberFormat="1" applyFont="1" applyFill="1" applyBorder="1" applyAlignment="1" applyProtection="1">
      <alignment vertical="center" wrapText="1"/>
      <protection locked="0"/>
    </xf>
    <xf numFmtId="193" fontId="4" fillId="0" borderId="100" xfId="0" applyNumberFormat="1" applyFont="1" applyFill="1" applyBorder="1" applyAlignment="1" applyProtection="1">
      <alignment vertical="center" wrapText="1"/>
      <protection locked="0"/>
    </xf>
    <xf numFmtId="193" fontId="7" fillId="0" borderId="86" xfId="0" applyNumberFormat="1" applyFont="1" applyFill="1" applyBorder="1" applyAlignment="1" applyProtection="1">
      <alignment horizontal="right" vertical="center" wrapText="1"/>
      <protection locked="0"/>
    </xf>
    <xf numFmtId="0" fontId="9" fillId="0" borderId="102" xfId="0" applyFont="1" applyBorder="1" applyAlignment="1">
      <alignment horizontal="right" vertical="center" wrapText="1"/>
    </xf>
    <xf numFmtId="0" fontId="7" fillId="0" borderId="86" xfId="0" applyFont="1" applyBorder="1" applyAlignment="1">
      <alignment vertical="center" wrapText="1"/>
    </xf>
    <xf numFmtId="165" fontId="4" fillId="0" borderId="86" xfId="20961" applyNumberFormat="1" applyFont="1" applyFill="1" applyBorder="1" applyAlignment="1" applyProtection="1">
      <alignment horizontal="right" vertical="center" wrapText="1"/>
      <protection locked="0"/>
    </xf>
    <xf numFmtId="165" fontId="4" fillId="0" borderId="86" xfId="20961" applyNumberFormat="1" applyFont="1" applyBorder="1" applyAlignment="1" applyProtection="1">
      <alignment vertical="center" wrapText="1"/>
      <protection locked="0"/>
    </xf>
    <xf numFmtId="165" fontId="4" fillId="0" borderId="100" xfId="20961" applyNumberFormat="1" applyFont="1" applyBorder="1" applyAlignment="1" applyProtection="1">
      <alignment vertical="center" wrapText="1"/>
      <protection locked="0"/>
    </xf>
    <xf numFmtId="0" fontId="9" fillId="2" borderId="102" xfId="0" applyFont="1" applyFill="1" applyBorder="1" applyAlignment="1">
      <alignment horizontal="right" vertical="center"/>
    </xf>
    <xf numFmtId="0" fontId="9" fillId="2" borderId="86" xfId="0" applyFont="1" applyFill="1" applyBorder="1" applyAlignment="1">
      <alignment vertical="center"/>
    </xf>
    <xf numFmtId="165" fontId="9" fillId="2" borderId="86" xfId="20961" applyNumberFormat="1" applyFont="1" applyFill="1" applyBorder="1" applyAlignment="1" applyProtection="1">
      <alignment vertical="center"/>
      <protection locked="0"/>
    </xf>
    <xf numFmtId="165" fontId="18" fillId="2" borderId="86" xfId="20961" applyNumberFormat="1" applyFont="1" applyFill="1" applyBorder="1" applyAlignment="1" applyProtection="1">
      <alignment vertical="center"/>
      <protection locked="0"/>
    </xf>
    <xf numFmtId="165" fontId="18" fillId="2" borderId="100" xfId="20961" applyNumberFormat="1" applyFont="1" applyFill="1" applyBorder="1" applyAlignment="1" applyProtection="1">
      <alignment vertical="center"/>
      <protection locked="0"/>
    </xf>
    <xf numFmtId="165" fontId="9" fillId="0" borderId="86" xfId="20961" applyNumberFormat="1" applyFont="1" applyFill="1" applyBorder="1" applyAlignment="1" applyProtection="1">
      <alignment vertical="center"/>
      <protection locked="0"/>
    </xf>
    <xf numFmtId="165" fontId="9" fillId="2" borderId="100" xfId="20961" applyNumberFormat="1" applyFont="1" applyFill="1" applyBorder="1" applyAlignment="1" applyProtection="1">
      <alignment vertical="center"/>
      <protection locked="0"/>
    </xf>
    <xf numFmtId="193" fontId="9" fillId="2" borderId="86" xfId="0" applyNumberFormat="1" applyFont="1" applyFill="1" applyBorder="1" applyAlignment="1" applyProtection="1">
      <alignment vertical="center"/>
      <protection locked="0"/>
    </xf>
    <xf numFmtId="0" fontId="15" fillId="0" borderId="102" xfId="0" applyFont="1" applyFill="1" applyBorder="1" applyAlignment="1">
      <alignment horizontal="center" vertical="center" wrapText="1"/>
    </xf>
    <xf numFmtId="0" fontId="7" fillId="0" borderId="86" xfId="0" applyFont="1" applyFill="1" applyBorder="1" applyAlignment="1">
      <alignment horizontal="left" vertical="center" wrapText="1"/>
    </xf>
    <xf numFmtId="193" fontId="18" fillId="2" borderId="86" xfId="0" applyNumberFormat="1" applyFont="1" applyFill="1" applyBorder="1" applyAlignment="1" applyProtection="1">
      <alignment vertical="center"/>
      <protection locked="0"/>
    </xf>
    <xf numFmtId="169" fontId="29" fillId="37" borderId="1" xfId="20" applyBorder="1"/>
    <xf numFmtId="169" fontId="29" fillId="37" borderId="104" xfId="20" applyBorder="1"/>
    <xf numFmtId="0" fontId="107" fillId="0" borderId="73" xfId="0" applyFont="1" applyBorder="1" applyAlignment="1">
      <alignment horizontal="left" vertical="center" wrapText="1"/>
    </xf>
    <xf numFmtId="0" fontId="107"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xf>
    <xf numFmtId="0" fontId="4" fillId="0" borderId="23" xfId="0" applyFont="1" applyFill="1" applyBorder="1" applyAlignment="1">
      <alignment horizontal="center"/>
    </xf>
    <xf numFmtId="0" fontId="104" fillId="3" borderId="74" xfId="13" applyFont="1" applyFill="1" applyBorder="1" applyAlignment="1" applyProtection="1">
      <alignment horizontal="center" vertical="center" wrapText="1"/>
      <protection locked="0"/>
    </xf>
    <xf numFmtId="0" fontId="104"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7" xfId="1" applyNumberFormat="1" applyFont="1" applyFill="1" applyBorder="1" applyAlignment="1" applyProtection="1">
      <alignment horizontal="center" vertical="center" wrapText="1"/>
      <protection locked="0"/>
    </xf>
    <xf numFmtId="164" fontId="15"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workbookViewId="0">
      <pane xSplit="1" ySplit="7" topLeftCell="B8" activePane="bottomRight" state="frozen"/>
      <selection pane="topRight" activeCell="B1" sqref="B1"/>
      <selection pane="bottomLeft" activeCell="A8" sqref="A8"/>
      <selection pane="bottomRight" activeCell="F29" sqref="F29"/>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8" t="s">
        <v>255</v>
      </c>
      <c r="C1" s="94"/>
    </row>
    <row r="2" spans="1:3" s="185" customFormat="1" ht="15.75">
      <c r="A2" s="233">
        <v>1</v>
      </c>
      <c r="B2" s="186" t="s">
        <v>256</v>
      </c>
      <c r="C2" s="183" t="s">
        <v>427</v>
      </c>
    </row>
    <row r="3" spans="1:3" s="185" customFormat="1" ht="15.75">
      <c r="A3" s="233">
        <v>2</v>
      </c>
      <c r="B3" s="187" t="s">
        <v>257</v>
      </c>
      <c r="C3" s="183" t="s">
        <v>410</v>
      </c>
    </row>
    <row r="4" spans="1:3" s="185" customFormat="1" ht="15.75">
      <c r="A4" s="233">
        <v>3</v>
      </c>
      <c r="B4" s="187" t="s">
        <v>258</v>
      </c>
      <c r="C4" s="183" t="s">
        <v>428</v>
      </c>
    </row>
    <row r="5" spans="1:3" s="185" customFormat="1" ht="15.75">
      <c r="A5" s="234">
        <v>4</v>
      </c>
      <c r="B5" s="190" t="s">
        <v>259</v>
      </c>
      <c r="C5" s="183" t="s">
        <v>429</v>
      </c>
    </row>
    <row r="6" spans="1:3" s="189" customFormat="1" ht="65.25" customHeight="1">
      <c r="A6" s="452" t="s">
        <v>375</v>
      </c>
      <c r="B6" s="453"/>
      <c r="C6" s="453"/>
    </row>
    <row r="7" spans="1:3">
      <c r="A7" s="379" t="s">
        <v>329</v>
      </c>
      <c r="B7" s="380" t="s">
        <v>260</v>
      </c>
    </row>
    <row r="8" spans="1:3">
      <c r="A8" s="381">
        <v>1</v>
      </c>
      <c r="B8" s="378" t="s">
        <v>228</v>
      </c>
    </row>
    <row r="9" spans="1:3">
      <c r="A9" s="381">
        <v>2</v>
      </c>
      <c r="B9" s="378" t="s">
        <v>261</v>
      </c>
    </row>
    <row r="10" spans="1:3">
      <c r="A10" s="381">
        <v>3</v>
      </c>
      <c r="B10" s="378" t="s">
        <v>262</v>
      </c>
    </row>
    <row r="11" spans="1:3">
      <c r="A11" s="381">
        <v>4</v>
      </c>
      <c r="B11" s="378" t="s">
        <v>263</v>
      </c>
      <c r="C11" s="184"/>
    </row>
    <row r="12" spans="1:3">
      <c r="A12" s="381">
        <v>5</v>
      </c>
      <c r="B12" s="378" t="s">
        <v>192</v>
      </c>
    </row>
    <row r="13" spans="1:3">
      <c r="A13" s="381">
        <v>6</v>
      </c>
      <c r="B13" s="382" t="s">
        <v>153</v>
      </c>
    </row>
    <row r="14" spans="1:3">
      <c r="A14" s="381">
        <v>7</v>
      </c>
      <c r="B14" s="378" t="s">
        <v>264</v>
      </c>
    </row>
    <row r="15" spans="1:3">
      <c r="A15" s="381">
        <v>8</v>
      </c>
      <c r="B15" s="378" t="s">
        <v>268</v>
      </c>
    </row>
    <row r="16" spans="1:3">
      <c r="A16" s="381">
        <v>9</v>
      </c>
      <c r="B16" s="378" t="s">
        <v>91</v>
      </c>
    </row>
    <row r="17" spans="1:2">
      <c r="A17" s="381">
        <v>10</v>
      </c>
      <c r="B17" s="378" t="s">
        <v>271</v>
      </c>
    </row>
    <row r="18" spans="1:2">
      <c r="A18" s="381">
        <v>11</v>
      </c>
      <c r="B18" s="382" t="s">
        <v>251</v>
      </c>
    </row>
    <row r="19" spans="1:2">
      <c r="A19" s="381">
        <v>12</v>
      </c>
      <c r="B19" s="382" t="s">
        <v>248</v>
      </c>
    </row>
    <row r="20" spans="1:2">
      <c r="A20" s="381">
        <v>13</v>
      </c>
      <c r="B20" s="383" t="s">
        <v>366</v>
      </c>
    </row>
    <row r="21" spans="1:2">
      <c r="A21" s="381">
        <v>14</v>
      </c>
      <c r="B21" s="384" t="s">
        <v>396</v>
      </c>
    </row>
    <row r="22" spans="1:2">
      <c r="A22" s="385">
        <v>15</v>
      </c>
      <c r="B22" s="382" t="s">
        <v>80</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B21" location="'14. LCR'!A1" display="ლიკვიდობის გადაფარვ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21" activePane="bottomRight" state="frozen"/>
      <selection pane="topRight" activeCell="B1" sqref="B1"/>
      <selection pane="bottomLeft" activeCell="A5" sqref="A5"/>
      <selection pane="bottomRight" activeCell="B22" sqref="B22"/>
    </sheetView>
  </sheetViews>
  <sheetFormatPr defaultRowHeight="15"/>
  <cols>
    <col min="1" max="1" width="9.5703125" style="5" bestFit="1" customWidth="1"/>
    <col min="2" max="2" width="132.42578125" style="2" customWidth="1"/>
    <col min="3" max="3" width="18.42578125" style="2" customWidth="1"/>
  </cols>
  <sheetData>
    <row r="1" spans="1:6" ht="15.75">
      <c r="A1" s="18" t="s">
        <v>193</v>
      </c>
      <c r="B1" s="341" t="str">
        <f>'1. key ratios'!B1</f>
        <v>სს ბაზისბანკი</v>
      </c>
      <c r="D1" s="2"/>
      <c r="E1" s="2"/>
      <c r="F1" s="2"/>
    </row>
    <row r="2" spans="1:6" s="22" customFormat="1" ht="15.75" customHeight="1">
      <c r="A2" s="22" t="s">
        <v>194</v>
      </c>
      <c r="B2" s="411">
        <f>'1. key ratios'!B2</f>
        <v>43281</v>
      </c>
    </row>
    <row r="3" spans="1:6" s="22" customFormat="1" ht="15.75" customHeight="1"/>
    <row r="4" spans="1:6" ht="15.75" thickBot="1">
      <c r="A4" s="5" t="s">
        <v>338</v>
      </c>
      <c r="B4" s="61" t="s">
        <v>91</v>
      </c>
    </row>
    <row r="5" spans="1:6">
      <c r="A5" s="136" t="s">
        <v>29</v>
      </c>
      <c r="B5" s="137"/>
      <c r="C5" s="138" t="s">
        <v>30</v>
      </c>
    </row>
    <row r="6" spans="1:6">
      <c r="A6" s="139">
        <v>1</v>
      </c>
      <c r="B6" s="84" t="s">
        <v>31</v>
      </c>
      <c r="C6" s="273">
        <f>SUM(C7:C11)</f>
        <v>197995148.78989998</v>
      </c>
    </row>
    <row r="7" spans="1:6">
      <c r="A7" s="139">
        <v>2</v>
      </c>
      <c r="B7" s="81" t="s">
        <v>32</v>
      </c>
      <c r="C7" s="274">
        <v>16096897</v>
      </c>
    </row>
    <row r="8" spans="1:6">
      <c r="A8" s="139">
        <v>3</v>
      </c>
      <c r="B8" s="75" t="s">
        <v>33</v>
      </c>
      <c r="C8" s="274">
        <v>75284047.799999997</v>
      </c>
    </row>
    <row r="9" spans="1:6">
      <c r="A9" s="139">
        <v>4</v>
      </c>
      <c r="B9" s="75" t="s">
        <v>34</v>
      </c>
      <c r="C9" s="274">
        <v>0</v>
      </c>
    </row>
    <row r="10" spans="1:6">
      <c r="A10" s="139">
        <v>5</v>
      </c>
      <c r="B10" s="75" t="s">
        <v>35</v>
      </c>
      <c r="C10" s="274">
        <v>90730370.719999999</v>
      </c>
    </row>
    <row r="11" spans="1:6">
      <c r="A11" s="139">
        <v>6</v>
      </c>
      <c r="B11" s="82" t="s">
        <v>36</v>
      </c>
      <c r="C11" s="274">
        <v>15883833.269899998</v>
      </c>
    </row>
    <row r="12" spans="1:6" s="4" customFormat="1">
      <c r="A12" s="139">
        <v>7</v>
      </c>
      <c r="B12" s="84" t="s">
        <v>37</v>
      </c>
      <c r="C12" s="275">
        <f>SUM(C13:C27)</f>
        <v>9466387.6399999987</v>
      </c>
    </row>
    <row r="13" spans="1:6" s="4" customFormat="1">
      <c r="A13" s="139">
        <v>8</v>
      </c>
      <c r="B13" s="83" t="s">
        <v>38</v>
      </c>
      <c r="C13" s="276">
        <v>8601655.1899999995</v>
      </c>
    </row>
    <row r="14" spans="1:6" s="4" customFormat="1" ht="25.5">
      <c r="A14" s="139">
        <v>9</v>
      </c>
      <c r="B14" s="76" t="s">
        <v>39</v>
      </c>
      <c r="C14" s="276">
        <v>0</v>
      </c>
    </row>
    <row r="15" spans="1:6" s="4" customFormat="1">
      <c r="A15" s="139">
        <v>10</v>
      </c>
      <c r="B15" s="77" t="s">
        <v>40</v>
      </c>
      <c r="C15" s="276">
        <v>864732.45</v>
      </c>
    </row>
    <row r="16" spans="1:6" s="4" customFormat="1">
      <c r="A16" s="139">
        <v>11</v>
      </c>
      <c r="B16" s="78" t="s">
        <v>41</v>
      </c>
      <c r="C16" s="276">
        <v>0</v>
      </c>
    </row>
    <row r="17" spans="1:3" s="4" customFormat="1">
      <c r="A17" s="139">
        <v>12</v>
      </c>
      <c r="B17" s="77" t="s">
        <v>42</v>
      </c>
      <c r="C17" s="276">
        <v>0</v>
      </c>
    </row>
    <row r="18" spans="1:3" s="4" customFormat="1">
      <c r="A18" s="139">
        <v>13</v>
      </c>
      <c r="B18" s="77" t="s">
        <v>43</v>
      </c>
      <c r="C18" s="276">
        <v>0</v>
      </c>
    </row>
    <row r="19" spans="1:3" s="4" customFormat="1">
      <c r="A19" s="139">
        <v>14</v>
      </c>
      <c r="B19" s="77" t="s">
        <v>44</v>
      </c>
      <c r="C19" s="276">
        <v>0</v>
      </c>
    </row>
    <row r="20" spans="1:3" s="4" customFormat="1" ht="25.5">
      <c r="A20" s="139">
        <v>15</v>
      </c>
      <c r="B20" s="77" t="s">
        <v>45</v>
      </c>
      <c r="C20" s="276">
        <v>0</v>
      </c>
    </row>
    <row r="21" spans="1:3" s="4" customFormat="1" ht="25.5">
      <c r="A21" s="139">
        <v>16</v>
      </c>
      <c r="B21" s="76" t="s">
        <v>46</v>
      </c>
      <c r="C21" s="276">
        <v>0</v>
      </c>
    </row>
    <row r="22" spans="1:3" s="4" customFormat="1">
      <c r="A22" s="139">
        <v>17</v>
      </c>
      <c r="B22" s="140" t="s">
        <v>47</v>
      </c>
      <c r="C22" s="276">
        <v>0</v>
      </c>
    </row>
    <row r="23" spans="1:3" s="4" customFormat="1" ht="25.5">
      <c r="A23" s="139">
        <v>18</v>
      </c>
      <c r="B23" s="76" t="s">
        <v>48</v>
      </c>
      <c r="C23" s="276">
        <v>0</v>
      </c>
    </row>
    <row r="24" spans="1:3" s="4" customFormat="1" ht="25.5">
      <c r="A24" s="139">
        <v>19</v>
      </c>
      <c r="B24" s="76" t="s">
        <v>49</v>
      </c>
      <c r="C24" s="276">
        <v>0</v>
      </c>
    </row>
    <row r="25" spans="1:3" s="4" customFormat="1" ht="25.5">
      <c r="A25" s="139">
        <v>20</v>
      </c>
      <c r="B25" s="79" t="s">
        <v>50</v>
      </c>
      <c r="C25" s="276">
        <v>0</v>
      </c>
    </row>
    <row r="26" spans="1:3" s="4" customFormat="1">
      <c r="A26" s="139">
        <v>21</v>
      </c>
      <c r="B26" s="79" t="s">
        <v>51</v>
      </c>
      <c r="C26" s="276">
        <v>0</v>
      </c>
    </row>
    <row r="27" spans="1:3" s="4" customFormat="1" ht="25.5">
      <c r="A27" s="139">
        <v>22</v>
      </c>
      <c r="B27" s="79" t="s">
        <v>52</v>
      </c>
      <c r="C27" s="276">
        <v>0</v>
      </c>
    </row>
    <row r="28" spans="1:3" s="4" customFormat="1">
      <c r="A28" s="139">
        <v>23</v>
      </c>
      <c r="B28" s="85" t="s">
        <v>26</v>
      </c>
      <c r="C28" s="275">
        <f>C6-C12</f>
        <v>188528761.14989999</v>
      </c>
    </row>
    <row r="29" spans="1:3" s="4" customFormat="1">
      <c r="A29" s="141"/>
      <c r="B29" s="80"/>
      <c r="C29" s="276"/>
    </row>
    <row r="30" spans="1:3" s="4" customFormat="1">
      <c r="A30" s="141">
        <v>24</v>
      </c>
      <c r="B30" s="85" t="s">
        <v>53</v>
      </c>
      <c r="C30" s="275">
        <f>C31+C34</f>
        <v>0</v>
      </c>
    </row>
    <row r="31" spans="1:3" s="4" customFormat="1">
      <c r="A31" s="141">
        <v>25</v>
      </c>
      <c r="B31" s="75" t="s">
        <v>54</v>
      </c>
      <c r="C31" s="277">
        <f>C32+C33</f>
        <v>0</v>
      </c>
    </row>
    <row r="32" spans="1:3" s="4" customFormat="1">
      <c r="A32" s="141">
        <v>26</v>
      </c>
      <c r="B32" s="181" t="s">
        <v>55</v>
      </c>
      <c r="C32" s="276"/>
    </row>
    <row r="33" spans="1:3" s="4" customFormat="1">
      <c r="A33" s="141">
        <v>27</v>
      </c>
      <c r="B33" s="181" t="s">
        <v>56</v>
      </c>
      <c r="C33" s="276"/>
    </row>
    <row r="34" spans="1:3" s="4" customFormat="1">
      <c r="A34" s="141">
        <v>28</v>
      </c>
      <c r="B34" s="75" t="s">
        <v>57</v>
      </c>
      <c r="C34" s="276"/>
    </row>
    <row r="35" spans="1:3" s="4" customFormat="1">
      <c r="A35" s="141">
        <v>29</v>
      </c>
      <c r="B35" s="85" t="s">
        <v>58</v>
      </c>
      <c r="C35" s="275">
        <f>SUM(C36:C40)</f>
        <v>0</v>
      </c>
    </row>
    <row r="36" spans="1:3" s="4" customFormat="1">
      <c r="A36" s="141">
        <v>30</v>
      </c>
      <c r="B36" s="76" t="s">
        <v>59</v>
      </c>
      <c r="C36" s="276"/>
    </row>
    <row r="37" spans="1:3" s="4" customFormat="1">
      <c r="A37" s="141">
        <v>31</v>
      </c>
      <c r="B37" s="77" t="s">
        <v>60</v>
      </c>
      <c r="C37" s="276"/>
    </row>
    <row r="38" spans="1:3" s="4" customFormat="1" ht="25.5">
      <c r="A38" s="141">
        <v>32</v>
      </c>
      <c r="B38" s="76" t="s">
        <v>61</v>
      </c>
      <c r="C38" s="276"/>
    </row>
    <row r="39" spans="1:3" s="4" customFormat="1" ht="25.5">
      <c r="A39" s="141">
        <v>33</v>
      </c>
      <c r="B39" s="76" t="s">
        <v>49</v>
      </c>
      <c r="C39" s="276"/>
    </row>
    <row r="40" spans="1:3" s="4" customFormat="1" ht="25.5">
      <c r="A40" s="141">
        <v>34</v>
      </c>
      <c r="B40" s="79" t="s">
        <v>62</v>
      </c>
      <c r="C40" s="276"/>
    </row>
    <row r="41" spans="1:3" s="4" customFormat="1">
      <c r="A41" s="141">
        <v>35</v>
      </c>
      <c r="B41" s="85" t="s">
        <v>27</v>
      </c>
      <c r="C41" s="275">
        <f>C30-C35</f>
        <v>0</v>
      </c>
    </row>
    <row r="42" spans="1:3" s="4" customFormat="1">
      <c r="A42" s="141"/>
      <c r="B42" s="80"/>
      <c r="C42" s="276"/>
    </row>
    <row r="43" spans="1:3" s="4" customFormat="1">
      <c r="A43" s="141">
        <v>36</v>
      </c>
      <c r="B43" s="86" t="s">
        <v>63</v>
      </c>
      <c r="C43" s="275">
        <f>SUM(C44:C46)</f>
        <v>11336648.66712046</v>
      </c>
    </row>
    <row r="44" spans="1:3" s="4" customFormat="1">
      <c r="A44" s="141">
        <v>37</v>
      </c>
      <c r="B44" s="75" t="s">
        <v>64</v>
      </c>
      <c r="C44" s="276">
        <v>0</v>
      </c>
    </row>
    <row r="45" spans="1:3" s="4" customFormat="1">
      <c r="A45" s="141">
        <v>38</v>
      </c>
      <c r="B45" s="75" t="s">
        <v>65</v>
      </c>
      <c r="C45" s="276">
        <v>0</v>
      </c>
    </row>
    <row r="46" spans="1:3" s="4" customFormat="1">
      <c r="A46" s="141">
        <v>39</v>
      </c>
      <c r="B46" s="75" t="s">
        <v>66</v>
      </c>
      <c r="C46" s="276">
        <v>11336648.66712046</v>
      </c>
    </row>
    <row r="47" spans="1:3" s="4" customFormat="1">
      <c r="A47" s="141">
        <v>40</v>
      </c>
      <c r="B47" s="86" t="s">
        <v>67</v>
      </c>
      <c r="C47" s="275">
        <f>SUM(C48:C51)</f>
        <v>0</v>
      </c>
    </row>
    <row r="48" spans="1:3" s="4" customFormat="1">
      <c r="A48" s="141">
        <v>41</v>
      </c>
      <c r="B48" s="76" t="s">
        <v>68</v>
      </c>
      <c r="C48" s="276"/>
    </row>
    <row r="49" spans="1:3" s="4" customFormat="1">
      <c r="A49" s="141">
        <v>42</v>
      </c>
      <c r="B49" s="77" t="s">
        <v>69</v>
      </c>
      <c r="C49" s="276"/>
    </row>
    <row r="50" spans="1:3" s="4" customFormat="1" ht="25.5">
      <c r="A50" s="141">
        <v>43</v>
      </c>
      <c r="B50" s="76" t="s">
        <v>70</v>
      </c>
      <c r="C50" s="276"/>
    </row>
    <row r="51" spans="1:3" s="4" customFormat="1" ht="25.5">
      <c r="A51" s="141">
        <v>44</v>
      </c>
      <c r="B51" s="76" t="s">
        <v>49</v>
      </c>
      <c r="C51" s="276"/>
    </row>
    <row r="52" spans="1:3" s="4" customFormat="1" ht="15.75" thickBot="1">
      <c r="A52" s="142">
        <v>45</v>
      </c>
      <c r="B52" s="143" t="s">
        <v>28</v>
      </c>
      <c r="C52" s="278">
        <f>C43-C47</f>
        <v>11336648.66712046</v>
      </c>
    </row>
    <row r="55" spans="1:3">
      <c r="B55" s="2" t="s">
        <v>230</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3"/>
  <sheetViews>
    <sheetView zoomScaleNormal="100" workbookViewId="0">
      <pane xSplit="1" ySplit="5" topLeftCell="B18" activePane="bottomRight" state="frozen"/>
      <selection pane="topRight" activeCell="B1" sqref="B1"/>
      <selection pane="bottomLeft" activeCell="A5" sqref="A5"/>
      <selection pane="bottomRight" activeCell="C40" sqref="C40"/>
    </sheetView>
  </sheetViews>
  <sheetFormatPr defaultRowHeight="15.75"/>
  <cols>
    <col min="1" max="1" width="10.7109375" style="71" customWidth="1"/>
    <col min="2" max="2" width="91.85546875" style="71" customWidth="1"/>
    <col min="3" max="3" width="53.140625" style="71" customWidth="1"/>
    <col min="4" max="4" width="32.28515625" style="71" customWidth="1"/>
    <col min="5" max="5" width="9.42578125" customWidth="1"/>
  </cols>
  <sheetData>
    <row r="1" spans="1:6">
      <c r="A1" s="18" t="s">
        <v>193</v>
      </c>
      <c r="B1" s="341" t="str">
        <f>'1. key ratios'!B1</f>
        <v>სს ბაზისბანკი</v>
      </c>
      <c r="C1" s="341"/>
      <c r="E1" s="2"/>
      <c r="F1" s="2"/>
    </row>
    <row r="2" spans="1:6" s="22" customFormat="1" ht="15.75" customHeight="1">
      <c r="A2" s="22" t="s">
        <v>194</v>
      </c>
      <c r="B2" s="411">
        <f>'1. key ratios'!B2</f>
        <v>43281</v>
      </c>
      <c r="C2" s="411"/>
    </row>
    <row r="3" spans="1:6" s="22" customFormat="1" ht="15.75" customHeight="1">
      <c r="A3" s="27"/>
    </row>
    <row r="4" spans="1:6" s="22" customFormat="1" ht="15.75" customHeight="1" thickBot="1">
      <c r="A4" s="22" t="s">
        <v>339</v>
      </c>
      <c r="B4" s="205" t="s">
        <v>271</v>
      </c>
      <c r="D4" s="207" t="s">
        <v>97</v>
      </c>
    </row>
    <row r="5" spans="1:6" ht="38.25">
      <c r="A5" s="154" t="s">
        <v>29</v>
      </c>
      <c r="B5" s="155" t="s">
        <v>236</v>
      </c>
      <c r="C5" s="156" t="s">
        <v>239</v>
      </c>
      <c r="D5" s="206" t="s">
        <v>272</v>
      </c>
    </row>
    <row r="6" spans="1:6">
      <c r="A6" s="144">
        <v>1</v>
      </c>
      <c r="B6" s="87" t="s">
        <v>158</v>
      </c>
      <c r="C6" s="279">
        <v>30273603.681400001</v>
      </c>
      <c r="D6" s="145"/>
      <c r="E6" s="8"/>
    </row>
    <row r="7" spans="1:6">
      <c r="A7" s="144">
        <v>2</v>
      </c>
      <c r="B7" s="88" t="s">
        <v>159</v>
      </c>
      <c r="C7" s="280">
        <v>161294807.33829999</v>
      </c>
      <c r="D7" s="146"/>
      <c r="E7" s="8"/>
    </row>
    <row r="8" spans="1:6">
      <c r="A8" s="144">
        <v>3</v>
      </c>
      <c r="B8" s="88" t="s">
        <v>160</v>
      </c>
      <c r="C8" s="280">
        <v>40532298.786900006</v>
      </c>
      <c r="D8" s="146"/>
      <c r="E8" s="8"/>
    </row>
    <row r="9" spans="1:6">
      <c r="A9" s="144">
        <v>4</v>
      </c>
      <c r="B9" s="88" t="s">
        <v>189</v>
      </c>
      <c r="C9" s="280">
        <v>0</v>
      </c>
      <c r="D9" s="146"/>
      <c r="E9" s="8"/>
    </row>
    <row r="10" spans="1:6">
      <c r="A10" s="144">
        <v>5</v>
      </c>
      <c r="B10" s="88" t="s">
        <v>161</v>
      </c>
      <c r="C10" s="280">
        <v>150702964.31999999</v>
      </c>
      <c r="D10" s="146"/>
      <c r="E10" s="8"/>
    </row>
    <row r="11" spans="1:6">
      <c r="A11" s="144">
        <v>6.1</v>
      </c>
      <c r="B11" s="88" t="s">
        <v>162</v>
      </c>
      <c r="C11" s="281">
        <v>785847739.75849998</v>
      </c>
      <c r="D11" s="147"/>
      <c r="E11" s="9"/>
    </row>
    <row r="12" spans="1:6">
      <c r="A12" s="144">
        <v>6.2</v>
      </c>
      <c r="B12" s="89" t="s">
        <v>163</v>
      </c>
      <c r="C12" s="281">
        <v>-34711927.904597148</v>
      </c>
      <c r="D12" s="147"/>
      <c r="E12" s="9"/>
    </row>
    <row r="13" spans="1:6">
      <c r="A13" s="144"/>
      <c r="B13" s="90" t="s">
        <v>374</v>
      </c>
      <c r="C13" s="281">
        <v>11717133.95667306</v>
      </c>
      <c r="D13" s="147"/>
      <c r="E13" s="9"/>
    </row>
    <row r="14" spans="1:6">
      <c r="A14" s="144" t="s">
        <v>373</v>
      </c>
      <c r="B14" s="90" t="s">
        <v>374</v>
      </c>
      <c r="C14" s="281">
        <v>11336648.66712046</v>
      </c>
      <c r="D14" s="235" t="s">
        <v>421</v>
      </c>
      <c r="E14" s="9"/>
    </row>
    <row r="15" spans="1:6">
      <c r="A15" s="144">
        <v>6</v>
      </c>
      <c r="B15" s="88" t="s">
        <v>164</v>
      </c>
      <c r="C15" s="284">
        <f>C11+C12</f>
        <v>751135811.85390282</v>
      </c>
      <c r="D15" s="147"/>
      <c r="E15" s="8"/>
    </row>
    <row r="16" spans="1:6">
      <c r="A16" s="144">
        <v>7</v>
      </c>
      <c r="B16" s="88" t="s">
        <v>165</v>
      </c>
      <c r="C16" s="280">
        <v>7785058.684799999</v>
      </c>
      <c r="D16" s="146"/>
      <c r="E16" s="8"/>
    </row>
    <row r="17" spans="1:5">
      <c r="A17" s="144">
        <v>8</v>
      </c>
      <c r="B17" s="88" t="s">
        <v>166</v>
      </c>
      <c r="C17" s="280">
        <v>9506263.0720000006</v>
      </c>
      <c r="D17" s="146"/>
      <c r="E17" s="8"/>
    </row>
    <row r="18" spans="1:5">
      <c r="A18" s="144">
        <v>9</v>
      </c>
      <c r="B18" s="88" t="s">
        <v>167</v>
      </c>
      <c r="C18" s="280">
        <v>4362704.66</v>
      </c>
      <c r="D18" s="146"/>
      <c r="E18" s="8"/>
    </row>
    <row r="19" spans="1:5">
      <c r="A19" s="144">
        <v>10</v>
      </c>
      <c r="B19" s="88" t="s">
        <v>168</v>
      </c>
      <c r="C19" s="280">
        <v>23862282.34</v>
      </c>
      <c r="D19" s="146"/>
      <c r="E19" s="8"/>
    </row>
    <row r="20" spans="1:5">
      <c r="A20" s="144">
        <v>10.1</v>
      </c>
      <c r="B20" s="90" t="s">
        <v>238</v>
      </c>
      <c r="C20" s="280">
        <v>864732.45</v>
      </c>
      <c r="D20" s="235" t="s">
        <v>347</v>
      </c>
      <c r="E20" s="8"/>
    </row>
    <row r="21" spans="1:5">
      <c r="A21" s="144">
        <v>11</v>
      </c>
      <c r="B21" s="88" t="s">
        <v>169</v>
      </c>
      <c r="C21" s="280">
        <v>8391647.0490160007</v>
      </c>
      <c r="D21" s="148"/>
      <c r="E21" s="8"/>
    </row>
    <row r="22" spans="1:5">
      <c r="A22" s="424">
        <v>11.1</v>
      </c>
      <c r="B22" s="90" t="s">
        <v>431</v>
      </c>
      <c r="C22" s="280">
        <v>4386.8759840000002</v>
      </c>
      <c r="D22" s="235" t="s">
        <v>421</v>
      </c>
      <c r="E22" s="8"/>
    </row>
    <row r="23" spans="1:5">
      <c r="A23" s="144">
        <v>12</v>
      </c>
      <c r="B23" s="92" t="s">
        <v>170</v>
      </c>
      <c r="C23" s="282">
        <f>SUM(C6:C10,C15:C18,C19,C21)</f>
        <v>1187847441.7863188</v>
      </c>
      <c r="D23" s="149"/>
      <c r="E23" s="7"/>
    </row>
    <row r="24" spans="1:5">
      <c r="A24" s="144">
        <v>13</v>
      </c>
      <c r="B24" s="88" t="s">
        <v>171</v>
      </c>
      <c r="C24" s="412">
        <v>58097744.460000001</v>
      </c>
      <c r="D24" s="150"/>
      <c r="E24" s="8"/>
    </row>
    <row r="25" spans="1:5">
      <c r="A25" s="144">
        <v>14</v>
      </c>
      <c r="B25" s="88" t="s">
        <v>172</v>
      </c>
      <c r="C25" s="413">
        <v>133263994.15649998</v>
      </c>
      <c r="D25" s="146"/>
      <c r="E25" s="8"/>
    </row>
    <row r="26" spans="1:5">
      <c r="A26" s="144">
        <v>15</v>
      </c>
      <c r="B26" s="88" t="s">
        <v>173</v>
      </c>
      <c r="C26" s="413">
        <v>115453930.94229999</v>
      </c>
      <c r="D26" s="146"/>
      <c r="E26" s="8"/>
    </row>
    <row r="27" spans="1:5">
      <c r="A27" s="144">
        <v>16</v>
      </c>
      <c r="B27" s="88" t="s">
        <v>174</v>
      </c>
      <c r="C27" s="413">
        <v>374397810.84239995</v>
      </c>
      <c r="D27" s="146"/>
      <c r="E27" s="8"/>
    </row>
    <row r="28" spans="1:5">
      <c r="A28" s="144">
        <v>17</v>
      </c>
      <c r="B28" s="88" t="s">
        <v>175</v>
      </c>
      <c r="C28" s="413">
        <v>0</v>
      </c>
      <c r="D28" s="146"/>
      <c r="E28" s="8"/>
    </row>
    <row r="29" spans="1:5">
      <c r="A29" s="144">
        <v>18</v>
      </c>
      <c r="B29" s="88" t="s">
        <v>176</v>
      </c>
      <c r="C29" s="413">
        <v>288594015.4928</v>
      </c>
      <c r="D29" s="146"/>
      <c r="E29" s="8"/>
    </row>
    <row r="30" spans="1:5">
      <c r="A30" s="144">
        <v>19</v>
      </c>
      <c r="B30" s="88" t="s">
        <v>177</v>
      </c>
      <c r="C30" s="413">
        <v>9565008.3358999994</v>
      </c>
      <c r="D30" s="146"/>
      <c r="E30" s="8"/>
    </row>
    <row r="31" spans="1:5">
      <c r="A31" s="144">
        <v>20</v>
      </c>
      <c r="B31" s="88" t="s">
        <v>99</v>
      </c>
      <c r="C31" s="413">
        <v>10479784.762696858</v>
      </c>
      <c r="D31" s="146"/>
      <c r="E31" s="8"/>
    </row>
    <row r="32" spans="1:5">
      <c r="A32" s="144">
        <v>21</v>
      </c>
      <c r="B32" s="91" t="s">
        <v>178</v>
      </c>
      <c r="C32" s="414"/>
      <c r="D32" s="148"/>
      <c r="E32" s="8"/>
    </row>
    <row r="33" spans="1:5">
      <c r="A33" s="144">
        <v>22</v>
      </c>
      <c r="B33" s="92" t="s">
        <v>179</v>
      </c>
      <c r="C33" s="282">
        <f>SUM(C24:C32)</f>
        <v>989852288.99259675</v>
      </c>
      <c r="D33" s="149"/>
      <c r="E33" s="7"/>
    </row>
    <row r="34" spans="1:5">
      <c r="A34" s="144">
        <v>23</v>
      </c>
      <c r="B34" s="91" t="s">
        <v>180</v>
      </c>
      <c r="C34" s="280">
        <v>16096897</v>
      </c>
      <c r="D34" s="235" t="s">
        <v>422</v>
      </c>
      <c r="E34" s="8"/>
    </row>
    <row r="35" spans="1:5">
      <c r="A35" s="144">
        <v>24</v>
      </c>
      <c r="B35" s="91" t="s">
        <v>181</v>
      </c>
      <c r="C35" s="280">
        <v>0</v>
      </c>
      <c r="D35" s="148"/>
      <c r="E35" s="8"/>
    </row>
    <row r="36" spans="1:5">
      <c r="A36" s="144">
        <v>25</v>
      </c>
      <c r="B36" s="91" t="s">
        <v>237</v>
      </c>
      <c r="C36" s="280">
        <v>0</v>
      </c>
      <c r="D36" s="148"/>
      <c r="E36" s="8"/>
    </row>
    <row r="37" spans="1:5">
      <c r="A37" s="144">
        <v>26</v>
      </c>
      <c r="B37" s="91" t="s">
        <v>183</v>
      </c>
      <c r="C37" s="280">
        <v>75284047.799999997</v>
      </c>
      <c r="D37" s="235" t="s">
        <v>423</v>
      </c>
      <c r="E37" s="8"/>
    </row>
    <row r="38" spans="1:5">
      <c r="A38" s="144">
        <v>27</v>
      </c>
      <c r="B38" s="91" t="s">
        <v>184</v>
      </c>
      <c r="C38" s="280">
        <v>82128715.530000001</v>
      </c>
      <c r="D38" s="235" t="s">
        <v>424</v>
      </c>
      <c r="E38" s="8"/>
    </row>
    <row r="39" spans="1:5">
      <c r="A39" s="144">
        <v>28</v>
      </c>
      <c r="B39" s="91" t="s">
        <v>185</v>
      </c>
      <c r="C39" s="280">
        <v>15883837.269899998</v>
      </c>
      <c r="D39" s="235" t="s">
        <v>425</v>
      </c>
      <c r="E39" s="8"/>
    </row>
    <row r="40" spans="1:5">
      <c r="A40" s="144">
        <v>29</v>
      </c>
      <c r="B40" s="91" t="s">
        <v>38</v>
      </c>
      <c r="C40" s="280">
        <v>8601655.1899999995</v>
      </c>
      <c r="D40" s="235" t="s">
        <v>426</v>
      </c>
      <c r="E40" s="8"/>
    </row>
    <row r="41" spans="1:5" ht="16.5" thickBot="1">
      <c r="A41" s="151">
        <v>30</v>
      </c>
      <c r="B41" s="152" t="s">
        <v>186</v>
      </c>
      <c r="C41" s="283">
        <f>SUM(C34:C40)</f>
        <v>197995152.78989998</v>
      </c>
      <c r="D41" s="153"/>
      <c r="E41" s="7"/>
    </row>
    <row r="43" spans="1:5">
      <c r="C43" s="302"/>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E8" activePane="bottomRight" state="frozen"/>
      <selection pane="topRight" activeCell="C1" sqref="C1"/>
      <selection pane="bottomLeft" activeCell="A8" sqref="A8"/>
      <selection pane="bottomRight" activeCell="E27" sqref="E27"/>
    </sheetView>
  </sheetViews>
  <sheetFormatPr defaultColWidth="9.140625" defaultRowHeight="12.75"/>
  <cols>
    <col min="1" max="1" width="10.5703125" style="2" bestFit="1" customWidth="1"/>
    <col min="2" max="2" width="95" style="2" customWidth="1"/>
    <col min="3" max="3" width="11.85546875" style="2" customWidth="1"/>
    <col min="4" max="4" width="13.28515625" style="2" bestFit="1" customWidth="1"/>
    <col min="5" max="5" width="14.140625" style="2" customWidth="1"/>
    <col min="6" max="6" width="13.28515625" style="2" bestFit="1" customWidth="1"/>
    <col min="7" max="7" width="11.7109375" style="2" customWidth="1"/>
    <col min="8" max="8" width="13.28515625" style="2" bestFit="1" customWidth="1"/>
    <col min="9" max="9" width="9.42578125" style="2" bestFit="1" customWidth="1"/>
    <col min="10" max="10" width="9.7109375" style="2" customWidth="1"/>
    <col min="11" max="11" width="13" style="2" customWidth="1"/>
    <col min="12" max="12" width="13.28515625" style="2" bestFit="1" customWidth="1"/>
    <col min="13" max="13" width="14" style="2" customWidth="1"/>
    <col min="14" max="14" width="16.140625" style="2" customWidth="1"/>
    <col min="15" max="15" width="15.140625" style="2"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193</v>
      </c>
      <c r="B1" s="341" t="str">
        <f>'1. key ratios'!B1</f>
        <v>სს ბაზისბანკი</v>
      </c>
    </row>
    <row r="2" spans="1:19">
      <c r="A2" s="2" t="s">
        <v>194</v>
      </c>
      <c r="B2" s="411">
        <f>'1. key ratios'!B2</f>
        <v>43281</v>
      </c>
    </row>
    <row r="4" spans="1:19" ht="39" thickBot="1">
      <c r="A4" s="70" t="s">
        <v>340</v>
      </c>
      <c r="B4" s="312" t="s">
        <v>363</v>
      </c>
    </row>
    <row r="5" spans="1:19">
      <c r="A5" s="132"/>
      <c r="B5" s="135"/>
      <c r="C5" s="118" t="s">
        <v>0</v>
      </c>
      <c r="D5" s="118" t="s">
        <v>1</v>
      </c>
      <c r="E5" s="118" t="s">
        <v>2</v>
      </c>
      <c r="F5" s="118" t="s">
        <v>3</v>
      </c>
      <c r="G5" s="118" t="s">
        <v>4</v>
      </c>
      <c r="H5" s="118" t="s">
        <v>7</v>
      </c>
      <c r="I5" s="118" t="s">
        <v>240</v>
      </c>
      <c r="J5" s="118" t="s">
        <v>241</v>
      </c>
      <c r="K5" s="118" t="s">
        <v>242</v>
      </c>
      <c r="L5" s="118" t="s">
        <v>243</v>
      </c>
      <c r="M5" s="118" t="s">
        <v>244</v>
      </c>
      <c r="N5" s="118" t="s">
        <v>245</v>
      </c>
      <c r="O5" s="118" t="s">
        <v>350</v>
      </c>
      <c r="P5" s="118" t="s">
        <v>351</v>
      </c>
      <c r="Q5" s="118" t="s">
        <v>352</v>
      </c>
      <c r="R5" s="303" t="s">
        <v>353</v>
      </c>
      <c r="S5" s="119" t="s">
        <v>354</v>
      </c>
    </row>
    <row r="6" spans="1:19" ht="46.5" customHeight="1">
      <c r="A6" s="158"/>
      <c r="B6" s="479" t="s">
        <v>355</v>
      </c>
      <c r="C6" s="477">
        <v>0</v>
      </c>
      <c r="D6" s="478"/>
      <c r="E6" s="477">
        <v>0.2</v>
      </c>
      <c r="F6" s="478"/>
      <c r="G6" s="477">
        <v>0.35</v>
      </c>
      <c r="H6" s="478"/>
      <c r="I6" s="477">
        <v>0.5</v>
      </c>
      <c r="J6" s="478"/>
      <c r="K6" s="477">
        <v>0.75</v>
      </c>
      <c r="L6" s="478"/>
      <c r="M6" s="477">
        <v>1</v>
      </c>
      <c r="N6" s="478"/>
      <c r="O6" s="477">
        <v>1.5</v>
      </c>
      <c r="P6" s="478"/>
      <c r="Q6" s="477">
        <v>2.5</v>
      </c>
      <c r="R6" s="478"/>
      <c r="S6" s="475" t="s">
        <v>252</v>
      </c>
    </row>
    <row r="7" spans="1:19">
      <c r="A7" s="158"/>
      <c r="B7" s="480"/>
      <c r="C7" s="311" t="s">
        <v>348</v>
      </c>
      <c r="D7" s="311" t="s">
        <v>349</v>
      </c>
      <c r="E7" s="311" t="s">
        <v>348</v>
      </c>
      <c r="F7" s="311" t="s">
        <v>349</v>
      </c>
      <c r="G7" s="311" t="s">
        <v>348</v>
      </c>
      <c r="H7" s="311" t="s">
        <v>349</v>
      </c>
      <c r="I7" s="311" t="s">
        <v>348</v>
      </c>
      <c r="J7" s="311" t="s">
        <v>349</v>
      </c>
      <c r="K7" s="311" t="s">
        <v>348</v>
      </c>
      <c r="L7" s="311" t="s">
        <v>349</v>
      </c>
      <c r="M7" s="311" t="s">
        <v>348</v>
      </c>
      <c r="N7" s="311" t="s">
        <v>349</v>
      </c>
      <c r="O7" s="311" t="s">
        <v>348</v>
      </c>
      <c r="P7" s="311" t="s">
        <v>349</v>
      </c>
      <c r="Q7" s="311" t="s">
        <v>348</v>
      </c>
      <c r="R7" s="311" t="s">
        <v>349</v>
      </c>
      <c r="S7" s="476"/>
    </row>
    <row r="8" spans="1:19" s="162" customFormat="1">
      <c r="A8" s="122">
        <v>1</v>
      </c>
      <c r="B8" s="180" t="s">
        <v>221</v>
      </c>
      <c r="C8" s="285">
        <v>159922505.0388</v>
      </c>
      <c r="D8" s="285"/>
      <c r="E8" s="285">
        <v>0</v>
      </c>
      <c r="F8" s="304"/>
      <c r="G8" s="285">
        <v>0</v>
      </c>
      <c r="H8" s="285"/>
      <c r="I8" s="285">
        <v>0</v>
      </c>
      <c r="J8" s="285"/>
      <c r="K8" s="285">
        <v>0</v>
      </c>
      <c r="L8" s="285"/>
      <c r="M8" s="285">
        <v>154638511.273</v>
      </c>
      <c r="N8" s="285">
        <v>0</v>
      </c>
      <c r="O8" s="285">
        <v>0</v>
      </c>
      <c r="P8" s="285"/>
      <c r="Q8" s="285">
        <v>0</v>
      </c>
      <c r="R8" s="304"/>
      <c r="S8" s="420">
        <f>$C$6*SUM(C8:D8)+$E$6*SUM(E8:F8)+$G$6*SUM(G8:H8)+$I$6*SUM(I8:J8)+$K$6*SUM(K8:L8)+$M$6*SUM(M8:N8)+$O$6*SUM(O8:P8)+$Q$6*SUM(Q8:R8)</f>
        <v>154638511.273</v>
      </c>
    </row>
    <row r="9" spans="1:19" s="162" customFormat="1">
      <c r="A9" s="122">
        <v>2</v>
      </c>
      <c r="B9" s="180" t="s">
        <v>222</v>
      </c>
      <c r="C9" s="285">
        <v>0</v>
      </c>
      <c r="D9" s="285"/>
      <c r="E9" s="285">
        <v>0</v>
      </c>
      <c r="F9" s="285"/>
      <c r="G9" s="285">
        <v>0</v>
      </c>
      <c r="H9" s="285"/>
      <c r="I9" s="285">
        <v>0</v>
      </c>
      <c r="J9" s="285"/>
      <c r="K9" s="285">
        <v>0</v>
      </c>
      <c r="L9" s="285"/>
      <c r="M9" s="285">
        <v>0</v>
      </c>
      <c r="N9" s="285">
        <v>0</v>
      </c>
      <c r="O9" s="285">
        <v>0</v>
      </c>
      <c r="P9" s="285"/>
      <c r="Q9" s="285">
        <v>0</v>
      </c>
      <c r="R9" s="304"/>
      <c r="S9" s="420">
        <f t="shared" ref="S9:S21" si="0">$C$6*SUM(C9:D9)+$E$6*SUM(E9:F9)+$G$6*SUM(G9:H9)+$I$6*SUM(I9:J9)+$K$6*SUM(K9:L9)+$M$6*SUM(M9:N9)+$O$6*SUM(O9:P9)+$Q$6*SUM(Q9:R9)</f>
        <v>0</v>
      </c>
    </row>
    <row r="10" spans="1:19" s="162" customFormat="1">
      <c r="A10" s="122">
        <v>3</v>
      </c>
      <c r="B10" s="180" t="s">
        <v>223</v>
      </c>
      <c r="C10" s="285">
        <v>0</v>
      </c>
      <c r="D10" s="285"/>
      <c r="E10" s="285">
        <v>0</v>
      </c>
      <c r="F10" s="285"/>
      <c r="G10" s="285">
        <v>0</v>
      </c>
      <c r="H10" s="285"/>
      <c r="I10" s="285">
        <v>0</v>
      </c>
      <c r="J10" s="285"/>
      <c r="K10" s="285">
        <v>0</v>
      </c>
      <c r="L10" s="285"/>
      <c r="M10" s="285">
        <v>0</v>
      </c>
      <c r="N10" s="285">
        <v>0</v>
      </c>
      <c r="O10" s="285">
        <v>0</v>
      </c>
      <c r="P10" s="285"/>
      <c r="Q10" s="285">
        <v>0</v>
      </c>
      <c r="R10" s="304"/>
      <c r="S10" s="420">
        <f t="shared" si="0"/>
        <v>0</v>
      </c>
    </row>
    <row r="11" spans="1:19" s="162" customFormat="1">
      <c r="A11" s="122">
        <v>4</v>
      </c>
      <c r="B11" s="180" t="s">
        <v>224</v>
      </c>
      <c r="C11" s="285">
        <v>0</v>
      </c>
      <c r="D11" s="285"/>
      <c r="E11" s="285">
        <v>0</v>
      </c>
      <c r="F11" s="285"/>
      <c r="G11" s="285">
        <v>0</v>
      </c>
      <c r="H11" s="285"/>
      <c r="I11" s="285">
        <v>0</v>
      </c>
      <c r="J11" s="285"/>
      <c r="K11" s="285">
        <v>0</v>
      </c>
      <c r="L11" s="285"/>
      <c r="M11" s="285">
        <v>0</v>
      </c>
      <c r="N11" s="285">
        <v>0</v>
      </c>
      <c r="O11" s="285">
        <v>0</v>
      </c>
      <c r="P11" s="285"/>
      <c r="Q11" s="285">
        <v>0</v>
      </c>
      <c r="R11" s="304"/>
      <c r="S11" s="420">
        <f t="shared" si="0"/>
        <v>0</v>
      </c>
    </row>
    <row r="12" spans="1:19" s="162" customFormat="1">
      <c r="A12" s="122">
        <v>5</v>
      </c>
      <c r="B12" s="180" t="s">
        <v>225</v>
      </c>
      <c r="C12" s="285">
        <v>0</v>
      </c>
      <c r="D12" s="285"/>
      <c r="E12" s="285">
        <v>0</v>
      </c>
      <c r="F12" s="285"/>
      <c r="G12" s="285">
        <v>0</v>
      </c>
      <c r="H12" s="285"/>
      <c r="I12" s="285">
        <v>0</v>
      </c>
      <c r="J12" s="285"/>
      <c r="K12" s="285">
        <v>0</v>
      </c>
      <c r="L12" s="285"/>
      <c r="M12" s="285">
        <v>0</v>
      </c>
      <c r="N12" s="285">
        <v>0</v>
      </c>
      <c r="O12" s="285">
        <v>0</v>
      </c>
      <c r="P12" s="285"/>
      <c r="Q12" s="285">
        <v>0</v>
      </c>
      <c r="R12" s="304"/>
      <c r="S12" s="420">
        <f t="shared" si="0"/>
        <v>0</v>
      </c>
    </row>
    <row r="13" spans="1:19" s="162" customFormat="1">
      <c r="A13" s="122">
        <v>6</v>
      </c>
      <c r="B13" s="180" t="s">
        <v>226</v>
      </c>
      <c r="C13" s="285">
        <v>0</v>
      </c>
      <c r="D13" s="285"/>
      <c r="E13" s="285">
        <v>38038546.884199999</v>
      </c>
      <c r="F13" s="285"/>
      <c r="G13" s="285">
        <v>0</v>
      </c>
      <c r="H13" s="285"/>
      <c r="I13" s="285">
        <v>2284082.3369</v>
      </c>
      <c r="J13" s="285"/>
      <c r="K13" s="285">
        <v>0</v>
      </c>
      <c r="L13" s="285"/>
      <c r="M13" s="285">
        <v>209333.16260000001</v>
      </c>
      <c r="N13" s="285">
        <v>0</v>
      </c>
      <c r="O13" s="285">
        <v>0</v>
      </c>
      <c r="P13" s="285"/>
      <c r="Q13" s="285">
        <v>0</v>
      </c>
      <c r="R13" s="304"/>
      <c r="S13" s="420">
        <f t="shared" si="0"/>
        <v>8959083.7078900002</v>
      </c>
    </row>
    <row r="14" spans="1:19" s="162" customFormat="1">
      <c r="A14" s="122">
        <v>7</v>
      </c>
      <c r="B14" s="180" t="s">
        <v>76</v>
      </c>
      <c r="C14" s="285">
        <v>0</v>
      </c>
      <c r="D14" s="285"/>
      <c r="E14" s="285">
        <v>0</v>
      </c>
      <c r="F14" s="285"/>
      <c r="G14" s="285">
        <v>0</v>
      </c>
      <c r="H14" s="285"/>
      <c r="I14" s="285">
        <v>0</v>
      </c>
      <c r="J14" s="285"/>
      <c r="K14" s="285">
        <v>0</v>
      </c>
      <c r="L14" s="285"/>
      <c r="M14" s="285">
        <v>393115568.10816336</v>
      </c>
      <c r="N14" s="285">
        <v>59501418.758310005</v>
      </c>
      <c r="O14" s="285">
        <v>0</v>
      </c>
      <c r="P14" s="285"/>
      <c r="Q14" s="285">
        <v>0</v>
      </c>
      <c r="R14" s="304"/>
      <c r="S14" s="420">
        <f t="shared" si="0"/>
        <v>452616986.86647338</v>
      </c>
    </row>
    <row r="15" spans="1:19" s="162" customFormat="1">
      <c r="A15" s="122">
        <v>8</v>
      </c>
      <c r="B15" s="180" t="s">
        <v>77</v>
      </c>
      <c r="C15" s="285">
        <v>0</v>
      </c>
      <c r="D15" s="285"/>
      <c r="E15" s="285">
        <v>0</v>
      </c>
      <c r="F15" s="285"/>
      <c r="G15" s="285">
        <v>0</v>
      </c>
      <c r="H15" s="285"/>
      <c r="I15" s="285">
        <v>0</v>
      </c>
      <c r="J15" s="285"/>
      <c r="K15" s="285">
        <v>137746518.26194429</v>
      </c>
      <c r="L15" s="285"/>
      <c r="M15" s="285">
        <v>0</v>
      </c>
      <c r="N15" s="285">
        <v>2332137.0692000063</v>
      </c>
      <c r="O15" s="285">
        <v>0</v>
      </c>
      <c r="P15" s="285"/>
      <c r="Q15" s="285">
        <v>0</v>
      </c>
      <c r="R15" s="304"/>
      <c r="S15" s="420">
        <f t="shared" si="0"/>
        <v>105642025.76565823</v>
      </c>
    </row>
    <row r="16" spans="1:19" s="162" customFormat="1">
      <c r="A16" s="122">
        <v>9</v>
      </c>
      <c r="B16" s="180" t="s">
        <v>78</v>
      </c>
      <c r="C16" s="285">
        <v>0</v>
      </c>
      <c r="D16" s="285"/>
      <c r="E16" s="285">
        <v>0</v>
      </c>
      <c r="F16" s="285"/>
      <c r="G16" s="285">
        <v>21887347.200873338</v>
      </c>
      <c r="H16" s="285"/>
      <c r="I16" s="285">
        <v>330885.76558313897</v>
      </c>
      <c r="J16" s="285"/>
      <c r="K16" s="285">
        <v>0</v>
      </c>
      <c r="L16" s="285"/>
      <c r="M16" s="285">
        <v>110756.6422</v>
      </c>
      <c r="N16" s="285">
        <v>0</v>
      </c>
      <c r="O16" s="285">
        <v>0</v>
      </c>
      <c r="P16" s="285"/>
      <c r="Q16" s="285">
        <v>0</v>
      </c>
      <c r="R16" s="304"/>
      <c r="S16" s="420">
        <f t="shared" si="0"/>
        <v>7936771.0452972371</v>
      </c>
    </row>
    <row r="17" spans="1:19" s="162" customFormat="1">
      <c r="A17" s="122">
        <v>10</v>
      </c>
      <c r="B17" s="180" t="s">
        <v>72</v>
      </c>
      <c r="C17" s="285">
        <v>0</v>
      </c>
      <c r="D17" s="285"/>
      <c r="E17" s="285">
        <v>0</v>
      </c>
      <c r="F17" s="285"/>
      <c r="G17" s="285">
        <v>0</v>
      </c>
      <c r="H17" s="285"/>
      <c r="I17" s="285">
        <v>0</v>
      </c>
      <c r="J17" s="285"/>
      <c r="K17" s="285">
        <v>0</v>
      </c>
      <c r="L17" s="285"/>
      <c r="M17" s="285">
        <v>13943826.591555201</v>
      </c>
      <c r="N17" s="285">
        <v>0</v>
      </c>
      <c r="O17" s="285">
        <v>6166742.7939857403</v>
      </c>
      <c r="P17" s="285"/>
      <c r="Q17" s="285">
        <v>0</v>
      </c>
      <c r="R17" s="304"/>
      <c r="S17" s="420">
        <f t="shared" si="0"/>
        <v>23193940.78253381</v>
      </c>
    </row>
    <row r="18" spans="1:19" s="162" customFormat="1">
      <c r="A18" s="122">
        <v>11</v>
      </c>
      <c r="B18" s="180" t="s">
        <v>73</v>
      </c>
      <c r="C18" s="285">
        <v>0</v>
      </c>
      <c r="D18" s="285"/>
      <c r="E18" s="285">
        <v>0</v>
      </c>
      <c r="F18" s="285"/>
      <c r="G18" s="285">
        <v>0</v>
      </c>
      <c r="H18" s="285"/>
      <c r="I18" s="285">
        <v>0</v>
      </c>
      <c r="J18" s="285"/>
      <c r="K18" s="285">
        <v>0</v>
      </c>
      <c r="L18" s="285"/>
      <c r="M18" s="285">
        <v>18199818.708615899</v>
      </c>
      <c r="N18" s="285">
        <v>0</v>
      </c>
      <c r="O18" s="285">
        <v>7842694.8523719404</v>
      </c>
      <c r="P18" s="285"/>
      <c r="Q18" s="285">
        <v>0</v>
      </c>
      <c r="R18" s="304"/>
      <c r="S18" s="420">
        <f t="shared" si="0"/>
        <v>29963860.987173811</v>
      </c>
    </row>
    <row r="19" spans="1:19" s="162" customFormat="1">
      <c r="A19" s="122">
        <v>12</v>
      </c>
      <c r="B19" s="180" t="s">
        <v>74</v>
      </c>
      <c r="C19" s="285">
        <v>0</v>
      </c>
      <c r="D19" s="285"/>
      <c r="E19" s="285">
        <v>0</v>
      </c>
      <c r="F19" s="285"/>
      <c r="G19" s="285">
        <v>0</v>
      </c>
      <c r="H19" s="285"/>
      <c r="I19" s="285">
        <v>0</v>
      </c>
      <c r="J19" s="285"/>
      <c r="K19" s="285">
        <v>0</v>
      </c>
      <c r="L19" s="285"/>
      <c r="M19" s="285">
        <v>350631.54560000001</v>
      </c>
      <c r="N19" s="285">
        <v>18572601.4439</v>
      </c>
      <c r="O19" s="285">
        <v>0</v>
      </c>
      <c r="P19" s="285"/>
      <c r="Q19" s="285">
        <v>0</v>
      </c>
      <c r="R19" s="304"/>
      <c r="S19" s="420">
        <f t="shared" si="0"/>
        <v>18923232.989500001</v>
      </c>
    </row>
    <row r="20" spans="1:19" s="162" customFormat="1">
      <c r="A20" s="122">
        <v>13</v>
      </c>
      <c r="B20" s="180" t="s">
        <v>75</v>
      </c>
      <c r="C20" s="285">
        <v>0</v>
      </c>
      <c r="D20" s="285"/>
      <c r="E20" s="285">
        <v>0</v>
      </c>
      <c r="F20" s="285"/>
      <c r="G20" s="285">
        <v>0</v>
      </c>
      <c r="H20" s="285"/>
      <c r="I20" s="285">
        <v>0</v>
      </c>
      <c r="J20" s="285"/>
      <c r="K20" s="285">
        <v>0</v>
      </c>
      <c r="L20" s="285"/>
      <c r="M20" s="285">
        <v>0</v>
      </c>
      <c r="N20" s="285">
        <v>0</v>
      </c>
      <c r="O20" s="285">
        <v>0</v>
      </c>
      <c r="P20" s="285"/>
      <c r="Q20" s="285">
        <v>0</v>
      </c>
      <c r="R20" s="304"/>
      <c r="S20" s="420">
        <f t="shared" si="0"/>
        <v>0</v>
      </c>
    </row>
    <row r="21" spans="1:19" s="162" customFormat="1">
      <c r="A21" s="122">
        <v>14</v>
      </c>
      <c r="B21" s="180" t="s">
        <v>250</v>
      </c>
      <c r="C21" s="285">
        <v>30273604.121399999</v>
      </c>
      <c r="D21" s="285"/>
      <c r="E21" s="285">
        <v>0</v>
      </c>
      <c r="F21" s="285"/>
      <c r="G21" s="285">
        <v>0</v>
      </c>
      <c r="H21" s="285"/>
      <c r="I21" s="285">
        <v>0</v>
      </c>
      <c r="J21" s="285"/>
      <c r="K21" s="285">
        <v>0</v>
      </c>
      <c r="L21" s="285"/>
      <c r="M21" s="285">
        <v>210842853.53014702</v>
      </c>
      <c r="N21" s="285">
        <v>6352291.7374500064</v>
      </c>
      <c r="O21" s="285">
        <v>0</v>
      </c>
      <c r="P21" s="285"/>
      <c r="Q21" s="285">
        <v>4300000</v>
      </c>
      <c r="R21" s="304"/>
      <c r="S21" s="420">
        <f t="shared" si="0"/>
        <v>227945145.26759702</v>
      </c>
    </row>
    <row r="22" spans="1:19" ht="13.5" thickBot="1">
      <c r="A22" s="104"/>
      <c r="B22" s="164" t="s">
        <v>71</v>
      </c>
      <c r="C22" s="286">
        <f>SUM(C8:C21)</f>
        <v>190196109.1602</v>
      </c>
      <c r="D22" s="286">
        <f t="shared" ref="D22:S22" si="1">SUM(D8:D21)</f>
        <v>0</v>
      </c>
      <c r="E22" s="286">
        <f t="shared" si="1"/>
        <v>38038546.884199999</v>
      </c>
      <c r="F22" s="286">
        <f t="shared" si="1"/>
        <v>0</v>
      </c>
      <c r="G22" s="286">
        <f t="shared" si="1"/>
        <v>21887347.200873338</v>
      </c>
      <c r="H22" s="286">
        <f t="shared" si="1"/>
        <v>0</v>
      </c>
      <c r="I22" s="286">
        <f t="shared" si="1"/>
        <v>2614968.1024831389</v>
      </c>
      <c r="J22" s="286">
        <f t="shared" si="1"/>
        <v>0</v>
      </c>
      <c r="K22" s="286">
        <f t="shared" si="1"/>
        <v>137746518.26194429</v>
      </c>
      <c r="L22" s="286">
        <f t="shared" si="1"/>
        <v>0</v>
      </c>
      <c r="M22" s="286">
        <f t="shared" si="1"/>
        <v>791411299.56188154</v>
      </c>
      <c r="N22" s="286">
        <f t="shared" si="1"/>
        <v>86758449.008860022</v>
      </c>
      <c r="O22" s="286">
        <f t="shared" si="1"/>
        <v>14009437.646357682</v>
      </c>
      <c r="P22" s="286">
        <f t="shared" si="1"/>
        <v>0</v>
      </c>
      <c r="Q22" s="286">
        <f t="shared" si="1"/>
        <v>4300000</v>
      </c>
      <c r="R22" s="286">
        <f t="shared" si="1"/>
        <v>0</v>
      </c>
      <c r="S22" s="421">
        <f t="shared" si="1"/>
        <v>1029819558.6851234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W25" sqref="W25"/>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193</v>
      </c>
      <c r="B1" s="341" t="str">
        <f>'1. key ratios'!B1</f>
        <v>სს ბაზისბანკი</v>
      </c>
    </row>
    <row r="2" spans="1:22">
      <c r="A2" s="2" t="s">
        <v>194</v>
      </c>
      <c r="B2" s="411">
        <f>'1. key ratios'!B2</f>
        <v>43281</v>
      </c>
    </row>
    <row r="4" spans="1:22" ht="27.75" thickBot="1">
      <c r="A4" s="2" t="s">
        <v>341</v>
      </c>
      <c r="B4" s="313" t="s">
        <v>364</v>
      </c>
      <c r="V4" s="207" t="s">
        <v>97</v>
      </c>
    </row>
    <row r="5" spans="1:22">
      <c r="A5" s="102"/>
      <c r="B5" s="103"/>
      <c r="C5" s="481" t="s">
        <v>203</v>
      </c>
      <c r="D5" s="482"/>
      <c r="E5" s="482"/>
      <c r="F5" s="482"/>
      <c r="G5" s="482"/>
      <c r="H5" s="482"/>
      <c r="I5" s="482"/>
      <c r="J5" s="482"/>
      <c r="K5" s="482"/>
      <c r="L5" s="483"/>
      <c r="M5" s="481" t="s">
        <v>204</v>
      </c>
      <c r="N5" s="482"/>
      <c r="O5" s="482"/>
      <c r="P5" s="482"/>
      <c r="Q5" s="482"/>
      <c r="R5" s="482"/>
      <c r="S5" s="483"/>
      <c r="T5" s="486" t="s">
        <v>362</v>
      </c>
      <c r="U5" s="486" t="s">
        <v>361</v>
      </c>
      <c r="V5" s="484" t="s">
        <v>205</v>
      </c>
    </row>
    <row r="6" spans="1:22" s="70" customFormat="1" ht="140.25">
      <c r="A6" s="120"/>
      <c r="B6" s="182"/>
      <c r="C6" s="100" t="s">
        <v>206</v>
      </c>
      <c r="D6" s="99" t="s">
        <v>207</v>
      </c>
      <c r="E6" s="96" t="s">
        <v>208</v>
      </c>
      <c r="F6" s="314" t="s">
        <v>356</v>
      </c>
      <c r="G6" s="99" t="s">
        <v>209</v>
      </c>
      <c r="H6" s="99" t="s">
        <v>210</v>
      </c>
      <c r="I6" s="99" t="s">
        <v>211</v>
      </c>
      <c r="J6" s="99" t="s">
        <v>249</v>
      </c>
      <c r="K6" s="99" t="s">
        <v>212</v>
      </c>
      <c r="L6" s="101" t="s">
        <v>213</v>
      </c>
      <c r="M6" s="100" t="s">
        <v>214</v>
      </c>
      <c r="N6" s="99" t="s">
        <v>215</v>
      </c>
      <c r="O6" s="99" t="s">
        <v>216</v>
      </c>
      <c r="P6" s="99" t="s">
        <v>217</v>
      </c>
      <c r="Q6" s="99" t="s">
        <v>218</v>
      </c>
      <c r="R6" s="99" t="s">
        <v>219</v>
      </c>
      <c r="S6" s="101" t="s">
        <v>220</v>
      </c>
      <c r="T6" s="487"/>
      <c r="U6" s="487"/>
      <c r="V6" s="485"/>
    </row>
    <row r="7" spans="1:22" s="162" customFormat="1">
      <c r="A7" s="163">
        <v>1</v>
      </c>
      <c r="B7" s="161" t="s">
        <v>221</v>
      </c>
      <c r="C7" s="287"/>
      <c r="D7" s="285">
        <v>0</v>
      </c>
      <c r="E7" s="285"/>
      <c r="F7" s="285"/>
      <c r="G7" s="285"/>
      <c r="H7" s="285"/>
      <c r="I7" s="285"/>
      <c r="J7" s="285"/>
      <c r="K7" s="285"/>
      <c r="L7" s="288"/>
      <c r="M7" s="287"/>
      <c r="N7" s="285"/>
      <c r="O7" s="285"/>
      <c r="P7" s="285"/>
      <c r="Q7" s="285"/>
      <c r="R7" s="285"/>
      <c r="S7" s="288"/>
      <c r="T7" s="308">
        <v>0</v>
      </c>
      <c r="U7" s="307"/>
      <c r="V7" s="289">
        <f>SUM(C7:S7)</f>
        <v>0</v>
      </c>
    </row>
    <row r="8" spans="1:22" s="162" customFormat="1">
      <c r="A8" s="163">
        <v>2</v>
      </c>
      <c r="B8" s="161" t="s">
        <v>222</v>
      </c>
      <c r="C8" s="287"/>
      <c r="D8" s="285">
        <v>0</v>
      </c>
      <c r="E8" s="285"/>
      <c r="F8" s="285"/>
      <c r="G8" s="285"/>
      <c r="H8" s="285"/>
      <c r="I8" s="285"/>
      <c r="J8" s="285"/>
      <c r="K8" s="285"/>
      <c r="L8" s="288"/>
      <c r="M8" s="287"/>
      <c r="N8" s="285"/>
      <c r="O8" s="285"/>
      <c r="P8" s="285"/>
      <c r="Q8" s="285"/>
      <c r="R8" s="285"/>
      <c r="S8" s="288"/>
      <c r="T8" s="307">
        <v>0</v>
      </c>
      <c r="U8" s="307"/>
      <c r="V8" s="289">
        <f t="shared" ref="V8:V20" si="0">SUM(C8:S8)</f>
        <v>0</v>
      </c>
    </row>
    <row r="9" spans="1:22" s="162" customFormat="1">
      <c r="A9" s="163">
        <v>3</v>
      </c>
      <c r="B9" s="161" t="s">
        <v>223</v>
      </c>
      <c r="C9" s="287"/>
      <c r="D9" s="285">
        <v>0</v>
      </c>
      <c r="E9" s="285"/>
      <c r="F9" s="285"/>
      <c r="G9" s="285"/>
      <c r="H9" s="285"/>
      <c r="I9" s="285"/>
      <c r="J9" s="285"/>
      <c r="K9" s="285"/>
      <c r="L9" s="288"/>
      <c r="M9" s="287"/>
      <c r="N9" s="285"/>
      <c r="O9" s="285"/>
      <c r="P9" s="285"/>
      <c r="Q9" s="285"/>
      <c r="R9" s="285"/>
      <c r="S9" s="288"/>
      <c r="T9" s="307">
        <v>0</v>
      </c>
      <c r="U9" s="307"/>
      <c r="V9" s="289">
        <f>SUM(C9:S9)</f>
        <v>0</v>
      </c>
    </row>
    <row r="10" spans="1:22" s="162" customFormat="1">
      <c r="A10" s="163">
        <v>4</v>
      </c>
      <c r="B10" s="161" t="s">
        <v>224</v>
      </c>
      <c r="C10" s="287"/>
      <c r="D10" s="285">
        <v>0</v>
      </c>
      <c r="E10" s="285"/>
      <c r="F10" s="285"/>
      <c r="G10" s="285"/>
      <c r="H10" s="285"/>
      <c r="I10" s="285"/>
      <c r="J10" s="285"/>
      <c r="K10" s="285"/>
      <c r="L10" s="288"/>
      <c r="M10" s="287"/>
      <c r="N10" s="285"/>
      <c r="O10" s="285"/>
      <c r="P10" s="285"/>
      <c r="Q10" s="285"/>
      <c r="R10" s="285"/>
      <c r="S10" s="288"/>
      <c r="T10" s="307">
        <v>0</v>
      </c>
      <c r="U10" s="307"/>
      <c r="V10" s="289">
        <f t="shared" si="0"/>
        <v>0</v>
      </c>
    </row>
    <row r="11" spans="1:22" s="162" customFormat="1">
      <c r="A11" s="163">
        <v>5</v>
      </c>
      <c r="B11" s="161" t="s">
        <v>225</v>
      </c>
      <c r="C11" s="287"/>
      <c r="D11" s="285">
        <v>0</v>
      </c>
      <c r="E11" s="285"/>
      <c r="F11" s="285"/>
      <c r="G11" s="285"/>
      <c r="H11" s="285"/>
      <c r="I11" s="285"/>
      <c r="J11" s="285"/>
      <c r="K11" s="285"/>
      <c r="L11" s="288"/>
      <c r="M11" s="287"/>
      <c r="N11" s="285"/>
      <c r="O11" s="285"/>
      <c r="P11" s="285"/>
      <c r="Q11" s="285"/>
      <c r="R11" s="285"/>
      <c r="S11" s="288"/>
      <c r="T11" s="307">
        <v>0</v>
      </c>
      <c r="U11" s="307"/>
      <c r="V11" s="289">
        <f t="shared" si="0"/>
        <v>0</v>
      </c>
    </row>
    <row r="12" spans="1:22" s="162" customFormat="1">
      <c r="A12" s="163">
        <v>6</v>
      </c>
      <c r="B12" s="161" t="s">
        <v>226</v>
      </c>
      <c r="C12" s="287"/>
      <c r="D12" s="285">
        <v>0</v>
      </c>
      <c r="E12" s="285"/>
      <c r="F12" s="285"/>
      <c r="G12" s="285"/>
      <c r="H12" s="285"/>
      <c r="I12" s="285"/>
      <c r="J12" s="285"/>
      <c r="K12" s="285"/>
      <c r="L12" s="288"/>
      <c r="M12" s="287"/>
      <c r="N12" s="285"/>
      <c r="O12" s="285"/>
      <c r="P12" s="285"/>
      <c r="Q12" s="285"/>
      <c r="R12" s="285"/>
      <c r="S12" s="288"/>
      <c r="T12" s="307">
        <v>0</v>
      </c>
      <c r="U12" s="307"/>
      <c r="V12" s="289">
        <f t="shared" si="0"/>
        <v>0</v>
      </c>
    </row>
    <row r="13" spans="1:22" s="162" customFormat="1">
      <c r="A13" s="163">
        <v>7</v>
      </c>
      <c r="B13" s="161" t="s">
        <v>76</v>
      </c>
      <c r="C13" s="287"/>
      <c r="D13" s="285">
        <v>107060139.95493601</v>
      </c>
      <c r="E13" s="285"/>
      <c r="F13" s="285"/>
      <c r="G13" s="285"/>
      <c r="H13" s="285"/>
      <c r="I13" s="285"/>
      <c r="J13" s="285"/>
      <c r="K13" s="285"/>
      <c r="L13" s="288"/>
      <c r="M13" s="287"/>
      <c r="N13" s="285"/>
      <c r="O13" s="285"/>
      <c r="P13" s="285"/>
      <c r="Q13" s="285"/>
      <c r="R13" s="285"/>
      <c r="S13" s="288"/>
      <c r="T13" s="307">
        <v>93190777.504870713</v>
      </c>
      <c r="U13" s="307">
        <v>13869362.450065302</v>
      </c>
      <c r="V13" s="289">
        <f t="shared" si="0"/>
        <v>107060139.95493601</v>
      </c>
    </row>
    <row r="14" spans="1:22" s="162" customFormat="1">
      <c r="A14" s="163">
        <v>8</v>
      </c>
      <c r="B14" s="161" t="s">
        <v>77</v>
      </c>
      <c r="C14" s="287"/>
      <c r="D14" s="285">
        <v>618280.8519937275</v>
      </c>
      <c r="E14" s="285"/>
      <c r="F14" s="285"/>
      <c r="G14" s="285"/>
      <c r="H14" s="285"/>
      <c r="I14" s="285"/>
      <c r="J14" s="285"/>
      <c r="K14" s="285"/>
      <c r="L14" s="288"/>
      <c r="M14" s="287"/>
      <c r="N14" s="285"/>
      <c r="O14" s="285"/>
      <c r="P14" s="285"/>
      <c r="Q14" s="285"/>
      <c r="R14" s="285"/>
      <c r="S14" s="288"/>
      <c r="T14" s="307">
        <v>522585.38859372755</v>
      </c>
      <c r="U14" s="307">
        <v>95695.463400000008</v>
      </c>
      <c r="V14" s="289">
        <f t="shared" si="0"/>
        <v>618280.8519937275</v>
      </c>
    </row>
    <row r="15" spans="1:22" s="162" customFormat="1">
      <c r="A15" s="163">
        <v>9</v>
      </c>
      <c r="B15" s="161" t="s">
        <v>78</v>
      </c>
      <c r="C15" s="287"/>
      <c r="D15" s="285">
        <v>0</v>
      </c>
      <c r="E15" s="285"/>
      <c r="F15" s="285"/>
      <c r="G15" s="285"/>
      <c r="H15" s="285"/>
      <c r="I15" s="285"/>
      <c r="J15" s="285"/>
      <c r="K15" s="285"/>
      <c r="L15" s="288"/>
      <c r="M15" s="287"/>
      <c r="N15" s="285"/>
      <c r="O15" s="285"/>
      <c r="P15" s="285"/>
      <c r="Q15" s="285"/>
      <c r="R15" s="285"/>
      <c r="S15" s="288"/>
      <c r="T15" s="307">
        <v>0</v>
      </c>
      <c r="U15" s="307"/>
      <c r="V15" s="289">
        <f t="shared" si="0"/>
        <v>0</v>
      </c>
    </row>
    <row r="16" spans="1:22" s="162" customFormat="1">
      <c r="A16" s="163">
        <v>10</v>
      </c>
      <c r="B16" s="161" t="s">
        <v>72</v>
      </c>
      <c r="C16" s="287"/>
      <c r="D16" s="285">
        <v>778622.13780191098</v>
      </c>
      <c r="E16" s="285"/>
      <c r="F16" s="285"/>
      <c r="G16" s="285"/>
      <c r="H16" s="285"/>
      <c r="I16" s="285"/>
      <c r="J16" s="285"/>
      <c r="K16" s="285"/>
      <c r="L16" s="288"/>
      <c r="M16" s="287"/>
      <c r="N16" s="285"/>
      <c r="O16" s="285"/>
      <c r="P16" s="285"/>
      <c r="Q16" s="285"/>
      <c r="R16" s="285"/>
      <c r="S16" s="288"/>
      <c r="T16" s="307">
        <v>778622.13780191098</v>
      </c>
      <c r="U16" s="307"/>
      <c r="V16" s="289">
        <f t="shared" si="0"/>
        <v>778622.13780191098</v>
      </c>
    </row>
    <row r="17" spans="1:22" s="162" customFormat="1">
      <c r="A17" s="163">
        <v>11</v>
      </c>
      <c r="B17" s="161" t="s">
        <v>73</v>
      </c>
      <c r="C17" s="287"/>
      <c r="D17" s="285">
        <v>0</v>
      </c>
      <c r="E17" s="285"/>
      <c r="F17" s="285"/>
      <c r="G17" s="285"/>
      <c r="H17" s="285"/>
      <c r="I17" s="285"/>
      <c r="J17" s="285"/>
      <c r="K17" s="285"/>
      <c r="L17" s="288"/>
      <c r="M17" s="287"/>
      <c r="N17" s="285"/>
      <c r="O17" s="285"/>
      <c r="P17" s="285"/>
      <c r="Q17" s="285"/>
      <c r="R17" s="285"/>
      <c r="S17" s="288"/>
      <c r="T17" s="307">
        <v>0</v>
      </c>
      <c r="U17" s="307"/>
      <c r="V17" s="289">
        <f t="shared" si="0"/>
        <v>0</v>
      </c>
    </row>
    <row r="18" spans="1:22" s="162" customFormat="1">
      <c r="A18" s="163">
        <v>12</v>
      </c>
      <c r="B18" s="161" t="s">
        <v>74</v>
      </c>
      <c r="C18" s="287"/>
      <c r="D18" s="285">
        <v>7170441.4449808011</v>
      </c>
      <c r="E18" s="285"/>
      <c r="F18" s="285"/>
      <c r="G18" s="285"/>
      <c r="H18" s="285"/>
      <c r="I18" s="285"/>
      <c r="J18" s="285"/>
      <c r="K18" s="285"/>
      <c r="L18" s="288"/>
      <c r="M18" s="287"/>
      <c r="N18" s="285"/>
      <c r="O18" s="285"/>
      <c r="P18" s="285"/>
      <c r="Q18" s="285"/>
      <c r="R18" s="285"/>
      <c r="S18" s="288"/>
      <c r="T18" s="307">
        <v>0</v>
      </c>
      <c r="U18" s="307">
        <v>7170441.4449808011</v>
      </c>
      <c r="V18" s="289">
        <f t="shared" si="0"/>
        <v>7170441.4449808011</v>
      </c>
    </row>
    <row r="19" spans="1:22" s="162" customFormat="1">
      <c r="A19" s="163">
        <v>13</v>
      </c>
      <c r="B19" s="161" t="s">
        <v>75</v>
      </c>
      <c r="C19" s="287"/>
      <c r="D19" s="285">
        <v>0</v>
      </c>
      <c r="E19" s="285"/>
      <c r="F19" s="285"/>
      <c r="G19" s="285"/>
      <c r="H19" s="285"/>
      <c r="I19" s="285"/>
      <c r="J19" s="285"/>
      <c r="K19" s="285"/>
      <c r="L19" s="288"/>
      <c r="M19" s="287"/>
      <c r="N19" s="285"/>
      <c r="O19" s="285"/>
      <c r="P19" s="285"/>
      <c r="Q19" s="285"/>
      <c r="R19" s="285"/>
      <c r="S19" s="288"/>
      <c r="T19" s="307">
        <v>0</v>
      </c>
      <c r="U19" s="307"/>
      <c r="V19" s="289">
        <f t="shared" si="0"/>
        <v>0</v>
      </c>
    </row>
    <row r="20" spans="1:22" s="162" customFormat="1">
      <c r="A20" s="163">
        <v>14</v>
      </c>
      <c r="B20" s="161" t="s">
        <v>250</v>
      </c>
      <c r="C20" s="287"/>
      <c r="D20" s="285">
        <v>7260180.9257743703</v>
      </c>
      <c r="E20" s="285"/>
      <c r="F20" s="285"/>
      <c r="G20" s="285"/>
      <c r="H20" s="285"/>
      <c r="I20" s="285"/>
      <c r="J20" s="285"/>
      <c r="K20" s="285"/>
      <c r="L20" s="288"/>
      <c r="M20" s="287"/>
      <c r="N20" s="285"/>
      <c r="O20" s="285"/>
      <c r="P20" s="285"/>
      <c r="Q20" s="285"/>
      <c r="R20" s="285"/>
      <c r="S20" s="288"/>
      <c r="T20" s="307">
        <v>7260107.3777743699</v>
      </c>
      <c r="U20" s="307">
        <v>73.548000000000002</v>
      </c>
      <c r="V20" s="289">
        <f t="shared" si="0"/>
        <v>7260180.9257743703</v>
      </c>
    </row>
    <row r="21" spans="1:22" ht="13.5" thickBot="1">
      <c r="A21" s="104"/>
      <c r="B21" s="105" t="s">
        <v>71</v>
      </c>
      <c r="C21" s="290">
        <f>SUM(C7:C20)</f>
        <v>0</v>
      </c>
      <c r="D21" s="286">
        <f t="shared" ref="D21:V21" si="1">SUM(D7:D20)</f>
        <v>122887665.31548682</v>
      </c>
      <c r="E21" s="286">
        <f t="shared" si="1"/>
        <v>0</v>
      </c>
      <c r="F21" s="286">
        <f t="shared" si="1"/>
        <v>0</v>
      </c>
      <c r="G21" s="286">
        <f t="shared" si="1"/>
        <v>0</v>
      </c>
      <c r="H21" s="286">
        <f t="shared" si="1"/>
        <v>0</v>
      </c>
      <c r="I21" s="286">
        <f t="shared" si="1"/>
        <v>0</v>
      </c>
      <c r="J21" s="286">
        <f t="shared" si="1"/>
        <v>0</v>
      </c>
      <c r="K21" s="286">
        <f t="shared" si="1"/>
        <v>0</v>
      </c>
      <c r="L21" s="291">
        <f t="shared" si="1"/>
        <v>0</v>
      </c>
      <c r="M21" s="290">
        <f t="shared" si="1"/>
        <v>0</v>
      </c>
      <c r="N21" s="286">
        <f t="shared" si="1"/>
        <v>0</v>
      </c>
      <c r="O21" s="286">
        <f t="shared" si="1"/>
        <v>0</v>
      </c>
      <c r="P21" s="286">
        <f t="shared" si="1"/>
        <v>0</v>
      </c>
      <c r="Q21" s="286">
        <f t="shared" si="1"/>
        <v>0</v>
      </c>
      <c r="R21" s="286">
        <f t="shared" si="1"/>
        <v>0</v>
      </c>
      <c r="S21" s="291">
        <f t="shared" si="1"/>
        <v>0</v>
      </c>
      <c r="T21" s="291">
        <f>SUM(T7:T20)</f>
        <v>101752092.40904073</v>
      </c>
      <c r="U21" s="291">
        <f t="shared" si="1"/>
        <v>21135572.906446103</v>
      </c>
      <c r="V21" s="292">
        <f t="shared" si="1"/>
        <v>122887665.31548682</v>
      </c>
    </row>
    <row r="24" spans="1:22">
      <c r="A24" s="19"/>
      <c r="B24" s="19"/>
      <c r="C24" s="74"/>
      <c r="D24" s="74"/>
      <c r="E24" s="74"/>
    </row>
    <row r="25" spans="1:22">
      <c r="A25" s="97"/>
      <c r="B25" s="97"/>
      <c r="C25" s="19"/>
      <c r="D25" s="74"/>
      <c r="E25" s="74"/>
    </row>
    <row r="26" spans="1:22">
      <c r="A26" s="97"/>
      <c r="B26" s="98"/>
      <c r="C26" s="19"/>
      <c r="D26" s="74"/>
      <c r="E26" s="74"/>
    </row>
    <row r="27" spans="1:22">
      <c r="A27" s="97"/>
      <c r="B27" s="97"/>
      <c r="C27" s="19"/>
      <c r="D27" s="74"/>
      <c r="E27" s="74"/>
    </row>
    <row r="28" spans="1:22">
      <c r="A28" s="97"/>
      <c r="B28" s="98"/>
      <c r="C28" s="19"/>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A31" sqref="A3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193</v>
      </c>
      <c r="B1" s="341" t="str">
        <f>'1. key ratios'!B1</f>
        <v>სს ბაზისბანკი</v>
      </c>
    </row>
    <row r="2" spans="1:9">
      <c r="A2" s="2" t="s">
        <v>194</v>
      </c>
      <c r="B2" s="411">
        <f>'1. key ratios'!B2</f>
        <v>43281</v>
      </c>
    </row>
    <row r="4" spans="1:9" ht="13.5" thickBot="1">
      <c r="A4" s="2" t="s">
        <v>342</v>
      </c>
      <c r="B4" s="310" t="s">
        <v>365</v>
      </c>
    </row>
    <row r="5" spans="1:9">
      <c r="A5" s="102"/>
      <c r="B5" s="159"/>
      <c r="C5" s="165" t="s">
        <v>0</v>
      </c>
      <c r="D5" s="165" t="s">
        <v>1</v>
      </c>
      <c r="E5" s="165" t="s">
        <v>2</v>
      </c>
      <c r="F5" s="165" t="s">
        <v>3</v>
      </c>
      <c r="G5" s="305" t="s">
        <v>4</v>
      </c>
      <c r="H5" s="166" t="s">
        <v>7</v>
      </c>
      <c r="I5" s="25"/>
    </row>
    <row r="6" spans="1:9" ht="15" customHeight="1">
      <c r="A6" s="158"/>
      <c r="B6" s="23"/>
      <c r="C6" s="488" t="s">
        <v>357</v>
      </c>
      <c r="D6" s="492" t="s">
        <v>367</v>
      </c>
      <c r="E6" s="493"/>
      <c r="F6" s="488" t="s">
        <v>368</v>
      </c>
      <c r="G6" s="488" t="s">
        <v>369</v>
      </c>
      <c r="H6" s="490" t="s">
        <v>359</v>
      </c>
      <c r="I6" s="25"/>
    </row>
    <row r="7" spans="1:9" ht="76.5">
      <c r="A7" s="158"/>
      <c r="B7" s="23"/>
      <c r="C7" s="489"/>
      <c r="D7" s="309" t="s">
        <v>360</v>
      </c>
      <c r="E7" s="309" t="s">
        <v>358</v>
      </c>
      <c r="F7" s="489"/>
      <c r="G7" s="489"/>
      <c r="H7" s="491"/>
      <c r="I7" s="25"/>
    </row>
    <row r="8" spans="1:9">
      <c r="A8" s="93">
        <v>1</v>
      </c>
      <c r="B8" s="76" t="s">
        <v>221</v>
      </c>
      <c r="C8" s="293">
        <v>314561016.3118</v>
      </c>
      <c r="D8" s="294"/>
      <c r="E8" s="293"/>
      <c r="F8" s="293">
        <v>154638511.273</v>
      </c>
      <c r="G8" s="306">
        <v>154638511.273</v>
      </c>
      <c r="H8" s="315">
        <v>0.4916010034750104</v>
      </c>
    </row>
    <row r="9" spans="1:9" ht="15" customHeight="1">
      <c r="A9" s="93">
        <v>2</v>
      </c>
      <c r="B9" s="76" t="s">
        <v>222</v>
      </c>
      <c r="C9" s="293">
        <v>0</v>
      </c>
      <c r="D9" s="294"/>
      <c r="E9" s="293"/>
      <c r="F9" s="293">
        <v>0</v>
      </c>
      <c r="G9" s="306">
        <v>0</v>
      </c>
      <c r="H9" s="315" t="e">
        <v>#DIV/0!</v>
      </c>
    </row>
    <row r="10" spans="1:9">
      <c r="A10" s="93">
        <v>3</v>
      </c>
      <c r="B10" s="76" t="s">
        <v>223</v>
      </c>
      <c r="C10" s="293">
        <v>0</v>
      </c>
      <c r="D10" s="294"/>
      <c r="E10" s="293"/>
      <c r="F10" s="293">
        <v>0</v>
      </c>
      <c r="G10" s="306">
        <v>0</v>
      </c>
      <c r="H10" s="315" t="e">
        <v>#DIV/0!</v>
      </c>
    </row>
    <row r="11" spans="1:9">
      <c r="A11" s="93">
        <v>4</v>
      </c>
      <c r="B11" s="76" t="s">
        <v>224</v>
      </c>
      <c r="C11" s="293">
        <v>0</v>
      </c>
      <c r="D11" s="294"/>
      <c r="E11" s="293"/>
      <c r="F11" s="293">
        <v>0</v>
      </c>
      <c r="G11" s="306">
        <v>0</v>
      </c>
      <c r="H11" s="315" t="e">
        <v>#DIV/0!</v>
      </c>
    </row>
    <row r="12" spans="1:9">
      <c r="A12" s="93">
        <v>5</v>
      </c>
      <c r="B12" s="76" t="s">
        <v>225</v>
      </c>
      <c r="C12" s="293">
        <v>0</v>
      </c>
      <c r="D12" s="294"/>
      <c r="E12" s="293"/>
      <c r="F12" s="293">
        <v>0</v>
      </c>
      <c r="G12" s="306">
        <v>0</v>
      </c>
      <c r="H12" s="315" t="e">
        <v>#DIV/0!</v>
      </c>
    </row>
    <row r="13" spans="1:9">
      <c r="A13" s="93">
        <v>6</v>
      </c>
      <c r="B13" s="76" t="s">
        <v>226</v>
      </c>
      <c r="C13" s="293">
        <v>40531962.383700006</v>
      </c>
      <c r="D13" s="294"/>
      <c r="E13" s="293"/>
      <c r="F13" s="293">
        <v>8959083.7078900002</v>
      </c>
      <c r="G13" s="306">
        <v>8959083.7078900002</v>
      </c>
      <c r="H13" s="315">
        <v>0.22103750178878362</v>
      </c>
    </row>
    <row r="14" spans="1:9">
      <c r="A14" s="93">
        <v>7</v>
      </c>
      <c r="B14" s="76" t="s">
        <v>76</v>
      </c>
      <c r="C14" s="293">
        <v>393115568.10816336</v>
      </c>
      <c r="D14" s="294">
        <v>76432915.191599995</v>
      </c>
      <c r="E14" s="293">
        <v>59501418.758310005</v>
      </c>
      <c r="F14" s="294">
        <v>452616986.86647338</v>
      </c>
      <c r="G14" s="352">
        <v>345556846.91153735</v>
      </c>
      <c r="H14" s="315">
        <v>0.7634641583027465</v>
      </c>
    </row>
    <row r="15" spans="1:9">
      <c r="A15" s="93">
        <v>8</v>
      </c>
      <c r="B15" s="76" t="s">
        <v>77</v>
      </c>
      <c r="C15" s="293">
        <v>137746518.26194429</v>
      </c>
      <c r="D15" s="294">
        <v>2366058.6326000066</v>
      </c>
      <c r="E15" s="293">
        <v>2332137.0692000063</v>
      </c>
      <c r="F15" s="294">
        <v>105642025.76565823</v>
      </c>
      <c r="G15" s="352">
        <v>105023744.91366449</v>
      </c>
      <c r="H15" s="315">
        <v>0.74974838004683575</v>
      </c>
    </row>
    <row r="16" spans="1:9">
      <c r="A16" s="93">
        <v>9</v>
      </c>
      <c r="B16" s="76" t="s">
        <v>78</v>
      </c>
      <c r="C16" s="293">
        <v>22328989.608656477</v>
      </c>
      <c r="D16" s="294"/>
      <c r="E16" s="293"/>
      <c r="F16" s="294">
        <v>7936771.0452972371</v>
      </c>
      <c r="G16" s="352">
        <v>7936771.0452972371</v>
      </c>
      <c r="H16" s="315">
        <v>0.35544694069902377</v>
      </c>
    </row>
    <row r="17" spans="1:8">
      <c r="A17" s="93">
        <v>10</v>
      </c>
      <c r="B17" s="76" t="s">
        <v>72</v>
      </c>
      <c r="C17" s="293">
        <v>20110569.38554094</v>
      </c>
      <c r="D17" s="294"/>
      <c r="E17" s="293"/>
      <c r="F17" s="294">
        <v>23193940.78253381</v>
      </c>
      <c r="G17" s="352">
        <v>22415318.644731898</v>
      </c>
      <c r="H17" s="315">
        <v>1.1146038789358208</v>
      </c>
    </row>
    <row r="18" spans="1:8">
      <c r="A18" s="93">
        <v>11</v>
      </c>
      <c r="B18" s="76" t="s">
        <v>73</v>
      </c>
      <c r="C18" s="293">
        <v>26042513.560987838</v>
      </c>
      <c r="D18" s="294"/>
      <c r="E18" s="293"/>
      <c r="F18" s="294">
        <v>29963860.987173811</v>
      </c>
      <c r="G18" s="352">
        <v>29963860.987173811</v>
      </c>
      <c r="H18" s="315">
        <v>1.1505748443598864</v>
      </c>
    </row>
    <row r="19" spans="1:8">
      <c r="A19" s="93">
        <v>12</v>
      </c>
      <c r="B19" s="76" t="s">
        <v>74</v>
      </c>
      <c r="C19" s="293">
        <v>350631.54560000001</v>
      </c>
      <c r="D19" s="294">
        <v>27543387.408500001</v>
      </c>
      <c r="E19" s="293">
        <v>18572601.4439</v>
      </c>
      <c r="F19" s="294">
        <v>18923232.989500001</v>
      </c>
      <c r="G19" s="352">
        <v>11752791.544519201</v>
      </c>
      <c r="H19" s="315">
        <v>0.62107735771369055</v>
      </c>
    </row>
    <row r="20" spans="1:8">
      <c r="A20" s="93">
        <v>13</v>
      </c>
      <c r="B20" s="76" t="s">
        <v>75</v>
      </c>
      <c r="C20" s="293">
        <v>0</v>
      </c>
      <c r="D20" s="294"/>
      <c r="E20" s="293"/>
      <c r="F20" s="294">
        <v>0</v>
      </c>
      <c r="G20" s="352">
        <v>0</v>
      </c>
      <c r="H20" s="315" t="e">
        <v>#DIV/0!</v>
      </c>
    </row>
    <row r="21" spans="1:8">
      <c r="A21" s="93">
        <v>14</v>
      </c>
      <c r="B21" s="76" t="s">
        <v>250</v>
      </c>
      <c r="C21" s="293">
        <v>245416457.65154701</v>
      </c>
      <c r="D21" s="294">
        <v>7778454.5462000119</v>
      </c>
      <c r="E21" s="293">
        <v>6352291.7374500064</v>
      </c>
      <c r="F21" s="294">
        <v>227945145.26759702</v>
      </c>
      <c r="G21" s="352">
        <v>220684964.34182265</v>
      </c>
      <c r="H21" s="315">
        <v>0.87653835067851038</v>
      </c>
    </row>
    <row r="22" spans="1:8" ht="13.5" thickBot="1">
      <c r="A22" s="160"/>
      <c r="B22" s="167" t="s">
        <v>71</v>
      </c>
      <c r="C22" s="286">
        <f>SUM(C8:C21)</f>
        <v>1200204226.81794</v>
      </c>
      <c r="D22" s="286">
        <f>SUM(D8:D21)</f>
        <v>114120815.77890001</v>
      </c>
      <c r="E22" s="286">
        <f>SUM(E8:E21)</f>
        <v>86758449.008860022</v>
      </c>
      <c r="F22" s="286">
        <f>SUM(F8:F21)</f>
        <v>1029819558.6851234</v>
      </c>
      <c r="G22" s="286">
        <f>SUM(G8:G21)</f>
        <v>906931893.36963654</v>
      </c>
      <c r="H22" s="395">
        <f>G22/(C22+E22)</f>
        <v>0.70470722298685506</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F7" activePane="bottomRight" state="frozen"/>
      <selection pane="topRight" activeCell="C1" sqref="C1"/>
      <selection pane="bottomLeft" activeCell="A6" sqref="A6"/>
      <selection pane="bottomRight" activeCell="I35" sqref="I35"/>
    </sheetView>
  </sheetViews>
  <sheetFormatPr defaultColWidth="9.140625" defaultRowHeight="12.75"/>
  <cols>
    <col min="1" max="1" width="10.5703125" style="341" bestFit="1" customWidth="1"/>
    <col min="2" max="2" width="104.140625" style="341" customWidth="1"/>
    <col min="3" max="4" width="12.7109375" style="341" customWidth="1"/>
    <col min="5" max="5" width="13.5703125" style="341" bestFit="1" customWidth="1"/>
    <col min="6" max="11" width="12.7109375" style="341" customWidth="1"/>
    <col min="12" max="16384" width="9.140625" style="341"/>
  </cols>
  <sheetData>
    <row r="1" spans="1:11">
      <c r="A1" s="341" t="s">
        <v>193</v>
      </c>
      <c r="B1" s="341" t="str">
        <f>'1. key ratios'!B1</f>
        <v>სს ბაზისბანკი</v>
      </c>
    </row>
    <row r="2" spans="1:11">
      <c r="A2" s="341" t="s">
        <v>194</v>
      </c>
      <c r="B2" s="411">
        <f>'1. key ratios'!B2</f>
        <v>43281</v>
      </c>
      <c r="C2" s="342"/>
      <c r="D2" s="342"/>
    </row>
    <row r="3" spans="1:11">
      <c r="B3" s="342"/>
      <c r="C3" s="342"/>
      <c r="D3" s="342"/>
    </row>
    <row r="4" spans="1:11" ht="13.5" thickBot="1">
      <c r="A4" s="341" t="s">
        <v>397</v>
      </c>
      <c r="B4" s="310" t="s">
        <v>396</v>
      </c>
      <c r="C4" s="342"/>
      <c r="D4" s="342"/>
    </row>
    <row r="5" spans="1:11" ht="30" customHeight="1">
      <c r="A5" s="497"/>
      <c r="B5" s="498"/>
      <c r="C5" s="495" t="s">
        <v>407</v>
      </c>
      <c r="D5" s="495"/>
      <c r="E5" s="495"/>
      <c r="F5" s="495" t="s">
        <v>408</v>
      </c>
      <c r="G5" s="495"/>
      <c r="H5" s="495"/>
      <c r="I5" s="495" t="s">
        <v>409</v>
      </c>
      <c r="J5" s="495"/>
      <c r="K5" s="496"/>
    </row>
    <row r="6" spans="1:11">
      <c r="A6" s="339"/>
      <c r="B6" s="340"/>
      <c r="C6" s="343" t="s">
        <v>30</v>
      </c>
      <c r="D6" s="343" t="s">
        <v>100</v>
      </c>
      <c r="E6" s="343" t="s">
        <v>71</v>
      </c>
      <c r="F6" s="343" t="s">
        <v>30</v>
      </c>
      <c r="G6" s="343" t="s">
        <v>100</v>
      </c>
      <c r="H6" s="343" t="s">
        <v>71</v>
      </c>
      <c r="I6" s="343" t="s">
        <v>30</v>
      </c>
      <c r="J6" s="343" t="s">
        <v>100</v>
      </c>
      <c r="K6" s="344" t="s">
        <v>71</v>
      </c>
    </row>
    <row r="7" spans="1:11">
      <c r="A7" s="345" t="s">
        <v>376</v>
      </c>
      <c r="B7" s="338"/>
      <c r="C7" s="338"/>
      <c r="D7" s="338"/>
      <c r="E7" s="338"/>
      <c r="F7" s="338"/>
      <c r="G7" s="338"/>
      <c r="H7" s="338"/>
      <c r="I7" s="338"/>
      <c r="J7" s="338"/>
      <c r="K7" s="346"/>
    </row>
    <row r="8" spans="1:11">
      <c r="A8" s="337">
        <v>1</v>
      </c>
      <c r="B8" s="322" t="s">
        <v>376</v>
      </c>
      <c r="C8" s="320"/>
      <c r="D8" s="320"/>
      <c r="E8" s="320"/>
      <c r="F8" s="404">
        <v>131803619.8</v>
      </c>
      <c r="G8" s="404">
        <v>175442406.89032498</v>
      </c>
      <c r="H8" s="404">
        <v>307246026.69032496</v>
      </c>
      <c r="I8" s="404">
        <v>131179748.2</v>
      </c>
      <c r="J8" s="404">
        <v>165187398.00489998</v>
      </c>
      <c r="K8" s="405">
        <v>296367146.20489997</v>
      </c>
    </row>
    <row r="9" spans="1:11">
      <c r="A9" s="345" t="s">
        <v>377</v>
      </c>
      <c r="B9" s="338"/>
      <c r="C9" s="338"/>
      <c r="D9" s="338"/>
      <c r="E9" s="338"/>
      <c r="F9" s="338"/>
      <c r="G9" s="338"/>
      <c r="H9" s="338"/>
      <c r="I9" s="338"/>
      <c r="J9" s="338"/>
      <c r="K9" s="346"/>
    </row>
    <row r="10" spans="1:11">
      <c r="A10" s="347">
        <v>2</v>
      </c>
      <c r="B10" s="323" t="s">
        <v>378</v>
      </c>
      <c r="C10" s="396">
        <v>38114095.489999995</v>
      </c>
      <c r="D10" s="397">
        <v>173112921.29761502</v>
      </c>
      <c r="E10" s="397">
        <v>211227016.787615</v>
      </c>
      <c r="F10" s="397">
        <v>6939313.7353999997</v>
      </c>
      <c r="G10" s="397">
        <v>35066598.556660399</v>
      </c>
      <c r="H10" s="397">
        <v>42005912.292060398</v>
      </c>
      <c r="I10" s="397">
        <v>1499638.959</v>
      </c>
      <c r="J10" s="397">
        <v>5025109.8107663495</v>
      </c>
      <c r="K10" s="398">
        <v>6524748.7697663493</v>
      </c>
    </row>
    <row r="11" spans="1:11">
      <c r="A11" s="347">
        <v>3</v>
      </c>
      <c r="B11" s="323" t="s">
        <v>379</v>
      </c>
      <c r="C11" s="396">
        <v>161434084.31</v>
      </c>
      <c r="D11" s="397">
        <v>533135723.65830004</v>
      </c>
      <c r="E11" s="397">
        <v>694569807.9683001</v>
      </c>
      <c r="F11" s="397">
        <v>73311550.974249989</v>
      </c>
      <c r="G11" s="397">
        <v>112811541.7132825</v>
      </c>
      <c r="H11" s="397">
        <v>186123092.68753248</v>
      </c>
      <c r="I11" s="397">
        <v>60566883.953000002</v>
      </c>
      <c r="J11" s="397">
        <v>97196411.754707992</v>
      </c>
      <c r="K11" s="398">
        <v>157763295.707708</v>
      </c>
    </row>
    <row r="12" spans="1:11">
      <c r="A12" s="347">
        <v>4</v>
      </c>
      <c r="B12" s="323" t="s">
        <v>380</v>
      </c>
      <c r="C12" s="396">
        <v>60000000</v>
      </c>
      <c r="D12" s="397">
        <v>0</v>
      </c>
      <c r="E12" s="397">
        <v>60000000</v>
      </c>
      <c r="F12" s="397">
        <v>0</v>
      </c>
      <c r="G12" s="397">
        <v>0</v>
      </c>
      <c r="H12" s="397">
        <v>0</v>
      </c>
      <c r="I12" s="397">
        <v>0</v>
      </c>
      <c r="J12" s="397">
        <v>0</v>
      </c>
      <c r="K12" s="398">
        <v>0</v>
      </c>
    </row>
    <row r="13" spans="1:11">
      <c r="A13" s="347">
        <v>5</v>
      </c>
      <c r="B13" s="323" t="s">
        <v>381</v>
      </c>
      <c r="C13" s="396">
        <v>53424185.174113005</v>
      </c>
      <c r="D13" s="397">
        <v>40095454.156605005</v>
      </c>
      <c r="E13" s="397">
        <v>93519639.330718011</v>
      </c>
      <c r="F13" s="397">
        <v>11647069.112160601</v>
      </c>
      <c r="G13" s="397">
        <v>13472524.939370003</v>
      </c>
      <c r="H13" s="397">
        <v>25119594.051530603</v>
      </c>
      <c r="I13" s="397">
        <v>4259153.5492056496</v>
      </c>
      <c r="J13" s="397">
        <v>5137817.2637452502</v>
      </c>
      <c r="K13" s="398">
        <v>9396970.8129508998</v>
      </c>
    </row>
    <row r="14" spans="1:11">
      <c r="A14" s="347">
        <v>6</v>
      </c>
      <c r="B14" s="323" t="s">
        <v>395</v>
      </c>
      <c r="C14" s="396"/>
      <c r="D14" s="397"/>
      <c r="E14" s="397"/>
      <c r="F14" s="397"/>
      <c r="G14" s="397"/>
      <c r="H14" s="397"/>
      <c r="I14" s="397"/>
      <c r="J14" s="397"/>
      <c r="K14" s="398"/>
    </row>
    <row r="15" spans="1:11">
      <c r="A15" s="347">
        <v>7</v>
      </c>
      <c r="B15" s="323" t="s">
        <v>382</v>
      </c>
      <c r="C15" s="396">
        <v>2578133.56</v>
      </c>
      <c r="D15" s="397">
        <v>8199767.3128999993</v>
      </c>
      <c r="E15" s="397">
        <v>10777900.8729</v>
      </c>
      <c r="F15" s="397">
        <v>0</v>
      </c>
      <c r="G15" s="397">
        <v>0</v>
      </c>
      <c r="H15" s="397"/>
      <c r="I15" s="397"/>
      <c r="J15" s="397"/>
      <c r="K15" s="398"/>
    </row>
    <row r="16" spans="1:11">
      <c r="A16" s="347">
        <v>8</v>
      </c>
      <c r="B16" s="324" t="s">
        <v>383</v>
      </c>
      <c r="C16" s="396">
        <v>315550498.53411299</v>
      </c>
      <c r="D16" s="397">
        <v>754543866.42542005</v>
      </c>
      <c r="E16" s="397">
        <v>1070094364.9595332</v>
      </c>
      <c r="F16" s="397">
        <v>91897933.821810603</v>
      </c>
      <c r="G16" s="397">
        <v>161350665.20931289</v>
      </c>
      <c r="H16" s="397">
        <v>253248599.03112349</v>
      </c>
      <c r="I16" s="397">
        <v>66325676.461205646</v>
      </c>
      <c r="J16" s="397">
        <v>107359338.82921959</v>
      </c>
      <c r="K16" s="398">
        <v>173685015.29042527</v>
      </c>
    </row>
    <row r="17" spans="1:11">
      <c r="A17" s="345" t="s">
        <v>384</v>
      </c>
      <c r="B17" s="338"/>
      <c r="C17" s="399"/>
      <c r="D17" s="399"/>
      <c r="E17" s="399"/>
      <c r="F17" s="399"/>
      <c r="G17" s="399"/>
      <c r="H17" s="399"/>
      <c r="I17" s="399"/>
      <c r="J17" s="399"/>
      <c r="K17" s="400"/>
    </row>
    <row r="18" spans="1:11">
      <c r="A18" s="347">
        <v>9</v>
      </c>
      <c r="B18" s="323" t="s">
        <v>385</v>
      </c>
      <c r="C18" s="396"/>
      <c r="D18" s="397"/>
      <c r="E18" s="397"/>
      <c r="F18" s="397"/>
      <c r="G18" s="397"/>
      <c r="H18" s="397"/>
      <c r="I18" s="397"/>
      <c r="J18" s="397"/>
      <c r="K18" s="398"/>
    </row>
    <row r="19" spans="1:11">
      <c r="A19" s="347">
        <v>10</v>
      </c>
      <c r="B19" s="323" t="s">
        <v>386</v>
      </c>
      <c r="C19" s="396">
        <v>276757416.20965999</v>
      </c>
      <c r="D19" s="397">
        <v>453094285.05171096</v>
      </c>
      <c r="E19" s="397">
        <v>729851701.2613709</v>
      </c>
      <c r="F19" s="397">
        <v>5134328.5235339999</v>
      </c>
      <c r="G19" s="397">
        <v>7695743.1706654998</v>
      </c>
      <c r="H19" s="397">
        <v>12830071.694199499</v>
      </c>
      <c r="I19" s="397">
        <v>5758200.1235339995</v>
      </c>
      <c r="J19" s="397">
        <v>47481601.164065488</v>
      </c>
      <c r="K19" s="398">
        <v>53239801.287599489</v>
      </c>
    </row>
    <row r="20" spans="1:11">
      <c r="A20" s="347">
        <v>11</v>
      </c>
      <c r="B20" s="323" t="s">
        <v>387</v>
      </c>
      <c r="C20" s="396">
        <v>2874254.52</v>
      </c>
      <c r="D20" s="397">
        <v>503830.97320000001</v>
      </c>
      <c r="E20" s="397">
        <v>3378085.4931999999</v>
      </c>
      <c r="F20" s="397">
        <v>0</v>
      </c>
      <c r="G20" s="397">
        <v>0</v>
      </c>
      <c r="H20" s="397">
        <v>0</v>
      </c>
      <c r="I20" s="397"/>
      <c r="J20" s="397"/>
      <c r="K20" s="398"/>
    </row>
    <row r="21" spans="1:11" ht="13.5" thickBot="1">
      <c r="A21" s="228">
        <v>12</v>
      </c>
      <c r="B21" s="348" t="s">
        <v>388</v>
      </c>
      <c r="C21" s="401">
        <v>279631670.72965997</v>
      </c>
      <c r="D21" s="402">
        <v>453598116.02491099</v>
      </c>
      <c r="E21" s="401">
        <v>733229786.75457084</v>
      </c>
      <c r="F21" s="402">
        <v>5134328.5235339999</v>
      </c>
      <c r="G21" s="402">
        <v>7695743.1706654998</v>
      </c>
      <c r="H21" s="402">
        <v>12830071.694199499</v>
      </c>
      <c r="I21" s="402">
        <v>5758200.1235339995</v>
      </c>
      <c r="J21" s="402">
        <v>47481601.164065488</v>
      </c>
      <c r="K21" s="403">
        <v>53239801.287599489</v>
      </c>
    </row>
    <row r="22" spans="1:11" ht="38.25" customHeight="1" thickBot="1">
      <c r="A22" s="335"/>
      <c r="B22" s="336"/>
      <c r="C22" s="336"/>
      <c r="D22" s="336"/>
      <c r="E22" s="336"/>
      <c r="F22" s="494" t="s">
        <v>389</v>
      </c>
      <c r="G22" s="495"/>
      <c r="H22" s="495"/>
      <c r="I22" s="494" t="s">
        <v>390</v>
      </c>
      <c r="J22" s="495"/>
      <c r="K22" s="496"/>
    </row>
    <row r="23" spans="1:11">
      <c r="A23" s="328">
        <v>13</v>
      </c>
      <c r="B23" s="325" t="s">
        <v>376</v>
      </c>
      <c r="C23" s="334"/>
      <c r="D23" s="334"/>
      <c r="E23" s="334"/>
      <c r="F23" s="406">
        <v>131803619.8</v>
      </c>
      <c r="G23" s="406">
        <v>175442406.89032498</v>
      </c>
      <c r="H23" s="406">
        <v>307246026.69032496</v>
      </c>
      <c r="I23" s="406">
        <v>131179748.2</v>
      </c>
      <c r="J23" s="406">
        <v>165187398.00489998</v>
      </c>
      <c r="K23" s="406">
        <v>296367146.20489997</v>
      </c>
    </row>
    <row r="24" spans="1:11" ht="13.5" thickBot="1">
      <c r="A24" s="329">
        <v>14</v>
      </c>
      <c r="B24" s="326" t="s">
        <v>391</v>
      </c>
      <c r="C24" s="349"/>
      <c r="D24" s="332"/>
      <c r="E24" s="333"/>
      <c r="F24" s="407">
        <v>86763605.298276603</v>
      </c>
      <c r="G24" s="407">
        <v>153654922.03864741</v>
      </c>
      <c r="H24" s="407">
        <v>240418527.33692402</v>
      </c>
      <c r="I24" s="407">
        <v>60567476.337671645</v>
      </c>
      <c r="J24" s="407">
        <v>59877737.665154092</v>
      </c>
      <c r="K24" s="408">
        <v>120445214.00282574</v>
      </c>
    </row>
    <row r="25" spans="1:11" ht="13.5" thickBot="1">
      <c r="A25" s="330">
        <v>15</v>
      </c>
      <c r="B25" s="327" t="s">
        <v>392</v>
      </c>
      <c r="C25" s="331"/>
      <c r="D25" s="331"/>
      <c r="E25" s="331"/>
      <c r="F25" s="409">
        <f>F23/F24</f>
        <v>1.5191118366610572</v>
      </c>
      <c r="G25" s="409">
        <f t="shared" ref="G25:K25" si="0">G23/G24</f>
        <v>1.1417949035579711</v>
      </c>
      <c r="H25" s="409">
        <f t="shared" si="0"/>
        <v>1.2779631840093109</v>
      </c>
      <c r="I25" s="409">
        <f t="shared" si="0"/>
        <v>2.1658447096038089</v>
      </c>
      <c r="J25" s="409">
        <f t="shared" si="0"/>
        <v>2.7587448097764544</v>
      </c>
      <c r="K25" s="409">
        <f t="shared" si="0"/>
        <v>2.4605971159464</v>
      </c>
    </row>
    <row r="28" spans="1:11" ht="38.25">
      <c r="B28" s="24" t="s">
        <v>406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pane="topRight" activeCell="B1" sqref="B1"/>
      <selection pane="bottomLeft" activeCell="A5" sqref="A5"/>
      <selection pane="bottomRight" activeCell="B24" sqref="B24"/>
    </sheetView>
  </sheetViews>
  <sheetFormatPr defaultColWidth="9.140625" defaultRowHeight="15"/>
  <cols>
    <col min="1" max="1" width="10.5703125" style="71" bestFit="1" customWidth="1"/>
    <col min="2" max="2" width="95" style="71" customWidth="1"/>
    <col min="3" max="3" width="12.5703125" style="71" bestFit="1" customWidth="1"/>
    <col min="4" max="4" width="10" style="71" bestFit="1" customWidth="1"/>
    <col min="5" max="5" width="18.28515625" style="71" bestFit="1" customWidth="1"/>
    <col min="6" max="13" width="10.7109375" style="71" customWidth="1"/>
    <col min="14" max="14" width="31" style="71" bestFit="1" customWidth="1"/>
    <col min="15" max="16384" width="9.140625" style="13"/>
  </cols>
  <sheetData>
    <row r="1" spans="1:14">
      <c r="A1" s="5" t="s">
        <v>193</v>
      </c>
      <c r="B1" s="341" t="str">
        <f>'1. key ratios'!B1</f>
        <v>სს ბაზისბანკი</v>
      </c>
    </row>
    <row r="2" spans="1:14" ht="14.25" customHeight="1">
      <c r="A2" s="71" t="s">
        <v>194</v>
      </c>
      <c r="B2" s="411">
        <f>'1. key ratios'!B2</f>
        <v>43281</v>
      </c>
    </row>
    <row r="3" spans="1:14" ht="14.25" customHeight="1"/>
    <row r="4" spans="1:14" ht="15.75" thickBot="1">
      <c r="A4" s="2" t="s">
        <v>343</v>
      </c>
      <c r="B4" s="95" t="s">
        <v>80</v>
      </c>
    </row>
    <row r="5" spans="1:14" s="26" customFormat="1" ht="12.75">
      <c r="A5" s="176"/>
      <c r="B5" s="177"/>
      <c r="C5" s="178" t="s">
        <v>0</v>
      </c>
      <c r="D5" s="178" t="s">
        <v>1</v>
      </c>
      <c r="E5" s="178" t="s">
        <v>2</v>
      </c>
      <c r="F5" s="178" t="s">
        <v>3</v>
      </c>
      <c r="G5" s="178" t="s">
        <v>4</v>
      </c>
      <c r="H5" s="178" t="s">
        <v>7</v>
      </c>
      <c r="I5" s="178" t="s">
        <v>240</v>
      </c>
      <c r="J5" s="178" t="s">
        <v>241</v>
      </c>
      <c r="K5" s="178" t="s">
        <v>242</v>
      </c>
      <c r="L5" s="178" t="s">
        <v>243</v>
      </c>
      <c r="M5" s="178" t="s">
        <v>244</v>
      </c>
      <c r="N5" s="179" t="s">
        <v>245</v>
      </c>
    </row>
    <row r="6" spans="1:14" ht="45">
      <c r="A6" s="168"/>
      <c r="B6" s="107"/>
      <c r="C6" s="108" t="s">
        <v>90</v>
      </c>
      <c r="D6" s="109" t="s">
        <v>79</v>
      </c>
      <c r="E6" s="110" t="s">
        <v>89</v>
      </c>
      <c r="F6" s="111">
        <v>0</v>
      </c>
      <c r="G6" s="111">
        <v>0.2</v>
      </c>
      <c r="H6" s="111">
        <v>0.35</v>
      </c>
      <c r="I6" s="111">
        <v>0.5</v>
      </c>
      <c r="J6" s="111">
        <v>0.75</v>
      </c>
      <c r="K6" s="111">
        <v>1</v>
      </c>
      <c r="L6" s="111">
        <v>1.5</v>
      </c>
      <c r="M6" s="111">
        <v>2.5</v>
      </c>
      <c r="N6" s="169" t="s">
        <v>80</v>
      </c>
    </row>
    <row r="7" spans="1:14">
      <c r="A7" s="170">
        <v>1</v>
      </c>
      <c r="B7" s="112" t="s">
        <v>81</v>
      </c>
      <c r="C7" s="295">
        <f>SUM(C8:C13)</f>
        <v>0</v>
      </c>
      <c r="D7" s="107"/>
      <c r="E7" s="298">
        <f t="shared" ref="E7:M7" si="0">SUM(E8:E13)</f>
        <v>0</v>
      </c>
      <c r="F7" s="295">
        <f>SUM(F8:F13)</f>
        <v>0</v>
      </c>
      <c r="G7" s="295">
        <f t="shared" si="0"/>
        <v>0</v>
      </c>
      <c r="H7" s="295">
        <f t="shared" si="0"/>
        <v>0</v>
      </c>
      <c r="I7" s="295">
        <f t="shared" si="0"/>
        <v>0</v>
      </c>
      <c r="J7" s="295">
        <f t="shared" si="0"/>
        <v>0</v>
      </c>
      <c r="K7" s="295">
        <f t="shared" si="0"/>
        <v>0</v>
      </c>
      <c r="L7" s="295">
        <f t="shared" si="0"/>
        <v>0</v>
      </c>
      <c r="M7" s="295">
        <f t="shared" si="0"/>
        <v>0</v>
      </c>
      <c r="N7" s="171">
        <f>SUM(N8:N13)</f>
        <v>0</v>
      </c>
    </row>
    <row r="8" spans="1:14">
      <c r="A8" s="170">
        <v>1.1000000000000001</v>
      </c>
      <c r="B8" s="113" t="s">
        <v>82</v>
      </c>
      <c r="C8" s="296">
        <v>0</v>
      </c>
      <c r="D8" s="114">
        <v>0.02</v>
      </c>
      <c r="E8" s="298">
        <f>C8*D8</f>
        <v>0</v>
      </c>
      <c r="F8" s="296"/>
      <c r="G8" s="296"/>
      <c r="H8" s="296"/>
      <c r="I8" s="296"/>
      <c r="J8" s="296"/>
      <c r="K8" s="296"/>
      <c r="L8" s="296"/>
      <c r="M8" s="296"/>
      <c r="N8" s="171">
        <f>SUMPRODUCT($F$6:$M$6,F8:M8)</f>
        <v>0</v>
      </c>
    </row>
    <row r="9" spans="1:14">
      <c r="A9" s="170">
        <v>1.2</v>
      </c>
      <c r="B9" s="113" t="s">
        <v>83</v>
      </c>
      <c r="C9" s="296">
        <v>0</v>
      </c>
      <c r="D9" s="114">
        <v>0.05</v>
      </c>
      <c r="E9" s="298">
        <f>C9*D9</f>
        <v>0</v>
      </c>
      <c r="F9" s="296"/>
      <c r="G9" s="296"/>
      <c r="H9" s="296"/>
      <c r="I9" s="296"/>
      <c r="J9" s="296"/>
      <c r="K9" s="296"/>
      <c r="L9" s="296"/>
      <c r="M9" s="296"/>
      <c r="N9" s="171">
        <f t="shared" ref="N9:N12" si="1">SUMPRODUCT($F$6:$M$6,F9:M9)</f>
        <v>0</v>
      </c>
    </row>
    <row r="10" spans="1:14">
      <c r="A10" s="170">
        <v>1.3</v>
      </c>
      <c r="B10" s="113" t="s">
        <v>84</v>
      </c>
      <c r="C10" s="296">
        <v>0</v>
      </c>
      <c r="D10" s="114">
        <v>0.08</v>
      </c>
      <c r="E10" s="298">
        <f>C10*D10</f>
        <v>0</v>
      </c>
      <c r="F10" s="296"/>
      <c r="G10" s="296"/>
      <c r="H10" s="296"/>
      <c r="I10" s="296"/>
      <c r="J10" s="296"/>
      <c r="K10" s="296"/>
      <c r="L10" s="296"/>
      <c r="M10" s="296"/>
      <c r="N10" s="171">
        <f>SUMPRODUCT($F$6:$M$6,F10:M10)</f>
        <v>0</v>
      </c>
    </row>
    <row r="11" spans="1:14">
      <c r="A11" s="170">
        <v>1.4</v>
      </c>
      <c r="B11" s="113" t="s">
        <v>85</v>
      </c>
      <c r="C11" s="296">
        <v>0</v>
      </c>
      <c r="D11" s="114">
        <v>0.11</v>
      </c>
      <c r="E11" s="298">
        <f>C11*D11</f>
        <v>0</v>
      </c>
      <c r="F11" s="296"/>
      <c r="G11" s="296"/>
      <c r="H11" s="296"/>
      <c r="I11" s="296"/>
      <c r="J11" s="296"/>
      <c r="K11" s="296"/>
      <c r="L11" s="296"/>
      <c r="M11" s="296"/>
      <c r="N11" s="171">
        <f t="shared" si="1"/>
        <v>0</v>
      </c>
    </row>
    <row r="12" spans="1:14">
      <c r="A12" s="170">
        <v>1.5</v>
      </c>
      <c r="B12" s="113" t="s">
        <v>86</v>
      </c>
      <c r="C12" s="296">
        <v>0</v>
      </c>
      <c r="D12" s="114">
        <v>0.14000000000000001</v>
      </c>
      <c r="E12" s="298">
        <f>C12*D12</f>
        <v>0</v>
      </c>
      <c r="F12" s="296"/>
      <c r="G12" s="296"/>
      <c r="H12" s="296"/>
      <c r="I12" s="296"/>
      <c r="J12" s="296"/>
      <c r="K12" s="296"/>
      <c r="L12" s="296"/>
      <c r="M12" s="296"/>
      <c r="N12" s="171">
        <f t="shared" si="1"/>
        <v>0</v>
      </c>
    </row>
    <row r="13" spans="1:14">
      <c r="A13" s="170">
        <v>1.6</v>
      </c>
      <c r="B13" s="115" t="s">
        <v>87</v>
      </c>
      <c r="C13" s="296">
        <v>0</v>
      </c>
      <c r="D13" s="116"/>
      <c r="E13" s="296"/>
      <c r="F13" s="296"/>
      <c r="G13" s="296"/>
      <c r="H13" s="296"/>
      <c r="I13" s="296"/>
      <c r="J13" s="296"/>
      <c r="K13" s="296"/>
      <c r="L13" s="296"/>
      <c r="M13" s="296"/>
      <c r="N13" s="171">
        <f>SUMPRODUCT($F$6:$M$6,F13:M13)</f>
        <v>0</v>
      </c>
    </row>
    <row r="14" spans="1:14">
      <c r="A14" s="170">
        <v>2</v>
      </c>
      <c r="B14" s="117" t="s">
        <v>88</v>
      </c>
      <c r="C14" s="295">
        <f>SUM(C15:C20)</f>
        <v>0</v>
      </c>
      <c r="D14" s="107"/>
      <c r="E14" s="298">
        <f t="shared" ref="E14:M14" si="2">SUM(E15:E20)</f>
        <v>0</v>
      </c>
      <c r="F14" s="296">
        <f t="shared" si="2"/>
        <v>0</v>
      </c>
      <c r="G14" s="296">
        <f t="shared" si="2"/>
        <v>0</v>
      </c>
      <c r="H14" s="296">
        <f t="shared" si="2"/>
        <v>0</v>
      </c>
      <c r="I14" s="296">
        <f t="shared" si="2"/>
        <v>0</v>
      </c>
      <c r="J14" s="296">
        <f t="shared" si="2"/>
        <v>0</v>
      </c>
      <c r="K14" s="296">
        <f t="shared" si="2"/>
        <v>0</v>
      </c>
      <c r="L14" s="296">
        <f t="shared" si="2"/>
        <v>0</v>
      </c>
      <c r="M14" s="296">
        <f t="shared" si="2"/>
        <v>0</v>
      </c>
      <c r="N14" s="171">
        <f>SUM(N15:N20)</f>
        <v>0</v>
      </c>
    </row>
    <row r="15" spans="1:14">
      <c r="A15" s="170">
        <v>2.1</v>
      </c>
      <c r="B15" s="115" t="s">
        <v>82</v>
      </c>
      <c r="C15" s="296"/>
      <c r="D15" s="114">
        <v>5.0000000000000001E-3</v>
      </c>
      <c r="E15" s="298">
        <f>C15*D15</f>
        <v>0</v>
      </c>
      <c r="F15" s="296"/>
      <c r="G15" s="296"/>
      <c r="H15" s="296"/>
      <c r="I15" s="296"/>
      <c r="J15" s="296"/>
      <c r="K15" s="296"/>
      <c r="L15" s="296"/>
      <c r="M15" s="296"/>
      <c r="N15" s="171">
        <f>SUMPRODUCT($F$6:$M$6,F15:M15)</f>
        <v>0</v>
      </c>
    </row>
    <row r="16" spans="1:14">
      <c r="A16" s="170">
        <v>2.2000000000000002</v>
      </c>
      <c r="B16" s="115" t="s">
        <v>83</v>
      </c>
      <c r="C16" s="296"/>
      <c r="D16" s="114">
        <v>0.01</v>
      </c>
      <c r="E16" s="298">
        <f>C16*D16</f>
        <v>0</v>
      </c>
      <c r="F16" s="296"/>
      <c r="G16" s="296"/>
      <c r="H16" s="296"/>
      <c r="I16" s="296"/>
      <c r="J16" s="296"/>
      <c r="K16" s="296"/>
      <c r="L16" s="296"/>
      <c r="M16" s="296"/>
      <c r="N16" s="171">
        <f t="shared" ref="N16:N20" si="3">SUMPRODUCT($F$6:$M$6,F16:M16)</f>
        <v>0</v>
      </c>
    </row>
    <row r="17" spans="1:14">
      <c r="A17" s="170">
        <v>2.2999999999999998</v>
      </c>
      <c r="B17" s="115" t="s">
        <v>84</v>
      </c>
      <c r="C17" s="296"/>
      <c r="D17" s="114">
        <v>0.02</v>
      </c>
      <c r="E17" s="298">
        <f>C17*D17</f>
        <v>0</v>
      </c>
      <c r="F17" s="296"/>
      <c r="G17" s="296"/>
      <c r="H17" s="296"/>
      <c r="I17" s="296"/>
      <c r="J17" s="296"/>
      <c r="K17" s="296"/>
      <c r="L17" s="296"/>
      <c r="M17" s="296"/>
      <c r="N17" s="171">
        <f t="shared" si="3"/>
        <v>0</v>
      </c>
    </row>
    <row r="18" spans="1:14">
      <c r="A18" s="170">
        <v>2.4</v>
      </c>
      <c r="B18" s="115" t="s">
        <v>85</v>
      </c>
      <c r="C18" s="296"/>
      <c r="D18" s="114">
        <v>0.03</v>
      </c>
      <c r="E18" s="298">
        <f>C18*D18</f>
        <v>0</v>
      </c>
      <c r="F18" s="296"/>
      <c r="G18" s="296"/>
      <c r="H18" s="296"/>
      <c r="I18" s="296"/>
      <c r="J18" s="296"/>
      <c r="K18" s="296"/>
      <c r="L18" s="296"/>
      <c r="M18" s="296"/>
      <c r="N18" s="171">
        <f t="shared" si="3"/>
        <v>0</v>
      </c>
    </row>
    <row r="19" spans="1:14">
      <c r="A19" s="170">
        <v>2.5</v>
      </c>
      <c r="B19" s="115" t="s">
        <v>86</v>
      </c>
      <c r="C19" s="296"/>
      <c r="D19" s="114">
        <v>0.04</v>
      </c>
      <c r="E19" s="298">
        <f>C19*D19</f>
        <v>0</v>
      </c>
      <c r="F19" s="296"/>
      <c r="G19" s="296"/>
      <c r="H19" s="296"/>
      <c r="I19" s="296"/>
      <c r="J19" s="296"/>
      <c r="K19" s="296"/>
      <c r="L19" s="296"/>
      <c r="M19" s="296"/>
      <c r="N19" s="171">
        <f t="shared" si="3"/>
        <v>0</v>
      </c>
    </row>
    <row r="20" spans="1:14">
      <c r="A20" s="170">
        <v>2.6</v>
      </c>
      <c r="B20" s="115" t="s">
        <v>87</v>
      </c>
      <c r="C20" s="296"/>
      <c r="D20" s="116"/>
      <c r="E20" s="299"/>
      <c r="F20" s="296"/>
      <c r="G20" s="296"/>
      <c r="H20" s="296"/>
      <c r="I20" s="296"/>
      <c r="J20" s="296"/>
      <c r="K20" s="296"/>
      <c r="L20" s="296"/>
      <c r="M20" s="296"/>
      <c r="N20" s="171">
        <f t="shared" si="3"/>
        <v>0</v>
      </c>
    </row>
    <row r="21" spans="1:14" ht="15.75" thickBot="1">
      <c r="A21" s="172">
        <v>3</v>
      </c>
      <c r="B21" s="173" t="s">
        <v>71</v>
      </c>
      <c r="C21" s="297">
        <f>C14+C7</f>
        <v>0</v>
      </c>
      <c r="D21" s="174"/>
      <c r="E21" s="300">
        <f>E14+E7</f>
        <v>0</v>
      </c>
      <c r="F21" s="301">
        <f>F7+F14</f>
        <v>0</v>
      </c>
      <c r="G21" s="301">
        <f t="shared" ref="G21:L21" si="4">G7+G14</f>
        <v>0</v>
      </c>
      <c r="H21" s="301">
        <f t="shared" si="4"/>
        <v>0</v>
      </c>
      <c r="I21" s="301">
        <f t="shared" si="4"/>
        <v>0</v>
      </c>
      <c r="J21" s="301">
        <f t="shared" si="4"/>
        <v>0</v>
      </c>
      <c r="K21" s="301">
        <f t="shared" si="4"/>
        <v>0</v>
      </c>
      <c r="L21" s="301">
        <f t="shared" si="4"/>
        <v>0</v>
      </c>
      <c r="M21" s="301">
        <f>M7+M14</f>
        <v>0</v>
      </c>
      <c r="N21" s="175">
        <f>N14+N7</f>
        <v>0</v>
      </c>
    </row>
    <row r="22" spans="1:14">
      <c r="E22" s="302"/>
      <c r="F22" s="302"/>
      <c r="G22" s="302"/>
      <c r="H22" s="302"/>
      <c r="I22" s="302"/>
      <c r="J22" s="302"/>
      <c r="K22" s="302"/>
      <c r="L22" s="302"/>
      <c r="M22" s="30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9" activePane="bottomRight" state="frozen"/>
      <selection activeCell="B4" sqref="B4"/>
      <selection pane="topRight" activeCell="B4" sqref="B4"/>
      <selection pane="bottomLeft" activeCell="B4" sqref="B4"/>
      <selection pane="bottomRight" activeCell="C21" sqref="C2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193</v>
      </c>
      <c r="B1" s="17" t="s">
        <v>430</v>
      </c>
    </row>
    <row r="2" spans="1:8">
      <c r="A2" s="18" t="s">
        <v>194</v>
      </c>
      <c r="B2" s="410">
        <v>43281</v>
      </c>
      <c r="C2" s="30"/>
      <c r="D2" s="19"/>
      <c r="E2" s="19"/>
      <c r="F2" s="19"/>
      <c r="G2" s="19"/>
      <c r="H2" s="1"/>
    </row>
    <row r="3" spans="1:8">
      <c r="A3" s="18"/>
      <c r="C3" s="30"/>
      <c r="D3" s="19"/>
      <c r="E3" s="19"/>
      <c r="F3" s="19"/>
      <c r="G3" s="19"/>
      <c r="H3" s="1"/>
    </row>
    <row r="4" spans="1:8" ht="16.5" thickBot="1">
      <c r="A4" s="72" t="s">
        <v>330</v>
      </c>
      <c r="B4" s="210" t="s">
        <v>228</v>
      </c>
      <c r="C4" s="211"/>
      <c r="D4" s="212"/>
      <c r="E4" s="212"/>
      <c r="F4" s="212"/>
      <c r="G4" s="212"/>
      <c r="H4" s="1"/>
    </row>
    <row r="5" spans="1:8" ht="15">
      <c r="A5" s="318" t="s">
        <v>29</v>
      </c>
      <c r="B5" s="319"/>
      <c r="C5" s="389">
        <v>43252</v>
      </c>
      <c r="D5" s="389">
        <v>43160</v>
      </c>
      <c r="E5" s="389">
        <v>43070</v>
      </c>
      <c r="F5" s="389">
        <v>42979</v>
      </c>
      <c r="G5" s="390">
        <v>42887</v>
      </c>
    </row>
    <row r="6" spans="1:8" ht="15">
      <c r="A6" s="425"/>
      <c r="B6" s="426" t="s">
        <v>190</v>
      </c>
      <c r="C6" s="320"/>
      <c r="D6" s="320"/>
      <c r="E6" s="320"/>
      <c r="F6" s="320"/>
      <c r="G6" s="321"/>
    </row>
    <row r="7" spans="1:8" ht="15">
      <c r="A7" s="425"/>
      <c r="B7" s="427" t="s">
        <v>195</v>
      </c>
      <c r="C7" s="320"/>
      <c r="D7" s="320"/>
      <c r="E7" s="320"/>
      <c r="F7" s="320"/>
      <c r="G7" s="321"/>
    </row>
    <row r="8" spans="1:8" ht="15">
      <c r="A8" s="428">
        <v>1</v>
      </c>
      <c r="B8" s="429" t="s">
        <v>26</v>
      </c>
      <c r="C8" s="430">
        <v>188528761.14989999</v>
      </c>
      <c r="D8" s="431">
        <v>182766871.02289999</v>
      </c>
      <c r="E8" s="431">
        <v>175637524.36879998</v>
      </c>
      <c r="F8" s="431">
        <v>169458839.95536813</v>
      </c>
      <c r="G8" s="432">
        <v>166052814.27511388</v>
      </c>
    </row>
    <row r="9" spans="1:8" ht="15">
      <c r="A9" s="428">
        <v>2</v>
      </c>
      <c r="B9" s="429" t="s">
        <v>92</v>
      </c>
      <c r="C9" s="430">
        <v>188528761.14989999</v>
      </c>
      <c r="D9" s="431">
        <v>182766871.02289999</v>
      </c>
      <c r="E9" s="431">
        <v>175637524.36879998</v>
      </c>
      <c r="F9" s="431">
        <v>169458839.95536813</v>
      </c>
      <c r="G9" s="432">
        <v>166052814.27511388</v>
      </c>
    </row>
    <row r="10" spans="1:8" ht="15">
      <c r="A10" s="428">
        <v>3</v>
      </c>
      <c r="B10" s="429" t="s">
        <v>91</v>
      </c>
      <c r="C10" s="430">
        <v>199865409.81702045</v>
      </c>
      <c r="D10" s="431">
        <v>193384593.5121879</v>
      </c>
      <c r="E10" s="431">
        <v>187027071.78634802</v>
      </c>
      <c r="F10" s="431">
        <v>179135509.03805387</v>
      </c>
      <c r="G10" s="432">
        <v>176539448.15660587</v>
      </c>
    </row>
    <row r="11" spans="1:8" ht="15">
      <c r="A11" s="425"/>
      <c r="B11" s="426" t="s">
        <v>191</v>
      </c>
      <c r="C11" s="320"/>
      <c r="D11" s="320"/>
      <c r="E11" s="320"/>
      <c r="F11" s="320"/>
      <c r="G11" s="321"/>
    </row>
    <row r="12" spans="1:8" ht="15" customHeight="1">
      <c r="A12" s="428">
        <v>4</v>
      </c>
      <c r="B12" s="429" t="s">
        <v>344</v>
      </c>
      <c r="C12" s="433">
        <v>997805918.02298629</v>
      </c>
      <c r="D12" s="431">
        <v>941793246.47983563</v>
      </c>
      <c r="E12" s="431">
        <v>980272025</v>
      </c>
      <c r="F12" s="431">
        <v>1106457925.3890762</v>
      </c>
      <c r="G12" s="432">
        <v>1051305468.1464549</v>
      </c>
    </row>
    <row r="13" spans="1:8" ht="15">
      <c r="A13" s="425"/>
      <c r="B13" s="426" t="s">
        <v>93</v>
      </c>
      <c r="C13" s="320"/>
      <c r="D13" s="320"/>
      <c r="E13" s="320"/>
      <c r="F13" s="320"/>
      <c r="G13" s="321"/>
    </row>
    <row r="14" spans="1:8" s="3" customFormat="1" ht="15">
      <c r="A14" s="428"/>
      <c r="B14" s="427" t="s">
        <v>401</v>
      </c>
      <c r="C14" s="320"/>
      <c r="D14" s="320"/>
      <c r="E14" s="320"/>
      <c r="F14" s="320"/>
      <c r="G14" s="321"/>
    </row>
    <row r="15" spans="1:8" ht="15">
      <c r="A15" s="434">
        <v>5</v>
      </c>
      <c r="B15" s="435" t="s">
        <v>402</v>
      </c>
      <c r="C15" s="436">
        <v>0.18894331827921357</v>
      </c>
      <c r="D15" s="437">
        <v>0.19406262649050876</v>
      </c>
      <c r="E15" s="437">
        <v>0.1792</v>
      </c>
      <c r="F15" s="437">
        <v>0.15315434601435876</v>
      </c>
      <c r="G15" s="438">
        <v>0.15794915874249163</v>
      </c>
    </row>
    <row r="16" spans="1:8" ht="15" customHeight="1">
      <c r="A16" s="434">
        <v>6</v>
      </c>
      <c r="B16" s="435" t="s">
        <v>403</v>
      </c>
      <c r="C16" s="436">
        <v>0.18894331827921357</v>
      </c>
      <c r="D16" s="437">
        <v>0.19406262649050876</v>
      </c>
      <c r="E16" s="437">
        <v>0.1792</v>
      </c>
      <c r="F16" s="437">
        <v>0.15315434601435876</v>
      </c>
      <c r="G16" s="438">
        <v>0.15794915874249163</v>
      </c>
    </row>
    <row r="17" spans="1:7" ht="15">
      <c r="A17" s="434">
        <v>7</v>
      </c>
      <c r="B17" s="435" t="s">
        <v>404</v>
      </c>
      <c r="C17" s="436">
        <v>0.20030489517743688</v>
      </c>
      <c r="D17" s="437">
        <v>0.20533656854623494</v>
      </c>
      <c r="E17" s="437">
        <v>0.1908</v>
      </c>
      <c r="F17" s="437">
        <v>0.16189997371573117</v>
      </c>
      <c r="G17" s="438">
        <v>0.16792402732182171</v>
      </c>
    </row>
    <row r="18" spans="1:7" ht="15">
      <c r="A18" s="425"/>
      <c r="B18" s="426" t="s">
        <v>8</v>
      </c>
      <c r="C18" s="320"/>
      <c r="D18" s="320"/>
      <c r="E18" s="320"/>
      <c r="F18" s="320"/>
      <c r="G18" s="321"/>
    </row>
    <row r="19" spans="1:7" ht="15" customHeight="1">
      <c r="A19" s="439">
        <v>8</v>
      </c>
      <c r="B19" s="440" t="s">
        <v>9</v>
      </c>
      <c r="C19" s="441">
        <v>7.7036901215072812E-2</v>
      </c>
      <c r="D19" s="442">
        <v>7.566441192540542E-2</v>
      </c>
      <c r="E19" s="442">
        <v>7.4946567079218665E-2</v>
      </c>
      <c r="F19" s="442">
        <v>7.526942754315917E-2</v>
      </c>
      <c r="G19" s="443">
        <v>7.8100000000000003E-2</v>
      </c>
    </row>
    <row r="20" spans="1:7" ht="15">
      <c r="A20" s="439">
        <v>9</v>
      </c>
      <c r="B20" s="440" t="s">
        <v>10</v>
      </c>
      <c r="C20" s="441">
        <v>3.3245239096760554E-2</v>
      </c>
      <c r="D20" s="442">
        <v>3.2079929684506549E-2</v>
      </c>
      <c r="E20" s="442">
        <v>3.2015414467720368E-2</v>
      </c>
      <c r="F20" s="442">
        <v>3.11343276073392E-2</v>
      </c>
      <c r="G20" s="443">
        <v>3.09E-2</v>
      </c>
    </row>
    <row r="21" spans="1:7" ht="15">
      <c r="A21" s="439">
        <v>10</v>
      </c>
      <c r="B21" s="440" t="s">
        <v>11</v>
      </c>
      <c r="C21" s="444">
        <v>3.4335787043946166E-2</v>
      </c>
      <c r="D21" s="442">
        <v>3.3294769218199322E-2</v>
      </c>
      <c r="E21" s="442">
        <v>3.3342641126735101E-2</v>
      </c>
      <c r="F21" s="442">
        <v>3.3098371190060538E-2</v>
      </c>
      <c r="G21" s="443">
        <v>3.7900000000000003E-2</v>
      </c>
    </row>
    <row r="22" spans="1:7" ht="15">
      <c r="A22" s="439">
        <v>11</v>
      </c>
      <c r="B22" s="440" t="s">
        <v>229</v>
      </c>
      <c r="C22" s="441">
        <v>4.3791662118312258E-2</v>
      </c>
      <c r="D22" s="442">
        <v>4.3584482240898864E-2</v>
      </c>
      <c r="E22" s="442">
        <v>4.2931152611498304E-2</v>
      </c>
      <c r="F22" s="442">
        <v>4.4135099935819953E-2</v>
      </c>
      <c r="G22" s="443">
        <v>4.7199999999999999E-2</v>
      </c>
    </row>
    <row r="23" spans="1:7" ht="15">
      <c r="A23" s="439">
        <v>12</v>
      </c>
      <c r="B23" s="440" t="s">
        <v>12</v>
      </c>
      <c r="C23" s="441">
        <v>2.7310911771382874E-2</v>
      </c>
      <c r="D23" s="442">
        <v>2.4906213690861573E-2</v>
      </c>
      <c r="E23" s="442">
        <v>1.9064739246717925E-2</v>
      </c>
      <c r="F23" s="442">
        <v>2.3650646377033076E-2</v>
      </c>
      <c r="G23" s="443">
        <v>3.1399999999999997E-2</v>
      </c>
    </row>
    <row r="24" spans="1:7" ht="15">
      <c r="A24" s="439">
        <v>13</v>
      </c>
      <c r="B24" s="440" t="s">
        <v>13</v>
      </c>
      <c r="C24" s="441">
        <v>0.16548233279919716</v>
      </c>
      <c r="D24" s="442">
        <v>0.15174898298464098</v>
      </c>
      <c r="E24" s="442">
        <v>0.11042273274816664</v>
      </c>
      <c r="F24" s="442">
        <v>0.13057781479592165</v>
      </c>
      <c r="G24" s="443">
        <v>0.16450000000000001</v>
      </c>
    </row>
    <row r="25" spans="1:7" ht="15">
      <c r="A25" s="425"/>
      <c r="B25" s="426" t="s">
        <v>14</v>
      </c>
      <c r="C25" s="320"/>
      <c r="D25" s="320"/>
      <c r="E25" s="320"/>
      <c r="F25" s="320"/>
      <c r="G25" s="321"/>
    </row>
    <row r="26" spans="1:7" ht="15">
      <c r="A26" s="439">
        <v>14</v>
      </c>
      <c r="B26" s="440" t="s">
        <v>15</v>
      </c>
      <c r="C26" s="441">
        <v>4.3635759723426877E-2</v>
      </c>
      <c r="D26" s="442">
        <v>4.4231936387589578E-2</v>
      </c>
      <c r="E26" s="442">
        <v>4.0202410089652238E-2</v>
      </c>
      <c r="F26" s="442">
        <v>4.4566676542938402E-2</v>
      </c>
      <c r="G26" s="443">
        <v>3.9518381562037491E-2</v>
      </c>
    </row>
    <row r="27" spans="1:7" ht="15" customHeight="1">
      <c r="A27" s="439">
        <v>15</v>
      </c>
      <c r="B27" s="440" t="s">
        <v>16</v>
      </c>
      <c r="C27" s="441">
        <v>4.4171314808724299E-2</v>
      </c>
      <c r="D27" s="442">
        <v>4.4542014960707595E-2</v>
      </c>
      <c r="E27" s="442">
        <v>4.2572897270066808E-2</v>
      </c>
      <c r="F27" s="442">
        <v>4.3872806145318799E-2</v>
      </c>
      <c r="G27" s="443">
        <v>4.4754495699887799E-2</v>
      </c>
    </row>
    <row r="28" spans="1:7" ht="15">
      <c r="A28" s="439">
        <v>16</v>
      </c>
      <c r="B28" s="440" t="s">
        <v>17</v>
      </c>
      <c r="C28" s="441">
        <v>0.63930391514887086</v>
      </c>
      <c r="D28" s="442">
        <v>0.67932930734375485</v>
      </c>
      <c r="E28" s="442">
        <v>0.70244671712382811</v>
      </c>
      <c r="F28" s="442">
        <v>0.6831461482928749</v>
      </c>
      <c r="G28" s="443">
        <v>0.69144979051766087</v>
      </c>
    </row>
    <row r="29" spans="1:7" ht="15" customHeight="1">
      <c r="A29" s="439">
        <v>17</v>
      </c>
      <c r="B29" s="440" t="s">
        <v>18</v>
      </c>
      <c r="C29" s="441">
        <v>0.58203727548934747</v>
      </c>
      <c r="D29" s="442">
        <v>0.59843618708836344</v>
      </c>
      <c r="E29" s="442">
        <v>0.63640000777086259</v>
      </c>
      <c r="F29" s="442">
        <v>0.63258514059894189</v>
      </c>
      <c r="G29" s="443">
        <v>0.59091301495322313</v>
      </c>
    </row>
    <row r="30" spans="1:7" ht="15">
      <c r="A30" s="439">
        <v>18</v>
      </c>
      <c r="B30" s="440" t="s">
        <v>19</v>
      </c>
      <c r="C30" s="441">
        <v>-9.3635834371846459E-4</v>
      </c>
      <c r="D30" s="442">
        <v>-2.7100260994307006E-2</v>
      </c>
      <c r="E30" s="442">
        <v>0.42198681516073522</v>
      </c>
      <c r="F30" s="442">
        <v>0.27051708569088739</v>
      </c>
      <c r="G30" s="443">
        <v>0.104</v>
      </c>
    </row>
    <row r="31" spans="1:7" ht="15" customHeight="1">
      <c r="A31" s="425"/>
      <c r="B31" s="426" t="s">
        <v>20</v>
      </c>
      <c r="C31" s="320"/>
      <c r="D31" s="320"/>
      <c r="E31" s="320"/>
      <c r="F31" s="320"/>
      <c r="G31" s="321"/>
    </row>
    <row r="32" spans="1:7" ht="15" customHeight="1">
      <c r="A32" s="439">
        <v>19</v>
      </c>
      <c r="B32" s="440" t="s">
        <v>21</v>
      </c>
      <c r="C32" s="441">
        <v>0.28986743013800187</v>
      </c>
      <c r="D32" s="441">
        <v>0.27255043114327254</v>
      </c>
      <c r="E32" s="441">
        <v>0.33062383764990216</v>
      </c>
      <c r="F32" s="441">
        <v>0.36562836576790586</v>
      </c>
      <c r="G32" s="445">
        <v>0.28969403961779694</v>
      </c>
    </row>
    <row r="33" spans="1:7" ht="15" customHeight="1">
      <c r="A33" s="439">
        <v>20</v>
      </c>
      <c r="B33" s="440" t="s">
        <v>22</v>
      </c>
      <c r="C33" s="441">
        <v>0.72674256958572669</v>
      </c>
      <c r="D33" s="441">
        <v>0.74880719803003681</v>
      </c>
      <c r="E33" s="441">
        <v>0.77702373638695932</v>
      </c>
      <c r="F33" s="441">
        <v>0.77100760571675786</v>
      </c>
      <c r="G33" s="445">
        <v>0.76925071275553736</v>
      </c>
    </row>
    <row r="34" spans="1:7" ht="15" customHeight="1">
      <c r="A34" s="439">
        <v>21</v>
      </c>
      <c r="B34" s="446" t="s">
        <v>23</v>
      </c>
      <c r="C34" s="441">
        <v>0.20938541124840987</v>
      </c>
      <c r="D34" s="441">
        <v>0.20475561258242744</v>
      </c>
      <c r="E34" s="441">
        <v>0.31950991449381555</v>
      </c>
      <c r="F34" s="441">
        <v>0.22830230748679953</v>
      </c>
      <c r="G34" s="445">
        <v>0.24450596692485432</v>
      </c>
    </row>
    <row r="35" spans="1:7" ht="15" customHeight="1">
      <c r="A35" s="447"/>
      <c r="B35" s="426" t="s">
        <v>400</v>
      </c>
      <c r="C35" s="320"/>
      <c r="D35" s="320"/>
      <c r="E35" s="320"/>
      <c r="F35" s="320"/>
      <c r="G35" s="321"/>
    </row>
    <row r="36" spans="1:7" ht="15" customHeight="1">
      <c r="A36" s="439">
        <v>22</v>
      </c>
      <c r="B36" s="448" t="s">
        <v>393</v>
      </c>
      <c r="C36" s="446">
        <v>307246026.69032496</v>
      </c>
      <c r="D36" s="446">
        <v>284074433.26709998</v>
      </c>
      <c r="E36" s="446">
        <v>364002821.09360003</v>
      </c>
      <c r="F36" s="320"/>
      <c r="G36" s="321"/>
    </row>
    <row r="37" spans="1:7" ht="15">
      <c r="A37" s="439">
        <v>23</v>
      </c>
      <c r="B37" s="440" t="s">
        <v>394</v>
      </c>
      <c r="C37" s="446">
        <v>86763605.298276603</v>
      </c>
      <c r="D37" s="449">
        <v>211179840.64003697</v>
      </c>
      <c r="E37" s="449">
        <v>256930199.31259182</v>
      </c>
      <c r="F37" s="320"/>
      <c r="G37" s="321"/>
    </row>
    <row r="38" spans="1:7" thickBot="1">
      <c r="A38" s="123">
        <v>24</v>
      </c>
      <c r="B38" s="236" t="s">
        <v>392</v>
      </c>
      <c r="C38" s="393">
        <v>1.5191118366610572</v>
      </c>
      <c r="D38" s="394">
        <v>1.3451777991977665</v>
      </c>
      <c r="E38" s="394">
        <v>1.4167381727312611</v>
      </c>
      <c r="F38" s="450"/>
      <c r="G38" s="451"/>
    </row>
    <row r="39" spans="1:7">
      <c r="A39" s="21"/>
    </row>
    <row r="40" spans="1:7" ht="39.75">
      <c r="B40" s="317" t="s">
        <v>405</v>
      </c>
    </row>
    <row r="41" spans="1:7" ht="65.25">
      <c r="B41" s="367" t="s">
        <v>399</v>
      </c>
      <c r="D41" s="341"/>
      <c r="E41" s="341"/>
      <c r="F41" s="341"/>
      <c r="G41" s="3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14" activePane="bottomRight" state="frozen"/>
      <selection activeCell="B4" sqref="B4"/>
      <selection pane="topRight" activeCell="B4" sqref="B4"/>
      <selection pane="bottomLeft" activeCell="B4" sqref="B4"/>
      <selection pane="bottomRight" activeCell="E39" sqref="E39"/>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5" ht="15.75">
      <c r="A1" s="18" t="s">
        <v>193</v>
      </c>
      <c r="B1" s="2" t="str">
        <f>'1. key ratios'!B1</f>
        <v>სს ბაზისბანკი</v>
      </c>
    </row>
    <row r="2" spans="1:15" ht="15.75">
      <c r="A2" s="18" t="s">
        <v>194</v>
      </c>
      <c r="B2" s="411">
        <f>'1. key ratios'!B2</f>
        <v>43281</v>
      </c>
    </row>
    <row r="3" spans="1:15" ht="15.75">
      <c r="A3" s="18"/>
    </row>
    <row r="4" spans="1:15" ht="16.5" thickBot="1">
      <c r="A4" s="32" t="s">
        <v>331</v>
      </c>
      <c r="B4" s="73" t="s">
        <v>246</v>
      </c>
      <c r="C4" s="32"/>
      <c r="D4" s="33"/>
      <c r="E4" s="33"/>
      <c r="F4" s="34"/>
      <c r="G4" s="34"/>
      <c r="H4" s="35" t="s">
        <v>97</v>
      </c>
    </row>
    <row r="5" spans="1:15" ht="15.75">
      <c r="A5" s="36"/>
      <c r="B5" s="37"/>
      <c r="C5" s="454" t="s">
        <v>199</v>
      </c>
      <c r="D5" s="455"/>
      <c r="E5" s="456"/>
      <c r="F5" s="454" t="s">
        <v>200</v>
      </c>
      <c r="G5" s="455"/>
      <c r="H5" s="457"/>
    </row>
    <row r="6" spans="1:15" ht="15.75">
      <c r="A6" s="38" t="s">
        <v>29</v>
      </c>
      <c r="B6" s="39" t="s">
        <v>157</v>
      </c>
      <c r="C6" s="40" t="s">
        <v>30</v>
      </c>
      <c r="D6" s="40" t="s">
        <v>98</v>
      </c>
      <c r="E6" s="40" t="s">
        <v>71</v>
      </c>
      <c r="F6" s="40" t="s">
        <v>30</v>
      </c>
      <c r="G6" s="40" t="s">
        <v>98</v>
      </c>
      <c r="H6" s="41" t="s">
        <v>71</v>
      </c>
    </row>
    <row r="7" spans="1:15" ht="15.75">
      <c r="A7" s="38">
        <v>1</v>
      </c>
      <c r="B7" s="42" t="s">
        <v>158</v>
      </c>
      <c r="C7" s="237">
        <v>13857124.119999999</v>
      </c>
      <c r="D7" s="237">
        <v>16416479.5614</v>
      </c>
      <c r="E7" s="238">
        <v>30273603.681400001</v>
      </c>
      <c r="F7" s="239">
        <v>10988620.68</v>
      </c>
      <c r="G7" s="240">
        <v>13350775.3486</v>
      </c>
      <c r="H7" s="241">
        <v>24339396.0286</v>
      </c>
      <c r="M7" s="416"/>
      <c r="N7" s="416"/>
      <c r="O7" s="416"/>
    </row>
    <row r="8" spans="1:15" ht="15.75">
      <c r="A8" s="38">
        <v>2</v>
      </c>
      <c r="B8" s="42" t="s">
        <v>159</v>
      </c>
      <c r="C8" s="237">
        <v>6672798.0999999996</v>
      </c>
      <c r="D8" s="237">
        <v>154622009.2383</v>
      </c>
      <c r="E8" s="238">
        <v>161294807.33829999</v>
      </c>
      <c r="F8" s="239">
        <v>11148938.630000001</v>
      </c>
      <c r="G8" s="240">
        <v>96445760.615999997</v>
      </c>
      <c r="H8" s="241">
        <v>107594699.24599999</v>
      </c>
      <c r="M8" s="416"/>
      <c r="N8" s="416"/>
      <c r="O8" s="416"/>
    </row>
    <row r="9" spans="1:15" ht="15.75">
      <c r="A9" s="38">
        <v>3</v>
      </c>
      <c r="B9" s="42" t="s">
        <v>160</v>
      </c>
      <c r="C9" s="237">
        <v>623871.6</v>
      </c>
      <c r="D9" s="237">
        <v>39908427.186900005</v>
      </c>
      <c r="E9" s="238">
        <v>40532298.786900006</v>
      </c>
      <c r="F9" s="239">
        <v>175855.33</v>
      </c>
      <c r="G9" s="240">
        <v>19628131.468699999</v>
      </c>
      <c r="H9" s="241">
        <v>19803986.798699997</v>
      </c>
      <c r="M9" s="416"/>
      <c r="N9" s="416"/>
      <c r="O9" s="416"/>
    </row>
    <row r="10" spans="1:15" ht="15.75">
      <c r="A10" s="38">
        <v>4</v>
      </c>
      <c r="B10" s="42" t="s">
        <v>189</v>
      </c>
      <c r="C10" s="237">
        <v>0</v>
      </c>
      <c r="D10" s="237">
        <v>0</v>
      </c>
      <c r="E10" s="238">
        <v>0</v>
      </c>
      <c r="F10" s="239">
        <v>0</v>
      </c>
      <c r="G10" s="240">
        <v>0</v>
      </c>
      <c r="H10" s="241">
        <v>0</v>
      </c>
      <c r="M10" s="416"/>
      <c r="N10" s="416"/>
      <c r="O10" s="416"/>
    </row>
    <row r="11" spans="1:15" ht="15.75">
      <c r="A11" s="38">
        <v>5</v>
      </c>
      <c r="B11" s="42" t="s">
        <v>161</v>
      </c>
      <c r="C11" s="237">
        <v>150702964.31999999</v>
      </c>
      <c r="D11" s="237">
        <v>0</v>
      </c>
      <c r="E11" s="238">
        <v>150702964.31999999</v>
      </c>
      <c r="F11" s="239">
        <v>126402536.42</v>
      </c>
      <c r="G11" s="240">
        <v>0</v>
      </c>
      <c r="H11" s="241">
        <v>126402536.42</v>
      </c>
      <c r="M11" s="416"/>
      <c r="N11" s="416"/>
      <c r="O11" s="416"/>
    </row>
    <row r="12" spans="1:15" ht="15.75">
      <c r="A12" s="38">
        <v>6.1</v>
      </c>
      <c r="B12" s="43" t="s">
        <v>162</v>
      </c>
      <c r="C12" s="237">
        <v>283452203.01999998</v>
      </c>
      <c r="D12" s="237">
        <v>502395536.7385</v>
      </c>
      <c r="E12" s="238">
        <v>785847739.75849998</v>
      </c>
      <c r="F12" s="239">
        <v>188430536.56</v>
      </c>
      <c r="G12" s="240">
        <v>422265974.9612</v>
      </c>
      <c r="H12" s="241">
        <v>610696511.52119994</v>
      </c>
      <c r="M12" s="416"/>
      <c r="N12" s="416"/>
      <c r="O12" s="416"/>
    </row>
    <row r="13" spans="1:15" ht="15.75">
      <c r="A13" s="38">
        <v>6.2</v>
      </c>
      <c r="B13" s="43" t="s">
        <v>163</v>
      </c>
      <c r="C13" s="237">
        <v>-9510796.2051814497</v>
      </c>
      <c r="D13" s="237">
        <v>-25201131.699415699</v>
      </c>
      <c r="E13" s="238">
        <v>-34711927.904597148</v>
      </c>
      <c r="F13" s="239">
        <v>-6095463.8427999998</v>
      </c>
      <c r="G13" s="240">
        <v>-21235950.556012001</v>
      </c>
      <c r="H13" s="241">
        <v>-27331414.398812</v>
      </c>
      <c r="M13" s="416"/>
      <c r="N13" s="416"/>
      <c r="O13" s="416"/>
    </row>
    <row r="14" spans="1:15" ht="15.75">
      <c r="A14" s="38">
        <v>6</v>
      </c>
      <c r="B14" s="42" t="s">
        <v>164</v>
      </c>
      <c r="C14" s="238">
        <v>273941406.8148185</v>
      </c>
      <c r="D14" s="238">
        <v>477194405.03908432</v>
      </c>
      <c r="E14" s="238">
        <v>751135811.85390282</v>
      </c>
      <c r="F14" s="238">
        <v>182335072.71720001</v>
      </c>
      <c r="G14" s="238">
        <v>401030024.40518802</v>
      </c>
      <c r="H14" s="241">
        <v>583365097.12238801</v>
      </c>
      <c r="M14" s="416"/>
      <c r="N14" s="416"/>
      <c r="O14" s="416"/>
    </row>
    <row r="15" spans="1:15" ht="15.75">
      <c r="A15" s="38">
        <v>7</v>
      </c>
      <c r="B15" s="42" t="s">
        <v>165</v>
      </c>
      <c r="C15" s="237">
        <v>4975095.55</v>
      </c>
      <c r="D15" s="237">
        <v>2809963.1347999997</v>
      </c>
      <c r="E15" s="238">
        <v>7785058.684799999</v>
      </c>
      <c r="F15" s="239">
        <v>3399804.78</v>
      </c>
      <c r="G15" s="240">
        <v>2570509.2267999998</v>
      </c>
      <c r="H15" s="241">
        <v>5970314.0067999996</v>
      </c>
      <c r="M15" s="416"/>
      <c r="N15" s="416"/>
      <c r="O15" s="416"/>
    </row>
    <row r="16" spans="1:15" ht="15.75">
      <c r="A16" s="38">
        <v>8</v>
      </c>
      <c r="B16" s="42" t="s">
        <v>166</v>
      </c>
      <c r="C16" s="237">
        <v>9506263.0720000006</v>
      </c>
      <c r="D16" s="237">
        <v>0</v>
      </c>
      <c r="E16" s="238">
        <v>9506263.0720000006</v>
      </c>
      <c r="F16" s="239">
        <v>4709515.5009999992</v>
      </c>
      <c r="G16" s="240">
        <v>0</v>
      </c>
      <c r="H16" s="241">
        <v>4709515.5009999992</v>
      </c>
      <c r="M16" s="416"/>
      <c r="N16" s="416"/>
      <c r="O16" s="416"/>
    </row>
    <row r="17" spans="1:15" ht="15.75">
      <c r="A17" s="38">
        <v>9</v>
      </c>
      <c r="B17" s="42" t="s">
        <v>167</v>
      </c>
      <c r="C17" s="237">
        <v>4362704.66</v>
      </c>
      <c r="D17" s="237">
        <v>0</v>
      </c>
      <c r="E17" s="238">
        <v>4362704.66</v>
      </c>
      <c r="F17" s="239">
        <v>3859355.1</v>
      </c>
      <c r="G17" s="240">
        <v>0</v>
      </c>
      <c r="H17" s="241">
        <v>3859355.1</v>
      </c>
      <c r="M17" s="416"/>
      <c r="N17" s="416"/>
      <c r="O17" s="416"/>
    </row>
    <row r="18" spans="1:15" ht="15.75">
      <c r="A18" s="38">
        <v>10</v>
      </c>
      <c r="B18" s="42" t="s">
        <v>168</v>
      </c>
      <c r="C18" s="237">
        <v>23862282.34</v>
      </c>
      <c r="D18" s="237">
        <v>0</v>
      </c>
      <c r="E18" s="238">
        <v>23862282.34</v>
      </c>
      <c r="F18" s="239">
        <v>21963347.52</v>
      </c>
      <c r="G18" s="240">
        <v>0</v>
      </c>
      <c r="H18" s="241">
        <v>21963347.52</v>
      </c>
      <c r="M18" s="416"/>
      <c r="N18" s="416"/>
      <c r="O18" s="416"/>
    </row>
    <row r="19" spans="1:15" ht="15.75">
      <c r="A19" s="38">
        <v>11</v>
      </c>
      <c r="B19" s="42" t="s">
        <v>169</v>
      </c>
      <c r="C19" s="237">
        <v>7971442.4952000007</v>
      </c>
      <c r="D19" s="237">
        <v>420204.553816</v>
      </c>
      <c r="E19" s="238">
        <v>8391647.0490160007</v>
      </c>
      <c r="F19" s="239">
        <v>4209335.0159999998</v>
      </c>
      <c r="G19" s="240">
        <v>261340.27929999999</v>
      </c>
      <c r="H19" s="241">
        <v>4470675.2952999994</v>
      </c>
      <c r="M19" s="416"/>
      <c r="N19" s="416"/>
      <c r="O19" s="416"/>
    </row>
    <row r="20" spans="1:15" ht="15.75">
      <c r="A20" s="38">
        <v>12</v>
      </c>
      <c r="B20" s="44" t="s">
        <v>170</v>
      </c>
      <c r="C20" s="238">
        <v>496475953.0720185</v>
      </c>
      <c r="D20" s="238">
        <v>691371488.71430039</v>
      </c>
      <c r="E20" s="238">
        <v>1187847441.7863188</v>
      </c>
      <c r="F20" s="238">
        <v>369192381.69420004</v>
      </c>
      <c r="G20" s="238">
        <v>533286541.34458804</v>
      </c>
      <c r="H20" s="241">
        <v>902478923.03878808</v>
      </c>
      <c r="M20" s="416"/>
      <c r="N20" s="416"/>
      <c r="O20" s="416"/>
    </row>
    <row r="21" spans="1:15" ht="15.75">
      <c r="A21" s="38"/>
      <c r="B21" s="39" t="s">
        <v>187</v>
      </c>
      <c r="C21" s="242"/>
      <c r="D21" s="242"/>
      <c r="E21" s="242"/>
      <c r="F21" s="243"/>
      <c r="G21" s="244"/>
      <c r="H21" s="245"/>
      <c r="M21" s="416"/>
      <c r="N21" s="416"/>
      <c r="O21" s="416"/>
    </row>
    <row r="22" spans="1:15" ht="15.75">
      <c r="A22" s="38">
        <v>13</v>
      </c>
      <c r="B22" s="42" t="s">
        <v>171</v>
      </c>
      <c r="C22" s="237">
        <v>25001144.460000001</v>
      </c>
      <c r="D22" s="237">
        <v>33096600</v>
      </c>
      <c r="E22" s="238">
        <v>58097744.460000001</v>
      </c>
      <c r="F22" s="239">
        <v>1344.96</v>
      </c>
      <c r="G22" s="240">
        <v>14816009.274600001</v>
      </c>
      <c r="H22" s="241">
        <v>14817354.234600002</v>
      </c>
      <c r="M22" s="416"/>
      <c r="N22" s="416"/>
      <c r="O22" s="416"/>
    </row>
    <row r="23" spans="1:15" ht="15.75">
      <c r="A23" s="38">
        <v>14</v>
      </c>
      <c r="B23" s="42" t="s">
        <v>172</v>
      </c>
      <c r="C23" s="237">
        <v>79437085.999999985</v>
      </c>
      <c r="D23" s="237">
        <v>53826908.156499997</v>
      </c>
      <c r="E23" s="238">
        <v>133263994.15649998</v>
      </c>
      <c r="F23" s="239">
        <v>67405471.659999996</v>
      </c>
      <c r="G23" s="240">
        <v>41286717.061099999</v>
      </c>
      <c r="H23" s="241">
        <v>108692188.7211</v>
      </c>
      <c r="M23" s="416"/>
      <c r="N23" s="416"/>
      <c r="O23" s="416"/>
    </row>
    <row r="24" spans="1:15" ht="15.75">
      <c r="A24" s="38">
        <v>15</v>
      </c>
      <c r="B24" s="42" t="s">
        <v>173</v>
      </c>
      <c r="C24" s="237">
        <v>42658100.710000001</v>
      </c>
      <c r="D24" s="237">
        <v>72795830.232299998</v>
      </c>
      <c r="E24" s="238">
        <v>115453930.94229999</v>
      </c>
      <c r="F24" s="239">
        <v>30731898</v>
      </c>
      <c r="G24" s="240">
        <v>81237394.985799998</v>
      </c>
      <c r="H24" s="241">
        <v>111969292.9858</v>
      </c>
      <c r="M24" s="416"/>
      <c r="N24" s="416"/>
      <c r="O24" s="416"/>
    </row>
    <row r="25" spans="1:15" ht="15.75">
      <c r="A25" s="38">
        <v>16</v>
      </c>
      <c r="B25" s="42" t="s">
        <v>174</v>
      </c>
      <c r="C25" s="237">
        <v>72451848.629999995</v>
      </c>
      <c r="D25" s="237">
        <v>301945962.21239996</v>
      </c>
      <c r="E25" s="238">
        <v>374397810.84239995</v>
      </c>
      <c r="F25" s="239">
        <v>22067542.439999998</v>
      </c>
      <c r="G25" s="240">
        <v>284480311.47539997</v>
      </c>
      <c r="H25" s="241">
        <v>306547853.91539997</v>
      </c>
      <c r="M25" s="416"/>
      <c r="N25" s="416"/>
      <c r="O25" s="416"/>
    </row>
    <row r="26" spans="1:15" ht="15.75">
      <c r="A26" s="38">
        <v>17</v>
      </c>
      <c r="B26" s="42" t="s">
        <v>175</v>
      </c>
      <c r="C26" s="242"/>
      <c r="D26" s="242"/>
      <c r="E26" s="238">
        <v>0</v>
      </c>
      <c r="F26" s="243"/>
      <c r="G26" s="244"/>
      <c r="H26" s="241">
        <v>0</v>
      </c>
      <c r="M26" s="416"/>
      <c r="N26" s="416"/>
      <c r="O26" s="416"/>
    </row>
    <row r="27" spans="1:15" ht="15.75">
      <c r="A27" s="38">
        <v>18</v>
      </c>
      <c r="B27" s="42" t="s">
        <v>176</v>
      </c>
      <c r="C27" s="237">
        <v>40000000</v>
      </c>
      <c r="D27" s="237">
        <v>248594015.4928</v>
      </c>
      <c r="E27" s="238">
        <v>288594015.4928</v>
      </c>
      <c r="F27" s="239">
        <v>37061166.299999997</v>
      </c>
      <c r="G27" s="240">
        <v>127420317.6002</v>
      </c>
      <c r="H27" s="241">
        <v>164481483.90020001</v>
      </c>
      <c r="M27" s="416"/>
      <c r="N27" s="416"/>
      <c r="O27" s="416"/>
    </row>
    <row r="28" spans="1:15" ht="15.75">
      <c r="A28" s="38">
        <v>19</v>
      </c>
      <c r="B28" s="42" t="s">
        <v>177</v>
      </c>
      <c r="C28" s="237">
        <v>1489432.6400000001</v>
      </c>
      <c r="D28" s="237">
        <v>8075575.6958999997</v>
      </c>
      <c r="E28" s="238">
        <v>9565008.3358999994</v>
      </c>
      <c r="F28" s="239">
        <v>622926.13</v>
      </c>
      <c r="G28" s="240">
        <v>5402865.1189999999</v>
      </c>
      <c r="H28" s="241">
        <v>6025791.2489999998</v>
      </c>
      <c r="M28" s="416"/>
      <c r="N28" s="416"/>
      <c r="O28" s="416"/>
    </row>
    <row r="29" spans="1:15" ht="15.75">
      <c r="A29" s="38">
        <v>20</v>
      </c>
      <c r="B29" s="42" t="s">
        <v>99</v>
      </c>
      <c r="C29" s="237">
        <v>9446880.5398036893</v>
      </c>
      <c r="D29" s="237">
        <v>1032904.22289317</v>
      </c>
      <c r="E29" s="238">
        <v>10479784.762696858</v>
      </c>
      <c r="F29" s="239">
        <v>8980821.6632000003</v>
      </c>
      <c r="G29" s="240">
        <v>1656119.494374</v>
      </c>
      <c r="H29" s="241">
        <v>10636941.157574</v>
      </c>
      <c r="M29" s="416"/>
      <c r="N29" s="416"/>
      <c r="O29" s="416"/>
    </row>
    <row r="30" spans="1:15" ht="15.75">
      <c r="A30" s="38">
        <v>21</v>
      </c>
      <c r="B30" s="42" t="s">
        <v>178</v>
      </c>
      <c r="C30" s="237">
        <v>0</v>
      </c>
      <c r="D30" s="237">
        <v>0</v>
      </c>
      <c r="E30" s="238">
        <v>0</v>
      </c>
      <c r="F30" s="239">
        <v>0</v>
      </c>
      <c r="G30" s="240">
        <v>0</v>
      </c>
      <c r="H30" s="241">
        <v>0</v>
      </c>
      <c r="M30" s="416"/>
      <c r="N30" s="416"/>
      <c r="O30" s="416"/>
    </row>
    <row r="31" spans="1:15" ht="15.75">
      <c r="A31" s="38">
        <v>22</v>
      </c>
      <c r="B31" s="44" t="s">
        <v>179</v>
      </c>
      <c r="C31" s="238">
        <v>270484492.97980368</v>
      </c>
      <c r="D31" s="238">
        <v>719367796.01279306</v>
      </c>
      <c r="E31" s="238">
        <v>989852288.99259675</v>
      </c>
      <c r="F31" s="238">
        <v>166871171.15319997</v>
      </c>
      <c r="G31" s="238">
        <v>556299735.01047397</v>
      </c>
      <c r="H31" s="241">
        <v>723170906.16367388</v>
      </c>
      <c r="M31" s="416"/>
      <c r="N31" s="416"/>
      <c r="O31" s="416"/>
    </row>
    <row r="32" spans="1:15" ht="15.75">
      <c r="A32" s="38"/>
      <c r="B32" s="39" t="s">
        <v>188</v>
      </c>
      <c r="C32" s="242"/>
      <c r="D32" s="242"/>
      <c r="E32" s="237"/>
      <c r="F32" s="243"/>
      <c r="G32" s="244"/>
      <c r="H32" s="245"/>
      <c r="M32" s="416"/>
      <c r="N32" s="416"/>
      <c r="O32" s="416"/>
    </row>
    <row r="33" spans="1:15" ht="15.75">
      <c r="A33" s="38">
        <v>23</v>
      </c>
      <c r="B33" s="42" t="s">
        <v>180</v>
      </c>
      <c r="C33" s="237">
        <v>16096897</v>
      </c>
      <c r="D33" s="242"/>
      <c r="E33" s="238">
        <v>16096897</v>
      </c>
      <c r="F33" s="239">
        <v>16057277</v>
      </c>
      <c r="G33" s="244"/>
      <c r="H33" s="241">
        <v>16057277</v>
      </c>
      <c r="M33" s="416"/>
      <c r="N33" s="416"/>
      <c r="O33" s="416"/>
    </row>
    <row r="34" spans="1:15" ht="15.75">
      <c r="A34" s="38">
        <v>24</v>
      </c>
      <c r="B34" s="42" t="s">
        <v>181</v>
      </c>
      <c r="C34" s="237">
        <v>0</v>
      </c>
      <c r="D34" s="242"/>
      <c r="E34" s="238">
        <v>0</v>
      </c>
      <c r="F34" s="239">
        <v>0</v>
      </c>
      <c r="G34" s="244"/>
      <c r="H34" s="241">
        <v>0</v>
      </c>
      <c r="M34" s="416"/>
      <c r="N34" s="416"/>
      <c r="O34" s="416"/>
    </row>
    <row r="35" spans="1:15" ht="15.75">
      <c r="A35" s="38">
        <v>25</v>
      </c>
      <c r="B35" s="43" t="s">
        <v>182</v>
      </c>
      <c r="C35" s="237">
        <v>0</v>
      </c>
      <c r="D35" s="242"/>
      <c r="E35" s="238">
        <v>0</v>
      </c>
      <c r="F35" s="239">
        <v>0</v>
      </c>
      <c r="G35" s="244"/>
      <c r="H35" s="241">
        <v>0</v>
      </c>
      <c r="M35" s="416"/>
      <c r="N35" s="416"/>
      <c r="O35" s="416"/>
    </row>
    <row r="36" spans="1:15" ht="15.75">
      <c r="A36" s="38">
        <v>26</v>
      </c>
      <c r="B36" s="42" t="s">
        <v>183</v>
      </c>
      <c r="C36" s="237">
        <v>75284047.799999997</v>
      </c>
      <c r="D36" s="242"/>
      <c r="E36" s="238">
        <v>75284047.799999997</v>
      </c>
      <c r="F36" s="239">
        <v>74865296.099999994</v>
      </c>
      <c r="G36" s="244"/>
      <c r="H36" s="241">
        <v>74865296.099999994</v>
      </c>
      <c r="M36" s="416"/>
      <c r="N36" s="416"/>
      <c r="O36" s="416"/>
    </row>
    <row r="37" spans="1:15" ht="15.75">
      <c r="A37" s="38">
        <v>27</v>
      </c>
      <c r="B37" s="42" t="s">
        <v>184</v>
      </c>
      <c r="C37" s="237">
        <v>82128715.530000001</v>
      </c>
      <c r="D37" s="242"/>
      <c r="E37" s="238">
        <v>82128715.530000001</v>
      </c>
      <c r="F37" s="239">
        <v>65529804.509999998</v>
      </c>
      <c r="G37" s="244"/>
      <c r="H37" s="241">
        <v>65529804.509999998</v>
      </c>
      <c r="M37" s="416"/>
      <c r="N37" s="416"/>
      <c r="O37" s="416"/>
    </row>
    <row r="38" spans="1:15" ht="15.75">
      <c r="A38" s="38">
        <v>28</v>
      </c>
      <c r="B38" s="42" t="s">
        <v>185</v>
      </c>
      <c r="C38" s="237">
        <v>15883837.269899998</v>
      </c>
      <c r="D38" s="242"/>
      <c r="E38" s="238">
        <v>15883837.269899998</v>
      </c>
      <c r="F38" s="239">
        <v>14253984.075113866</v>
      </c>
      <c r="G38" s="244"/>
      <c r="H38" s="241">
        <v>14253984.075113866</v>
      </c>
      <c r="M38" s="416"/>
      <c r="N38" s="416"/>
      <c r="O38" s="416"/>
    </row>
    <row r="39" spans="1:15" ht="15.75">
      <c r="A39" s="38">
        <v>29</v>
      </c>
      <c r="B39" s="42" t="s">
        <v>201</v>
      </c>
      <c r="C39" s="237">
        <v>8601655.1899999995</v>
      </c>
      <c r="D39" s="242"/>
      <c r="E39" s="238">
        <v>8601655.1899999995</v>
      </c>
      <c r="F39" s="239">
        <v>8601655.1899999995</v>
      </c>
      <c r="G39" s="244"/>
      <c r="H39" s="241">
        <v>8601655.1899999995</v>
      </c>
      <c r="M39" s="416"/>
      <c r="N39" s="416"/>
      <c r="O39" s="416"/>
    </row>
    <row r="40" spans="1:15" ht="15.75">
      <c r="A40" s="38">
        <v>30</v>
      </c>
      <c r="B40" s="44" t="s">
        <v>186</v>
      </c>
      <c r="C40" s="237">
        <v>197995152.78989998</v>
      </c>
      <c r="D40" s="242"/>
      <c r="E40" s="238">
        <v>197995152.78989998</v>
      </c>
      <c r="F40" s="239">
        <v>179308016.87511384</v>
      </c>
      <c r="G40" s="244"/>
      <c r="H40" s="241">
        <v>179308016.87511384</v>
      </c>
      <c r="M40" s="416"/>
      <c r="N40" s="416"/>
      <c r="O40" s="416"/>
    </row>
    <row r="41" spans="1:15" ht="16.5" thickBot="1">
      <c r="A41" s="45">
        <v>31</v>
      </c>
      <c r="B41" s="46" t="s">
        <v>202</v>
      </c>
      <c r="C41" s="246">
        <v>468479645.76970363</v>
      </c>
      <c r="D41" s="246">
        <v>719367796.01279306</v>
      </c>
      <c r="E41" s="246">
        <v>1187847441.7824967</v>
      </c>
      <c r="F41" s="246">
        <v>346179188.02831382</v>
      </c>
      <c r="G41" s="246">
        <v>556299735.01047397</v>
      </c>
      <c r="H41" s="247">
        <v>902478923.03878784</v>
      </c>
      <c r="M41" s="416"/>
      <c r="N41" s="416"/>
      <c r="O41" s="416"/>
    </row>
    <row r="43" spans="1:15">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46" activePane="bottomRight" state="frozen"/>
      <selection activeCell="B4" sqref="B4"/>
      <selection pane="topRight" activeCell="B4" sqref="B4"/>
      <selection pane="bottomLeft" activeCell="B4" sqref="B4"/>
      <selection pane="bottomRight" activeCell="E70" sqref="E70"/>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5" ht="15.75">
      <c r="A1" s="18" t="s">
        <v>193</v>
      </c>
      <c r="B1" s="341" t="str">
        <f>'1. key ratios'!B1</f>
        <v>სს ბაზისბანკი</v>
      </c>
      <c r="C1" s="17"/>
    </row>
    <row r="2" spans="1:15" ht="15.75">
      <c r="A2" s="18" t="s">
        <v>194</v>
      </c>
      <c r="B2" s="411">
        <f>'1. key ratios'!B2</f>
        <v>43281</v>
      </c>
      <c r="C2" s="30"/>
      <c r="D2" s="19"/>
      <c r="E2" s="19"/>
      <c r="F2" s="19"/>
      <c r="G2" s="19"/>
      <c r="H2" s="19"/>
    </row>
    <row r="3" spans="1:15" ht="15.75">
      <c r="A3" s="18"/>
      <c r="B3" s="17"/>
      <c r="C3" s="30"/>
      <c r="D3" s="19"/>
      <c r="E3" s="19"/>
      <c r="F3" s="19"/>
      <c r="G3" s="19"/>
      <c r="H3" s="19"/>
    </row>
    <row r="4" spans="1:15" ht="16.5" thickBot="1">
      <c r="A4" s="48" t="s">
        <v>332</v>
      </c>
      <c r="B4" s="31" t="s">
        <v>227</v>
      </c>
      <c r="C4" s="34"/>
      <c r="D4" s="34"/>
      <c r="E4" s="34"/>
      <c r="F4" s="48"/>
      <c r="G4" s="48"/>
      <c r="H4" s="49" t="s">
        <v>97</v>
      </c>
    </row>
    <row r="5" spans="1:15" ht="15.75">
      <c r="A5" s="124"/>
      <c r="B5" s="125"/>
      <c r="C5" s="454" t="s">
        <v>199</v>
      </c>
      <c r="D5" s="455"/>
      <c r="E5" s="456"/>
      <c r="F5" s="454" t="s">
        <v>200</v>
      </c>
      <c r="G5" s="455"/>
      <c r="H5" s="457"/>
    </row>
    <row r="6" spans="1:15">
      <c r="A6" s="126" t="s">
        <v>29</v>
      </c>
      <c r="B6" s="50"/>
      <c r="C6" s="51" t="s">
        <v>30</v>
      </c>
      <c r="D6" s="51" t="s">
        <v>100</v>
      </c>
      <c r="E6" s="51" t="s">
        <v>71</v>
      </c>
      <c r="F6" s="51" t="s">
        <v>30</v>
      </c>
      <c r="G6" s="51" t="s">
        <v>100</v>
      </c>
      <c r="H6" s="127" t="s">
        <v>71</v>
      </c>
    </row>
    <row r="7" spans="1:15">
      <c r="A7" s="128"/>
      <c r="B7" s="53" t="s">
        <v>96</v>
      </c>
      <c r="C7" s="54"/>
      <c r="D7" s="54"/>
      <c r="E7" s="54"/>
      <c r="F7" s="54"/>
      <c r="G7" s="54"/>
      <c r="H7" s="129"/>
    </row>
    <row r="8" spans="1:15" ht="15.75">
      <c r="A8" s="128">
        <v>1</v>
      </c>
      <c r="B8" s="55" t="s">
        <v>101</v>
      </c>
      <c r="C8" s="248">
        <v>333212.75</v>
      </c>
      <c r="D8" s="248">
        <v>671660.29</v>
      </c>
      <c r="E8" s="238">
        <v>1004873.04</v>
      </c>
      <c r="F8" s="248">
        <v>284328.15000000002</v>
      </c>
      <c r="G8" s="248">
        <v>188677.12</v>
      </c>
      <c r="H8" s="249">
        <v>473005.27</v>
      </c>
      <c r="M8" s="417"/>
      <c r="N8" s="417"/>
      <c r="O8" s="417"/>
    </row>
    <row r="9" spans="1:15" ht="15.75">
      <c r="A9" s="128">
        <v>2</v>
      </c>
      <c r="B9" s="55" t="s">
        <v>102</v>
      </c>
      <c r="C9" s="250">
        <v>14255113.327099998</v>
      </c>
      <c r="D9" s="250">
        <v>22014488.574199997</v>
      </c>
      <c r="E9" s="238">
        <v>36269601.901299998</v>
      </c>
      <c r="F9" s="250">
        <v>9071359.6026999988</v>
      </c>
      <c r="G9" s="250">
        <v>19953383.285299998</v>
      </c>
      <c r="H9" s="249">
        <v>29024742.887999997</v>
      </c>
      <c r="M9" s="417"/>
      <c r="N9" s="417"/>
      <c r="O9" s="417"/>
    </row>
    <row r="10" spans="1:15" ht="15.75">
      <c r="A10" s="128">
        <v>2.1</v>
      </c>
      <c r="B10" s="56" t="s">
        <v>103</v>
      </c>
      <c r="C10" s="248">
        <v>204309.96</v>
      </c>
      <c r="D10" s="248"/>
      <c r="E10" s="238">
        <v>204309.96</v>
      </c>
      <c r="F10" s="248">
        <v>171989.17980000001</v>
      </c>
      <c r="G10" s="248"/>
      <c r="H10" s="249">
        <v>171989.17980000001</v>
      </c>
      <c r="M10" s="417"/>
      <c r="N10" s="417"/>
      <c r="O10" s="417"/>
    </row>
    <row r="11" spans="1:15" ht="15.75">
      <c r="A11" s="128">
        <v>2.2000000000000002</v>
      </c>
      <c r="B11" s="56" t="s">
        <v>104</v>
      </c>
      <c r="C11" s="248">
        <v>2190135.9717000001</v>
      </c>
      <c r="D11" s="248">
        <v>9723004.3959999997</v>
      </c>
      <c r="E11" s="238">
        <v>11913140.367699999</v>
      </c>
      <c r="F11" s="248">
        <v>1942378.6292999999</v>
      </c>
      <c r="G11" s="248">
        <v>7883127.2614000002</v>
      </c>
      <c r="H11" s="249">
        <v>9825505.8906999994</v>
      </c>
      <c r="M11" s="417"/>
      <c r="N11" s="417"/>
      <c r="O11" s="417"/>
    </row>
    <row r="12" spans="1:15" ht="15.75">
      <c r="A12" s="128">
        <v>2.2999999999999998</v>
      </c>
      <c r="B12" s="56" t="s">
        <v>105</v>
      </c>
      <c r="C12" s="248">
        <v>436108.53129999997</v>
      </c>
      <c r="D12" s="248">
        <v>297229.70559999999</v>
      </c>
      <c r="E12" s="238">
        <v>733338.2368999999</v>
      </c>
      <c r="F12" s="248">
        <v>262503.81760000001</v>
      </c>
      <c r="G12" s="248">
        <v>6105.5177000000003</v>
      </c>
      <c r="H12" s="249">
        <v>268609.33530000004</v>
      </c>
      <c r="M12" s="417"/>
      <c r="N12" s="417"/>
      <c r="O12" s="417"/>
    </row>
    <row r="13" spans="1:15" ht="15.75">
      <c r="A13" s="128">
        <v>2.4</v>
      </c>
      <c r="B13" s="56" t="s">
        <v>106</v>
      </c>
      <c r="C13" s="248">
        <v>449546.40669999999</v>
      </c>
      <c r="D13" s="248">
        <v>345576.68780000001</v>
      </c>
      <c r="E13" s="238">
        <v>795123.09450000001</v>
      </c>
      <c r="F13" s="248">
        <v>252773.1727</v>
      </c>
      <c r="G13" s="248">
        <v>429443.88520000002</v>
      </c>
      <c r="H13" s="249">
        <v>682217.05790000001</v>
      </c>
      <c r="M13" s="417"/>
      <c r="N13" s="417"/>
      <c r="O13" s="417"/>
    </row>
    <row r="14" spans="1:15" ht="15.75">
      <c r="A14" s="128">
        <v>2.5</v>
      </c>
      <c r="B14" s="56" t="s">
        <v>107</v>
      </c>
      <c r="C14" s="248">
        <v>485528.06310000003</v>
      </c>
      <c r="D14" s="248">
        <v>2052601.8415999999</v>
      </c>
      <c r="E14" s="238">
        <v>2538129.9046999998</v>
      </c>
      <c r="F14" s="248">
        <v>296409.07459999999</v>
      </c>
      <c r="G14" s="248">
        <v>2236861.9279</v>
      </c>
      <c r="H14" s="249">
        <v>2533271.0024999999</v>
      </c>
      <c r="M14" s="417"/>
      <c r="N14" s="417"/>
      <c r="O14" s="417"/>
    </row>
    <row r="15" spans="1:15" ht="15.75">
      <c r="A15" s="128">
        <v>2.6</v>
      </c>
      <c r="B15" s="56" t="s">
        <v>108</v>
      </c>
      <c r="C15" s="248">
        <v>684866.92310000001</v>
      </c>
      <c r="D15" s="248">
        <v>387876.95059999998</v>
      </c>
      <c r="E15" s="238">
        <v>1072743.8736999999</v>
      </c>
      <c r="F15" s="248">
        <v>373243.7721</v>
      </c>
      <c r="G15" s="248">
        <v>518468.52919999999</v>
      </c>
      <c r="H15" s="249">
        <v>891712.30129999993</v>
      </c>
      <c r="M15" s="417"/>
      <c r="N15" s="417"/>
      <c r="O15" s="417"/>
    </row>
    <row r="16" spans="1:15" ht="15.75">
      <c r="A16" s="128">
        <v>2.7</v>
      </c>
      <c r="B16" s="56" t="s">
        <v>109</v>
      </c>
      <c r="C16" s="248">
        <v>10126.948</v>
      </c>
      <c r="D16" s="248">
        <v>372756.2721</v>
      </c>
      <c r="E16" s="238">
        <v>382883.22009999998</v>
      </c>
      <c r="F16" s="248">
        <v>76.784099999999995</v>
      </c>
      <c r="G16" s="248">
        <v>24971.6597</v>
      </c>
      <c r="H16" s="249">
        <v>25048.443800000001</v>
      </c>
      <c r="M16" s="417"/>
      <c r="N16" s="417"/>
      <c r="O16" s="417"/>
    </row>
    <row r="17" spans="1:15" ht="15.75">
      <c r="A17" s="128">
        <v>2.8</v>
      </c>
      <c r="B17" s="56" t="s">
        <v>110</v>
      </c>
      <c r="C17" s="248">
        <v>7657955.2023999998</v>
      </c>
      <c r="D17" s="248">
        <v>6427290.4285000004</v>
      </c>
      <c r="E17" s="238">
        <v>14085245.630899999</v>
      </c>
      <c r="F17" s="248">
        <v>3973106.48</v>
      </c>
      <c r="G17" s="248">
        <v>6769155.0374999996</v>
      </c>
      <c r="H17" s="249">
        <v>10742261.5175</v>
      </c>
      <c r="M17" s="417"/>
      <c r="N17" s="417"/>
      <c r="O17" s="417"/>
    </row>
    <row r="18" spans="1:15" ht="15.75">
      <c r="A18" s="128">
        <v>2.9</v>
      </c>
      <c r="B18" s="56" t="s">
        <v>111</v>
      </c>
      <c r="C18" s="248">
        <v>2136535.3207999999</v>
      </c>
      <c r="D18" s="248">
        <v>2408152.2919999999</v>
      </c>
      <c r="E18" s="238">
        <v>4544687.6128000002</v>
      </c>
      <c r="F18" s="248">
        <v>1798878.6924999999</v>
      </c>
      <c r="G18" s="248">
        <v>2085249.4667</v>
      </c>
      <c r="H18" s="249">
        <v>3884128.1591999996</v>
      </c>
      <c r="M18" s="417"/>
      <c r="N18" s="417"/>
      <c r="O18" s="417"/>
    </row>
    <row r="19" spans="1:15" ht="15.75">
      <c r="A19" s="128">
        <v>3</v>
      </c>
      <c r="B19" s="55" t="s">
        <v>112</v>
      </c>
      <c r="C19" s="248">
        <v>329859.44</v>
      </c>
      <c r="D19" s="248">
        <v>754560.57</v>
      </c>
      <c r="E19" s="238">
        <v>1084420.01</v>
      </c>
      <c r="F19" s="248">
        <v>144919.87</v>
      </c>
      <c r="G19" s="248">
        <v>471732.66</v>
      </c>
      <c r="H19" s="249">
        <v>616652.53</v>
      </c>
      <c r="M19" s="417"/>
      <c r="N19" s="417"/>
      <c r="O19" s="417"/>
    </row>
    <row r="20" spans="1:15" ht="15.75">
      <c r="A20" s="128">
        <v>4</v>
      </c>
      <c r="B20" s="55" t="s">
        <v>113</v>
      </c>
      <c r="C20" s="248">
        <v>5705367.8200000003</v>
      </c>
      <c r="D20" s="248"/>
      <c r="E20" s="238">
        <v>5705367.8200000003</v>
      </c>
      <c r="F20" s="248">
        <v>4847348.08</v>
      </c>
      <c r="G20" s="248"/>
      <c r="H20" s="249">
        <v>4847348.08</v>
      </c>
      <c r="M20" s="417"/>
      <c r="N20" s="417"/>
      <c r="O20" s="417"/>
    </row>
    <row r="21" spans="1:15" ht="15.75">
      <c r="A21" s="128">
        <v>5</v>
      </c>
      <c r="B21" s="55" t="s">
        <v>114</v>
      </c>
      <c r="C21" s="248">
        <v>634870.76</v>
      </c>
      <c r="D21" s="248">
        <v>104995.05</v>
      </c>
      <c r="E21" s="238">
        <v>739865.81</v>
      </c>
      <c r="F21" s="248">
        <v>381840.68</v>
      </c>
      <c r="G21" s="248">
        <v>74551.48</v>
      </c>
      <c r="H21" s="249">
        <v>456392.16</v>
      </c>
      <c r="M21" s="417"/>
      <c r="N21" s="417"/>
      <c r="O21" s="417"/>
    </row>
    <row r="22" spans="1:15" ht="15.75">
      <c r="A22" s="128">
        <v>6</v>
      </c>
      <c r="B22" s="57" t="s">
        <v>115</v>
      </c>
      <c r="C22" s="250">
        <v>21258424.097100001</v>
      </c>
      <c r="D22" s="250">
        <v>23545704.484199997</v>
      </c>
      <c r="E22" s="238">
        <v>44804128.581299998</v>
      </c>
      <c r="F22" s="250">
        <v>14729796.382699998</v>
      </c>
      <c r="G22" s="250">
        <v>20688344.545299999</v>
      </c>
      <c r="H22" s="249">
        <v>35418140.927999996</v>
      </c>
      <c r="M22" s="417"/>
      <c r="N22" s="417"/>
      <c r="O22" s="417"/>
    </row>
    <row r="23" spans="1:15" ht="15.75">
      <c r="A23" s="128"/>
      <c r="B23" s="53" t="s">
        <v>94</v>
      </c>
      <c r="C23" s="248"/>
      <c r="D23" s="248"/>
      <c r="E23" s="237"/>
      <c r="F23" s="248"/>
      <c r="G23" s="248"/>
      <c r="H23" s="251"/>
      <c r="M23" s="417"/>
      <c r="N23" s="417"/>
      <c r="O23" s="417"/>
    </row>
    <row r="24" spans="1:15" ht="15.75">
      <c r="A24" s="128">
        <v>7</v>
      </c>
      <c r="B24" s="55" t="s">
        <v>116</v>
      </c>
      <c r="C24" s="248">
        <v>2742356.0005999999</v>
      </c>
      <c r="D24" s="248">
        <v>838444.81420000002</v>
      </c>
      <c r="E24" s="238">
        <v>3580800.8147999998</v>
      </c>
      <c r="F24" s="248">
        <v>2083619.9487999999</v>
      </c>
      <c r="G24" s="248">
        <v>1055416.2291000001</v>
      </c>
      <c r="H24" s="249">
        <v>3139036.1779</v>
      </c>
      <c r="M24" s="417"/>
      <c r="N24" s="417"/>
      <c r="O24" s="417"/>
    </row>
    <row r="25" spans="1:15" ht="15.75">
      <c r="A25" s="128">
        <v>8</v>
      </c>
      <c r="B25" s="55" t="s">
        <v>117</v>
      </c>
      <c r="C25" s="248">
        <v>2421408.4235999999</v>
      </c>
      <c r="D25" s="248">
        <v>4572702.6030000001</v>
      </c>
      <c r="E25" s="238">
        <v>6994111.0265999995</v>
      </c>
      <c r="F25" s="248">
        <v>911738.27789999999</v>
      </c>
      <c r="G25" s="248">
        <v>4981775.6697000004</v>
      </c>
      <c r="H25" s="249">
        <v>5893513.9476000005</v>
      </c>
      <c r="M25" s="417"/>
      <c r="N25" s="417"/>
      <c r="O25" s="417"/>
    </row>
    <row r="26" spans="1:15" ht="15.75">
      <c r="A26" s="128">
        <v>9</v>
      </c>
      <c r="B26" s="55" t="s">
        <v>118</v>
      </c>
      <c r="C26" s="248">
        <v>604354.06000000006</v>
      </c>
      <c r="D26" s="248">
        <v>175126.97</v>
      </c>
      <c r="E26" s="238">
        <v>779481.03</v>
      </c>
      <c r="F26" s="248">
        <v>191578.73</v>
      </c>
      <c r="G26" s="248">
        <v>147854.20000000001</v>
      </c>
      <c r="H26" s="249">
        <v>339432.93000000005</v>
      </c>
      <c r="M26" s="417"/>
      <c r="N26" s="417"/>
      <c r="O26" s="417"/>
    </row>
    <row r="27" spans="1:15" ht="15.75">
      <c r="A27" s="128">
        <v>10</v>
      </c>
      <c r="B27" s="55" t="s">
        <v>119</v>
      </c>
      <c r="C27" s="248">
        <v>68853.539999999994</v>
      </c>
      <c r="D27" s="248"/>
      <c r="E27" s="238">
        <v>68853.539999999994</v>
      </c>
      <c r="F27" s="248">
        <v>79359.89</v>
      </c>
      <c r="G27" s="248"/>
      <c r="H27" s="249">
        <v>79359.89</v>
      </c>
      <c r="M27" s="417"/>
      <c r="N27" s="417"/>
      <c r="O27" s="417"/>
    </row>
    <row r="28" spans="1:15" ht="15.75">
      <c r="A28" s="128">
        <v>11</v>
      </c>
      <c r="B28" s="55" t="s">
        <v>120</v>
      </c>
      <c r="C28" s="248">
        <v>1429760.15</v>
      </c>
      <c r="D28" s="248">
        <v>6482194.4100000001</v>
      </c>
      <c r="E28" s="238">
        <v>7911954.5600000005</v>
      </c>
      <c r="F28" s="248">
        <v>1127408.22</v>
      </c>
      <c r="G28" s="248">
        <v>3442709.4</v>
      </c>
      <c r="H28" s="249">
        <v>4570117.62</v>
      </c>
      <c r="M28" s="417"/>
      <c r="N28" s="417"/>
      <c r="O28" s="417"/>
    </row>
    <row r="29" spans="1:15" ht="15.75">
      <c r="A29" s="128">
        <v>12</v>
      </c>
      <c r="B29" s="55" t="s">
        <v>121</v>
      </c>
      <c r="C29" s="248"/>
      <c r="D29" s="248"/>
      <c r="E29" s="238">
        <v>0</v>
      </c>
      <c r="F29" s="248"/>
      <c r="G29" s="248"/>
      <c r="H29" s="249">
        <v>0</v>
      </c>
      <c r="M29" s="417"/>
      <c r="N29" s="417"/>
      <c r="O29" s="417"/>
    </row>
    <row r="30" spans="1:15" ht="15.75">
      <c r="A30" s="128">
        <v>13</v>
      </c>
      <c r="B30" s="58" t="s">
        <v>122</v>
      </c>
      <c r="C30" s="250">
        <v>7266732.1742000002</v>
      </c>
      <c r="D30" s="250">
        <v>12068468.7972</v>
      </c>
      <c r="E30" s="238">
        <v>19335200.9714</v>
      </c>
      <c r="F30" s="250">
        <v>4393705.0667000003</v>
      </c>
      <c r="G30" s="250">
        <v>9627755.4988000002</v>
      </c>
      <c r="H30" s="249">
        <v>14021460.5655</v>
      </c>
      <c r="M30" s="417"/>
      <c r="N30" s="417"/>
      <c r="O30" s="417"/>
    </row>
    <row r="31" spans="1:15" ht="15.75">
      <c r="A31" s="128">
        <v>14</v>
      </c>
      <c r="B31" s="58" t="s">
        <v>123</v>
      </c>
      <c r="C31" s="250">
        <v>13991691.922900001</v>
      </c>
      <c r="D31" s="250">
        <v>11477235.686999997</v>
      </c>
      <c r="E31" s="238">
        <v>25468927.609899998</v>
      </c>
      <c r="F31" s="250">
        <v>10336091.315999998</v>
      </c>
      <c r="G31" s="250">
        <v>11060589.046499999</v>
      </c>
      <c r="H31" s="249">
        <v>21396680.362499997</v>
      </c>
      <c r="M31" s="417"/>
      <c r="N31" s="417"/>
      <c r="O31" s="417"/>
    </row>
    <row r="32" spans="1:15">
      <c r="A32" s="128"/>
      <c r="B32" s="53"/>
      <c r="C32" s="252"/>
      <c r="D32" s="252"/>
      <c r="E32" s="252"/>
      <c r="F32" s="252"/>
      <c r="G32" s="252"/>
      <c r="H32" s="253"/>
      <c r="M32" s="417"/>
      <c r="N32" s="417"/>
      <c r="O32" s="417"/>
    </row>
    <row r="33" spans="1:15" ht="15.75">
      <c r="A33" s="128"/>
      <c r="B33" s="53" t="s">
        <v>124</v>
      </c>
      <c r="C33" s="248"/>
      <c r="D33" s="248"/>
      <c r="E33" s="237"/>
      <c r="F33" s="248"/>
      <c r="G33" s="248"/>
      <c r="H33" s="251"/>
      <c r="M33" s="417"/>
      <c r="N33" s="417"/>
      <c r="O33" s="417"/>
    </row>
    <row r="34" spans="1:15" ht="15.75">
      <c r="A34" s="128">
        <v>15</v>
      </c>
      <c r="B34" s="52" t="s">
        <v>95</v>
      </c>
      <c r="C34" s="254">
        <v>1934047.65</v>
      </c>
      <c r="D34" s="254">
        <v>855083.06</v>
      </c>
      <c r="E34" s="238">
        <v>2789130.71</v>
      </c>
      <c r="F34" s="254">
        <v>893327.5199999999</v>
      </c>
      <c r="G34" s="254">
        <v>423565.64000000013</v>
      </c>
      <c r="H34" s="249">
        <v>1316893.1600000001</v>
      </c>
      <c r="M34" s="417"/>
      <c r="N34" s="417"/>
      <c r="O34" s="417"/>
    </row>
    <row r="35" spans="1:15" ht="15.75">
      <c r="A35" s="128">
        <v>15.1</v>
      </c>
      <c r="B35" s="56" t="s">
        <v>125</v>
      </c>
      <c r="C35" s="248">
        <v>2707440.96</v>
      </c>
      <c r="D35" s="248">
        <v>2170939.46</v>
      </c>
      <c r="E35" s="238">
        <v>4878380.42</v>
      </c>
      <c r="F35" s="248">
        <v>1549746.67</v>
      </c>
      <c r="G35" s="248">
        <v>1218412.8500000001</v>
      </c>
      <c r="H35" s="249">
        <v>2768159.52</v>
      </c>
      <c r="M35" s="417"/>
      <c r="N35" s="417"/>
      <c r="O35" s="417"/>
    </row>
    <row r="36" spans="1:15" ht="15.75">
      <c r="A36" s="128">
        <v>15.2</v>
      </c>
      <c r="B36" s="56" t="s">
        <v>126</v>
      </c>
      <c r="C36" s="248">
        <v>773393.31</v>
      </c>
      <c r="D36" s="248">
        <v>1315856.3999999999</v>
      </c>
      <c r="E36" s="238">
        <v>2089249.71</v>
      </c>
      <c r="F36" s="248">
        <v>656419.15</v>
      </c>
      <c r="G36" s="248">
        <v>794847.21</v>
      </c>
      <c r="H36" s="249">
        <v>1451266.3599999999</v>
      </c>
      <c r="M36" s="417"/>
      <c r="N36" s="417"/>
      <c r="O36" s="417"/>
    </row>
    <row r="37" spans="1:15" ht="15.75">
      <c r="A37" s="128">
        <v>16</v>
      </c>
      <c r="B37" s="55" t="s">
        <v>127</v>
      </c>
      <c r="C37" s="248"/>
      <c r="D37" s="248"/>
      <c r="E37" s="238">
        <v>0</v>
      </c>
      <c r="F37" s="248"/>
      <c r="G37" s="248"/>
      <c r="H37" s="249">
        <v>0</v>
      </c>
      <c r="M37" s="417"/>
      <c r="N37" s="417"/>
      <c r="O37" s="417"/>
    </row>
    <row r="38" spans="1:15" ht="15.75">
      <c r="A38" s="128">
        <v>17</v>
      </c>
      <c r="B38" s="55" t="s">
        <v>128</v>
      </c>
      <c r="C38" s="248"/>
      <c r="D38" s="248"/>
      <c r="E38" s="238">
        <v>0</v>
      </c>
      <c r="F38" s="248"/>
      <c r="G38" s="248"/>
      <c r="H38" s="249">
        <v>0</v>
      </c>
      <c r="M38" s="417"/>
      <c r="N38" s="417"/>
      <c r="O38" s="417"/>
    </row>
    <row r="39" spans="1:15" ht="15.75">
      <c r="A39" s="128">
        <v>18</v>
      </c>
      <c r="B39" s="55" t="s">
        <v>129</v>
      </c>
      <c r="C39" s="248"/>
      <c r="D39" s="248"/>
      <c r="E39" s="238">
        <v>0</v>
      </c>
      <c r="F39" s="248"/>
      <c r="G39" s="248"/>
      <c r="H39" s="249">
        <v>0</v>
      </c>
      <c r="M39" s="417"/>
      <c r="N39" s="417"/>
      <c r="O39" s="417"/>
    </row>
    <row r="40" spans="1:15" ht="15.75">
      <c r="A40" s="128">
        <v>19</v>
      </c>
      <c r="B40" s="55" t="s">
        <v>130</v>
      </c>
      <c r="C40" s="248">
        <v>1937518.08</v>
      </c>
      <c r="D40" s="248"/>
      <c r="E40" s="238">
        <v>1937518.08</v>
      </c>
      <c r="F40" s="248">
        <v>1830302.69</v>
      </c>
      <c r="G40" s="248"/>
      <c r="H40" s="249">
        <v>1830302.69</v>
      </c>
      <c r="M40" s="417"/>
      <c r="N40" s="417"/>
      <c r="O40" s="417"/>
    </row>
    <row r="41" spans="1:15" ht="15.75">
      <c r="A41" s="128">
        <v>20</v>
      </c>
      <c r="B41" s="55" t="s">
        <v>131</v>
      </c>
      <c r="C41" s="248">
        <v>-188970.33</v>
      </c>
      <c r="D41" s="248"/>
      <c r="E41" s="238">
        <v>-188970.33</v>
      </c>
      <c r="F41" s="248">
        <v>-179304.61</v>
      </c>
      <c r="G41" s="248"/>
      <c r="H41" s="249">
        <v>-179304.61</v>
      </c>
      <c r="M41" s="417"/>
      <c r="N41" s="417"/>
      <c r="O41" s="417"/>
    </row>
    <row r="42" spans="1:15" ht="15.75">
      <c r="A42" s="128">
        <v>21</v>
      </c>
      <c r="B42" s="55" t="s">
        <v>132</v>
      </c>
      <c r="C42" s="248">
        <v>751853.72</v>
      </c>
      <c r="D42" s="248"/>
      <c r="E42" s="238">
        <v>751853.72</v>
      </c>
      <c r="F42" s="248">
        <v>280842.23</v>
      </c>
      <c r="G42" s="248"/>
      <c r="H42" s="249">
        <v>280842.23</v>
      </c>
      <c r="M42" s="417"/>
      <c r="N42" s="417"/>
      <c r="O42" s="417"/>
    </row>
    <row r="43" spans="1:15" ht="15.75">
      <c r="A43" s="128">
        <v>22</v>
      </c>
      <c r="B43" s="55" t="s">
        <v>133</v>
      </c>
      <c r="C43" s="248">
        <v>78069.570000000007</v>
      </c>
      <c r="D43" s="248">
        <v>3010.72</v>
      </c>
      <c r="E43" s="238">
        <v>81080.290000000008</v>
      </c>
      <c r="F43" s="248">
        <v>105720.71</v>
      </c>
      <c r="G43" s="248">
        <v>440.56</v>
      </c>
      <c r="H43" s="249">
        <v>106161.27</v>
      </c>
      <c r="M43" s="417"/>
      <c r="N43" s="417"/>
      <c r="O43" s="417"/>
    </row>
    <row r="44" spans="1:15" ht="15.75">
      <c r="A44" s="128">
        <v>23</v>
      </c>
      <c r="B44" s="55" t="s">
        <v>134</v>
      </c>
      <c r="C44" s="248">
        <v>210808.63</v>
      </c>
      <c r="D44" s="248">
        <v>404512.81</v>
      </c>
      <c r="E44" s="238">
        <v>615321.43999999994</v>
      </c>
      <c r="F44" s="248">
        <v>251733.6</v>
      </c>
      <c r="G44" s="248">
        <v>376622.76</v>
      </c>
      <c r="H44" s="249">
        <v>628356.36</v>
      </c>
      <c r="M44" s="417"/>
      <c r="N44" s="417"/>
      <c r="O44" s="417"/>
    </row>
    <row r="45" spans="1:15" ht="15.75">
      <c r="A45" s="128">
        <v>24</v>
      </c>
      <c r="B45" s="58" t="s">
        <v>135</v>
      </c>
      <c r="C45" s="250">
        <v>4723327.32</v>
      </c>
      <c r="D45" s="250">
        <v>1262606.5900000001</v>
      </c>
      <c r="E45" s="238">
        <v>5985933.9100000001</v>
      </c>
      <c r="F45" s="250">
        <v>3182622.14</v>
      </c>
      <c r="G45" s="250">
        <v>800628.9600000002</v>
      </c>
      <c r="H45" s="249">
        <v>3983251.1000000006</v>
      </c>
      <c r="M45" s="417"/>
      <c r="N45" s="417"/>
      <c r="O45" s="417"/>
    </row>
    <row r="46" spans="1:15">
      <c r="A46" s="128"/>
      <c r="B46" s="53" t="s">
        <v>136</v>
      </c>
      <c r="C46" s="248"/>
      <c r="D46" s="248"/>
      <c r="E46" s="248"/>
      <c r="F46" s="248"/>
      <c r="G46" s="248"/>
      <c r="H46" s="255"/>
      <c r="M46" s="417"/>
      <c r="N46" s="417"/>
      <c r="O46" s="417"/>
    </row>
    <row r="47" spans="1:15" ht="15.75">
      <c r="A47" s="128">
        <v>25</v>
      </c>
      <c r="B47" s="55" t="s">
        <v>137</v>
      </c>
      <c r="C47" s="248">
        <v>547366.30000000005</v>
      </c>
      <c r="D47" s="248">
        <v>8557.09</v>
      </c>
      <c r="E47" s="238">
        <v>555923.39</v>
      </c>
      <c r="F47" s="248">
        <v>462005.18</v>
      </c>
      <c r="G47" s="248">
        <v>12309.95</v>
      </c>
      <c r="H47" s="249">
        <v>474315.13</v>
      </c>
      <c r="M47" s="417"/>
      <c r="N47" s="417"/>
      <c r="O47" s="417"/>
    </row>
    <row r="48" spans="1:15" ht="15.75">
      <c r="A48" s="128">
        <v>26</v>
      </c>
      <c r="B48" s="55" t="s">
        <v>138</v>
      </c>
      <c r="C48" s="248">
        <v>895884.2</v>
      </c>
      <c r="D48" s="248">
        <v>58803.64</v>
      </c>
      <c r="E48" s="238">
        <v>954687.84</v>
      </c>
      <c r="F48" s="248">
        <v>697134.28</v>
      </c>
      <c r="G48" s="248">
        <v>12907.03</v>
      </c>
      <c r="H48" s="249">
        <v>710041.31</v>
      </c>
      <c r="M48" s="417"/>
      <c r="N48" s="417"/>
      <c r="O48" s="417"/>
    </row>
    <row r="49" spans="1:15" ht="15.75">
      <c r="A49" s="128">
        <v>27</v>
      </c>
      <c r="B49" s="55" t="s">
        <v>139</v>
      </c>
      <c r="C49" s="248">
        <v>7189898.3399999999</v>
      </c>
      <c r="D49" s="248"/>
      <c r="E49" s="238">
        <v>7189898.3399999999</v>
      </c>
      <c r="F49" s="248">
        <v>5175765.84</v>
      </c>
      <c r="G49" s="248">
        <v>0</v>
      </c>
      <c r="H49" s="249">
        <v>5175765.84</v>
      </c>
      <c r="M49" s="417"/>
      <c r="N49" s="417"/>
      <c r="O49" s="417"/>
    </row>
    <row r="50" spans="1:15" ht="15.75">
      <c r="A50" s="128">
        <v>28</v>
      </c>
      <c r="B50" s="55" t="s">
        <v>273</v>
      </c>
      <c r="C50" s="248">
        <v>37455.269999999997</v>
      </c>
      <c r="D50" s="248"/>
      <c r="E50" s="238">
        <v>37455.269999999997</v>
      </c>
      <c r="F50" s="248">
        <v>32705.06</v>
      </c>
      <c r="G50" s="248">
        <v>0</v>
      </c>
      <c r="H50" s="249">
        <v>32705.06</v>
      </c>
      <c r="M50" s="417"/>
      <c r="N50" s="417"/>
      <c r="O50" s="417"/>
    </row>
    <row r="51" spans="1:15" ht="15.75">
      <c r="A51" s="128">
        <v>29</v>
      </c>
      <c r="B51" s="55" t="s">
        <v>140</v>
      </c>
      <c r="C51" s="248">
        <v>805438.15</v>
      </c>
      <c r="D51" s="248"/>
      <c r="E51" s="238">
        <v>805438.15</v>
      </c>
      <c r="F51" s="248">
        <v>631190.85</v>
      </c>
      <c r="G51" s="248">
        <v>0</v>
      </c>
      <c r="H51" s="249">
        <v>631190.85</v>
      </c>
      <c r="M51" s="417"/>
      <c r="N51" s="417"/>
      <c r="O51" s="417"/>
    </row>
    <row r="52" spans="1:15" ht="15.75">
      <c r="A52" s="128">
        <v>30</v>
      </c>
      <c r="B52" s="55" t="s">
        <v>141</v>
      </c>
      <c r="C52" s="248">
        <v>1362033.6</v>
      </c>
      <c r="D52" s="248">
        <v>17085.43</v>
      </c>
      <c r="E52" s="238">
        <v>1379119.03</v>
      </c>
      <c r="F52" s="248">
        <v>1059895.8673861313</v>
      </c>
      <c r="G52" s="248">
        <v>0</v>
      </c>
      <c r="H52" s="249">
        <v>1059895.8673861313</v>
      </c>
      <c r="M52" s="417"/>
      <c r="N52" s="417"/>
      <c r="O52" s="417"/>
    </row>
    <row r="53" spans="1:15" ht="15.75">
      <c r="A53" s="128">
        <v>31</v>
      </c>
      <c r="B53" s="58" t="s">
        <v>142</v>
      </c>
      <c r="C53" s="250">
        <v>10838075.859999999</v>
      </c>
      <c r="D53" s="250">
        <v>84446.16</v>
      </c>
      <c r="E53" s="238">
        <v>10922522.02</v>
      </c>
      <c r="F53" s="250">
        <v>8058697.0773861306</v>
      </c>
      <c r="G53" s="250">
        <v>25216.980000000003</v>
      </c>
      <c r="H53" s="249">
        <v>8083914.057386131</v>
      </c>
      <c r="M53" s="417"/>
      <c r="N53" s="417"/>
      <c r="O53" s="417"/>
    </row>
    <row r="54" spans="1:15" ht="15.75">
      <c r="A54" s="128">
        <v>32</v>
      </c>
      <c r="B54" s="58" t="s">
        <v>143</v>
      </c>
      <c r="C54" s="250">
        <v>-6114748.5399999991</v>
      </c>
      <c r="D54" s="250">
        <v>1178160.4300000002</v>
      </c>
      <c r="E54" s="238">
        <v>-4936588.1099999994</v>
      </c>
      <c r="F54" s="250">
        <v>-4876074.9373861309</v>
      </c>
      <c r="G54" s="250">
        <v>775411.98000000021</v>
      </c>
      <c r="H54" s="249">
        <v>-4100662.9573861305</v>
      </c>
      <c r="M54" s="417"/>
      <c r="N54" s="417"/>
      <c r="O54" s="417"/>
    </row>
    <row r="55" spans="1:15">
      <c r="A55" s="128"/>
      <c r="B55" s="53"/>
      <c r="C55" s="252"/>
      <c r="D55" s="252"/>
      <c r="E55" s="252"/>
      <c r="F55" s="252"/>
      <c r="G55" s="252"/>
      <c r="H55" s="253"/>
      <c r="M55" s="417"/>
      <c r="N55" s="417"/>
      <c r="O55" s="417"/>
    </row>
    <row r="56" spans="1:15" ht="15.75">
      <c r="A56" s="128">
        <v>33</v>
      </c>
      <c r="B56" s="58" t="s">
        <v>144</v>
      </c>
      <c r="C56" s="250">
        <v>7876943.3829000015</v>
      </c>
      <c r="D56" s="250">
        <v>12655396.116999997</v>
      </c>
      <c r="E56" s="238">
        <v>20532339.499899998</v>
      </c>
      <c r="F56" s="250">
        <v>5460016.3786138669</v>
      </c>
      <c r="G56" s="250">
        <v>11836001.0265</v>
      </c>
      <c r="H56" s="249">
        <v>17296017.405113868</v>
      </c>
      <c r="M56" s="417"/>
      <c r="N56" s="417"/>
      <c r="O56" s="417"/>
    </row>
    <row r="57" spans="1:15">
      <c r="A57" s="128"/>
      <c r="B57" s="53"/>
      <c r="C57" s="252"/>
      <c r="D57" s="252"/>
      <c r="E57" s="252"/>
      <c r="F57" s="252"/>
      <c r="G57" s="252"/>
      <c r="H57" s="253"/>
      <c r="M57" s="417"/>
      <c r="N57" s="417"/>
      <c r="O57" s="417"/>
    </row>
    <row r="58" spans="1:15" ht="15.75">
      <c r="A58" s="128">
        <v>34</v>
      </c>
      <c r="B58" s="55" t="s">
        <v>145</v>
      </c>
      <c r="C58" s="248">
        <v>1493016.41</v>
      </c>
      <c r="D58" s="248"/>
      <c r="E58" s="238">
        <v>1493016.41</v>
      </c>
      <c r="F58" s="248">
        <v>1169435.25</v>
      </c>
      <c r="G58" s="248">
        <v>0</v>
      </c>
      <c r="H58" s="249">
        <v>1169435.25</v>
      </c>
      <c r="M58" s="417"/>
      <c r="N58" s="417"/>
      <c r="O58" s="417"/>
    </row>
    <row r="59" spans="1:15" s="209" customFormat="1" ht="15.75">
      <c r="A59" s="128">
        <v>35</v>
      </c>
      <c r="B59" s="52" t="s">
        <v>146</v>
      </c>
      <c r="C59" s="256"/>
      <c r="D59" s="256"/>
      <c r="E59" s="257">
        <v>0</v>
      </c>
      <c r="F59" s="258"/>
      <c r="G59" s="258">
        <v>0</v>
      </c>
      <c r="H59" s="259">
        <v>0</v>
      </c>
      <c r="I59" s="208"/>
      <c r="M59" s="417"/>
      <c r="N59" s="417"/>
      <c r="O59" s="417"/>
    </row>
    <row r="60" spans="1:15" ht="15.75">
      <c r="A60" s="128">
        <v>36</v>
      </c>
      <c r="B60" s="55" t="s">
        <v>147</v>
      </c>
      <c r="C60" s="248">
        <v>1565196.82</v>
      </c>
      <c r="D60" s="248"/>
      <c r="E60" s="238">
        <v>1565196.82</v>
      </c>
      <c r="F60" s="248">
        <v>291726.24</v>
      </c>
      <c r="G60" s="248">
        <v>0</v>
      </c>
      <c r="H60" s="249">
        <v>291726.24</v>
      </c>
      <c r="M60" s="417"/>
      <c r="N60" s="417"/>
      <c r="O60" s="417"/>
    </row>
    <row r="61" spans="1:15" ht="15.75">
      <c r="A61" s="128">
        <v>37</v>
      </c>
      <c r="B61" s="58" t="s">
        <v>148</v>
      </c>
      <c r="C61" s="250">
        <v>3058213.23</v>
      </c>
      <c r="D61" s="250">
        <v>0</v>
      </c>
      <c r="E61" s="238">
        <v>3058213.23</v>
      </c>
      <c r="F61" s="250">
        <v>1461161.49</v>
      </c>
      <c r="G61" s="250">
        <v>0</v>
      </c>
      <c r="H61" s="249">
        <v>1461161.49</v>
      </c>
      <c r="M61" s="417"/>
      <c r="N61" s="417"/>
      <c r="O61" s="417"/>
    </row>
    <row r="62" spans="1:15">
      <c r="A62" s="128"/>
      <c r="B62" s="59"/>
      <c r="C62" s="248"/>
      <c r="D62" s="248"/>
      <c r="E62" s="248"/>
      <c r="F62" s="248"/>
      <c r="G62" s="248"/>
      <c r="H62" s="255"/>
      <c r="M62" s="417"/>
      <c r="N62" s="417"/>
      <c r="O62" s="417"/>
    </row>
    <row r="63" spans="1:15" ht="15.75">
      <c r="A63" s="128">
        <v>38</v>
      </c>
      <c r="B63" s="60" t="s">
        <v>274</v>
      </c>
      <c r="C63" s="250">
        <v>4818730.152900001</v>
      </c>
      <c r="D63" s="250">
        <v>12655396.116999997</v>
      </c>
      <c r="E63" s="238">
        <v>17474126.269899998</v>
      </c>
      <c r="F63" s="250">
        <v>3998854.8886138666</v>
      </c>
      <c r="G63" s="250">
        <v>11836001.0265</v>
      </c>
      <c r="H63" s="249">
        <v>15834855.915113866</v>
      </c>
      <c r="M63" s="417"/>
      <c r="N63" s="417"/>
      <c r="O63" s="417"/>
    </row>
    <row r="64" spans="1:15" ht="15.75">
      <c r="A64" s="126">
        <v>39</v>
      </c>
      <c r="B64" s="55" t="s">
        <v>149</v>
      </c>
      <c r="C64" s="260">
        <v>1589244</v>
      </c>
      <c r="D64" s="260"/>
      <c r="E64" s="238">
        <v>1589244</v>
      </c>
      <c r="F64" s="260">
        <v>1580101.84</v>
      </c>
      <c r="G64" s="260"/>
      <c r="H64" s="249">
        <v>1580101.84</v>
      </c>
      <c r="M64" s="417"/>
      <c r="N64" s="417"/>
      <c r="O64" s="417"/>
    </row>
    <row r="65" spans="1:15" ht="15.75">
      <c r="A65" s="128">
        <v>40</v>
      </c>
      <c r="B65" s="58" t="s">
        <v>150</v>
      </c>
      <c r="C65" s="250">
        <v>3229486.152900001</v>
      </c>
      <c r="D65" s="250">
        <v>12655396.116999997</v>
      </c>
      <c r="E65" s="238">
        <v>15884882.269899998</v>
      </c>
      <c r="F65" s="250">
        <v>2418753.0486138668</v>
      </c>
      <c r="G65" s="250">
        <v>11836001.0265</v>
      </c>
      <c r="H65" s="249">
        <v>14254754.075113866</v>
      </c>
      <c r="M65" s="417"/>
      <c r="N65" s="417"/>
      <c r="O65" s="417"/>
    </row>
    <row r="66" spans="1:15" ht="15.75">
      <c r="A66" s="126">
        <v>41</v>
      </c>
      <c r="B66" s="55" t="s">
        <v>151</v>
      </c>
      <c r="C66" s="260">
        <v>-1045</v>
      </c>
      <c r="D66" s="260"/>
      <c r="E66" s="238">
        <v>-1045</v>
      </c>
      <c r="F66" s="260">
        <v>-770</v>
      </c>
      <c r="G66" s="260"/>
      <c r="H66" s="249">
        <v>-770</v>
      </c>
      <c r="M66" s="417"/>
      <c r="N66" s="417"/>
      <c r="O66" s="417"/>
    </row>
    <row r="67" spans="1:15" ht="16.5" thickBot="1">
      <c r="A67" s="130">
        <v>42</v>
      </c>
      <c r="B67" s="131" t="s">
        <v>152</v>
      </c>
      <c r="C67" s="261">
        <v>3228441.152900001</v>
      </c>
      <c r="D67" s="261">
        <v>12655396.116999997</v>
      </c>
      <c r="E67" s="246">
        <v>15883837.269899998</v>
      </c>
      <c r="F67" s="261">
        <v>2417983.0486138668</v>
      </c>
      <c r="G67" s="261">
        <v>11836001.0265</v>
      </c>
      <c r="H67" s="262">
        <v>14253984.075113866</v>
      </c>
      <c r="M67" s="417"/>
      <c r="N67" s="417"/>
      <c r="O67" s="417"/>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P70"/>
  <sheetViews>
    <sheetView topLeftCell="A7" zoomScaleNormal="100" workbookViewId="0">
      <selection activeCell="E53" sqref="E53"/>
    </sheetView>
  </sheetViews>
  <sheetFormatPr defaultRowHeight="15"/>
  <cols>
    <col min="1" max="1" width="9.5703125" bestFit="1" customWidth="1"/>
    <col min="2" max="2" width="72.28515625" customWidth="1"/>
    <col min="3" max="8" width="12.7109375" customWidth="1"/>
    <col min="13" max="13" width="11.5703125" bestFit="1" customWidth="1"/>
  </cols>
  <sheetData>
    <row r="1" spans="1:15">
      <c r="A1" s="2" t="s">
        <v>193</v>
      </c>
      <c r="B1" s="341" t="str">
        <f>'1. key ratios'!B1</f>
        <v>სს ბაზისბანკი</v>
      </c>
    </row>
    <row r="2" spans="1:15">
      <c r="A2" s="2" t="s">
        <v>194</v>
      </c>
      <c r="B2" s="411">
        <f>'1. key ratios'!B2</f>
        <v>43281</v>
      </c>
    </row>
    <row r="3" spans="1:15">
      <c r="A3" s="2"/>
    </row>
    <row r="4" spans="1:15" ht="16.5" thickBot="1">
      <c r="A4" s="2" t="s">
        <v>333</v>
      </c>
      <c r="B4" s="2"/>
      <c r="C4" s="220"/>
      <c r="D4" s="220"/>
      <c r="E4" s="220"/>
      <c r="F4" s="221"/>
      <c r="G4" s="221"/>
      <c r="H4" s="222" t="s">
        <v>97</v>
      </c>
    </row>
    <row r="5" spans="1:15" ht="15.75">
      <c r="A5" s="458" t="s">
        <v>29</v>
      </c>
      <c r="B5" s="460" t="s">
        <v>247</v>
      </c>
      <c r="C5" s="462" t="s">
        <v>199</v>
      </c>
      <c r="D5" s="462"/>
      <c r="E5" s="462"/>
      <c r="F5" s="462" t="s">
        <v>200</v>
      </c>
      <c r="G5" s="462"/>
      <c r="H5" s="463"/>
    </row>
    <row r="6" spans="1:15">
      <c r="A6" s="459"/>
      <c r="B6" s="461"/>
      <c r="C6" s="40" t="s">
        <v>30</v>
      </c>
      <c r="D6" s="40" t="s">
        <v>98</v>
      </c>
      <c r="E6" s="40" t="s">
        <v>71</v>
      </c>
      <c r="F6" s="40" t="s">
        <v>30</v>
      </c>
      <c r="G6" s="40" t="s">
        <v>98</v>
      </c>
      <c r="H6" s="41" t="s">
        <v>71</v>
      </c>
    </row>
    <row r="7" spans="1:15" s="3" customFormat="1" ht="15.75">
      <c r="A7" s="223">
        <v>1</v>
      </c>
      <c r="B7" s="224" t="s">
        <v>370</v>
      </c>
      <c r="C7" s="240">
        <v>70986535.330000013</v>
      </c>
      <c r="D7" s="240">
        <v>43161269.428899989</v>
      </c>
      <c r="E7" s="263">
        <v>114147804.7589</v>
      </c>
      <c r="F7" s="240">
        <v>52909467.43</v>
      </c>
      <c r="G7" s="240">
        <v>39001426.262800001</v>
      </c>
      <c r="H7" s="241">
        <v>91910893.6928</v>
      </c>
      <c r="M7" s="418"/>
    </row>
    <row r="8" spans="1:15" s="3" customFormat="1" ht="15.75">
      <c r="A8" s="223">
        <v>1.1000000000000001</v>
      </c>
      <c r="B8" s="225" t="s">
        <v>278</v>
      </c>
      <c r="C8" s="240">
        <v>42999854.340000004</v>
      </c>
      <c r="D8" s="240">
        <v>8657994.4882999994</v>
      </c>
      <c r="E8" s="263">
        <v>51657848.828299999</v>
      </c>
      <c r="F8" s="240">
        <v>28365768.66</v>
      </c>
      <c r="G8" s="240">
        <v>5606224.3463000003</v>
      </c>
      <c r="H8" s="241">
        <v>33971993.006300002</v>
      </c>
    </row>
    <row r="9" spans="1:15" s="3" customFormat="1" ht="15.75">
      <c r="A9" s="223">
        <v>1.2</v>
      </c>
      <c r="B9" s="225" t="s">
        <v>279</v>
      </c>
      <c r="C9" s="415"/>
      <c r="D9" s="415">
        <v>545716.35360000003</v>
      </c>
      <c r="E9" s="263">
        <v>545716.35360000003</v>
      </c>
      <c r="F9" s="240">
        <v>0</v>
      </c>
      <c r="G9" s="240">
        <v>0</v>
      </c>
      <c r="H9" s="241">
        <v>0</v>
      </c>
      <c r="M9" s="418"/>
      <c r="N9" s="418"/>
      <c r="O9" s="418"/>
    </row>
    <row r="10" spans="1:15" s="3" customFormat="1" ht="15.75">
      <c r="A10" s="223">
        <v>1.3</v>
      </c>
      <c r="B10" s="225" t="s">
        <v>280</v>
      </c>
      <c r="C10" s="415">
        <v>27963985.84</v>
      </c>
      <c r="D10" s="415">
        <v>33910951.235099994</v>
      </c>
      <c r="E10" s="263">
        <v>61874937.07509999</v>
      </c>
      <c r="F10" s="240">
        <v>24521003.77</v>
      </c>
      <c r="G10" s="240">
        <v>33350152.916499998</v>
      </c>
      <c r="H10" s="241">
        <v>57871156.686499998</v>
      </c>
      <c r="M10" s="418"/>
      <c r="N10" s="418"/>
      <c r="O10" s="418"/>
    </row>
    <row r="11" spans="1:15" s="3" customFormat="1" ht="15.75">
      <c r="A11" s="223">
        <v>1.4</v>
      </c>
      <c r="B11" s="225" t="s">
        <v>281</v>
      </c>
      <c r="C11" s="240">
        <v>22695.15</v>
      </c>
      <c r="D11" s="240">
        <v>46607.351900000001</v>
      </c>
      <c r="E11" s="263">
        <v>69302.501900000003</v>
      </c>
      <c r="F11" s="240">
        <v>22695</v>
      </c>
      <c r="G11" s="240">
        <v>45049</v>
      </c>
      <c r="H11" s="241">
        <v>67744</v>
      </c>
      <c r="M11" s="418"/>
      <c r="N11" s="418"/>
      <c r="O11" s="418"/>
    </row>
    <row r="12" spans="1:15" s="3" customFormat="1" ht="29.25" customHeight="1">
      <c r="A12" s="223">
        <v>2</v>
      </c>
      <c r="B12" s="224" t="s">
        <v>282</v>
      </c>
      <c r="C12" s="240">
        <v>27555200</v>
      </c>
      <c r="D12" s="240">
        <v>31289770.800000001</v>
      </c>
      <c r="E12" s="263">
        <v>58844970.799999997</v>
      </c>
      <c r="F12" s="240">
        <v>14327229</v>
      </c>
      <c r="G12" s="240">
        <v>6179282</v>
      </c>
      <c r="H12" s="241">
        <v>20506511</v>
      </c>
      <c r="M12" s="418"/>
      <c r="N12" s="418"/>
      <c r="O12" s="418"/>
    </row>
    <row r="13" spans="1:15" s="3" customFormat="1" ht="25.5">
      <c r="A13" s="223">
        <v>3</v>
      </c>
      <c r="B13" s="224" t="s">
        <v>283</v>
      </c>
      <c r="C13" s="240"/>
      <c r="D13" s="240"/>
      <c r="E13" s="263">
        <v>0</v>
      </c>
      <c r="F13" s="240">
        <v>59222786</v>
      </c>
      <c r="G13" s="240">
        <v>0</v>
      </c>
      <c r="H13" s="241">
        <v>59222786</v>
      </c>
      <c r="M13" s="418"/>
      <c r="N13" s="418"/>
      <c r="O13" s="418"/>
    </row>
    <row r="14" spans="1:15" s="3" customFormat="1" ht="15.75">
      <c r="A14" s="223">
        <v>3.1</v>
      </c>
      <c r="B14" s="225" t="s">
        <v>284</v>
      </c>
      <c r="C14" s="240"/>
      <c r="D14" s="240"/>
      <c r="E14" s="263">
        <v>0</v>
      </c>
      <c r="F14" s="240">
        <v>59222786</v>
      </c>
      <c r="G14" s="240">
        <v>0</v>
      </c>
      <c r="H14" s="241">
        <v>59222786</v>
      </c>
      <c r="M14" s="418"/>
      <c r="N14" s="418"/>
      <c r="O14" s="418"/>
    </row>
    <row r="15" spans="1:15" s="3" customFormat="1" ht="15.75">
      <c r="A15" s="223">
        <v>3.2</v>
      </c>
      <c r="B15" s="225" t="s">
        <v>285</v>
      </c>
      <c r="C15" s="240"/>
      <c r="D15" s="240"/>
      <c r="E15" s="263">
        <v>0</v>
      </c>
      <c r="F15" s="240">
        <v>0</v>
      </c>
      <c r="G15" s="240">
        <v>0</v>
      </c>
      <c r="H15" s="241">
        <v>0</v>
      </c>
      <c r="M15" s="418"/>
      <c r="N15" s="418"/>
      <c r="O15" s="418"/>
    </row>
    <row r="16" spans="1:15" s="3" customFormat="1" ht="15.75">
      <c r="A16" s="223">
        <v>4</v>
      </c>
      <c r="B16" s="224" t="s">
        <v>286</v>
      </c>
      <c r="C16" s="240">
        <v>68202678.499014989</v>
      </c>
      <c r="D16" s="240">
        <v>443875723.591874</v>
      </c>
      <c r="E16" s="263">
        <v>512078402.09088898</v>
      </c>
      <c r="F16" s="240">
        <v>124746064</v>
      </c>
      <c r="G16" s="240">
        <v>2745784016</v>
      </c>
      <c r="H16" s="241">
        <v>2870530080</v>
      </c>
      <c r="M16" s="418"/>
      <c r="N16" s="418"/>
      <c r="O16" s="418"/>
    </row>
    <row r="17" spans="1:15" s="3" customFormat="1" ht="15.75">
      <c r="A17" s="223">
        <v>4.0999999999999996</v>
      </c>
      <c r="B17" s="225" t="s">
        <v>287</v>
      </c>
      <c r="C17" s="240">
        <v>68180303.204799995</v>
      </c>
      <c r="D17" s="240">
        <v>442614653.01372999</v>
      </c>
      <c r="E17" s="263">
        <v>510794956.21853</v>
      </c>
      <c r="F17" s="240">
        <v>123626964</v>
      </c>
      <c r="G17" s="240">
        <v>2741845163</v>
      </c>
      <c r="H17" s="241">
        <v>2865472127</v>
      </c>
      <c r="M17" s="418"/>
      <c r="N17" s="418"/>
      <c r="O17" s="418"/>
    </row>
    <row r="18" spans="1:15" s="3" customFormat="1" ht="15.75">
      <c r="A18" s="223">
        <v>4.2</v>
      </c>
      <c r="B18" s="225" t="s">
        <v>288</v>
      </c>
      <c r="C18" s="240">
        <v>22375.294215000002</v>
      </c>
      <c r="D18" s="240">
        <v>1261070.5781439999</v>
      </c>
      <c r="E18" s="263">
        <v>1283445.8723589999</v>
      </c>
      <c r="F18" s="240">
        <v>1119100</v>
      </c>
      <c r="G18" s="240">
        <v>3938853</v>
      </c>
      <c r="H18" s="241">
        <v>5057953</v>
      </c>
      <c r="M18" s="418"/>
      <c r="N18" s="418"/>
      <c r="O18" s="418"/>
    </row>
    <row r="19" spans="1:15" s="3" customFormat="1" ht="25.5">
      <c r="A19" s="223">
        <v>5</v>
      </c>
      <c r="B19" s="224" t="s">
        <v>289</v>
      </c>
      <c r="C19" s="240">
        <v>52808179.019999996</v>
      </c>
      <c r="D19" s="240">
        <v>1479989922.1137998</v>
      </c>
      <c r="E19" s="263">
        <v>1532798101.1337998</v>
      </c>
      <c r="F19" s="240">
        <v>77717409</v>
      </c>
      <c r="G19" s="240">
        <v>1518060293</v>
      </c>
      <c r="H19" s="241">
        <v>1595777702</v>
      </c>
    </row>
    <row r="20" spans="1:15" s="3" customFormat="1" ht="15.75">
      <c r="A20" s="223">
        <v>5.0999999999999996</v>
      </c>
      <c r="B20" s="225" t="s">
        <v>290</v>
      </c>
      <c r="C20" s="240">
        <v>16451209.029999999</v>
      </c>
      <c r="D20" s="240">
        <v>133617392.41240001</v>
      </c>
      <c r="E20" s="263">
        <v>150068601.44240001</v>
      </c>
      <c r="F20" s="240">
        <v>5349322</v>
      </c>
      <c r="G20" s="240">
        <v>75800070</v>
      </c>
      <c r="H20" s="241">
        <v>81149392</v>
      </c>
    </row>
    <row r="21" spans="1:15" s="3" customFormat="1" ht="15.75">
      <c r="A21" s="223">
        <v>5.2</v>
      </c>
      <c r="B21" s="225" t="s">
        <v>291</v>
      </c>
      <c r="C21" s="240">
        <v>0</v>
      </c>
      <c r="D21" s="240">
        <v>19759896</v>
      </c>
      <c r="E21" s="263">
        <v>19759896</v>
      </c>
      <c r="F21" s="240"/>
      <c r="G21" s="240">
        <v>10411140</v>
      </c>
      <c r="H21" s="241">
        <v>10411140</v>
      </c>
    </row>
    <row r="22" spans="1:15" s="3" customFormat="1" ht="15.75">
      <c r="A22" s="223">
        <v>5.3</v>
      </c>
      <c r="B22" s="225" t="s">
        <v>292</v>
      </c>
      <c r="C22" s="240">
        <v>1034076</v>
      </c>
      <c r="D22" s="240">
        <v>1139117044.3448</v>
      </c>
      <c r="E22" s="263">
        <v>1140151120.3448</v>
      </c>
      <c r="F22" s="240">
        <v>26626805</v>
      </c>
      <c r="G22" s="240">
        <v>1077137785</v>
      </c>
      <c r="H22" s="241">
        <v>1103764590</v>
      </c>
    </row>
    <row r="23" spans="1:15" s="3" customFormat="1" ht="15.75">
      <c r="A23" s="223" t="s">
        <v>293</v>
      </c>
      <c r="B23" s="226" t="s">
        <v>294</v>
      </c>
      <c r="C23" s="240">
        <v>760988</v>
      </c>
      <c r="D23" s="240">
        <v>460897026.57340002</v>
      </c>
      <c r="E23" s="263">
        <v>461658014.57340002</v>
      </c>
      <c r="F23" s="240">
        <v>26482535</v>
      </c>
      <c r="G23" s="240">
        <v>469609524</v>
      </c>
      <c r="H23" s="241">
        <v>496092059</v>
      </c>
    </row>
    <row r="24" spans="1:15" s="3" customFormat="1" ht="15.75">
      <c r="A24" s="223" t="s">
        <v>295</v>
      </c>
      <c r="B24" s="226" t="s">
        <v>296</v>
      </c>
      <c r="C24" s="240">
        <v>173525</v>
      </c>
      <c r="D24" s="240">
        <v>477172525.58999997</v>
      </c>
      <c r="E24" s="263">
        <v>477346050.58999997</v>
      </c>
      <c r="F24" s="240"/>
      <c r="G24" s="240">
        <v>435765890</v>
      </c>
      <c r="H24" s="241">
        <v>435765890</v>
      </c>
    </row>
    <row r="25" spans="1:15" s="3" customFormat="1" ht="15.75">
      <c r="A25" s="223" t="s">
        <v>297</v>
      </c>
      <c r="B25" s="227" t="s">
        <v>298</v>
      </c>
      <c r="C25" s="240">
        <v>0</v>
      </c>
      <c r="D25" s="240">
        <v>9448162.4015999995</v>
      </c>
      <c r="E25" s="263">
        <v>9448162.4015999995</v>
      </c>
      <c r="F25" s="240"/>
      <c r="G25" s="240">
        <v>13894015</v>
      </c>
      <c r="H25" s="241">
        <v>13894015</v>
      </c>
    </row>
    <row r="26" spans="1:15" s="3" customFormat="1" ht="15.75">
      <c r="A26" s="223" t="s">
        <v>299</v>
      </c>
      <c r="B26" s="226" t="s">
        <v>300</v>
      </c>
      <c r="C26" s="240">
        <v>44313</v>
      </c>
      <c r="D26" s="240">
        <v>117567574.42910001</v>
      </c>
      <c r="E26" s="263">
        <v>117611887.42910001</v>
      </c>
      <c r="F26" s="240">
        <v>112070</v>
      </c>
      <c r="G26" s="240">
        <v>106614513</v>
      </c>
      <c r="H26" s="241">
        <v>106726583</v>
      </c>
    </row>
    <row r="27" spans="1:15" s="3" customFormat="1" ht="15.75">
      <c r="A27" s="223" t="s">
        <v>301</v>
      </c>
      <c r="B27" s="226" t="s">
        <v>302</v>
      </c>
      <c r="C27" s="240">
        <v>55250</v>
      </c>
      <c r="D27" s="240">
        <v>74031755.350700006</v>
      </c>
      <c r="E27" s="263">
        <v>74087005.350700006</v>
      </c>
      <c r="F27" s="240">
        <v>32200</v>
      </c>
      <c r="G27" s="240">
        <v>51253844</v>
      </c>
      <c r="H27" s="241">
        <v>51286044</v>
      </c>
    </row>
    <row r="28" spans="1:15" s="3" customFormat="1" ht="15.75">
      <c r="A28" s="223">
        <v>5.4</v>
      </c>
      <c r="B28" s="225" t="s">
        <v>303</v>
      </c>
      <c r="C28" s="240">
        <v>22899215.989999998</v>
      </c>
      <c r="D28" s="240">
        <v>70689097.5502</v>
      </c>
      <c r="E28" s="263">
        <v>93588313.540199995</v>
      </c>
      <c r="F28" s="240">
        <v>25590666</v>
      </c>
      <c r="G28" s="240">
        <v>140666509</v>
      </c>
      <c r="H28" s="241">
        <v>166257175</v>
      </c>
    </row>
    <row r="29" spans="1:15" s="3" customFormat="1" ht="15.75">
      <c r="A29" s="223">
        <v>5.5</v>
      </c>
      <c r="B29" s="225" t="s">
        <v>304</v>
      </c>
      <c r="C29" s="240">
        <v>0</v>
      </c>
      <c r="D29" s="240">
        <v>16411074.1416</v>
      </c>
      <c r="E29" s="263">
        <v>16411074.1416</v>
      </c>
      <c r="F29" s="240"/>
      <c r="G29" s="240">
        <v>11690025</v>
      </c>
      <c r="H29" s="241">
        <v>11690025</v>
      </c>
    </row>
    <row r="30" spans="1:15" s="3" customFormat="1" ht="15.75">
      <c r="A30" s="223">
        <v>5.6</v>
      </c>
      <c r="B30" s="225" t="s">
        <v>305</v>
      </c>
      <c r="C30" s="240">
        <v>900000</v>
      </c>
      <c r="D30" s="240">
        <v>0</v>
      </c>
      <c r="E30" s="263">
        <v>900000</v>
      </c>
      <c r="F30" s="240">
        <v>12500000</v>
      </c>
      <c r="G30" s="240">
        <v>8756794</v>
      </c>
      <c r="H30" s="241">
        <v>21256794</v>
      </c>
    </row>
    <row r="31" spans="1:15" s="3" customFormat="1" ht="15.75">
      <c r="A31" s="223">
        <v>5.7</v>
      </c>
      <c r="B31" s="225" t="s">
        <v>306</v>
      </c>
      <c r="C31" s="240">
        <v>11523678</v>
      </c>
      <c r="D31" s="240">
        <v>100395417.6648</v>
      </c>
      <c r="E31" s="263">
        <v>111919095.6648</v>
      </c>
      <c r="F31" s="240">
        <v>7650616</v>
      </c>
      <c r="G31" s="240">
        <v>193597970</v>
      </c>
      <c r="H31" s="241">
        <v>201248586</v>
      </c>
    </row>
    <row r="32" spans="1:15" s="3" customFormat="1" ht="15.75">
      <c r="A32" s="223">
        <v>6</v>
      </c>
      <c r="B32" s="224" t="s">
        <v>307</v>
      </c>
      <c r="C32" s="240"/>
      <c r="D32" s="240"/>
      <c r="E32" s="263">
        <v>0</v>
      </c>
      <c r="F32" s="240">
        <v>0</v>
      </c>
      <c r="G32" s="240">
        <v>0</v>
      </c>
      <c r="H32" s="241">
        <v>0</v>
      </c>
    </row>
    <row r="33" spans="1:8" s="3" customFormat="1" ht="25.5">
      <c r="A33" s="223">
        <v>6.1</v>
      </c>
      <c r="B33" s="225" t="s">
        <v>371</v>
      </c>
      <c r="C33" s="240"/>
      <c r="D33" s="240"/>
      <c r="E33" s="263">
        <v>0</v>
      </c>
      <c r="F33" s="240">
        <v>0</v>
      </c>
      <c r="G33" s="240">
        <v>0</v>
      </c>
      <c r="H33" s="241">
        <v>0</v>
      </c>
    </row>
    <row r="34" spans="1:8" s="3" customFormat="1" ht="25.5">
      <c r="A34" s="223">
        <v>6.2</v>
      </c>
      <c r="B34" s="225" t="s">
        <v>308</v>
      </c>
      <c r="C34" s="240"/>
      <c r="D34" s="240"/>
      <c r="E34" s="263">
        <v>0</v>
      </c>
      <c r="F34" s="240">
        <v>0</v>
      </c>
      <c r="G34" s="240">
        <v>0</v>
      </c>
      <c r="H34" s="241">
        <v>0</v>
      </c>
    </row>
    <row r="35" spans="1:8" s="3" customFormat="1" ht="25.5">
      <c r="A35" s="223">
        <v>6.3</v>
      </c>
      <c r="B35" s="225" t="s">
        <v>309</v>
      </c>
      <c r="C35" s="240"/>
      <c r="D35" s="240"/>
      <c r="E35" s="263">
        <v>0</v>
      </c>
      <c r="F35" s="240">
        <v>0</v>
      </c>
      <c r="G35" s="240">
        <v>0</v>
      </c>
      <c r="H35" s="241">
        <v>0</v>
      </c>
    </row>
    <row r="36" spans="1:8" s="3" customFormat="1" ht="15.75">
      <c r="A36" s="223">
        <v>6.4</v>
      </c>
      <c r="B36" s="225" t="s">
        <v>310</v>
      </c>
      <c r="C36" s="240"/>
      <c r="D36" s="240"/>
      <c r="E36" s="263">
        <v>0</v>
      </c>
      <c r="F36" s="240">
        <v>0</v>
      </c>
      <c r="G36" s="240">
        <v>0</v>
      </c>
      <c r="H36" s="241">
        <v>0</v>
      </c>
    </row>
    <row r="37" spans="1:8" s="3" customFormat="1" ht="15.75">
      <c r="A37" s="223">
        <v>6.5</v>
      </c>
      <c r="B37" s="225" t="s">
        <v>311</v>
      </c>
      <c r="C37" s="240"/>
      <c r="D37" s="240"/>
      <c r="E37" s="263">
        <v>0</v>
      </c>
      <c r="F37" s="240">
        <v>0</v>
      </c>
      <c r="G37" s="240">
        <v>0</v>
      </c>
      <c r="H37" s="241">
        <v>0</v>
      </c>
    </row>
    <row r="38" spans="1:8" s="3" customFormat="1" ht="25.5">
      <c r="A38" s="223">
        <v>6.6</v>
      </c>
      <c r="B38" s="225" t="s">
        <v>312</v>
      </c>
      <c r="C38" s="240"/>
      <c r="D38" s="240"/>
      <c r="E38" s="263">
        <v>0</v>
      </c>
      <c r="F38" s="240">
        <v>0</v>
      </c>
      <c r="G38" s="240">
        <v>0</v>
      </c>
      <c r="H38" s="241">
        <v>0</v>
      </c>
    </row>
    <row r="39" spans="1:8" s="3" customFormat="1" ht="25.5">
      <c r="A39" s="223">
        <v>6.7</v>
      </c>
      <c r="B39" s="225" t="s">
        <v>313</v>
      </c>
      <c r="C39" s="240"/>
      <c r="D39" s="240"/>
      <c r="E39" s="263">
        <v>0</v>
      </c>
      <c r="F39" s="240">
        <v>0</v>
      </c>
      <c r="G39" s="240">
        <v>0</v>
      </c>
      <c r="H39" s="241">
        <v>0</v>
      </c>
    </row>
    <row r="40" spans="1:8" s="3" customFormat="1" ht="15.75">
      <c r="A40" s="223">
        <v>7</v>
      </c>
      <c r="B40" s="224" t="s">
        <v>314</v>
      </c>
      <c r="C40" s="240"/>
      <c r="D40" s="240"/>
      <c r="E40" s="263">
        <v>0</v>
      </c>
      <c r="F40" s="240"/>
      <c r="G40" s="240"/>
      <c r="H40" s="241">
        <v>0</v>
      </c>
    </row>
    <row r="41" spans="1:8" s="3" customFormat="1" ht="25.5">
      <c r="A41" s="223">
        <v>7.1</v>
      </c>
      <c r="B41" s="225" t="s">
        <v>315</v>
      </c>
      <c r="C41" s="240">
        <v>158228.28</v>
      </c>
      <c r="D41" s="240">
        <v>111.43698500000001</v>
      </c>
      <c r="E41" s="263">
        <v>158339.71698500001</v>
      </c>
      <c r="F41" s="240">
        <v>137564</v>
      </c>
      <c r="G41" s="240">
        <v>30658</v>
      </c>
      <c r="H41" s="241">
        <v>168222</v>
      </c>
    </row>
    <row r="42" spans="1:8" s="3" customFormat="1" ht="25.5">
      <c r="A42" s="223">
        <v>7.2</v>
      </c>
      <c r="B42" s="225" t="s">
        <v>316</v>
      </c>
      <c r="C42" s="240">
        <v>103758.00000000003</v>
      </c>
      <c r="D42" s="240">
        <v>347189.57550000009</v>
      </c>
      <c r="E42" s="263">
        <v>450947.57550000015</v>
      </c>
      <c r="F42" s="240">
        <v>59607.39</v>
      </c>
      <c r="G42" s="240">
        <v>329088</v>
      </c>
      <c r="H42" s="241">
        <v>388695.39</v>
      </c>
    </row>
    <row r="43" spans="1:8" s="3" customFormat="1" ht="25.5">
      <c r="A43" s="223">
        <v>7.3</v>
      </c>
      <c r="B43" s="225" t="s">
        <v>317</v>
      </c>
      <c r="C43" s="240">
        <v>2473823.31</v>
      </c>
      <c r="D43" s="240">
        <v>1057118.9707299999</v>
      </c>
      <c r="E43" s="263">
        <v>3530942.2807299998</v>
      </c>
      <c r="F43" s="240">
        <v>1036776.18</v>
      </c>
      <c r="G43" s="240">
        <v>1439616.74</v>
      </c>
      <c r="H43" s="241">
        <v>2476392.92</v>
      </c>
    </row>
    <row r="44" spans="1:8" s="3" customFormat="1" ht="25.5">
      <c r="A44" s="223">
        <v>7.4</v>
      </c>
      <c r="B44" s="225" t="s">
        <v>318</v>
      </c>
      <c r="C44" s="240">
        <v>832413.89000000071</v>
      </c>
      <c r="D44" s="240">
        <v>1575939.1886999994</v>
      </c>
      <c r="E44" s="263">
        <v>2408353.0787</v>
      </c>
      <c r="F44" s="240">
        <v>375581.6</v>
      </c>
      <c r="G44" s="240">
        <v>1589450.31</v>
      </c>
      <c r="H44" s="241">
        <v>1965031.9100000001</v>
      </c>
    </row>
    <row r="45" spans="1:8" s="3" customFormat="1" ht="15.75">
      <c r="A45" s="223">
        <v>8</v>
      </c>
      <c r="B45" s="224" t="s">
        <v>319</v>
      </c>
      <c r="C45" s="240"/>
      <c r="D45" s="240"/>
      <c r="E45" s="263">
        <v>0</v>
      </c>
      <c r="F45" s="240">
        <v>0</v>
      </c>
      <c r="G45" s="240">
        <v>0</v>
      </c>
      <c r="H45" s="241">
        <v>0</v>
      </c>
    </row>
    <row r="46" spans="1:8" s="3" customFormat="1" ht="15.75">
      <c r="A46" s="223">
        <v>8.1</v>
      </c>
      <c r="B46" s="225" t="s">
        <v>320</v>
      </c>
      <c r="C46" s="240"/>
      <c r="D46" s="240"/>
      <c r="E46" s="263">
        <v>0</v>
      </c>
      <c r="F46" s="240">
        <v>0</v>
      </c>
      <c r="G46" s="240">
        <v>0</v>
      </c>
      <c r="H46" s="241">
        <v>0</v>
      </c>
    </row>
    <row r="47" spans="1:8" s="3" customFormat="1" ht="15.75">
      <c r="A47" s="223">
        <v>8.1999999999999993</v>
      </c>
      <c r="B47" s="225" t="s">
        <v>321</v>
      </c>
      <c r="C47" s="240"/>
      <c r="D47" s="240"/>
      <c r="E47" s="263">
        <v>0</v>
      </c>
      <c r="F47" s="240">
        <v>0</v>
      </c>
      <c r="G47" s="240">
        <v>0</v>
      </c>
      <c r="H47" s="241">
        <v>0</v>
      </c>
    </row>
    <row r="48" spans="1:8" s="3" customFormat="1" ht="15.75">
      <c r="A48" s="223">
        <v>8.3000000000000007</v>
      </c>
      <c r="B48" s="225" t="s">
        <v>322</v>
      </c>
      <c r="C48" s="240"/>
      <c r="D48" s="240"/>
      <c r="E48" s="263">
        <v>0</v>
      </c>
      <c r="F48" s="240">
        <v>0</v>
      </c>
      <c r="G48" s="240">
        <v>0</v>
      </c>
      <c r="H48" s="241">
        <v>0</v>
      </c>
    </row>
    <row r="49" spans="1:16" s="3" customFormat="1" ht="15.75">
      <c r="A49" s="223">
        <v>8.4</v>
      </c>
      <c r="B49" s="225" t="s">
        <v>323</v>
      </c>
      <c r="C49" s="240"/>
      <c r="D49" s="240"/>
      <c r="E49" s="263">
        <v>0</v>
      </c>
      <c r="F49" s="240">
        <v>0</v>
      </c>
      <c r="G49" s="240">
        <v>0</v>
      </c>
      <c r="H49" s="241">
        <v>0</v>
      </c>
    </row>
    <row r="50" spans="1:16" s="3" customFormat="1" ht="15.75">
      <c r="A50" s="223">
        <v>8.5</v>
      </c>
      <c r="B50" s="225" t="s">
        <v>324</v>
      </c>
      <c r="C50" s="240"/>
      <c r="D50" s="240"/>
      <c r="E50" s="263">
        <v>0</v>
      </c>
      <c r="F50" s="240">
        <v>0</v>
      </c>
      <c r="G50" s="240">
        <v>0</v>
      </c>
      <c r="H50" s="241">
        <v>0</v>
      </c>
    </row>
    <row r="51" spans="1:16" s="3" customFormat="1" ht="15.75">
      <c r="A51" s="223">
        <v>8.6</v>
      </c>
      <c r="B51" s="225" t="s">
        <v>325</v>
      </c>
      <c r="C51" s="240"/>
      <c r="D51" s="240"/>
      <c r="E51" s="263">
        <v>0</v>
      </c>
      <c r="F51" s="240">
        <v>0</v>
      </c>
      <c r="G51" s="240">
        <v>0</v>
      </c>
      <c r="H51" s="241">
        <v>0</v>
      </c>
    </row>
    <row r="52" spans="1:16" s="3" customFormat="1" ht="15.75">
      <c r="A52" s="223">
        <v>8.6999999999999993</v>
      </c>
      <c r="B52" s="225" t="s">
        <v>326</v>
      </c>
      <c r="C52" s="240"/>
      <c r="D52" s="240"/>
      <c r="E52" s="263">
        <v>0</v>
      </c>
      <c r="F52" s="240">
        <v>0</v>
      </c>
      <c r="G52" s="240">
        <v>0</v>
      </c>
      <c r="H52" s="241">
        <v>0</v>
      </c>
    </row>
    <row r="53" spans="1:16" s="3" customFormat="1" ht="26.25" thickBot="1">
      <c r="A53" s="228">
        <v>9</v>
      </c>
      <c r="B53" s="229" t="s">
        <v>327</v>
      </c>
      <c r="C53" s="264"/>
      <c r="D53" s="264"/>
      <c r="E53" s="265">
        <v>0</v>
      </c>
      <c r="F53" s="264">
        <v>0</v>
      </c>
      <c r="G53" s="264">
        <v>0</v>
      </c>
      <c r="H53" s="247">
        <v>0</v>
      </c>
    </row>
    <row r="54" spans="1:16">
      <c r="J54" s="3"/>
      <c r="K54" s="3"/>
      <c r="L54" s="3"/>
      <c r="M54" s="3"/>
      <c r="N54" s="3"/>
      <c r="O54" s="3"/>
      <c r="P54" s="3"/>
    </row>
    <row r="55" spans="1:16">
      <c r="J55" s="3"/>
      <c r="K55" s="3"/>
      <c r="L55" s="3"/>
      <c r="M55" s="3"/>
      <c r="N55" s="3"/>
      <c r="O55" s="3"/>
      <c r="P55" s="3"/>
    </row>
    <row r="56" spans="1:16">
      <c r="J56" s="3"/>
      <c r="K56" s="3"/>
      <c r="L56" s="3"/>
      <c r="M56" s="3"/>
      <c r="N56" s="3"/>
      <c r="O56" s="3"/>
      <c r="P56" s="3"/>
    </row>
    <row r="57" spans="1:16">
      <c r="J57" s="3"/>
      <c r="K57" s="3"/>
      <c r="L57" s="3"/>
      <c r="M57" s="3"/>
      <c r="N57" s="3"/>
      <c r="O57" s="3"/>
      <c r="P57" s="3"/>
    </row>
    <row r="58" spans="1:16">
      <c r="J58" s="3"/>
      <c r="K58" s="3"/>
      <c r="L58" s="3"/>
      <c r="M58" s="3"/>
      <c r="N58" s="3"/>
      <c r="O58" s="3"/>
      <c r="P58" s="3"/>
    </row>
    <row r="59" spans="1:16">
      <c r="J59" s="3"/>
      <c r="K59" s="3"/>
      <c r="L59" s="3"/>
      <c r="M59" s="3"/>
      <c r="N59" s="3"/>
      <c r="O59" s="3"/>
      <c r="P59" s="3"/>
    </row>
    <row r="60" spans="1:16">
      <c r="J60" s="3"/>
      <c r="K60" s="3"/>
      <c r="L60" s="3"/>
      <c r="M60" s="3"/>
      <c r="N60" s="3"/>
      <c r="O60" s="3"/>
      <c r="P60" s="3"/>
    </row>
    <row r="61" spans="1:16">
      <c r="J61" s="3"/>
      <c r="K61" s="3"/>
      <c r="L61" s="3"/>
      <c r="M61" s="3"/>
      <c r="N61" s="3"/>
      <c r="O61" s="3"/>
      <c r="P61" s="3"/>
    </row>
    <row r="62" spans="1:16">
      <c r="J62" s="3"/>
      <c r="K62" s="3"/>
      <c r="L62" s="3"/>
      <c r="M62" s="3"/>
      <c r="N62" s="3"/>
      <c r="O62" s="3"/>
      <c r="P62" s="3"/>
    </row>
    <row r="63" spans="1:16">
      <c r="J63" s="3"/>
      <c r="K63" s="3"/>
      <c r="L63" s="3"/>
      <c r="M63" s="3"/>
      <c r="N63" s="3"/>
      <c r="O63" s="3"/>
      <c r="P63" s="3"/>
    </row>
    <row r="64" spans="1:16">
      <c r="J64" s="3"/>
      <c r="K64" s="3"/>
      <c r="L64" s="3"/>
      <c r="M64" s="3"/>
      <c r="N64" s="3"/>
      <c r="O64" s="3"/>
      <c r="P64" s="3"/>
    </row>
    <row r="65" spans="10:16">
      <c r="J65" s="3"/>
      <c r="K65" s="3"/>
      <c r="L65" s="3"/>
      <c r="M65" s="3"/>
      <c r="N65" s="3"/>
      <c r="O65" s="3"/>
      <c r="P65" s="3"/>
    </row>
    <row r="66" spans="10:16">
      <c r="J66" s="3"/>
      <c r="K66" s="3"/>
      <c r="L66" s="3"/>
      <c r="M66" s="3"/>
      <c r="N66" s="3"/>
      <c r="O66" s="3"/>
      <c r="P66" s="3"/>
    </row>
    <row r="67" spans="10:16">
      <c r="J67" s="3"/>
      <c r="K67" s="3"/>
      <c r="L67" s="3"/>
      <c r="M67" s="3"/>
      <c r="N67" s="3"/>
      <c r="O67" s="3"/>
      <c r="P67" s="3"/>
    </row>
    <row r="68" spans="10:16">
      <c r="J68" s="3"/>
      <c r="K68" s="3"/>
      <c r="L68" s="3"/>
      <c r="M68" s="3"/>
      <c r="N68" s="3"/>
      <c r="O68" s="3"/>
      <c r="P68" s="3"/>
    </row>
    <row r="69" spans="10:16">
      <c r="J69" s="3"/>
      <c r="K69" s="3"/>
      <c r="L69" s="3"/>
      <c r="M69" s="3"/>
      <c r="N69" s="3"/>
      <c r="O69" s="3"/>
      <c r="P69" s="3"/>
    </row>
    <row r="70" spans="10:16">
      <c r="J70" s="3"/>
      <c r="K70" s="3"/>
      <c r="L70" s="3"/>
      <c r="M70" s="3"/>
      <c r="N70" s="3"/>
      <c r="O70" s="3"/>
      <c r="P70" s="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25" sqref="D25"/>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193</v>
      </c>
      <c r="B1" s="341" t="str">
        <f>'1. key ratios'!B1</f>
        <v>სს ბაზისბანკი</v>
      </c>
      <c r="C1" s="17"/>
      <c r="D1" s="341"/>
    </row>
    <row r="2" spans="1:8" ht="15">
      <c r="A2" s="18" t="s">
        <v>194</v>
      </c>
      <c r="B2" s="411">
        <f>'1. key ratios'!B2</f>
        <v>43281</v>
      </c>
      <c r="C2" s="30"/>
      <c r="D2" s="19"/>
      <c r="E2" s="12"/>
      <c r="F2" s="12"/>
      <c r="G2" s="12"/>
      <c r="H2" s="12"/>
    </row>
    <row r="3" spans="1:8" ht="15">
      <c r="A3" s="18"/>
      <c r="B3" s="17"/>
      <c r="C3" s="30"/>
      <c r="D3" s="19"/>
      <c r="E3" s="12"/>
      <c r="F3" s="12"/>
      <c r="G3" s="12"/>
      <c r="H3" s="12"/>
    </row>
    <row r="4" spans="1:8" ht="15" customHeight="1" thickBot="1">
      <c r="A4" s="217" t="s">
        <v>334</v>
      </c>
      <c r="B4" s="218" t="s">
        <v>192</v>
      </c>
      <c r="C4" s="217"/>
      <c r="D4" s="219" t="s">
        <v>97</v>
      </c>
    </row>
    <row r="5" spans="1:8" ht="15" customHeight="1">
      <c r="A5" s="213" t="s">
        <v>29</v>
      </c>
      <c r="B5" s="214"/>
      <c r="C5" s="215" t="s">
        <v>5</v>
      </c>
      <c r="D5" s="216" t="s">
        <v>6</v>
      </c>
    </row>
    <row r="6" spans="1:8" ht="15" customHeight="1">
      <c r="A6" s="368">
        <v>1</v>
      </c>
      <c r="B6" s="369" t="s">
        <v>197</v>
      </c>
      <c r="C6" s="370">
        <f>C7+C9+C10</f>
        <v>906931893.36963677</v>
      </c>
      <c r="D6" s="371">
        <f>D7+D9+D10</f>
        <v>853230115.58228421</v>
      </c>
    </row>
    <row r="7" spans="1:8" ht="15" customHeight="1">
      <c r="A7" s="368">
        <v>1.1000000000000001</v>
      </c>
      <c r="B7" s="372" t="s">
        <v>24</v>
      </c>
      <c r="C7" s="373">
        <v>841309017.26722288</v>
      </c>
      <c r="D7" s="374">
        <v>806351678.24452186</v>
      </c>
    </row>
    <row r="8" spans="1:8" ht="25.5">
      <c r="A8" s="368" t="s">
        <v>253</v>
      </c>
      <c r="B8" s="375" t="s">
        <v>328</v>
      </c>
      <c r="C8" s="373">
        <f>4300000*2.5</f>
        <v>10750000</v>
      </c>
      <c r="D8" s="388">
        <v>10750000</v>
      </c>
    </row>
    <row r="9" spans="1:8" ht="15" customHeight="1">
      <c r="A9" s="368">
        <v>1.2</v>
      </c>
      <c r="B9" s="372" t="s">
        <v>25</v>
      </c>
      <c r="C9" s="373">
        <v>65622876.1024139</v>
      </c>
      <c r="D9" s="374">
        <v>46878437.337762304</v>
      </c>
    </row>
    <row r="10" spans="1:8" ht="15" customHeight="1">
      <c r="A10" s="368">
        <v>1.3</v>
      </c>
      <c r="B10" s="377" t="s">
        <v>80</v>
      </c>
      <c r="C10" s="376">
        <v>0</v>
      </c>
      <c r="D10" s="374">
        <v>0</v>
      </c>
    </row>
    <row r="11" spans="1:8" ht="15" customHeight="1">
      <c r="A11" s="368">
        <v>2</v>
      </c>
      <c r="B11" s="369" t="s">
        <v>198</v>
      </c>
      <c r="C11" s="373">
        <v>2679174.7557981201</v>
      </c>
      <c r="D11" s="374">
        <v>368281</v>
      </c>
    </row>
    <row r="12" spans="1:8" ht="15" customHeight="1">
      <c r="A12" s="386">
        <v>3</v>
      </c>
      <c r="B12" s="387" t="s">
        <v>196</v>
      </c>
      <c r="C12" s="376">
        <v>88194849.897551402</v>
      </c>
      <c r="D12" s="388">
        <v>88194849.897551402</v>
      </c>
    </row>
    <row r="13" spans="1:8" ht="15" customHeight="1" thickBot="1">
      <c r="A13" s="133">
        <v>4</v>
      </c>
      <c r="B13" s="134" t="s">
        <v>254</v>
      </c>
      <c r="C13" s="266">
        <f>C6+C11+C12</f>
        <v>997805918.02298629</v>
      </c>
      <c r="D13" s="267">
        <f>D6+D11+D12</f>
        <v>941793246.47983563</v>
      </c>
    </row>
    <row r="14" spans="1:8">
      <c r="B14" s="24"/>
    </row>
    <row r="15" spans="1:8">
      <c r="B15" s="106"/>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14" activePane="bottomRight" state="frozen"/>
      <selection activeCell="B4" sqref="B4"/>
      <selection pane="topRight" activeCell="B4" sqref="B4"/>
      <selection pane="bottomLeft" activeCell="B4" sqref="B4"/>
      <selection pane="bottomRight" activeCell="C33" sqref="B33:C33"/>
    </sheetView>
  </sheetViews>
  <sheetFormatPr defaultRowHeight="15"/>
  <cols>
    <col min="1" max="1" width="9.5703125" style="2" bestFit="1" customWidth="1"/>
    <col min="2" max="2" width="90.42578125" style="2" bestFit="1" customWidth="1"/>
    <col min="3" max="3" width="9.140625" style="2"/>
  </cols>
  <sheetData>
    <row r="1" spans="1:8">
      <c r="A1" s="2" t="s">
        <v>193</v>
      </c>
      <c r="B1" s="341" t="str">
        <f>'1. key ratios'!B1</f>
        <v>სს ბაზისბანკი</v>
      </c>
    </row>
    <row r="2" spans="1:8">
      <c r="A2" s="2" t="s">
        <v>194</v>
      </c>
      <c r="B2" s="411">
        <f>'1. key ratios'!B2</f>
        <v>43281</v>
      </c>
    </row>
    <row r="4" spans="1:8" ht="16.5" customHeight="1" thickBot="1">
      <c r="A4" s="230" t="s">
        <v>335</v>
      </c>
      <c r="B4" s="62" t="s">
        <v>153</v>
      </c>
      <c r="C4" s="14"/>
    </row>
    <row r="5" spans="1:8" ht="15.75">
      <c r="A5" s="11"/>
      <c r="B5" s="464" t="s">
        <v>154</v>
      </c>
      <c r="C5" s="465"/>
    </row>
    <row r="6" spans="1:8" ht="15.75">
      <c r="A6" s="15">
        <v>1</v>
      </c>
      <c r="B6" s="64" t="s">
        <v>410</v>
      </c>
      <c r="C6" s="65"/>
    </row>
    <row r="7" spans="1:8" ht="15.75">
      <c r="A7" s="15">
        <v>2</v>
      </c>
      <c r="B7" s="64" t="s">
        <v>411</v>
      </c>
      <c r="C7" s="65"/>
    </row>
    <row r="8" spans="1:8" ht="15.75">
      <c r="A8" s="15">
        <v>3</v>
      </c>
      <c r="B8" s="64" t="s">
        <v>412</v>
      </c>
      <c r="C8" s="65"/>
    </row>
    <row r="9" spans="1:8" ht="15.75">
      <c r="A9" s="15">
        <v>4</v>
      </c>
      <c r="B9" s="64" t="s">
        <v>413</v>
      </c>
      <c r="C9" s="65"/>
    </row>
    <row r="10" spans="1:8" ht="15.75">
      <c r="A10" s="15"/>
      <c r="B10" s="64"/>
      <c r="C10" s="65"/>
    </row>
    <row r="11" spans="1:8" ht="15.75">
      <c r="A11" s="15"/>
      <c r="B11" s="64"/>
      <c r="C11" s="65"/>
    </row>
    <row r="12" spans="1:8" ht="15.75">
      <c r="A12" s="15"/>
      <c r="B12" s="64"/>
      <c r="C12" s="65"/>
      <c r="H12" s="4"/>
    </row>
    <row r="13" spans="1:8" ht="15.75">
      <c r="A13" s="15"/>
      <c r="B13" s="64"/>
      <c r="C13" s="65"/>
    </row>
    <row r="14" spans="1:8" ht="15.75">
      <c r="A14" s="15"/>
      <c r="B14" s="64"/>
      <c r="C14" s="65"/>
    </row>
    <row r="15" spans="1:8" ht="15.75">
      <c r="A15" s="15"/>
      <c r="B15" s="64"/>
      <c r="C15" s="65"/>
    </row>
    <row r="16" spans="1:8" ht="15.75">
      <c r="A16" s="15"/>
      <c r="B16" s="466"/>
      <c r="C16" s="467"/>
    </row>
    <row r="17" spans="1:3" ht="15.75">
      <c r="A17" s="15"/>
      <c r="B17" s="468" t="s">
        <v>155</v>
      </c>
      <c r="C17" s="469"/>
    </row>
    <row r="18" spans="1:3" ht="15.75">
      <c r="A18" s="15">
        <v>1</v>
      </c>
      <c r="B18" s="28" t="s">
        <v>414</v>
      </c>
      <c r="C18" s="63"/>
    </row>
    <row r="19" spans="1:3" ht="15.75">
      <c r="A19" s="15">
        <v>2</v>
      </c>
      <c r="B19" s="28" t="s">
        <v>415</v>
      </c>
      <c r="C19" s="63"/>
    </row>
    <row r="20" spans="1:3" ht="15.75">
      <c r="A20" s="15">
        <v>3</v>
      </c>
      <c r="B20" s="28" t="s">
        <v>416</v>
      </c>
      <c r="C20" s="63"/>
    </row>
    <row r="21" spans="1:3" ht="15.75">
      <c r="A21" s="15">
        <v>4</v>
      </c>
      <c r="B21" s="28" t="s">
        <v>417</v>
      </c>
      <c r="C21" s="63"/>
    </row>
    <row r="22" spans="1:3" ht="15.75">
      <c r="A22" s="15">
        <v>5</v>
      </c>
      <c r="B22" s="28" t="s">
        <v>418</v>
      </c>
      <c r="C22" s="63"/>
    </row>
    <row r="23" spans="1:3" ht="15.75">
      <c r="A23" s="15"/>
      <c r="B23" s="28"/>
      <c r="C23" s="63"/>
    </row>
    <row r="24" spans="1:3" ht="15.75">
      <c r="A24" s="15"/>
      <c r="B24" s="28"/>
      <c r="C24" s="63"/>
    </row>
    <row r="25" spans="1:3" ht="15.75">
      <c r="A25" s="15"/>
      <c r="B25" s="28"/>
      <c r="C25" s="63"/>
    </row>
    <row r="26" spans="1:3" ht="15.75">
      <c r="A26" s="15"/>
      <c r="B26" s="28"/>
      <c r="C26" s="63"/>
    </row>
    <row r="27" spans="1:3" ht="15.75" customHeight="1">
      <c r="A27" s="15"/>
      <c r="B27" s="28"/>
      <c r="C27" s="29"/>
    </row>
    <row r="28" spans="1:3" ht="15.75" customHeight="1">
      <c r="A28" s="15"/>
      <c r="B28" s="28"/>
      <c r="C28" s="29"/>
    </row>
    <row r="29" spans="1:3" ht="30" customHeight="1">
      <c r="A29" s="15"/>
      <c r="B29" s="470" t="s">
        <v>156</v>
      </c>
      <c r="C29" s="471"/>
    </row>
    <row r="30" spans="1:3" ht="15.75">
      <c r="A30" s="15">
        <v>1</v>
      </c>
      <c r="B30" s="64" t="s">
        <v>419</v>
      </c>
      <c r="C30" s="391">
        <v>0.92077591103428191</v>
      </c>
    </row>
    <row r="31" spans="1:3" ht="15.75" customHeight="1">
      <c r="A31" s="15">
        <v>2</v>
      </c>
      <c r="B31" s="64" t="s">
        <v>412</v>
      </c>
      <c r="C31" s="391">
        <v>6.9517249194052735E-2</v>
      </c>
    </row>
    <row r="32" spans="1:3" ht="29.25" customHeight="1">
      <c r="A32" s="15"/>
      <c r="B32" s="470" t="s">
        <v>275</v>
      </c>
      <c r="C32" s="471"/>
    </row>
    <row r="33" spans="1:3" ht="15.75">
      <c r="A33" s="15">
        <v>1</v>
      </c>
      <c r="B33" s="422" t="s">
        <v>420</v>
      </c>
      <c r="C33" s="423">
        <v>0.91989196615968905</v>
      </c>
    </row>
    <row r="34" spans="1:3" ht="16.5" thickBot="1">
      <c r="A34" s="16">
        <v>2</v>
      </c>
      <c r="B34" s="66" t="s">
        <v>412</v>
      </c>
      <c r="C34" s="392">
        <v>6.9517249194052735E-2</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3" sqref="E2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193</v>
      </c>
      <c r="B1" s="341" t="str">
        <f>'1. key ratios'!B1</f>
        <v>სს ბაზისბანკი</v>
      </c>
    </row>
    <row r="2" spans="1:7" s="22" customFormat="1" ht="15.75" customHeight="1">
      <c r="A2" s="22" t="s">
        <v>194</v>
      </c>
      <c r="B2" s="411">
        <f>'1. key ratios'!B2</f>
        <v>43281</v>
      </c>
    </row>
    <row r="3" spans="1:7" s="22" customFormat="1" ht="15.75" customHeight="1"/>
    <row r="4" spans="1:7" s="22" customFormat="1" ht="15.75" customHeight="1" thickBot="1">
      <c r="A4" s="231" t="s">
        <v>336</v>
      </c>
      <c r="B4" s="232" t="s">
        <v>264</v>
      </c>
      <c r="C4" s="192"/>
      <c r="D4" s="192"/>
      <c r="E4" s="193" t="s">
        <v>97</v>
      </c>
    </row>
    <row r="5" spans="1:7" s="121" customFormat="1" ht="17.45" customHeight="1">
      <c r="A5" s="353"/>
      <c r="B5" s="354"/>
      <c r="C5" s="191" t="s">
        <v>0</v>
      </c>
      <c r="D5" s="191" t="s">
        <v>1</v>
      </c>
      <c r="E5" s="355" t="s">
        <v>2</v>
      </c>
    </row>
    <row r="6" spans="1:7" s="157" customFormat="1" ht="14.45" customHeight="1">
      <c r="A6" s="356"/>
      <c r="B6" s="472" t="s">
        <v>236</v>
      </c>
      <c r="C6" s="472" t="s">
        <v>235</v>
      </c>
      <c r="D6" s="473" t="s">
        <v>234</v>
      </c>
      <c r="E6" s="474"/>
      <c r="G6"/>
    </row>
    <row r="7" spans="1:7" s="157" customFormat="1" ht="99.6" customHeight="1">
      <c r="A7" s="356"/>
      <c r="B7" s="472"/>
      <c r="C7" s="472"/>
      <c r="D7" s="350" t="s">
        <v>233</v>
      </c>
      <c r="E7" s="351" t="s">
        <v>398</v>
      </c>
      <c r="G7"/>
    </row>
    <row r="8" spans="1:7">
      <c r="A8" s="357">
        <v>1</v>
      </c>
      <c r="B8" s="358" t="s">
        <v>158</v>
      </c>
      <c r="C8" s="359">
        <v>30273603.681400001</v>
      </c>
      <c r="D8" s="359"/>
      <c r="E8" s="360">
        <v>30273603.681400001</v>
      </c>
    </row>
    <row r="9" spans="1:7">
      <c r="A9" s="357">
        <v>2</v>
      </c>
      <c r="B9" s="358" t="s">
        <v>159</v>
      </c>
      <c r="C9" s="359">
        <v>161294807.33829999</v>
      </c>
      <c r="D9" s="359"/>
      <c r="E9" s="360">
        <v>161294807.33829999</v>
      </c>
    </row>
    <row r="10" spans="1:7">
      <c r="A10" s="357">
        <v>3</v>
      </c>
      <c r="B10" s="358" t="s">
        <v>232</v>
      </c>
      <c r="C10" s="359">
        <v>40532298.786900006</v>
      </c>
      <c r="D10" s="359"/>
      <c r="E10" s="360">
        <v>40532298.786900006</v>
      </c>
    </row>
    <row r="11" spans="1:7" ht="25.5">
      <c r="A11" s="357">
        <v>4</v>
      </c>
      <c r="B11" s="358" t="s">
        <v>189</v>
      </c>
      <c r="C11" s="359">
        <v>0</v>
      </c>
      <c r="D11" s="359"/>
      <c r="E11" s="360">
        <v>0</v>
      </c>
    </row>
    <row r="12" spans="1:7">
      <c r="A12" s="357">
        <v>5</v>
      </c>
      <c r="B12" s="358" t="s">
        <v>161</v>
      </c>
      <c r="C12" s="359">
        <v>150702964.31999999</v>
      </c>
      <c r="D12" s="359"/>
      <c r="E12" s="360">
        <v>150702964.31999999</v>
      </c>
    </row>
    <row r="13" spans="1:7">
      <c r="A13" s="357">
        <v>6.1</v>
      </c>
      <c r="B13" s="358" t="s">
        <v>162</v>
      </c>
      <c r="C13" s="361">
        <v>785847739.75849998</v>
      </c>
      <c r="D13" s="359"/>
      <c r="E13" s="360">
        <v>785847739.75849998</v>
      </c>
    </row>
    <row r="14" spans="1:7">
      <c r="A14" s="357">
        <v>6.2</v>
      </c>
      <c r="B14" s="362" t="s">
        <v>163</v>
      </c>
      <c r="C14" s="361">
        <v>-34711927.904597148</v>
      </c>
      <c r="D14" s="359"/>
      <c r="E14" s="360">
        <v>-34711927.904597148</v>
      </c>
    </row>
    <row r="15" spans="1:7">
      <c r="A15" s="357">
        <v>6</v>
      </c>
      <c r="B15" s="358" t="s">
        <v>231</v>
      </c>
      <c r="C15" s="359">
        <v>751135811.85390282</v>
      </c>
      <c r="D15" s="359"/>
      <c r="E15" s="360">
        <v>751135811.85390282</v>
      </c>
    </row>
    <row r="16" spans="1:7" ht="25.5">
      <c r="A16" s="357">
        <v>7</v>
      </c>
      <c r="B16" s="358" t="s">
        <v>165</v>
      </c>
      <c r="C16" s="359">
        <v>7785058.684799999</v>
      </c>
      <c r="D16" s="359"/>
      <c r="E16" s="360">
        <v>7785058.684799999</v>
      </c>
    </row>
    <row r="17" spans="1:7">
      <c r="A17" s="357">
        <v>8</v>
      </c>
      <c r="B17" s="358" t="s">
        <v>166</v>
      </c>
      <c r="C17" s="359">
        <v>9506263.0720000006</v>
      </c>
      <c r="D17" s="359"/>
      <c r="E17" s="360">
        <v>9506263.0720000006</v>
      </c>
      <c r="F17" s="6"/>
      <c r="G17" s="6"/>
    </row>
    <row r="18" spans="1:7">
      <c r="A18" s="357">
        <v>9</v>
      </c>
      <c r="B18" s="358" t="s">
        <v>167</v>
      </c>
      <c r="C18" s="359">
        <v>4362704.66</v>
      </c>
      <c r="D18" s="359"/>
      <c r="E18" s="360">
        <v>4362704.66</v>
      </c>
      <c r="G18" s="6"/>
    </row>
    <row r="19" spans="1:7" ht="25.5">
      <c r="A19" s="357">
        <v>10</v>
      </c>
      <c r="B19" s="358" t="s">
        <v>168</v>
      </c>
      <c r="C19" s="359">
        <v>23862282.34</v>
      </c>
      <c r="D19" s="359">
        <v>864732.45</v>
      </c>
      <c r="E19" s="360">
        <v>22997549.890000001</v>
      </c>
      <c r="G19" s="6"/>
    </row>
    <row r="20" spans="1:7">
      <c r="A20" s="357">
        <v>11</v>
      </c>
      <c r="B20" s="358" t="s">
        <v>169</v>
      </c>
      <c r="C20" s="359">
        <v>8391647.0490160007</v>
      </c>
      <c r="D20" s="359"/>
      <c r="E20" s="360">
        <v>8391647.0490160007</v>
      </c>
    </row>
    <row r="21" spans="1:7" ht="51.75" thickBot="1">
      <c r="A21" s="363"/>
      <c r="B21" s="364" t="s">
        <v>372</v>
      </c>
      <c r="C21" s="316">
        <f>SUM(C8:C12, C15:C20)</f>
        <v>1187847441.7863188</v>
      </c>
      <c r="D21" s="316">
        <f>SUM(D8:D12, D15:D20)</f>
        <v>864732.45</v>
      </c>
      <c r="E21" s="365">
        <f>SUM(E8:E12, E15:E20)</f>
        <v>1186982709.336319</v>
      </c>
      <c r="F21" s="6"/>
    </row>
    <row r="22" spans="1:7">
      <c r="A22"/>
      <c r="B22"/>
      <c r="C22"/>
      <c r="D22"/>
      <c r="E22"/>
    </row>
    <row r="23" spans="1:7">
      <c r="A23"/>
      <c r="B23"/>
      <c r="C23"/>
      <c r="D23"/>
      <c r="E23"/>
    </row>
    <row r="25" spans="1:7" s="2" customFormat="1">
      <c r="B25" s="68"/>
      <c r="F25"/>
      <c r="G25"/>
    </row>
    <row r="26" spans="1:7" s="2" customFormat="1">
      <c r="B26" s="69"/>
      <c r="F26"/>
      <c r="G26"/>
    </row>
    <row r="27" spans="1:7" s="2" customFormat="1">
      <c r="B27" s="68"/>
      <c r="F27"/>
      <c r="G27"/>
    </row>
    <row r="28" spans="1:7" s="2" customFormat="1">
      <c r="B28" s="68"/>
      <c r="F28"/>
      <c r="G28"/>
    </row>
    <row r="29" spans="1:7" s="2" customFormat="1">
      <c r="B29" s="68"/>
      <c r="F29"/>
      <c r="G29"/>
    </row>
    <row r="30" spans="1:7" s="2" customFormat="1">
      <c r="B30" s="68"/>
      <c r="F30"/>
      <c r="G30"/>
    </row>
    <row r="31" spans="1:7" s="2" customFormat="1">
      <c r="B31" s="68"/>
      <c r="F31"/>
      <c r="G31"/>
    </row>
    <row r="32" spans="1:7" s="2" customFormat="1">
      <c r="B32" s="69"/>
      <c r="F32"/>
      <c r="G32"/>
    </row>
    <row r="33" spans="2:7" s="2" customFormat="1">
      <c r="B33" s="69"/>
      <c r="F33"/>
      <c r="G33"/>
    </row>
    <row r="34" spans="2:7" s="2" customFormat="1">
      <c r="B34" s="69"/>
      <c r="F34"/>
      <c r="G34"/>
    </row>
    <row r="35" spans="2:7" s="2" customFormat="1">
      <c r="B35" s="69"/>
      <c r="F35"/>
      <c r="G35"/>
    </row>
    <row r="36" spans="2:7" s="2" customFormat="1">
      <c r="B36" s="69"/>
      <c r="F36"/>
      <c r="G36"/>
    </row>
    <row r="37" spans="2:7" s="2" customFormat="1">
      <c r="B37" s="6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24" sqref="C2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193</v>
      </c>
      <c r="B1" s="341" t="str">
        <f>'1. key ratios'!B1</f>
        <v>სს ბაზისბანკი</v>
      </c>
    </row>
    <row r="2" spans="1:6" s="22" customFormat="1" ht="15.75" customHeight="1">
      <c r="A2" s="22" t="s">
        <v>194</v>
      </c>
      <c r="B2" s="411">
        <f>'1. key ratios'!B2</f>
        <v>43281</v>
      </c>
      <c r="C2"/>
      <c r="D2"/>
      <c r="E2"/>
      <c r="F2"/>
    </row>
    <row r="3" spans="1:6" s="22" customFormat="1" ht="15.75" customHeight="1">
      <c r="C3"/>
      <c r="D3"/>
      <c r="E3"/>
      <c r="F3"/>
    </row>
    <row r="4" spans="1:6" s="22" customFormat="1" ht="26.25" thickBot="1">
      <c r="A4" s="22" t="s">
        <v>337</v>
      </c>
      <c r="B4" s="199" t="s">
        <v>268</v>
      </c>
      <c r="C4" s="193" t="s">
        <v>97</v>
      </c>
      <c r="D4"/>
      <c r="E4"/>
      <c r="F4"/>
    </row>
    <row r="5" spans="1:6" ht="26.25">
      <c r="A5" s="194">
        <v>1</v>
      </c>
      <c r="B5" s="195" t="s">
        <v>345</v>
      </c>
      <c r="C5" s="268">
        <f>'7. LI1'!E21</f>
        <v>1186982709.336319</v>
      </c>
    </row>
    <row r="6" spans="1:6" s="184" customFormat="1">
      <c r="A6" s="120">
        <v>2.1</v>
      </c>
      <c r="B6" s="201" t="s">
        <v>269</v>
      </c>
      <c r="C6" s="269">
        <v>114120815.7789</v>
      </c>
    </row>
    <row r="7" spans="1:6" s="4" customFormat="1" ht="25.5" outlineLevel="1">
      <c r="A7" s="200">
        <v>2.2000000000000002</v>
      </c>
      <c r="B7" s="196" t="s">
        <v>270</v>
      </c>
      <c r="C7" s="270"/>
    </row>
    <row r="8" spans="1:6" s="4" customFormat="1" ht="26.25">
      <c r="A8" s="200">
        <v>3</v>
      </c>
      <c r="B8" s="197" t="s">
        <v>346</v>
      </c>
      <c r="C8" s="271">
        <f>SUM(C5:C7)</f>
        <v>1301103525.1152189</v>
      </c>
    </row>
    <row r="9" spans="1:6" s="184" customFormat="1">
      <c r="A9" s="120">
        <v>4</v>
      </c>
      <c r="B9" s="204" t="s">
        <v>265</v>
      </c>
      <c r="C9" s="269">
        <v>13221520.83265706</v>
      </c>
    </row>
    <row r="10" spans="1:6" s="4" customFormat="1" ht="25.5" outlineLevel="1">
      <c r="A10" s="200">
        <v>5.0999999999999996</v>
      </c>
      <c r="B10" s="196" t="s">
        <v>276</v>
      </c>
      <c r="C10" s="270">
        <v>-27362366.770040005</v>
      </c>
      <c r="D10" s="419"/>
    </row>
    <row r="11" spans="1:6" s="4" customFormat="1" ht="25.5" outlineLevel="1">
      <c r="A11" s="200">
        <v>5.2</v>
      </c>
      <c r="B11" s="196" t="s">
        <v>277</v>
      </c>
      <c r="C11" s="270"/>
    </row>
    <row r="12" spans="1:6" s="4" customFormat="1">
      <c r="A12" s="200">
        <v>6</v>
      </c>
      <c r="B12" s="202" t="s">
        <v>266</v>
      </c>
      <c r="C12" s="366"/>
    </row>
    <row r="13" spans="1:6" s="4" customFormat="1" ht="15.75" thickBot="1">
      <c r="A13" s="203">
        <v>7</v>
      </c>
      <c r="B13" s="198" t="s">
        <v>267</v>
      </c>
      <c r="C13" s="272">
        <f>SUM(C8:C12)</f>
        <v>1286962679.1778359</v>
      </c>
    </row>
    <row r="17" spans="2:9" s="2" customFormat="1">
      <c r="B17" s="70"/>
      <c r="C17"/>
      <c r="D17"/>
      <c r="E17"/>
      <c r="F17"/>
      <c r="G17"/>
      <c r="H17"/>
      <c r="I17"/>
    </row>
    <row r="18" spans="2:9" s="2" customFormat="1">
      <c r="B18" s="67"/>
      <c r="C18"/>
      <c r="D18"/>
      <c r="E18"/>
      <c r="F18"/>
      <c r="G18"/>
      <c r="H18"/>
      <c r="I18"/>
    </row>
    <row r="19" spans="2:9" s="2" customFormat="1">
      <c r="B19" s="67"/>
      <c r="C19"/>
      <c r="D19"/>
      <c r="E19"/>
      <c r="F19"/>
      <c r="G19"/>
      <c r="H19"/>
      <c r="I19"/>
    </row>
    <row r="20" spans="2:9" s="2" customFormat="1">
      <c r="B20" s="69"/>
      <c r="C20"/>
      <c r="D20"/>
      <c r="E20"/>
      <c r="F20"/>
      <c r="G20"/>
      <c r="H20"/>
      <c r="I20"/>
    </row>
    <row r="21" spans="2:9" s="2" customFormat="1">
      <c r="B21" s="68"/>
      <c r="C21"/>
      <c r="D21"/>
      <c r="E21"/>
      <c r="F21"/>
      <c r="G21"/>
      <c r="H21"/>
      <c r="I21"/>
    </row>
    <row r="22" spans="2:9" s="2" customFormat="1">
      <c r="B22" s="69"/>
      <c r="C22"/>
      <c r="D22"/>
      <c r="E22"/>
      <c r="F22"/>
      <c r="G22"/>
      <c r="H22"/>
      <c r="I22"/>
    </row>
    <row r="23" spans="2:9" s="2" customFormat="1">
      <c r="B23" s="68"/>
      <c r="C23"/>
      <c r="D23"/>
      <c r="E23"/>
      <c r="F23"/>
      <c r="G23"/>
      <c r="H23"/>
      <c r="I23"/>
    </row>
    <row r="24" spans="2:9" s="2" customFormat="1">
      <c r="B24" s="68"/>
      <c r="C24"/>
      <c r="D24"/>
      <c r="E24"/>
      <c r="F24"/>
      <c r="G24"/>
      <c r="H24"/>
      <c r="I24"/>
    </row>
    <row r="25" spans="2:9" s="2" customFormat="1">
      <c r="B25" s="68"/>
      <c r="C25"/>
      <c r="D25"/>
      <c r="E25"/>
      <c r="F25"/>
      <c r="G25"/>
      <c r="H25"/>
      <c r="I25"/>
    </row>
    <row r="26" spans="2:9" s="2" customFormat="1">
      <c r="B26" s="68"/>
      <c r="C26"/>
      <c r="D26"/>
      <c r="E26"/>
      <c r="F26"/>
      <c r="G26"/>
      <c r="H26"/>
      <c r="I26"/>
    </row>
    <row r="27" spans="2:9" s="2" customFormat="1">
      <c r="B27" s="68"/>
      <c r="C27"/>
      <c r="D27"/>
      <c r="E27"/>
      <c r="F27"/>
      <c r="G27"/>
      <c r="H27"/>
      <c r="I27"/>
    </row>
    <row r="28" spans="2:9" s="2" customFormat="1">
      <c r="B28" s="69"/>
      <c r="C28"/>
      <c r="D28"/>
      <c r="E28"/>
      <c r="F28"/>
      <c r="G28"/>
      <c r="H28"/>
      <c r="I28"/>
    </row>
    <row r="29" spans="2:9" s="2" customFormat="1">
      <c r="B29" s="69"/>
      <c r="C29"/>
      <c r="D29"/>
      <c r="E29"/>
      <c r="F29"/>
      <c r="G29"/>
      <c r="H29"/>
      <c r="I29"/>
    </row>
    <row r="30" spans="2:9" s="2" customFormat="1">
      <c r="B30" s="69"/>
      <c r="C30"/>
      <c r="D30"/>
      <c r="E30"/>
      <c r="F30"/>
      <c r="G30"/>
      <c r="H30"/>
      <c r="I30"/>
    </row>
    <row r="31" spans="2:9" s="2" customFormat="1">
      <c r="B31" s="69"/>
      <c r="C31"/>
      <c r="D31"/>
      <c r="E31"/>
      <c r="F31"/>
      <c r="G31"/>
      <c r="H31"/>
      <c r="I31"/>
    </row>
    <row r="32" spans="2:9" s="2" customFormat="1">
      <c r="B32" s="69"/>
      <c r="C32"/>
      <c r="D32"/>
      <c r="E32"/>
      <c r="F32"/>
      <c r="G32"/>
      <c r="H32"/>
      <c r="I32"/>
    </row>
    <row r="33" spans="2:9" s="2" customFormat="1">
      <c r="B33" s="6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42sew9QuhGoFI/WocS/WoWRpcB0Q0sei+0ITM3YjwlU=</DigestValue>
    </Reference>
    <Reference Type="http://www.w3.org/2000/09/xmldsig#Object" URI="#idOfficeObject">
      <DigestMethod Algorithm="http://www.w3.org/2001/04/xmlenc#sha256"/>
      <DigestValue>Ty48KMn0CHs2nBwYJRdtRmyOBjvAVxcBUmMfmBBZoUg=</DigestValue>
    </Reference>
    <Reference Type="http://uri.etsi.org/01903#SignedProperties" URI="#idSignedProperties">
      <Transforms>
        <Transform Algorithm="http://www.w3.org/TR/2001/REC-xml-c14n-20010315"/>
      </Transforms>
      <DigestMethod Algorithm="http://www.w3.org/2001/04/xmlenc#sha256"/>
      <DigestValue>keGYd9Ol2Jp7xCwORLLxLBqTU1UCKEZTRboYNxgrLr0=</DigestValue>
    </Reference>
  </SignedInfo>
  <SignatureValue>jAcS0ozFcAdB2R0qyweCGcRcnRmEec0wSuksLKXn/p2HNSE2749qA274PS/YJCE1rAriW24ZRxos
SX90XmTxrngfymZ7+jpcpEwn0P/aV3nhDIXtsf6ePYq+svcY9ucG4fOFc+PqsW90eKzNCJ5flrxG
mxyMUlyX7VOe25Us2UrHylPBvny4z7G7Jsc4sS8wqu46XeA22CKw7BI7BM1bGi3EpPcq6vHP9VbO
n/HLsNryzAk2p4u3GsMOnJq2pFn71iltxMaC5H+sSVzBRhE9REFhml6WIqT2xL1qupNWejVNQ0PK
kq+K92RxcWfe5TQDJdbgzcpfIsIsGHtxeuoV5g==</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nZ8UPQdPwT8EjnBQ6PQ5y8mpb+SXBMnX74ub0zJ/Y88=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ipNXmUIbTIPs3RSfDL3lbIu3WnN/jRO7yBW7jKEdflQ=</DigestValue>
      </Reference>
      <Reference URI="/xl/styles.xml?ContentType=application/vnd.openxmlformats-officedocument.spreadsheetml.styles+xml">
        <DigestMethod Algorithm="http://www.w3.org/2001/04/xmlenc#sha256"/>
        <DigestValue>hK6jpApRj6pAJcxjR86X6hfqv+b049zX0Q9/l9+7BcM=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EUsLbuBig7XoGhB4LAnroa243RKE4kbREWWZnaLlJJE=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63E336L5eA5U2QsCc26D0aewwbW8H/ODodgnR6OWBuM=</DigestValue>
      </Reference>
      <Reference URI="/xl/worksheets/sheet10.xml?ContentType=application/vnd.openxmlformats-officedocument.spreadsheetml.worksheet+xml">
        <DigestMethod Algorithm="http://www.w3.org/2001/04/xmlenc#sha256"/>
        <DigestValue>jqAxPL7g0ywkY75b5bCsIgYHPjgujETW+jWyUn1vsL8=</DigestValue>
      </Reference>
      <Reference URI="/xl/worksheets/sheet11.xml?ContentType=application/vnd.openxmlformats-officedocument.spreadsheetml.worksheet+xml">
        <DigestMethod Algorithm="http://www.w3.org/2001/04/xmlenc#sha256"/>
        <DigestValue>DmJj/XNFO6WU4DE2jYAmUoyQODZhdmgAAPoQnX8C+Lg=</DigestValue>
      </Reference>
      <Reference URI="/xl/worksheets/sheet12.xml?ContentType=application/vnd.openxmlformats-officedocument.spreadsheetml.worksheet+xml">
        <DigestMethod Algorithm="http://www.w3.org/2001/04/xmlenc#sha256"/>
        <DigestValue>5NNV8Y/pKSpS9U7RUUSZkFiI9uci0n0yruLsf/9mCAs=</DigestValue>
      </Reference>
      <Reference URI="/xl/worksheets/sheet13.xml?ContentType=application/vnd.openxmlformats-officedocument.spreadsheetml.worksheet+xml">
        <DigestMethod Algorithm="http://www.w3.org/2001/04/xmlenc#sha256"/>
        <DigestValue>Ecv92qTPCI8hiUB+q8594MXlgYumIAPuYCXSSFDKhB8=</DigestValue>
      </Reference>
      <Reference URI="/xl/worksheets/sheet14.xml?ContentType=application/vnd.openxmlformats-officedocument.spreadsheetml.worksheet+xml">
        <DigestMethod Algorithm="http://www.w3.org/2001/04/xmlenc#sha256"/>
        <DigestValue>eX90DAPy9hQv3TIU4/CAEKoubrD6fBkFlQ3YK77+Ss0=</DigestValue>
      </Reference>
      <Reference URI="/xl/worksheets/sheet15.xml?ContentType=application/vnd.openxmlformats-officedocument.spreadsheetml.worksheet+xml">
        <DigestMethod Algorithm="http://www.w3.org/2001/04/xmlenc#sha256"/>
        <DigestValue>hv5dtoRaaDj686PimAT6NCFY0oZ7LemDDCjx/xTpI+0=</DigestValue>
      </Reference>
      <Reference URI="/xl/worksheets/sheet16.xml?ContentType=application/vnd.openxmlformats-officedocument.spreadsheetml.worksheet+xml">
        <DigestMethod Algorithm="http://www.w3.org/2001/04/xmlenc#sha256"/>
        <DigestValue>uM2HaPHSwifIiZsekKvGc9Iov7aimq5WGkUD2+5+P/g=</DigestValue>
      </Reference>
      <Reference URI="/xl/worksheets/sheet17.xml?ContentType=application/vnd.openxmlformats-officedocument.spreadsheetml.worksheet+xml">
        <DigestMethod Algorithm="http://www.w3.org/2001/04/xmlenc#sha256"/>
        <DigestValue>+ijerB0EIQeWXlUN6CgQ/lxJhVzYXldTnSuiUbbCH9Y=</DigestValue>
      </Reference>
      <Reference URI="/xl/worksheets/sheet2.xml?ContentType=application/vnd.openxmlformats-officedocument.spreadsheetml.worksheet+xml">
        <DigestMethod Algorithm="http://www.w3.org/2001/04/xmlenc#sha256"/>
        <DigestValue>nf1rrqMDsBKAArydvcU3ZR3r7ETWL4VYOmV9uXiz1u8=</DigestValue>
      </Reference>
      <Reference URI="/xl/worksheets/sheet3.xml?ContentType=application/vnd.openxmlformats-officedocument.spreadsheetml.worksheet+xml">
        <DigestMethod Algorithm="http://www.w3.org/2001/04/xmlenc#sha256"/>
        <DigestValue>dolLkB+vnomtuYikrTM4KM2vovkqQj/EfPJrNUOuQ9k=</DigestValue>
      </Reference>
      <Reference URI="/xl/worksheets/sheet4.xml?ContentType=application/vnd.openxmlformats-officedocument.spreadsheetml.worksheet+xml">
        <DigestMethod Algorithm="http://www.w3.org/2001/04/xmlenc#sha256"/>
        <DigestValue>/2bFzAugdTVdVedTCj76w5XVx0W4rQvld4dMr98eCQA=</DigestValue>
      </Reference>
      <Reference URI="/xl/worksheets/sheet5.xml?ContentType=application/vnd.openxmlformats-officedocument.spreadsheetml.worksheet+xml">
        <DigestMethod Algorithm="http://www.w3.org/2001/04/xmlenc#sha256"/>
        <DigestValue>6aTo2qOJ/cKwrZSzUfvoQDOQiLBa3BzePMKQP9RJQvw=</DigestValue>
      </Reference>
      <Reference URI="/xl/worksheets/sheet6.xml?ContentType=application/vnd.openxmlformats-officedocument.spreadsheetml.worksheet+xml">
        <DigestMethod Algorithm="http://www.w3.org/2001/04/xmlenc#sha256"/>
        <DigestValue>zb/W1A4ErhMjmfV1ujm6AXg05j7HsDFGY7C+1CdV5e8=</DigestValue>
      </Reference>
      <Reference URI="/xl/worksheets/sheet7.xml?ContentType=application/vnd.openxmlformats-officedocument.spreadsheetml.worksheet+xml">
        <DigestMethod Algorithm="http://www.w3.org/2001/04/xmlenc#sha256"/>
        <DigestValue>IWxnl1UfkcDbmiFoNRD0ulfqSQZD+GdFtuH49RlvdCg=</DigestValue>
      </Reference>
      <Reference URI="/xl/worksheets/sheet8.xml?ContentType=application/vnd.openxmlformats-officedocument.spreadsheetml.worksheet+xml">
        <DigestMethod Algorithm="http://www.w3.org/2001/04/xmlenc#sha256"/>
        <DigestValue>XZkJPKN1z0/chByQI3bRlzHO8JvR9SSZjfonM39d47g=</DigestValue>
      </Reference>
      <Reference URI="/xl/worksheets/sheet9.xml?ContentType=application/vnd.openxmlformats-officedocument.spreadsheetml.worksheet+xml">
        <DigestMethod Algorithm="http://www.w3.org/2001/04/xmlenc#sha256"/>
        <DigestValue>dvn/paXBASHEanu0A22e6uzsIy5lW8eWRrqGTWrGXfM=</DigestValue>
      </Reference>
    </Manifest>
    <SignatureProperties>
      <SignatureProperty Id="idSignatureTime" Target="#idPackageSignature">
        <mdssi:SignatureTime xmlns:mdssi="http://schemas.openxmlformats.org/package/2006/digital-signature">
          <mdssi:Format>YYYY-MM-DDThh:mm:ssTZD</mdssi:Format>
          <mdssi:Value>2018-07-31T13:34:05Z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2018-07-31T13:34:05Z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DfM23UWKxZiwrEhOPpqbQHcg8fp3D5zLEg5rNLBmunU=</DigestValue>
    </Reference>
    <Reference Type="http://www.w3.org/2000/09/xmldsig#Object" URI="#idOfficeObject">
      <DigestMethod Algorithm="http://www.w3.org/2001/04/xmlenc#sha256"/>
      <DigestValue>AgSGaGfr1aq1C6iPgIgLI7by9He8tNdsz5U1RECAFk0=</DigestValue>
    </Reference>
    <Reference Type="http://uri.etsi.org/01903#SignedProperties" URI="#idSignedProperties">
      <Transforms>
        <Transform Algorithm="http://www.w3.org/TR/2001/REC-xml-c14n-20010315"/>
      </Transforms>
      <DigestMethod Algorithm="http://www.w3.org/2001/04/xmlenc#sha256"/>
      <DigestValue>H/HS9+OibQ3vZgUfXyB3Xy66JhyWRgc/O13SBVmrvrY=</DigestValue>
    </Reference>
  </SignedInfo>
  <SignatureValue>Tw8fgVw3DLvi4K3Mrzy9WG/pADst5G2Z4bs5bXQNej0nvFrOQAEGZR8FWMdShufg+/TWh1ACwN3U
8kg6/yaEQtwiAQnwwA5gtecXw//2QDyUEUWlPfVwprSL+png8nukzE7nfL37U8fp3AcWnpAONb5c
3e957NyQ36b02p+kZOyfDdnRFK6+3/tRQ0Y1noGJzkXVCx8d+mc0kK+gwb6xXD1JysF8f0kfbhR/
GbuGyVhVCEpr1psSzLTVwQiByIcul6Fs8YRPtN9hosJQmrOUTkmiBfASh5DThr2otDCsBC8UGk6H
DLci/+EFdpnoJQRNaClOvtoub7M4kpgD1OvXLA==</SignatureValue>
  <KeyInfo>
    <X509Data>
      <X509Certificate>MIIGPTCCBSWgAwIBAgIKe4Mt+wACAAAc4DANBgkqhkiG9w0BAQsFADBKMRIwEAYKCZImiZPyLGQBGRYCZ2UxEzARBgoJkiaJk/IsZAEZFgNuYmcxHzAdBgNVBAMTFk5CRyBDbGFzcyAyIElOVCBTdWIgQ0EwHhcNMTcwMjE1MTA0NTIzWhcNMTkwMjE1MTA0NTIzWjA7MRYwFAYDVQQKEw1KU0MgQkFTSVNCQU5LMSEwHwYDVQQDExhCQlMgLSBMaWEgQXNsYW5pa2FzaHZpbGkwggEiMA0GCSqGSIb3DQEBAQUAA4IBDwAwggEKAoIBAQDGVH1a9Ch1XSedupP7lneKbMp8O5Rxp+3kEe2FVAsuO8Ih7AnfP8KDmI40je9te/aOlbBGNHR0+MDsB56vVqPi9zAf1iZ+1/9lNikN9i4Rq8HGWizIVPVTccrCP69q3atnJuZFV/NVD3pKZslJARyZxjdddM+KCJQMg3CZ8l/5hYyxVen20noSJWzNnDwMgMm/jqO24jvZLIPuYo/uW8klIfTrengbprDckmfExRV+tLGKanBiU+WH6Y9qk/UB4ter+C9T7l9F2Gyx75Ol0U6vGcAmPyMwyFUTKukBuHuxGm+wV+fkI6YQZPfaWwtW1Rja/KNDyt/vf3Re9ImYVGolAgMBAAGjggMyMIIDLjA8BgkrBgEEAYI3FQcELzAtBiUrBgEEAYI3FQjmsmCDjfVEhoGZCYO4oUqDvoRxBIHPkBGGr54RAgFkAgEbMB0GA1UdJQQWMBQGCCsGAQUFBwMCBggrBgEFBQcDBDALBgNVHQ8EBAMCB4AwJwYJKwYBBAGCNxUKBBowGDAKBggrBgEFBQcDAjAKBggrBgEFBQcDBDAdBgNVHQ4EFgQU2CJKLLHXu57wRpgmMLUD+os1KR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QudxHwnVIkFizK+ZgP57NszbnyRYPlMLTwhrYZv8EYaMTH4lp/V3sdECJy6tkoC4/UeUzavzHclhGSO/us33SNXKSWr9SJQ3AQmc1cS8Pgn2S8nvPAsx/Tv2zm3z9IxBva8r6YfPqpX0+20jhHDYlbaoyU3FttRIZXjoNsO2f5zvomwQLtK84mz68J1+rRezqRyiAPl0KbUSnS/oX40nEuVbVZUxBErEKJ+MGSVdfFpnlA8taSSpAXKx8PvgZ6EM65a3ycF9pXRoNU+z8b22UJwH9WwfoVvAnG4gF374/hDd4+bpDP9lRZsZjYch7Dl6Peew7VVeu8FAjqFXMN7L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nZ8UPQdPwT8EjnBQ6PQ5y8mpb+SXBMnX74ub0zJ/Y88=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ipNXmUIbTIPs3RSfDL3lbIu3WnN/jRO7yBW7jKEdflQ=</DigestValue>
      </Reference>
      <Reference URI="/xl/styles.xml?ContentType=application/vnd.openxmlformats-officedocument.spreadsheetml.styles+xml">
        <DigestMethod Algorithm="http://www.w3.org/2001/04/xmlenc#sha256"/>
        <DigestValue>hK6jpApRj6pAJcxjR86X6hfqv+b049zX0Q9/l9+7BcM=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EUsLbuBig7XoGhB4LAnroa243RKE4kbREWWZnaLlJJE=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63E336L5eA5U2QsCc26D0aewwbW8H/ODodgnR6OWBuM=</DigestValue>
      </Reference>
      <Reference URI="/xl/worksheets/sheet10.xml?ContentType=application/vnd.openxmlformats-officedocument.spreadsheetml.worksheet+xml">
        <DigestMethod Algorithm="http://www.w3.org/2001/04/xmlenc#sha256"/>
        <DigestValue>jqAxPL7g0ywkY75b5bCsIgYHPjgujETW+jWyUn1vsL8=</DigestValue>
      </Reference>
      <Reference URI="/xl/worksheets/sheet11.xml?ContentType=application/vnd.openxmlformats-officedocument.spreadsheetml.worksheet+xml">
        <DigestMethod Algorithm="http://www.w3.org/2001/04/xmlenc#sha256"/>
        <DigestValue>DmJj/XNFO6WU4DE2jYAmUoyQODZhdmgAAPoQnX8C+Lg=</DigestValue>
      </Reference>
      <Reference URI="/xl/worksheets/sheet12.xml?ContentType=application/vnd.openxmlformats-officedocument.spreadsheetml.worksheet+xml">
        <DigestMethod Algorithm="http://www.w3.org/2001/04/xmlenc#sha256"/>
        <DigestValue>5NNV8Y/pKSpS9U7RUUSZkFiI9uci0n0yruLsf/9mCAs=</DigestValue>
      </Reference>
      <Reference URI="/xl/worksheets/sheet13.xml?ContentType=application/vnd.openxmlformats-officedocument.spreadsheetml.worksheet+xml">
        <DigestMethod Algorithm="http://www.w3.org/2001/04/xmlenc#sha256"/>
        <DigestValue>Ecv92qTPCI8hiUB+q8594MXlgYumIAPuYCXSSFDKhB8=</DigestValue>
      </Reference>
      <Reference URI="/xl/worksheets/sheet14.xml?ContentType=application/vnd.openxmlformats-officedocument.spreadsheetml.worksheet+xml">
        <DigestMethod Algorithm="http://www.w3.org/2001/04/xmlenc#sha256"/>
        <DigestValue>eX90DAPy9hQv3TIU4/CAEKoubrD6fBkFlQ3YK77+Ss0=</DigestValue>
      </Reference>
      <Reference URI="/xl/worksheets/sheet15.xml?ContentType=application/vnd.openxmlformats-officedocument.spreadsheetml.worksheet+xml">
        <DigestMethod Algorithm="http://www.w3.org/2001/04/xmlenc#sha256"/>
        <DigestValue>hv5dtoRaaDj686PimAT6NCFY0oZ7LemDDCjx/xTpI+0=</DigestValue>
      </Reference>
      <Reference URI="/xl/worksheets/sheet16.xml?ContentType=application/vnd.openxmlformats-officedocument.spreadsheetml.worksheet+xml">
        <DigestMethod Algorithm="http://www.w3.org/2001/04/xmlenc#sha256"/>
        <DigestValue>uM2HaPHSwifIiZsekKvGc9Iov7aimq5WGkUD2+5+P/g=</DigestValue>
      </Reference>
      <Reference URI="/xl/worksheets/sheet17.xml?ContentType=application/vnd.openxmlformats-officedocument.spreadsheetml.worksheet+xml">
        <DigestMethod Algorithm="http://www.w3.org/2001/04/xmlenc#sha256"/>
        <DigestValue>+ijerB0EIQeWXlUN6CgQ/lxJhVzYXldTnSuiUbbCH9Y=</DigestValue>
      </Reference>
      <Reference URI="/xl/worksheets/sheet2.xml?ContentType=application/vnd.openxmlformats-officedocument.spreadsheetml.worksheet+xml">
        <DigestMethod Algorithm="http://www.w3.org/2001/04/xmlenc#sha256"/>
        <DigestValue>nf1rrqMDsBKAArydvcU3ZR3r7ETWL4VYOmV9uXiz1u8=</DigestValue>
      </Reference>
      <Reference URI="/xl/worksheets/sheet3.xml?ContentType=application/vnd.openxmlformats-officedocument.spreadsheetml.worksheet+xml">
        <DigestMethod Algorithm="http://www.w3.org/2001/04/xmlenc#sha256"/>
        <DigestValue>dolLkB+vnomtuYikrTM4KM2vovkqQj/EfPJrNUOuQ9k=</DigestValue>
      </Reference>
      <Reference URI="/xl/worksheets/sheet4.xml?ContentType=application/vnd.openxmlformats-officedocument.spreadsheetml.worksheet+xml">
        <DigestMethod Algorithm="http://www.w3.org/2001/04/xmlenc#sha256"/>
        <DigestValue>/2bFzAugdTVdVedTCj76w5XVx0W4rQvld4dMr98eCQA=</DigestValue>
      </Reference>
      <Reference URI="/xl/worksheets/sheet5.xml?ContentType=application/vnd.openxmlformats-officedocument.spreadsheetml.worksheet+xml">
        <DigestMethod Algorithm="http://www.w3.org/2001/04/xmlenc#sha256"/>
        <DigestValue>6aTo2qOJ/cKwrZSzUfvoQDOQiLBa3BzePMKQP9RJQvw=</DigestValue>
      </Reference>
      <Reference URI="/xl/worksheets/sheet6.xml?ContentType=application/vnd.openxmlformats-officedocument.spreadsheetml.worksheet+xml">
        <DigestMethod Algorithm="http://www.w3.org/2001/04/xmlenc#sha256"/>
        <DigestValue>zb/W1A4ErhMjmfV1ujm6AXg05j7HsDFGY7C+1CdV5e8=</DigestValue>
      </Reference>
      <Reference URI="/xl/worksheets/sheet7.xml?ContentType=application/vnd.openxmlformats-officedocument.spreadsheetml.worksheet+xml">
        <DigestMethod Algorithm="http://www.w3.org/2001/04/xmlenc#sha256"/>
        <DigestValue>IWxnl1UfkcDbmiFoNRD0ulfqSQZD+GdFtuH49RlvdCg=</DigestValue>
      </Reference>
      <Reference URI="/xl/worksheets/sheet8.xml?ContentType=application/vnd.openxmlformats-officedocument.spreadsheetml.worksheet+xml">
        <DigestMethod Algorithm="http://www.w3.org/2001/04/xmlenc#sha256"/>
        <DigestValue>XZkJPKN1z0/chByQI3bRlzHO8JvR9SSZjfonM39d47g=</DigestValue>
      </Reference>
      <Reference URI="/xl/worksheets/sheet9.xml?ContentType=application/vnd.openxmlformats-officedocument.spreadsheetml.worksheet+xml">
        <DigestMethod Algorithm="http://www.w3.org/2001/04/xmlenc#sha256"/>
        <DigestValue>dvn/paXBASHEanu0A22e6uzsIy5lW8eWRrqGTWrGXfM=</DigestValue>
      </Reference>
    </Manifest>
    <SignatureProperties>
      <SignatureProperty Id="idSignatureTime" Target="#idPackageSignature">
        <mdssi:SignatureTime xmlns:mdssi="http://schemas.openxmlformats.org/package/2006/digital-signature">
          <mdssi:Format>YYYY-MM-DDThh:mm:ssTZD</mdssi:Format>
          <mdssi:Value>2018-07-31T13:49:23Z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2018-07-31T13:49:23Z</xd:SigningTime>
          <xd:SigningCertificate>
            <xd:Cert>
              <xd:CertDigest>
                <DigestMethod Algorithm="http://www.w3.org/2001/04/xmlenc#sha256"/>
                <DigestValue>ZNfH+qfjnwEtXM+lV+ObJRD9De/x5/3dy4hyPQmjRQo=</DigestValue>
              </xd:CertDigest>
              <xd:IssuerSerial>
                <X509IssuerName>CN=NBG Class 2 INT Sub CA, DC=nbg, DC=ge</X509IssuerName>
                <X509SerialNumber>583270914108581763620064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2018-08-01T10:41:13Z</dcterms:modified>
</cp:coreProperties>
</file>