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300" tabRatio="1000" activeTab="4"/>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C8" i="95" l="1"/>
  <c r="C10" i="95"/>
  <c r="C11" i="95"/>
  <c r="C12" i="95"/>
  <c r="C13" i="95"/>
  <c r="C14" i="95"/>
  <c r="C22" i="95"/>
  <c r="C26" i="95"/>
  <c r="C32" i="95" l="1"/>
  <c r="C34" i="95" s="1"/>
  <c r="B2" i="122" l="1"/>
  <c r="B2" i="121"/>
  <c r="B1" i="122" l="1"/>
  <c r="B1" i="121"/>
  <c r="I34" i="92" l="1"/>
  <c r="F6" i="123" l="1"/>
  <c r="E6" i="123"/>
  <c r="D6" i="123"/>
  <c r="C6" i="123"/>
  <c r="B1" i="92"/>
  <c r="B2" i="92"/>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B2" i="123"/>
  <c r="B1" i="123"/>
  <c r="I6" i="92" l="1"/>
  <c r="Q7" i="92"/>
  <c r="Q6" i="92" s="1"/>
  <c r="Q34" i="92" s="1"/>
  <c r="B10" i="121" l="1"/>
  <c r="B9" i="12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D7" i="114" l="1"/>
  <c r="D10" i="114"/>
  <c r="D15" i="114"/>
  <c r="B1" i="97" l="1"/>
  <c r="B1" i="95" l="1"/>
  <c r="B1" i="93"/>
  <c r="B1" i="64"/>
  <c r="B1" i="90"/>
  <c r="B1" i="69"/>
  <c r="B1" i="94"/>
  <c r="B1" i="89"/>
  <c r="B1" i="73"/>
  <c r="B1" i="88"/>
  <c r="B1" i="52"/>
  <c r="B1" i="86"/>
  <c r="G5" i="86"/>
  <c r="F5" i="86"/>
  <c r="E5" i="86"/>
  <c r="D5" i="86"/>
  <c r="G5" i="84"/>
  <c r="F5" i="84"/>
  <c r="E5" i="84"/>
  <c r="D5" i="84"/>
  <c r="C5" i="84"/>
  <c r="B1" i="91" l="1"/>
  <c r="B1" i="84"/>
  <c r="B19" i="121" l="1"/>
  <c r="B18" i="121" l="1"/>
  <c r="T21" i="64" l="1"/>
  <c r="U21" i="64"/>
  <c r="S21" i="64"/>
  <c r="C21" i="64"/>
  <c r="B8" i="121" l="1"/>
  <c r="B7" i="121" s="1"/>
  <c r="B6" i="121" l="1"/>
  <c r="B16" i="121"/>
  <c r="B14" i="121" s="1"/>
  <c r="B23" i="121" l="1"/>
  <c r="B22" i="121"/>
  <c r="B21" i="121"/>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<sst xmlns="http://schemas.openxmlformats.org/spreadsheetml/2006/main" count="1243" uniqueCount="777">
  <si>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</si>
  <si>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</si>
  <si>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</si>
  <si>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</si>
  <si>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</si>
  <si>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</si>
  <si>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</si>
  <si>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</si>
  <si>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</si>
  <si>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</si>
  <si>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</si>
  <si>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</si>
  <si>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</si>
  <si>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</si>
  <si>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</si>
  <si>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</si>
  <si>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</si>
  <si>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</si>
  <si>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</si>
  <si>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</si>
  <si>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</si>
  <si>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</si>
  <si>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</si>
  <si>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</si>
  <si>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</si>
  <si>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</si>
  <si>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</si>
  <si>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</si>
  <si>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</si>
  <si>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</si>
  <si>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</si>
  <si>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</si>
  <si>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</si>
  <si>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</si>
  <si>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</si>
  <si>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</si>
  <si>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</si>
  <si>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</si>
  <si>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</si>
  <si>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</si>
  <si>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</si>
  <si>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</si>
  <si>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</si>
  <si>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</si>
  <si>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</si>
  <si>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</si>
  <si>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</si>
  <si>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</si>
  <si>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</si>
  <si>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</si>
  <si>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</si>
  <si>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</si>
  <si>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</si>
  <si>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</si>
  <si>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</si>
  <si>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</si>
  <si>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</si>
  <si>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</si>
  <si>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</si>
  <si>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</si>
  <si>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</si>
  <si>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</si>
  <si>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</si>
  <si>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</si>
  <si>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</si>
  <si>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</si>
  <si>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</si>
  <si>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</si>
  <si>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</si>
  <si>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</si>
  <si>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</si>
  <si>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</si>
  <si>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</si>
  <si>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</si>
  <si>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</si>
  <si>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</si>
  <si>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</si>
  <si>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</si>
  <si>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</si>
  <si>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</si>
  <si>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</si>
  <si>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</si>
  <si>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</si>
  <si>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</si>
  <si>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</si>
  <si>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</si>
  <si>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</si>
  <si>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</si>
  <si>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</si>
  <si>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</si>
  <si>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</si>
  <si>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</si>
  <si>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</si>
  <si>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</si>
  <si>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</si>
  <si>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</si>
  <si>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</si>
  <si>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</si>
  <si>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</si>
  <si>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</si>
  <si>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</si>
  <si>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</si>
  <si>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</si>
  <si>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</si>
  <si>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</si>
  <si>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</si>
  <si>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</si>
  <si>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</si>
  <si>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</si>
  <si>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</si>
  <si>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</si>
  <si>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</si>
  <si>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</si>
  <si>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</si>
  <si>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</si>
  <si>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</si>
  <si>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</si>
  <si>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</si>
  <si>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</si>
  <si>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</si>
  <si>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</si>
  <si>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</si>
  <si>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</si>
  <si>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</si>
  <si>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</si>
  <si>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</si>
  <si>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</si>
  <si>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</si>
  <si>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</si>
  <si>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</si>
  <si>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</si>
  <si>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</si>
  <si>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</si>
  <si>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</si>
  <si>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</si>
  <si>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</si>
  <si>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</si>
  <si>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</si>
  <si>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</si>
  <si>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</si>
  <si>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</si>
  <si>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</si>
  <si>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</si>
  <si>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</si>
  <si>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</si>
  <si>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</si>
  <si>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</si>
  <si>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</si>
  <si>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</si>
  <si>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</si>
  <si>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</si>
  <si>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</si>
  <si>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</si>
  <si>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</si>
  <si>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</si>
  <si>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</si>
  <si>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</si>
  <si>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</si>
  <si>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</si>
  <si>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</si>
  <si>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</si>
  <si>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</si>
  <si>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</si>
  <si>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</si>
  <si>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</si>
  <si>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</si>
  <si>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</si>
  <si>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</si>
  <si>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</si>
  <si>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</si>
  <si>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</si>
  <si>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</si>
  <si>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</si>
  <si>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</si>
  <si>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</si>
  <si>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</si>
  <si>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</si>
  <si>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</si>
  <si>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</si>
  <si>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</si>
  <si>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</si>
  <si>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</si>
  <si>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</si>
  <si>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</si>
  <si>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</si>
  <si>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</si>
  <si>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</si>
  <si>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</si>
  <si>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</si>
  <si>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</si>
  <si>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</si>
  <si>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</si>
  <si>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</si>
  <si>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</si>
  <si>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</si>
  <si>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</si>
  <si>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</si>
  <si>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</si>
  <si>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</si>
  <si>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</si>
  <si>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</si>
  <si>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</si>
  <si>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</si>
  <si>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</si>
  <si>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</si>
  <si>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</si>
  <si>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</si>
  <si>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</si>
  <si>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</si>
  <si>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</si>
  <si>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</si>
  <si>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</si>
  <si>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</si>
  <si>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</si>
  <si>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</si>
  <si>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</si>
  <si>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</si>
  <si>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</si>
  <si>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</si>
  <si>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</si>
  <si>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</si>
  <si>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</si>
  <si>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</si>
  <si>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</si>
  <si>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</si>
  <si>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</si>
  <si>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</si>
  <si>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</si>
  <si>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</si>
  <si>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</si>
  <si>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</si>
  <si>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</si>
  <si>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</si>
  <si>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</si>
  <si>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</si>
  <si>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</si>
  <si>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</si>
  <si>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</si>
  <si>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</si>
  <si>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</si>
  <si>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</si>
  <si>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</si>
  <si>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</si>
  <si>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</si>
  <si>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</si>
  <si>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</si>
  <si>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</si>
  <si>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</si>
  <si>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</si>
  <si>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</si>
  <si>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</si>
  <si>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</si>
  <si>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</si>
  <si>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</si>
  <si>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</si>
  <si>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</si>
  <si>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</si>
  <si>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</si>
  <si>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</si>
  <si>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</si>
  <si>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</si>
  <si>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</si>
  <si>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</si>
  <si>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</si>
  <si>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</si>
  <si>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</si>
  <si>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</si>
  <si>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</si>
  <si>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</si>
  <si>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</si>
  <si>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</si>
  <si>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</si>
  <si>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</si>
  <si>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</si>
  <si>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</si>
  <si>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</si>
  <si>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</si>
  <si>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</si>
  <si>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</si>
  <si>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</si>
  <si>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</si>
  <si>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</si>
  <si>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</si>
  <si>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</si>
  <si>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</si>
  <si>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</si>
  <si>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</si>
  <si>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</si>
  <si>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</si>
  <si>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</si>
  <si>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</si>
  <si>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</si>
  <si>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</si>
  <si>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</si>
  <si>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</si>
  <si>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</si>
  <si>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</si>
  <si>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</si>
  <si>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</si>
  <si>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</si>
  <si>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</si>
  <si>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</si>
  <si>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</si>
  <si>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</si>
  <si>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</si>
  <si>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</si>
  <si>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</si>
  <si>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</si>
  <si>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</si>
  <si>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</si>
  <si>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</si>
  <si>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</si>
  <si>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</si>
  <si>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</si>
  <si>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</si>
  <si>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</si>
  <si>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</si>
  <si>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</si>
  <si>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</si>
  <si>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</si>
  <si>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</si>
  <si>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</si>
  <si>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</si>
  <si>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</si>
  <si>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</si>
  <si>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</si>
  <si>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</si>
  <si>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</si>
  <si>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</si>
  <si>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</si>
  <si>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</si>
  <si>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</si>
  <si>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</si>
  <si>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</si>
  <si>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</si>
  <si>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</si>
  <si>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</si>
  <si>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</si>
  <si>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</si>
  <si>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</si>
  <si>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</si>
  <si>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</si>
  <si>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</si>
  <si>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</si>
  <si>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</si>
  <si>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</si>
  <si>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</si>
  <si>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</si>
  <si>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</si>
  <si>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</si>
  <si>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</si>
  <si>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</si>
  <si>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</si>
  <si>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</si>
  <si>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</si>
  <si>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</si>
  <si>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</si>
  <si>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</si>
  <si>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</si>
  <si>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</si>
  <si>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</si>
  <si>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</si>
  <si>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</si>
  <si>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</si>
  <si>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</si>
  <si>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</si>
  <si>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</si>
  <si>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</si>
  <si>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</si>
  <si>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</si>
  <si>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</si>
  <si>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</si>
  <si>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</si>
  <si>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</si>
  <si>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</si>
  <si>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</si>
  <si>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</si>
  <si>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</si>
  <si>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</si>
  <si>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</si>
  <si>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</si>
  <si>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</si>
  <si>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</si>
  <si>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</si>
  <si>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</si>
  <si>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</si>
  <si>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</si>
  <si>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</si>
  <si>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</si>
  <si>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</si>
  <si>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</si>
  <si>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</si>
  <si>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</si>
  <si>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</si>
  <si>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</si>
  <si>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</si>
  <si>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</si>
  <si>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</si>
  <si>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</si>
  <si>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</si>
  <si>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</si>
  <si>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</si>
  <si>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</si>
  <si>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</si>
  <si>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</si>
  <si>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</si>
  <si>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</si>
  <si>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</si>
  <si>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</si>
  <si>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</si>
  <si>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</si>
  <si>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</si>
  <si>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</si>
  <si>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</si>
  <si>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</si>
  <si>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</si>
  <si>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</si>
  <si>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</si>
  <si>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</si>
  <si>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</si>
  <si>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</si>
  <si>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</si>
  <si>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</si>
  <si>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</si>
  <si>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</si>
  <si>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</si>
  <si>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</si>
  <si>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</si>
  <si>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</si>
  <si>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</si>
  <si>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</si>
  <si>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</si>
  <si>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</si>
  <si>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</si>
  <si>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</si>
  <si>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</si>
  <si>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</si>
  <si>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</si>
  <si>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</si>
  <si>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</si>
  <si>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</si>
  <si>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</si>
  <si>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</si>
  <si>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</si>
  <si>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</si>
  <si>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</si>
  <si>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</si>
  <si>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</si>
  <si>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</si>
  <si>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</si>
  <si>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</si>
  <si>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</si>
  <si>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</si>
  <si>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</si>
  <si>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</si>
  <si>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</si>
  <si>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</si>
  <si>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</si>
  <si>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</si>
  <si>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</si>
  <si>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</si>
  <si>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</si>
  <si>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</si>
  <si>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</si>
  <si>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</si>
  <si>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</si>
  <si>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</si>
  <si>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</si>
  <si>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</si>
  <si>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</si>
  <si>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</si>
  <si>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</si>
  <si>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</si>
  <si>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</si>
  <si>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</si>
  <si>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</si>
  <si>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</si>
  <si>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</si>
  <si>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</si>
  <si>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</si>
  <si>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</si>
  <si>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</si>
  <si>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</si>
  <si>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</si>
  <si>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</si>
  <si>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</si>
  <si>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</si>
  <si>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</si>
  <si>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</si>
  <si>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</si>
  <si>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</si>
  <si>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</si>
  <si>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</si>
  <si>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</si>
  <si>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</si>
  <si>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</si>
  <si>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</si>
  <si>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</si>
  <si>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</si>
  <si>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</si>
  <si>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</si>
  <si>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</si>
  <si>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</si>
  <si>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</si>
  <si>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</si>
  <si>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</si>
  <si>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</si>
  <si>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</si>
  <si>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</si>
  <si>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</si>
  <si>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</si>
  <si>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</si>
  <si>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</si>
  <si>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</si>
  <si>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</si>
  <si>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</si>
  <si>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</si>
  <si>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</si>
  <si>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</si>
  <si>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</si>
  <si>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</si>
  <si>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</si>
  <si>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</si>
  <si>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</si>
  <si>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</si>
  <si>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</si>
  <si>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</si>
  <si>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</si>
  <si>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</si>
  <si>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</si>
  <si>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</si>
  <si>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</si>
  <si>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</si>
  <si>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</si>
  <si>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</si>
  <si>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</si>
  <si>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</si>
  <si>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</si>
  <si>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</si>
  <si>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</si>
  <si>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</si>
  <si>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</si>
  <si>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</si>
  <si>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</si>
  <si>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</si>
  <si>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</si>
  <si>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</si>
  <si>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</si>
  <si>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</si>
  <si>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</si>
  <si>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</si>
  <si>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</si>
  <si>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</si>
  <si>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</si>
  <si>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</si>
  <si>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</si>
  <si>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</si>
  <si>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</si>
  <si>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</si>
  <si>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</si>
  <si>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</si>
  <si>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</si>
  <si>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</si>
  <si>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</si>
  <si>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</si>
  <si>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</si>
  <si>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</si>
  <si>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</si>
  <si>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</si>
  <si>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</si>
  <si>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</si>
  <si>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</si>
  <si>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</si>
  <si>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</si>
  <si>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</si>
  <si>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</si>
  <si>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</si>
  <si>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</si>
  <si>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</si>
  <si>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</si>
  <si>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</si>
  <si>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</si>
  <si>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</si>
  <si>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</si>
  <si>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</si>
  <si>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</si>
  <si>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</si>
  <si>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</si>
  <si>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</si>
  <si>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</si>
  <si>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</si>
  <si>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</si>
  <si>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</si>
  <si>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</si>
  <si>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</si>
  <si>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</si>
  <si>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</si>
  <si>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</si>
  <si>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</si>
  <si>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</si>
  <si>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</si>
  <si>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</si>
  <si>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</si>
  <si>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</si>
  <si>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</si>
  <si>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</si>
  <si>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</si>
  <si>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</si>
  <si>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</si>
  <si>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</si>
  <si>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</si>
  <si>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</si>
  <si>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</si>
  <si>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</si>
  <si>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</si>
  <si>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</si>
  <si>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</si>
  <si>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</si>
  <si>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</si>
  <si>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</si>
  <si>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</si>
  <si>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</si>
  <si>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</si>
  <si>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</si>
  <si>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</si>
  <si>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</si>
  <si>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</si>
  <si>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</si>
  <si>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</si>
  <si>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</si>
  <si>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</si>
  <si>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</si>
  <si>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</si>
  <si>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</si>
  <si>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</si>
  <si>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</si>
  <si>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</si>
  <si>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</si>
  <si>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</si>
  <si>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</si>
  <si>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</si>
  <si>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</si>
  <si>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</si>
  <si>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</si>
  <si>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</si>
  <si>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</si>
  <si>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</si>
  <si>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</si>
  <si>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</si>
  <si>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</si>
  <si>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</si>
  <si>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</si>
  <si>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</si>
  <si>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</si>
  <si>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</si>
  <si>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</si>
  <si>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</si>
  <si>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</si>
  <si>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</si>
  <si>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</si>
  <si>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</si>
  <si>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</si>
  <si>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</si>
  <si>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</si>
  <si>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</si>
  <si>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</si>
  <si>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</si>
  <si>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</si>
  <si>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</si>
  <si>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</si>
  <si>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</si>
  <si>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</si>
  <si>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</si>
  <si>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</si>
  <si>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</si>
  <si>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</si>
  <si>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</si>
  <si>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</si>
  <si>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</si>
  <si>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</si>
  <si>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</si>
  <si>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</si>
  <si>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</si>
  <si>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</si>
  <si>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</si>
  <si>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</si>
  <si>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</si>
  <si>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</si>
  <si>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</si>
  <si>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</si>
  <si>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</si>
  <si>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</si>
  <si>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</si>
  <si>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</si>
  <si>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</si>
  <si>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</si>
  <si>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</si>
  <si>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</si>
  <si>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</si>
  <si>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</si>
  <si>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</si>
  <si>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</si>
  <si>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</si>
  <si>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</si>
  <si>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</si>
  <si>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</si>
  <si>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</si>
  <si>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</si>
  <si>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</si>
  <si>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</si>
  <si>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</si>
  <si>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</si>
  <si>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</si>
  <si>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</si>
  <si>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</si>
  <si>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</si>
  <si>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</si>
  <si>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</si>
  <si>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</si>
  <si>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</si>
  <si>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</si>
  <si>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</si>
  <si>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</si>
  <si>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</si>
  <si>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</si>
  <si>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</si>
  <si>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</si>
  <si>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</si>
  <si>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</si>
  <si>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</si>
  <si>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</si>
  <si>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</si>
  <si>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</si>
  <si>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</si>
  <si>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</si>
  <si>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</si>
  <si>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</si>
  <si>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</si>
  <si>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</si>
  <si>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</si>
  <si>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</si>
  <si>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</si>
  <si>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</si>
  <si>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</si>
  <si>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</si>
  <si>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</si>
  <si>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</si>
  <si>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</si>
  <si>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</si>
  <si>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</si>
  <si>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Ziraat Bank Georgia</t>
  </si>
  <si>
    <t>Turgut GULCIHAN</t>
  </si>
  <si>
    <t>www.ziraatbank.ge</t>
  </si>
  <si>
    <t>Non-independent member</t>
  </si>
  <si>
    <t>Independent member</t>
  </si>
  <si>
    <t>Ketevan TKAVADZE</t>
  </si>
  <si>
    <t>General Director</t>
  </si>
  <si>
    <t>Haluk CENGIZ</t>
  </si>
  <si>
    <t>Deputy General Director (Finance and Operations)</t>
  </si>
  <si>
    <t>Mert KOZACIOGLU</t>
  </si>
  <si>
    <t>Director (Credit and Marcketing)</t>
  </si>
  <si>
    <t>Konstantine MACHAVARIANI</t>
  </si>
  <si>
    <t>Director (Director of Risk Management)</t>
  </si>
  <si>
    <t>JSC  Ziraat Bank Turkey</t>
  </si>
  <si>
    <t>Republic of Turkey</t>
  </si>
  <si>
    <t>Non-independent chair</t>
  </si>
  <si>
    <t>Yuksel CESUR</t>
  </si>
  <si>
    <t>Chairman of the Supervisory Board</t>
  </si>
  <si>
    <t xml:space="preserve">                                                                                                                                      On Balance Assets                                                                                                                                                                               
                                                                                                                                                                                                                                                                                                                                                 Risk classes</t>
  </si>
  <si>
    <t xml:space="preserve">                                                                                                            On Balance Assets                                                                                                                   
                                                                                                                                                                                                                                                                                                            Risk classes</t>
  </si>
  <si>
    <t>თანხა (ლარი)</t>
  </si>
  <si>
    <t>Yusuf HERDAN</t>
  </si>
  <si>
    <t>Omer VANLI</t>
  </si>
  <si>
    <t xml:space="preserve">*Share capital as defined by the Law on Commercial Bank Activities </t>
  </si>
  <si>
    <t>TOTAL EQUITY*</t>
  </si>
  <si>
    <t>Nino Kurdiani</t>
  </si>
  <si>
    <t>კოეფიციენტი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</si>
</sst>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000_);_(* \(#,##0.0000\);_(* &quot;-&quot;??_);_(@_)"/>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sz val="10"/>
      <color rgb="FF333333"/>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82"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3" applyNumberFormat="0" applyAlignment="0" applyProtection="0"/>
    <xf numFmtId="0" fontId="183" fillId="108" borderId="143" applyNumberFormat="0" applyAlignment="0" applyProtection="0"/>
    <xf numFmtId="0" fontId="184" fillId="0" borderId="0" applyNumberFormat="0" applyFill="0" applyAlignment="0"/>
    <xf numFmtId="0" fontId="185" fillId="0" borderId="144"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5"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6"/>
    <xf numFmtId="251" fontId="2" fillId="0" borderId="0"/>
    <xf numFmtId="0" fontId="192" fillId="0" borderId="147"/>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8">
      <alignment horizontal="center" vertical="center"/>
    </xf>
    <xf numFmtId="0" fontId="183" fillId="108" borderId="148">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2" fillId="72" borderId="0"/>
    <xf numFmtId="0" fontId="201" fillId="0" borderId="1" applyNumberFormat="0" applyFont="0" applyFill="0" applyAlignment="0" applyProtection="0"/>
    <xf numFmtId="0" fontId="201" fillId="0" borderId="149"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3" fillId="109" borderId="145" applyNumberFormat="0" applyAlignment="0" applyProtection="0"/>
    <xf numFmtId="0" fontId="145" fillId="8" borderId="30" applyNumberFormat="0" applyAlignment="0" applyProtection="0"/>
    <xf numFmtId="3" fontId="45" fillId="41" borderId="68">
      <protection hidden="1"/>
    </xf>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0"/>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4">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09"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7" applyNumberFormat="0" applyFill="0" applyBorder="0" applyAlignment="0" applyProtection="0">
      <alignment horizontal="center"/>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3" fontId="222" fillId="0" borderId="152" applyNumberFormat="0" applyAlignment="0">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3" fontId="209" fillId="0" borderId="134">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4">
      <alignment vertical="center"/>
    </xf>
    <xf numFmtId="3" fontId="209" fillId="0" borderId="134">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 fillId="0" borderId="0" applyNumberFormat="0" applyFont="0" applyFill="0" applyBorder="0" applyAlignment="0" applyProtection="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4">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4">
      <alignment vertical="center"/>
    </xf>
    <xf numFmtId="0" fontId="211" fillId="0" borderId="0">
      <alignment horizontal="left" vertical="center" wrapText="1"/>
    </xf>
    <xf numFmtId="3" fontId="209" fillId="0" borderId="134">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4">
      <alignment vertical="center"/>
    </xf>
    <xf numFmtId="22" fontId="29" fillId="0" borderId="0" applyFill="0" applyBorder="0" applyAlignment="0"/>
    <xf numFmtId="3" fontId="209"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4">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33"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7" fontId="237"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38"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4">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4">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4">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4">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4">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4">
      <alignment vertical="center"/>
    </xf>
    <xf numFmtId="0" fontId="241" fillId="0" borderId="0">
      <alignment horizontal="left"/>
    </xf>
    <xf numFmtId="0" fontId="242" fillId="0" borderId="0">
      <alignment horizontal="center"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97" fontId="243"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right"/>
    </xf>
    <xf numFmtId="297" fontId="243" fillId="0" borderId="155">
      <alignment horizontal="right"/>
    </xf>
    <xf numFmtId="297" fontId="243" fillId="0" borderId="155">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left"/>
    </xf>
    <xf numFmtId="297" fontId="243" fillId="0" borderId="155">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5">
      <alignment horizontal="center"/>
    </xf>
    <xf numFmtId="297" fontId="247"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4">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4">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4">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4">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7">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1" fillId="126" borderId="124"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0" applyNumberFormat="0" applyFill="0" applyAlignment="0" applyProtection="0"/>
    <xf numFmtId="0" fontId="268" fillId="0" borderId="160" applyNumberFormat="0" applyFill="0" applyAlignment="0" applyProtection="0"/>
    <xf numFmtId="0" fontId="268" fillId="0" borderId="160"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4">
      <alignment vertical="center"/>
    </xf>
    <xf numFmtId="37" fontId="45" fillId="0" borderId="0"/>
    <xf numFmtId="295" fontId="45" fillId="0" borderId="0"/>
    <xf numFmtId="3" fontId="209" fillId="0" borderId="134">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1">
      <alignment horizontal="right" vertical="center"/>
      <protection locked="0"/>
    </xf>
    <xf numFmtId="310" fontId="271" fillId="88" borderId="161">
      <alignment horizontal="right" vertical="center"/>
      <protection locked="0"/>
    </xf>
    <xf numFmtId="310" fontId="271" fillId="88" borderId="161">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71" borderId="123" applyFont="0" applyAlignment="0">
      <protection locked="0"/>
    </xf>
    <xf numFmtId="0" fontId="10" fillId="0" borderId="0"/>
    <xf numFmtId="0" fontId="10" fillId="0" borderId="0"/>
    <xf numFmtId="3" fontId="209"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17" fontId="228"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5" applyAlignment="0" applyProtection="0">
      <alignment horizontal="centerContinuous"/>
    </xf>
    <xf numFmtId="19" fontId="280" fillId="0" borderId="135" applyAlignment="0" applyProtection="0">
      <alignment horizontal="centerContinuous"/>
    </xf>
    <xf numFmtId="3" fontId="209"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3"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09" fillId="0" borderId="134">
      <alignment vertical="center"/>
    </xf>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7" fontId="282" fillId="0" borderId="0"/>
    <xf numFmtId="295" fontId="282"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37"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xf>
    <xf numFmtId="0" fontId="283"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7"/>
    <xf numFmtId="0" fontId="284"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5">
      <alignment horizontal="center" vertical="center"/>
    </xf>
    <xf numFmtId="0" fontId="283" fillId="132" borderId="125">
      <alignment horizontal="center" vertical="center"/>
    </xf>
    <xf numFmtId="0" fontId="2" fillId="0" borderId="0" applyNumberFormat="0" applyFont="0" applyFill="0" applyBorder="0" applyAlignment="0" applyProtection="0"/>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 fillId="0" borderId="0" applyNumberFormat="0" applyFont="0" applyFill="0" applyBorder="0" applyAlignment="0" applyProtection="0"/>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5">
      <alignment horizontal="center" vertical="center"/>
    </xf>
    <xf numFmtId="0" fontId="283" fillId="104" borderId="125">
      <alignment horizontal="center" vertical="center"/>
    </xf>
    <xf numFmtId="0" fontId="2" fillId="0" borderId="0" applyNumberFormat="0" applyFont="0" applyFill="0" applyBorder="0" applyAlignment="0" applyProtection="0"/>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88"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60"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4">
      <alignment vertical="center"/>
    </xf>
    <xf numFmtId="0" fontId="10" fillId="0" borderId="0"/>
    <xf numFmtId="0" fontId="177" fillId="111"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65" fontId="298"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0"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1" fillId="0" borderId="0"/>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3">
      <alignment horizontal="right"/>
    </xf>
    <xf numFmtId="0" fontId="306" fillId="141" borderId="0"/>
    <xf numFmtId="0" fontId="304" fillId="69" borderId="173">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2" fillId="0" borderId="0" applyNumberFormat="0" applyFont="0" applyFill="0" applyBorder="0" applyAlignment="0" applyProtection="0"/>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144"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93"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316" fillId="0" borderId="175" applyNumberFormat="0" applyAlignment="0" applyProtection="0"/>
    <xf numFmtId="0" fontId="317"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5" applyNumberFormat="0" applyProtection="0">
      <alignment horizontal="lef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1" fillId="0" borderId="0" applyNumberFormat="0" applyFill="0" applyBorder="0" applyProtection="0">
      <alignment horizontal="right" vertical="top"/>
    </xf>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7" fillId="0" borderId="107" applyNumberFormat="0" applyFill="0" applyAlignment="0" applyProtection="0">
      <alignment vertical="top"/>
    </xf>
    <xf numFmtId="0" fontId="317" fillId="0" borderId="107"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lignment horizontal="centerContinuous"/>
    </xf>
    <xf numFmtId="0" fontId="10" fillId="0" borderId="0"/>
    <xf numFmtId="0" fontId="10" fillId="0" borderId="0"/>
    <xf numFmtId="3" fontId="209" fillId="0" borderId="134">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2"/>
    <xf numFmtId="0" fontId="10" fillId="0" borderId="0"/>
    <xf numFmtId="0" fontId="331" fillId="0" borderId="102"/>
    <xf numFmtId="0" fontId="10" fillId="0" borderId="0"/>
    <xf numFmtId="0" fontId="331" fillId="0" borderId="102"/>
    <xf numFmtId="0" fontId="10" fillId="0" borderId="0"/>
    <xf numFmtId="0" fontId="331" fillId="0" borderId="102"/>
    <xf numFmtId="0" fontId="331" fillId="0" borderId="102"/>
    <xf numFmtId="246" fontId="253"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09"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1" fillId="0" borderId="181">
      <alignment horizontal="right"/>
    </xf>
    <xf numFmtId="0" fontId="272"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4" fillId="69" borderId="0">
      <alignment horizontal="center"/>
    </xf>
    <xf numFmtId="0" fontId="104" fillId="69" borderId="0">
      <alignment horizontal="center"/>
    </xf>
    <xf numFmtId="3" fontId="209" fillId="0" borderId="134">
      <alignment vertical="center"/>
    </xf>
    <xf numFmtId="0" fontId="332" fillId="104" borderId="0" applyNumberFormat="0" applyBorder="0"/>
    <xf numFmtId="0" fontId="185" fillId="0" borderId="183" applyNumberFormat="0" applyFont="0" applyFill="0" applyAlignment="0"/>
    <xf numFmtId="0" fontId="333"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79" fillId="0" borderId="61" applyNumberFormat="0" applyBorder="0">
      <protection locked="0"/>
    </xf>
    <xf numFmtId="37" fontId="334" fillId="111" borderId="0"/>
    <xf numFmtId="37" fontId="160" fillId="150" borderId="123" applyNumberFormat="0" applyAlignment="0" applyProtection="0"/>
    <xf numFmtId="0" fontId="2" fillId="0" borderId="0" applyNumberFormat="0" applyFont="0" applyFill="0" applyBorder="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 fontId="209" fillId="0" borderId="134">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7">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8" fontId="2" fillId="0" borderId="0"/>
    <xf numFmtId="2" fontId="233"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4">
      <alignment vertical="center"/>
    </xf>
    <xf numFmtId="0" fontId="309" fillId="0" borderId="0" applyProtection="0">
      <alignment horizontal="center"/>
    </xf>
    <xf numFmtId="0" fontId="10" fillId="0" borderId="0"/>
    <xf numFmtId="3" fontId="209" fillId="0" borderId="134">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4">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45" fillId="0" borderId="184" applyNumberFormat="0"/>
    <xf numFmtId="14" fontId="160" fillId="0" borderId="0" applyFont="0" applyFill="0" applyBorder="0" applyProtection="0"/>
    <xf numFmtId="16" fontId="160" fillId="0" borderId="0" applyFont="0" applyFill="0" applyBorder="0" applyProtection="0"/>
    <xf numFmtId="3" fontId="209" fillId="0" borderId="134">
      <alignment vertical="center"/>
    </xf>
    <xf numFmtId="358" fontId="343"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7" fillId="69" borderId="190" applyNumberFormat="0" applyFill="0" applyBorder="0" applyAlignment="0" applyProtection="0">
      <alignment horizontal="left"/>
    </xf>
    <xf numFmtId="0" fontId="1" fillId="0" borderId="0"/>
    <xf numFmtId="0" fontId="174" fillId="0" borderId="195"/>
    <xf numFmtId="244" fontId="176"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83" fillId="108" borderId="197" applyNumberFormat="0" applyAlignment="0" applyProtection="0"/>
    <xf numFmtId="0" fontId="183" fillId="108" borderId="197" applyNumberFormat="0" applyAlignment="0" applyProtection="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201" fillId="0" borderId="186"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5" applyNumberFormat="0" applyFont="0" applyFill="0" applyAlignment="0" applyProtection="0"/>
    <xf numFmtId="0" fontId="149" fillId="0" borderId="195"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4" fillId="0" borderId="190" applyBorder="0"/>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vertical="center"/>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2" fillId="120" borderId="191" applyNumberFormat="0" applyBorder="0" applyAlignment="0">
      <alignment horizontal="center"/>
      <protection locked="0"/>
    </xf>
    <xf numFmtId="0" fontId="232" fillId="120" borderId="191" applyNumberFormat="0" applyBorder="0" applyAlignment="0">
      <alignment horizontal="center"/>
      <protection locked="0"/>
    </xf>
    <xf numFmtId="3" fontId="233"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2" fontId="233"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0" fillId="0" borderId="196" applyBorder="0"/>
    <xf numFmtId="253" fontId="228"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3" fillId="107" borderId="191" applyNumberFormat="0" applyBorder="0" applyAlignment="0">
      <protection locked="0"/>
    </xf>
    <xf numFmtId="3" fontId="209" fillId="0" borderId="134">
      <alignment vertical="center"/>
    </xf>
    <xf numFmtId="37" fontId="201" fillId="0" borderId="0" applyNumberFormat="0" applyFill="0" applyAlignment="0"/>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3" fillId="132" borderId="192">
      <alignment horizontal="center" vertical="top"/>
    </xf>
    <xf numFmtId="0" fontId="283"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4" fillId="70" borderId="198"/>
    <xf numFmtId="0" fontId="284"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3" fillId="132" borderId="193">
      <alignment horizontal="center" vertical="center"/>
    </xf>
    <xf numFmtId="0" fontId="283" fillId="132" borderId="193">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93">
      <alignment horizontal="center" vertical="center"/>
    </xf>
    <xf numFmtId="0" fontId="283" fillId="104" borderId="193">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6"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3" fillId="134" borderId="196" applyNumberFormat="0" applyBorder="0" applyAlignment="0" applyProtection="0">
      <alignment horizontal="center"/>
      <protection hidden="1"/>
    </xf>
    <xf numFmtId="3" fontId="287" fillId="57" borderId="191" applyNumberFormat="0" applyBorder="0" applyAlignment="0" applyProtection="0">
      <protection hidden="1"/>
    </xf>
    <xf numFmtId="3" fontId="288"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0"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7"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3" fillId="0" borderId="196" applyNumberFormat="0" applyFill="0" applyBorder="0" applyAlignment="0" applyProtection="0">
      <alignment horizontal="center"/>
      <protection locked="0"/>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5" fillId="0" borderId="190" applyFill="0" applyBorder="0" applyProtection="0">
      <alignment horizontal="left" vertical="top"/>
    </xf>
    <xf numFmtId="0" fontId="185" fillId="131" borderId="202" applyNumberFormat="0" applyFont="0">
      <alignment horizontal="center" vertical="center"/>
    </xf>
    <xf numFmtId="350" fontId="45" fillId="68" borderId="198" applyNumberFormat="0" applyBorder="0" applyAlignment="0">
      <alignment horizontal="right"/>
    </xf>
    <xf numFmtId="0" fontId="331" fillId="0" borderId="188"/>
    <xf numFmtId="0" fontId="331" fillId="0" borderId="188"/>
    <xf numFmtId="0" fontId="331" fillId="0" borderId="188"/>
    <xf numFmtId="0" fontId="331" fillId="0" borderId="188"/>
    <xf numFmtId="0" fontId="331"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333" fillId="0" borderId="198" applyNumberFormat="0" applyFill="0" applyBorder="0" applyAlignment="0" applyProtection="0">
      <alignment horizontal="center"/>
      <protection locked="0"/>
    </xf>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3" fillId="69" borderId="191" applyBorder="0" applyAlignment="0"/>
    <xf numFmtId="165" fontId="339" fillId="69" borderId="190">
      <alignment horizontal="center"/>
    </xf>
    <xf numFmtId="0" fontId="346" fillId="0" borderId="0" applyNumberFormat="0" applyFill="0" applyBorder="0" applyAlignment="0" applyProtection="0"/>
    <xf numFmtId="0" fontId="1" fillId="0" borderId="0"/>
    <xf numFmtId="0" fontId="1" fillId="0" borderId="0"/>
  </cellStyleXfs>
  <cellXfs count="899">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7" xfId="0" applyNumberFormat="1" applyFont="1" applyBorder="1" applyAlignment="1"/>
    <xf numFmtId="191" fontId="84" fillId="0" borderId="18" xfId="0" applyNumberFormat="1" applyFont="1" applyBorder="1" applyAlignment="1"/>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191" fontId="84" fillId="0" borderId="19" xfId="0" applyNumberFormat="1" applyFont="1" applyBorder="1" applyAlignment="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83" xfId="0" applyFont="1" applyFill="1" applyBorder="1" applyAlignment="1">
      <alignment vertical="center"/>
    </xf>
    <xf numFmtId="0" fontId="3" fillId="0" borderId="62" xfId="0" applyFont="1" applyFill="1" applyBorder="1" applyAlignment="1">
      <alignment vertical="center"/>
    </xf>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3" fillId="0" borderId="84" xfId="0" applyFont="1" applyFill="1" applyBorder="1" applyAlignment="1">
      <alignment vertical="center"/>
    </xf>
    <xf numFmtId="0" fontId="3" fillId="0" borderId="79"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0" borderId="21" xfId="0" applyFont="1" applyFill="1" applyBorder="1" applyAlignment="1">
      <alignment vertical="center"/>
    </xf>
    <xf numFmtId="0" fontId="3" fillId="0" borderId="23" xfId="0" applyFont="1" applyFill="1" applyBorder="1" applyAlignment="1">
      <alignment vertical="center"/>
    </xf>
    <xf numFmtId="0" fontId="3" fillId="0" borderId="22"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3" xfId="20" applyBorder="1"/>
    <xf numFmtId="0" fontId="3" fillId="0" borderId="25" xfId="0" applyFont="1" applyFill="1" applyBorder="1" applyAlignment="1">
      <alignment vertical="center"/>
    </xf>
    <xf numFmtId="0" fontId="3" fillId="0" borderId="16" xfId="0" applyFont="1" applyFill="1" applyBorder="1" applyAlignment="1">
      <alignment vertical="center"/>
    </xf>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3" xfId="20" applyBorder="1"/>
    <xf numFmtId="169" fontId="9" fillId="36" borderId="87" xfId="20" applyBorder="1"/>
    <xf numFmtId="169" fontId="9" fillId="36" borderId="24" xfId="20" applyBorder="1"/>
    <xf numFmtId="0" fontId="3" fillId="0" borderId="88" xfId="0" applyFont="1" applyFill="1" applyBorder="1" applyAlignment="1">
      <alignment vertical="center"/>
    </xf>
    <xf numFmtId="0" fontId="3" fillId="0" borderId="89" xfId="0" applyFont="1" applyFill="1" applyBorder="1" applyAlignment="1">
      <alignment vertical="center"/>
    </xf>
    <xf numFmtId="0" fontId="3" fillId="0" borderId="90" xfId="0" applyFont="1" applyFill="1" applyBorder="1" applyAlignment="1">
      <alignment horizontal="center" vertical="center"/>
    </xf>
    <xf numFmtId="0" fontId="3" fillId="0" borderId="91"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5" xfId="0" applyFont="1" applyFill="1" applyBorder="1" applyAlignment="1">
      <alignment horizontal="left" vertical="center" wrapText="1"/>
    </xf>
    <xf numFmtId="10" fontId="95"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99"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4"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84" fillId="0" borderId="95" xfId="0" applyFont="1" applyFill="1" applyBorder="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5" xfId="0" applyNumberFormat="1" applyFont="1" applyFill="1" applyBorder="1" applyAlignment="1">
      <alignment vertical="center" wrapText="1"/>
    </xf>
    <xf numFmtId="3" fontId="102" fillId="0" borderId="95" xfId="0" applyNumberFormat="1" applyFont="1" applyBorder="1" applyAlignment="1">
      <alignment vertical="center" wrapText="1"/>
    </xf>
    <xf numFmtId="3" fontId="102" fillId="0" borderId="95" xfId="0" applyNumberFormat="1" applyFont="1" applyFill="1" applyBorder="1" applyAlignment="1">
      <alignment vertical="center" wrapText="1"/>
    </xf>
    <xf numFmtId="3" fontId="102" fillId="35" borderId="96" xfId="0" applyNumberFormat="1" applyFont="1" applyFill="1" applyBorder="1" applyAlignment="1">
      <alignment vertical="center" wrapText="1"/>
    </xf>
    <xf numFmtId="3" fontId="102" fillId="0" borderId="96" xfId="0" applyNumberFormat="1" applyFont="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0" borderId="82" xfId="0" applyNumberFormat="1" applyFont="1" applyBorder="1" applyAlignment="1">
      <alignment vertical="center" wrapText="1"/>
    </xf>
    <xf numFmtId="3" fontId="102" fillId="0"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2"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3" xfId="0" applyFont="1" applyFill="1" applyBorder="1" applyAlignment="1">
      <alignment horizontal="center" wrapText="1"/>
    </xf>
    <xf numFmtId="0" fontId="3" fillId="0" borderId="95" xfId="0" applyFont="1" applyFill="1" applyBorder="1" applyAlignment="1">
      <alignment horizontal="center"/>
    </xf>
    <xf numFmtId="0" fontId="3" fillId="0" borderId="95"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0" fontId="98" fillId="0" borderId="95" xfId="0" applyFont="1" applyBorder="1" applyAlignment="1">
      <alignment horizontal="left" wrapText="1" indent="2"/>
    </xf>
    <xf numFmtId="0" fontId="4" fillId="0" borderId="17" xfId="0" applyFont="1" applyBorder="1"/>
    <xf numFmtId="0" fontId="4" fillId="0" borderId="95" xfId="0" applyFont="1" applyBorder="1" applyAlignment="1">
      <alignment wrapText="1"/>
    </xf>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0" fontId="98" fillId="0" borderId="95"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2" xfId="0" applyFont="1" applyFill="1" applyBorder="1"/>
    <xf numFmtId="0" fontId="4" fillId="0" borderId="20" xfId="0" applyFont="1" applyBorder="1"/>
    <xf numFmtId="0" fontId="4" fillId="0" borderId="21" xfId="0" applyFont="1" applyBorder="1" applyAlignment="1">
      <alignment wrapText="1"/>
    </xf>
    <xf numFmtId="0" fontId="2" fillId="2" borderId="85" xfId="0" applyFont="1" applyFill="1" applyBorder="1" applyAlignment="1">
      <alignment horizontal="right" vertical="center"/>
    </xf>
    <xf numFmtId="0" fontId="2" fillId="0" borderId="93"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10" xfId="17" applyBorder="1" applyAlignment="1" applyProtection="1"/>
    <xf numFmtId="0" fontId="110" fillId="0" borderId="0" xfId="0" applyFont="1" applyFill="1" applyAlignment="1">
      <alignment horizontal="left" vertical="top" wrapText="1"/>
    </xf>
    <xf numFmtId="191" fontId="2" fillId="3" borderId="79" xfId="2" applyNumberFormat="1" applyFont="1" applyFill="1" applyBorder="1" applyAlignment="1" applyProtection="1">
      <alignment vertical="top" wrapText="1"/>
      <protection locked="0"/>
    </xf>
    <xf numFmtId="0" fontId="0" fillId="0" borderId="110" xfId="0" applyBorder="1" applyAlignment="1">
      <alignment horizontal="center"/>
    </xf>
    <xf numFmtId="0" fontId="121" fillId="3" borderId="110" xfId="20954" applyFont="1" applyFill="1" applyBorder="1" applyAlignment="1">
      <alignment horizontal="left" vertical="center" wrapText="1"/>
    </xf>
    <xf numFmtId="0" fontId="122" fillId="0" borderId="110" xfId="20954" applyFont="1" applyFill="1" applyBorder="1" applyAlignment="1">
      <alignment horizontal="left" vertical="center" wrapText="1" indent="1"/>
    </xf>
    <xf numFmtId="0" fontId="123" fillId="3" borderId="120" xfId="0" applyFont="1" applyFill="1" applyBorder="1" applyAlignment="1">
      <alignment horizontal="left" vertical="center" wrapText="1"/>
    </xf>
    <xf numFmtId="0" fontId="122" fillId="3" borderId="110" xfId="20954" applyFont="1" applyFill="1" applyBorder="1" applyAlignment="1">
      <alignment horizontal="left" vertical="center" wrapText="1" indent="1"/>
    </xf>
    <xf numFmtId="0" fontId="121" fillId="0" borderId="120" xfId="0" applyFont="1" applyFill="1" applyBorder="1" applyAlignment="1">
      <alignment horizontal="left" vertical="center" wrapText="1"/>
    </xf>
    <xf numFmtId="0" fontId="123" fillId="0" borderId="120" xfId="0" applyFont="1" applyFill="1" applyBorder="1" applyAlignment="1">
      <alignment horizontal="left" vertical="center" wrapText="1"/>
    </xf>
    <xf numFmtId="0" fontId="123" fillId="0" borderId="120" xfId="0" applyFont="1" applyFill="1" applyBorder="1" applyAlignment="1">
      <alignment vertical="center" wrapText="1"/>
    </xf>
    <xf numFmtId="0" fontId="124" fillId="0" borderId="120" xfId="0" applyFont="1" applyFill="1" applyBorder="1" applyAlignment="1">
      <alignment horizontal="left" vertical="center" wrapText="1" indent="1"/>
    </xf>
    <xf numFmtId="0" fontId="124" fillId="3" borderId="120" xfId="0" applyFont="1" applyFill="1" applyBorder="1" applyAlignment="1">
      <alignment horizontal="left" vertical="center" wrapText="1" indent="1"/>
    </xf>
    <xf numFmtId="0" fontId="123" fillId="3" borderId="121" xfId="0" applyFont="1" applyFill="1" applyBorder="1" applyAlignment="1">
      <alignment horizontal="left" vertical="center" wrapText="1"/>
    </xf>
    <xf numFmtId="0" fontId="124" fillId="0" borderId="110" xfId="20954" applyFont="1" applyFill="1" applyBorder="1" applyAlignment="1">
      <alignment horizontal="left" vertical="center" wrapText="1" indent="1"/>
    </xf>
    <xf numFmtId="0" fontId="123" fillId="0" borderId="110" xfId="0" applyFont="1" applyFill="1" applyBorder="1" applyAlignment="1">
      <alignment horizontal="left" vertical="center" wrapText="1"/>
    </xf>
    <xf numFmtId="0" fontId="125" fillId="0" borderId="110" xfId="20954" applyFont="1" applyFill="1" applyBorder="1" applyAlignment="1">
      <alignment horizontal="center" vertical="center" wrapText="1"/>
    </xf>
    <xf numFmtId="0" fontId="123" fillId="3" borderId="122" xfId="0" applyFont="1" applyFill="1" applyBorder="1" applyAlignment="1">
      <alignment horizontal="left" vertical="center" wrapText="1"/>
    </xf>
    <xf numFmtId="0" fontId="0" fillId="0" borderId="123" xfId="0" applyBorder="1" applyAlignment="1">
      <alignment horizontal="center"/>
    </xf>
    <xf numFmtId="0" fontId="122" fillId="3" borderId="123" xfId="20954"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0" fontId="122" fillId="0" borderId="123" xfId="20954" applyFont="1" applyFill="1" applyBorder="1" applyAlignment="1">
      <alignment horizontal="left" vertical="center" wrapText="1" indent="1"/>
    </xf>
    <xf numFmtId="0" fontId="123" fillId="0" borderId="123" xfId="20954" applyFont="1" applyFill="1" applyBorder="1" applyAlignment="1">
      <alignment horizontal="left" vertical="center" wrapText="1"/>
    </xf>
    <xf numFmtId="0" fontId="123" fillId="0" borderId="123" xfId="0" applyFont="1" applyFill="1" applyBorder="1" applyAlignment="1">
      <alignment vertical="center" wrapText="1"/>
    </xf>
    <xf numFmtId="0" fontId="125" fillId="0" borderId="123" xfId="20954" applyFont="1" applyFill="1" applyBorder="1" applyAlignment="1">
      <alignment horizontal="center" vertical="center" wrapText="1"/>
    </xf>
    <xf numFmtId="0" fontId="123" fillId="3" borderId="123" xfId="20954" applyFont="1" applyFill="1" applyBorder="1" applyAlignment="1">
      <alignment horizontal="left" vertical="center" wrapText="1"/>
    </xf>
    <xf numFmtId="0" fontId="123" fillId="0" borderId="123" xfId="0" applyFont="1" applyFill="1" applyBorder="1" applyAlignment="1">
      <alignment horizontal="left" vertical="center" wrapText="1"/>
    </xf>
    <xf numFmtId="0" fontId="2" fillId="0" borderId="123" xfId="0" applyFont="1" applyFill="1" applyBorder="1" applyAlignment="1" applyProtection="1">
      <alignment horizontal="center" vertical="center" wrapText="1"/>
    </xf>
    <xf numFmtId="0" fontId="0" fillId="0" borderId="123" xfId="0" applyBorder="1" applyAlignment="1">
      <alignment horizontal="center" vertical="center"/>
    </xf>
    <xf numFmtId="0" fontId="123" fillId="0" borderId="128" xfId="0" applyFont="1" applyFill="1" applyBorder="1" applyAlignment="1">
      <alignment horizontal="justify" vertical="center" wrapText="1"/>
    </xf>
    <xf numFmtId="0" fontId="122" fillId="0" borderId="120" xfId="0" applyFont="1" applyFill="1" applyBorder="1" applyAlignment="1">
      <alignment horizontal="left" vertical="center" wrapText="1" indent="1"/>
    </xf>
    <xf numFmtId="0" fontId="122" fillId="0" borderId="121" xfId="0" applyFont="1" applyFill="1" applyBorder="1" applyAlignment="1">
      <alignment horizontal="left" vertical="center" wrapText="1" indent="1"/>
    </xf>
    <xf numFmtId="0" fontId="123" fillId="0" borderId="120" xfId="0" applyFont="1" applyFill="1" applyBorder="1" applyAlignment="1">
      <alignment horizontal="justify" vertical="center" wrapText="1"/>
    </xf>
    <xf numFmtId="0" fontId="121" fillId="0" borderId="120" xfId="0" applyFont="1" applyFill="1" applyBorder="1" applyAlignment="1">
      <alignment horizontal="justify" vertical="center" wrapText="1"/>
    </xf>
    <xf numFmtId="0" fontId="123" fillId="3" borderId="120" xfId="0" applyFont="1" applyFill="1" applyBorder="1" applyAlignment="1">
      <alignment horizontal="justify" vertical="center" wrapText="1"/>
    </xf>
    <xf numFmtId="0" fontId="123" fillId="0" borderId="121" xfId="0" applyFont="1" applyFill="1" applyBorder="1" applyAlignment="1">
      <alignment horizontal="justify" vertical="center" wrapText="1"/>
    </xf>
    <xf numFmtId="0" fontId="123" fillId="0" borderId="122" xfId="0" applyFont="1" applyFill="1" applyBorder="1" applyAlignment="1">
      <alignment horizontal="justify" vertical="center" wrapText="1"/>
    </xf>
    <xf numFmtId="0" fontId="121" fillId="0" borderId="120" xfId="0" applyFont="1" applyFill="1" applyBorder="1" applyAlignment="1">
      <alignment vertical="center" wrapText="1"/>
    </xf>
    <xf numFmtId="0" fontId="122" fillId="0" borderId="120" xfId="0" applyFont="1" applyFill="1" applyBorder="1" applyAlignment="1">
      <alignment horizontal="left" vertical="center" wrapText="1"/>
    </xf>
    <xf numFmtId="0" fontId="123" fillId="0" borderId="129" xfId="0" applyFont="1" applyFill="1" applyBorder="1" applyAlignment="1">
      <alignment vertical="center" wrapText="1"/>
    </xf>
    <xf numFmtId="0" fontId="123" fillId="3" borderId="120" xfId="0" applyFont="1" applyFill="1" applyBorder="1" applyAlignment="1">
      <alignment vertical="center" wrapText="1"/>
    </xf>
    <xf numFmtId="0" fontId="2" fillId="0" borderId="126" xfId="0" applyNumberFormat="1" applyFont="1" applyFill="1" applyBorder="1" applyAlignment="1">
      <alignment horizontal="left" vertical="center" wrapText="1" indent="4"/>
    </xf>
    <xf numFmtId="0" fontId="45" fillId="0" borderId="126" xfId="0" applyNumberFormat="1" applyFont="1" applyFill="1" applyBorder="1" applyAlignment="1">
      <alignment vertical="center" wrapText="1"/>
    </xf>
    <xf numFmtId="0" fontId="2" fillId="0" borderId="123" xfId="0" applyFont="1" applyFill="1" applyBorder="1" applyAlignment="1" applyProtection="1">
      <alignment horizontal="left" vertical="center" indent="11"/>
      <protection locked="0"/>
    </xf>
    <xf numFmtId="0" fontId="46" fillId="0" borderId="123" xfId="0" applyFont="1" applyFill="1" applyBorder="1" applyAlignment="1" applyProtection="1">
      <alignment horizontal="left" vertical="center" indent="17"/>
      <protection locked="0"/>
    </xf>
    <xf numFmtId="0" fontId="2" fillId="0" borderId="126"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3" xfId="7" applyFont="1" applyFill="1" applyBorder="1" applyAlignment="1">
      <alignment horizontal="center" vertical="center"/>
    </xf>
    <xf numFmtId="0" fontId="122" fillId="3" borderId="121" xfId="0" applyFont="1" applyFill="1" applyBorder="1" applyAlignment="1">
      <alignment horizontal="left" vertical="center" wrapText="1" indent="1"/>
    </xf>
    <xf numFmtId="0" fontId="122"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123" fillId="0" borderId="123" xfId="0" applyFont="1" applyBorder="1" applyAlignment="1">
      <alignment horizontal="left" vertical="center" wrapText="1"/>
    </xf>
    <xf numFmtId="0" fontId="84" fillId="0" borderId="123" xfId="0" applyFont="1" applyBorder="1"/>
    <xf numFmtId="0" fontId="122" fillId="0" borderId="123" xfId="0" applyFont="1" applyBorder="1" applyAlignment="1">
      <alignment horizontal="left" vertical="center" wrapText="1" indent="1"/>
    </xf>
    <xf numFmtId="0" fontId="123" fillId="3" borderId="123" xfId="0" applyFont="1" applyFill="1" applyBorder="1" applyAlignment="1">
      <alignment horizontal="left" vertical="center" wrapText="1"/>
    </xf>
    <xf numFmtId="0" fontId="124" fillId="3" borderId="123" xfId="0" applyFont="1" applyFill="1" applyBorder="1" applyAlignment="1">
      <alignment horizontal="left" vertical="center" wrapText="1" indent="1"/>
    </xf>
    <xf numFmtId="0" fontId="126" fillId="0" borderId="123" xfId="0" applyFont="1" applyBorder="1" applyAlignment="1">
      <alignment horizontal="justify"/>
    </xf>
    <xf numFmtId="167" fontId="86" fillId="0" borderId="123"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3" xfId="0" applyFont="1" applyBorder="1" applyAlignment="1">
      <alignment horizontal="center"/>
    </xf>
    <xf numFmtId="0" fontId="122" fillId="0" borderId="123" xfId="0" applyFont="1" applyFill="1" applyBorder="1" applyAlignment="1">
      <alignment horizontal="left" vertical="center" wrapText="1" indent="1"/>
    </xf>
    <xf numFmtId="0" fontId="110" fillId="0" borderId="0" xfId="0" applyFont="1"/>
    <xf numFmtId="0" fontId="113" fillId="0" borderId="123" xfId="0" applyFont="1" applyBorder="1"/>
    <xf numFmtId="49" fontId="115" fillId="0" borderId="123" xfId="5" applyNumberFormat="1" applyFont="1" applyFill="1" applyBorder="1" applyAlignment="1" applyProtection="1">
      <alignment horizontal="right" vertical="center"/>
      <protection locked="0"/>
    </xf>
    <xf numFmtId="0" fontId="114" fillId="3" borderId="123" xfId="13" applyFont="1" applyFill="1" applyBorder="1" applyAlignment="1" applyProtection="1">
      <alignment horizontal="left" vertical="center" wrapText="1"/>
      <protection locked="0"/>
    </xf>
    <xf numFmtId="49" fontId="114" fillId="3" borderId="123" xfId="5" applyNumberFormat="1" applyFont="1" applyFill="1" applyBorder="1" applyAlignment="1" applyProtection="1">
      <alignment horizontal="right" vertical="center"/>
      <protection locked="0"/>
    </xf>
    <xf numFmtId="0" fontId="114" fillId="0" borderId="123" xfId="13" applyFont="1" applyFill="1" applyBorder="1" applyAlignment="1" applyProtection="1">
      <alignment horizontal="left" vertical="center" wrapText="1"/>
      <protection locked="0"/>
    </xf>
    <xf numFmtId="49" fontId="114" fillId="0" borderId="123" xfId="5" applyNumberFormat="1" applyFont="1" applyFill="1" applyBorder="1" applyAlignment="1" applyProtection="1">
      <alignment horizontal="right" vertical="center"/>
      <protection locked="0"/>
    </xf>
    <xf numFmtId="0" fontId="116" fillId="0" borderId="123" xfId="13" applyFont="1" applyFill="1" applyBorder="1" applyAlignment="1" applyProtection="1">
      <alignment horizontal="left" vertical="center" wrapText="1"/>
      <protection locked="0"/>
    </xf>
    <xf numFmtId="0" fontId="113" fillId="0" borderId="123" xfId="0" applyFont="1" applyFill="1" applyBorder="1" applyAlignment="1">
      <alignment horizontal="center" vertical="center" wrapText="1"/>
    </xf>
    <xf numFmtId="43" fontId="95" fillId="0" borderId="0" xfId="7" applyFont="1"/>
    <xf numFmtId="0" fontId="110" fillId="0" borderId="0" xfId="0" applyFont="1" applyAlignment="1">
      <alignment wrapText="1"/>
    </xf>
    <xf numFmtId="0" fontId="109" fillId="0" borderId="123" xfId="0" applyFont="1" applyBorder="1"/>
    <xf numFmtId="0" fontId="109" fillId="0" borderId="123" xfId="0" applyFont="1" applyFill="1" applyBorder="1"/>
    <xf numFmtId="0" fontId="109" fillId="0" borderId="123" xfId="0" applyFont="1" applyBorder="1" applyAlignment="1">
      <alignment horizontal="left" indent="8"/>
    </xf>
    <xf numFmtId="0" fontId="109" fillId="0" borderId="123" xfId="0" applyFont="1" applyBorder="1" applyAlignment="1">
      <alignment wrapText="1"/>
    </xf>
    <xf numFmtId="0" fontId="113" fillId="0" borderId="0" xfId="0" applyFont="1"/>
    <xf numFmtId="0" fontId="112" fillId="0" borderId="123" xfId="0" applyFont="1" applyBorder="1"/>
    <xf numFmtId="49" fontId="115" fillId="0" borderId="123" xfId="5" applyNumberFormat="1" applyFont="1" applyFill="1" applyBorder="1" applyAlignment="1" applyProtection="1">
      <alignment horizontal="right" vertical="center" wrapText="1"/>
      <protection locked="0"/>
    </xf>
    <xf numFmtId="49" fontId="114" fillId="3" borderId="123" xfId="5" applyNumberFormat="1" applyFont="1" applyFill="1" applyBorder="1" applyAlignment="1" applyProtection="1">
      <alignment horizontal="right" vertical="center" wrapText="1"/>
      <protection locked="0"/>
    </xf>
    <xf numFmtId="49" fontId="114" fillId="0" borderId="123" xfId="5" applyNumberFormat="1" applyFont="1" applyFill="1" applyBorder="1" applyAlignment="1" applyProtection="1">
      <alignment horizontal="right" vertical="center" wrapText="1"/>
      <protection locked="0"/>
    </xf>
    <xf numFmtId="0" fontId="109" fillId="0" borderId="123" xfId="0" applyFont="1" applyBorder="1" applyAlignment="1">
      <alignment horizontal="center" vertical="center" wrapText="1"/>
    </xf>
    <xf numFmtId="0" fontId="109" fillId="0" borderId="127" xfId="0" applyFont="1" applyFill="1" applyBorder="1" applyAlignment="1">
      <alignment horizontal="center" vertical="center" wrapText="1"/>
    </xf>
    <xf numFmtId="0" fontId="109" fillId="0" borderId="123"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3" xfId="0" applyFont="1" applyFill="1" applyBorder="1"/>
    <xf numFmtId="0" fontId="109" fillId="0" borderId="123" xfId="0" applyNumberFormat="1" applyFont="1" applyFill="1" applyBorder="1" applyAlignment="1">
      <alignment horizontal="left" vertical="center" wrapText="1"/>
    </xf>
    <xf numFmtId="0" fontId="112" fillId="0" borderId="123" xfId="0" applyFont="1" applyFill="1" applyBorder="1" applyAlignment="1">
      <alignment horizontal="left" wrapText="1" indent="1"/>
    </xf>
    <xf numFmtId="0" fontId="112" fillId="0" borderId="123" xfId="0" applyFont="1" applyFill="1" applyBorder="1" applyAlignment="1">
      <alignment horizontal="left" vertical="center" indent="1"/>
    </xf>
    <xf numFmtId="0" fontId="110" fillId="0" borderId="123" xfId="0" applyFont="1" applyBorder="1"/>
    <xf numFmtId="0" fontId="109" fillId="0" borderId="123" xfId="0" applyFont="1" applyFill="1" applyBorder="1" applyAlignment="1">
      <alignment horizontal="left" wrapText="1" indent="1"/>
    </xf>
    <xf numFmtId="0" fontId="109" fillId="0" borderId="123" xfId="0" applyFont="1" applyFill="1" applyBorder="1" applyAlignment="1">
      <alignment horizontal="left" indent="1"/>
    </xf>
    <xf numFmtId="0" fontId="109" fillId="0" borderId="123" xfId="0" applyFont="1" applyFill="1" applyBorder="1" applyAlignment="1">
      <alignment horizontal="left" wrapText="1" indent="4"/>
    </xf>
    <xf numFmtId="0" fontId="109" fillId="0" borderId="123" xfId="0" applyNumberFormat="1" applyFont="1" applyFill="1" applyBorder="1" applyAlignment="1">
      <alignment horizontal="left" indent="3"/>
    </xf>
    <xf numFmtId="0" fontId="112" fillId="0" borderId="123" xfId="0" applyFont="1" applyFill="1" applyBorder="1" applyAlignment="1">
      <alignment horizontal="left" indent="1"/>
    </xf>
    <xf numFmtId="0" fontId="110" fillId="77" borderId="123" xfId="0" applyFont="1" applyFill="1" applyBorder="1"/>
    <xf numFmtId="0" fontId="113" fillId="0" borderId="7" xfId="0" applyFont="1" applyBorder="1"/>
    <xf numFmtId="0" fontId="113" fillId="0" borderId="123" xfId="0" applyFont="1" applyFill="1" applyBorder="1"/>
    <xf numFmtId="0" fontId="110" fillId="0" borderId="123" xfId="0" applyFont="1" applyFill="1" applyBorder="1" applyAlignment="1">
      <alignment horizontal="left" wrapText="1" indent="2"/>
    </xf>
    <xf numFmtId="0" fontId="110" fillId="0" borderId="123" xfId="0" applyFont="1" applyFill="1" applyBorder="1"/>
    <xf numFmtId="0" fontId="110" fillId="0" borderId="123" xfId="0" applyFont="1" applyFill="1" applyBorder="1" applyAlignment="1">
      <alignment horizontal="left" wrapText="1"/>
    </xf>
    <xf numFmtId="0" fontId="109" fillId="0" borderId="0" xfId="0" applyFont="1" applyBorder="1"/>
    <xf numFmtId="0" fontId="109" fillId="0" borderId="123" xfId="0" applyFont="1" applyBorder="1" applyAlignment="1">
      <alignment horizontal="left" indent="1"/>
    </xf>
    <xf numFmtId="0" fontId="109" fillId="0" borderId="123" xfId="0" applyFont="1" applyBorder="1" applyAlignment="1">
      <alignment horizontal="center"/>
    </xf>
    <xf numFmtId="0" fontId="109" fillId="0" borderId="0" xfId="0" applyFont="1" applyBorder="1" applyAlignment="1">
      <alignment horizontal="center" vertical="center"/>
    </xf>
    <xf numFmtId="0" fontId="109" fillId="0" borderId="123"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2"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6" xfId="0" applyFont="1" applyFill="1" applyBorder="1" applyAlignment="1">
      <alignment horizontal="center" vertical="center" wrapText="1"/>
    </xf>
    <xf numFmtId="0" fontId="109" fillId="0" borderId="103"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3"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3"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8" xfId="0" applyNumberFormat="1" applyFont="1" applyFill="1" applyBorder="1" applyAlignment="1">
      <alignment horizontal="left" vertical="center" wrapText="1" indent="1" readingOrder="1"/>
    </xf>
    <xf numFmtId="0" fontId="130" fillId="0" borderId="123" xfId="0" applyFont="1" applyBorder="1" applyAlignment="1">
      <alignment horizontal="left" indent="3"/>
    </xf>
    <xf numFmtId="0" fontId="112" fillId="0" borderId="123" xfId="0" applyNumberFormat="1" applyFont="1" applyFill="1" applyBorder="1" applyAlignment="1">
      <alignment vertical="center" wrapText="1" readingOrder="1"/>
    </xf>
    <xf numFmtId="0" fontId="130" fillId="0" borderId="123" xfId="0" applyFont="1" applyFill="1" applyBorder="1" applyAlignment="1">
      <alignment horizontal="left" indent="2"/>
    </xf>
    <xf numFmtId="0" fontId="109" fillId="0" borderId="119" xfId="0" applyNumberFormat="1" applyFont="1" applyFill="1" applyBorder="1" applyAlignment="1">
      <alignment vertical="center" wrapText="1" readingOrder="1"/>
    </xf>
    <xf numFmtId="0" fontId="130" fillId="0" borderId="127" xfId="0" applyFont="1" applyBorder="1" applyAlignment="1">
      <alignment horizontal="left" indent="2"/>
    </xf>
    <xf numFmtId="0" fontId="109" fillId="0" borderId="118" xfId="0" applyNumberFormat="1" applyFont="1" applyFill="1" applyBorder="1" applyAlignment="1">
      <alignment vertical="center" wrapText="1" readingOrder="1"/>
    </xf>
    <xf numFmtId="0" fontId="130" fillId="0" borderId="123" xfId="0" applyFont="1" applyBorder="1" applyAlignment="1">
      <alignment horizontal="left" indent="2"/>
    </xf>
    <xf numFmtId="0" fontId="109" fillId="0" borderId="117"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3"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3"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3" xfId="0" applyFont="1" applyFill="1" applyBorder="1" applyAlignment="1">
      <alignment horizontal="left" vertical="center"/>
    </xf>
    <xf numFmtId="0" fontId="134" fillId="0" borderId="123"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3" xfId="0" applyFont="1" applyFill="1" applyBorder="1" applyAlignment="1" applyProtection="1">
      <alignment horizontal="center" vertical="center" wrapText="1"/>
    </xf>
    <xf numFmtId="0" fontId="4" fillId="83" borderId="123" xfId="0" applyFont="1" applyFill="1" applyBorder="1" applyAlignment="1" applyProtection="1">
      <alignment vertical="center" wrapText="1"/>
    </xf>
    <xf numFmtId="192" fontId="4" fillId="83" borderId="123"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2" fillId="81" borderId="123" xfId="0" applyFont="1" applyFill="1" applyBorder="1" applyAlignment="1">
      <alignment horizontal="left" vertical="center" wrapText="1" indent="5"/>
    </xf>
    <xf numFmtId="0" fontId="143" fillId="80" borderId="123" xfId="0" applyFont="1" applyFill="1" applyBorder="1" applyAlignment="1" applyProtection="1">
      <alignment horizontal="left" vertical="center" wrapText="1" indent="1"/>
    </xf>
    <xf numFmtId="192" fontId="143" fillId="80" borderId="123"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3"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92" xfId="20" applyBorder="1"/>
    <xf numFmtId="0" fontId="93" fillId="0" borderId="185"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10" xfId="0" applyFont="1" applyFill="1" applyBorder="1" applyAlignment="1" applyProtection="1">
      <alignment horizontal="center" vertical="center" wrapText="1"/>
    </xf>
    <xf numFmtId="0" fontId="350" fillId="0" borderId="110" xfId="0" applyFont="1" applyBorder="1" applyAlignment="1">
      <alignment horizontal="center" vertical="center"/>
    </xf>
    <xf numFmtId="0" fontId="349" fillId="0" borderId="110" xfId="0" applyFont="1" applyBorder="1" applyAlignment="1">
      <alignment horizontal="center"/>
    </xf>
    <xf numFmtId="0" fontId="119" fillId="3" borderId="110" xfId="20954" applyFont="1" applyFill="1" applyBorder="1" applyAlignment="1">
      <alignment horizontal="left" vertical="center" wrapText="1"/>
    </xf>
    <xf numFmtId="0" fontId="93" fillId="0" borderId="110" xfId="20954" applyFont="1" applyFill="1" applyBorder="1" applyAlignment="1">
      <alignment horizontal="left" vertical="center" wrapText="1" indent="1"/>
    </xf>
    <xf numFmtId="0" fontId="351" fillId="3" borderId="120" xfId="0" applyFont="1" applyFill="1" applyBorder="1" applyAlignment="1">
      <alignment horizontal="left" vertical="center" wrapText="1"/>
    </xf>
    <xf numFmtId="0" fontId="93" fillId="3" borderId="110" xfId="20954" applyFont="1" applyFill="1" applyBorder="1" applyAlignment="1">
      <alignment horizontal="left" vertical="center" wrapText="1" indent="1"/>
    </xf>
    <xf numFmtId="0" fontId="119" fillId="0" borderId="120" xfId="0" applyFont="1" applyFill="1" applyBorder="1" applyAlignment="1">
      <alignment horizontal="left" vertical="center" wrapText="1"/>
    </xf>
    <xf numFmtId="0" fontId="351" fillId="0" borderId="120" xfId="0" applyFont="1" applyFill="1" applyBorder="1" applyAlignment="1">
      <alignment horizontal="left" vertical="center" wrapText="1"/>
    </xf>
    <xf numFmtId="0" fontId="351" fillId="0" borderId="120" xfId="0" applyFont="1" applyFill="1" applyBorder="1" applyAlignment="1">
      <alignment vertical="center" wrapText="1"/>
    </xf>
    <xf numFmtId="0" fontId="352" fillId="0" borderId="120" xfId="0" applyFont="1" applyFill="1" applyBorder="1" applyAlignment="1">
      <alignment horizontal="left" vertical="center" wrapText="1" indent="1"/>
    </xf>
    <xf numFmtId="0" fontId="352" fillId="3" borderId="120" xfId="0" applyFont="1" applyFill="1" applyBorder="1" applyAlignment="1">
      <alignment horizontal="left" vertical="center" wrapText="1" indent="1"/>
    </xf>
    <xf numFmtId="0" fontId="351" fillId="3" borderId="121" xfId="0" applyFont="1" applyFill="1" applyBorder="1" applyAlignment="1">
      <alignment horizontal="left" vertical="center" wrapText="1"/>
    </xf>
    <xf numFmtId="0" fontId="352" fillId="0" borderId="110" xfId="20954" applyFont="1" applyFill="1" applyBorder="1" applyAlignment="1">
      <alignment horizontal="left" vertical="center" wrapText="1" indent="1"/>
    </xf>
    <xf numFmtId="0" fontId="351" fillId="0" borderId="110" xfId="0" applyFont="1" applyFill="1" applyBorder="1" applyAlignment="1">
      <alignment horizontal="left" vertical="center" wrapText="1"/>
    </xf>
    <xf numFmtId="0" fontId="351" fillId="0" borderId="110" xfId="20954" applyFont="1" applyFill="1" applyBorder="1" applyAlignment="1">
      <alignment horizontal="center" vertical="center" wrapText="1"/>
    </xf>
    <xf numFmtId="0" fontId="351" fillId="3" borderId="122" xfId="0" applyFont="1" applyFill="1" applyBorder="1" applyAlignment="1">
      <alignment horizontal="left" vertical="center" wrapText="1"/>
    </xf>
    <xf numFmtId="0" fontId="349" fillId="0" borderId="123" xfId="0" applyFont="1" applyBorder="1" applyAlignment="1">
      <alignment horizontal="center"/>
    </xf>
    <xf numFmtId="0" fontId="93" fillId="3" borderId="123" xfId="20954" applyFont="1" applyFill="1" applyBorder="1" applyAlignment="1">
      <alignment horizontal="left" vertical="center" wrapText="1" indent="1"/>
    </xf>
    <xf numFmtId="0" fontId="93" fillId="3" borderId="120" xfId="0" applyFont="1" applyFill="1" applyBorder="1" applyAlignment="1">
      <alignment horizontal="left" vertical="center" wrapText="1" indent="1"/>
    </xf>
    <xf numFmtId="0" fontId="93" fillId="0" borderId="123" xfId="20954" applyFont="1" applyFill="1" applyBorder="1" applyAlignment="1">
      <alignment horizontal="left" vertical="center" wrapText="1" indent="1"/>
    </xf>
    <xf numFmtId="0" fontId="351" fillId="0" borderId="120" xfId="0" applyFont="1" applyBorder="1" applyAlignment="1">
      <alignment horizontal="left" vertical="center" wrapText="1"/>
    </xf>
    <xf numFmtId="0" fontId="93" fillId="0" borderId="120" xfId="0" applyFont="1" applyBorder="1" applyAlignment="1">
      <alignment horizontal="left" vertical="center" wrapText="1" indent="1"/>
    </xf>
    <xf numFmtId="0" fontId="93" fillId="0" borderId="121" xfId="0" applyFont="1" applyBorder="1" applyAlignment="1">
      <alignment horizontal="left" vertical="center" wrapText="1" indent="1"/>
    </xf>
    <xf numFmtId="0" fontId="351" fillId="0" borderId="123" xfId="20954" applyFont="1" applyFill="1" applyBorder="1" applyAlignment="1">
      <alignment horizontal="left" vertical="center" wrapText="1"/>
    </xf>
    <xf numFmtId="0" fontId="351" fillId="0" borderId="123" xfId="0" applyFont="1" applyFill="1" applyBorder="1" applyAlignment="1">
      <alignment vertical="center" wrapText="1"/>
    </xf>
    <xf numFmtId="0" fontId="351" fillId="0" borderId="123" xfId="20954" applyFont="1" applyFill="1" applyBorder="1" applyAlignment="1">
      <alignment horizontal="center" vertical="center" wrapText="1"/>
    </xf>
    <xf numFmtId="0" fontId="351" fillId="3" borderId="123" xfId="20954" applyFont="1" applyFill="1" applyBorder="1" applyAlignment="1">
      <alignment horizontal="left" vertical="center" wrapText="1"/>
    </xf>
    <xf numFmtId="0" fontId="93" fillId="0" borderId="120" xfId="0" applyFont="1" applyFill="1" applyBorder="1" applyAlignment="1">
      <alignment horizontal="left" vertical="center" wrapText="1" indent="1"/>
    </xf>
    <xf numFmtId="0" fontId="353" fillId="0" borderId="0" xfId="0" applyFont="1" applyAlignment="1">
      <alignment horizontal="justify"/>
    </xf>
    <xf numFmtId="0" fontId="351" fillId="0" borderId="123"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3" xfId="0" applyNumberFormat="1" applyFont="1" applyFill="1" applyBorder="1" applyAlignment="1" applyProtection="1">
      <alignment horizontal="right"/>
    </xf>
    <xf numFmtId="191" fontId="2" fillId="35" borderId="123"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3" xfId="0" applyFont="1" applyBorder="1" applyAlignment="1">
      <alignment vertical="center"/>
    </xf>
    <xf numFmtId="0" fontId="45" fillId="0" borderId="123" xfId="0" applyNumberFormat="1" applyFont="1" applyFill="1" applyBorder="1" applyAlignment="1">
      <alignment vertical="center" wrapText="1"/>
    </xf>
    <xf numFmtId="191" fontId="93" fillId="35" borderId="191"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91" xfId="20954" applyFont="1" applyFill="1" applyBorder="1" applyAlignment="1">
      <alignment horizontal="left" vertical="center" wrapText="1"/>
    </xf>
    <xf numFmtId="191" fontId="93" fillId="0" borderId="191"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91" xfId="17" applyFill="1" applyBorder="1" applyAlignment="1" applyProtection="1"/>
    <xf numFmtId="49" fontId="84" fillId="0" borderId="191" xfId="0" applyNumberFormat="1" applyFont="1" applyFill="1" applyBorder="1" applyAlignment="1">
      <alignment horizontal="right"/>
    </xf>
    <xf numFmtId="0" fontId="84" fillId="0" borderId="191"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91" xfId="5" applyFont="1" applyFill="1" applyBorder="1" applyAlignment="1" applyProtection="1">
      <alignment vertical="center" wrapText="1"/>
      <protection locked="0"/>
    </xf>
    <xf numFmtId="0" fontId="130" fillId="0" borderId="191" xfId="37365" applyFont="1" applyFill="1" applyBorder="1" applyAlignment="1" applyProtection="1">
      <alignment horizontal="center" vertical="center" wrapText="1"/>
      <protection locked="0"/>
    </xf>
    <xf numFmtId="3" fontId="130" fillId="3" borderId="191" xfId="1" applyNumberFormat="1" applyFont="1" applyFill="1" applyBorder="1" applyAlignment="1" applyProtection="1">
      <alignment horizontal="center" vertical="center" wrapText="1"/>
      <protection locked="0"/>
    </xf>
    <xf numFmtId="9" fontId="130" fillId="3" borderId="191" xfId="15" applyNumberFormat="1" applyFont="1" applyFill="1" applyBorder="1" applyAlignment="1" applyProtection="1">
      <alignment horizontal="center" vertical="center" wrapText="1"/>
      <protection locked="0"/>
    </xf>
    <xf numFmtId="0" fontId="130" fillId="3" borderId="191" xfId="37365" applyFont="1" applyFill="1" applyBorder="1" applyAlignment="1" applyProtection="1">
      <alignment horizontal="center" vertical="center" wrapText="1"/>
      <protection locked="0"/>
    </xf>
    <xf numFmtId="0" fontId="354" fillId="3" borderId="191" xfId="37365" applyFont="1" applyFill="1" applyBorder="1" applyAlignment="1" applyProtection="1">
      <protection locked="0"/>
    </xf>
    <xf numFmtId="3" fontId="130" fillId="151" borderId="191" xfId="5" applyNumberFormat="1" applyFont="1" applyFill="1" applyBorder="1" applyAlignment="1" applyProtection="1"/>
    <xf numFmtId="0" fontId="355" fillId="3" borderId="191" xfId="37365" applyFont="1" applyFill="1" applyBorder="1" applyAlignment="1" applyProtection="1">
      <alignment horizontal="right"/>
      <protection locked="0"/>
    </xf>
    <xf numFmtId="359" fontId="130" fillId="151" borderId="191" xfId="5" applyNumberFormat="1" applyFont="1" applyFill="1" applyBorder="1" applyAlignment="1" applyProtection="1">
      <protection locked="0"/>
    </xf>
    <xf numFmtId="164" fontId="130" fillId="151" borderId="191" xfId="1" applyNumberFormat="1" applyFont="1" applyFill="1" applyBorder="1" applyAlignment="1" applyProtection="1"/>
    <xf numFmtId="0" fontId="130" fillId="3" borderId="191" xfId="37365" applyFont="1" applyFill="1" applyBorder="1" applyAlignment="1" applyProtection="1">
      <alignment horizontal="left" vertical="center"/>
      <protection locked="0"/>
    </xf>
    <xf numFmtId="3" fontId="130" fillId="3" borderId="191" xfId="5" applyNumberFormat="1" applyFont="1" applyFill="1" applyBorder="1" applyAlignment="1" applyProtection="1">
      <protection locked="0"/>
    </xf>
    <xf numFmtId="0" fontId="130" fillId="3" borderId="191" xfId="5" applyFont="1" applyFill="1" applyBorder="1" applyAlignment="1" applyProtection="1">
      <protection locked="0"/>
    </xf>
    <xf numFmtId="0" fontId="356" fillId="3" borderId="191" xfId="37365" applyFont="1" applyFill="1" applyBorder="1" applyAlignment="1" applyProtection="1">
      <alignment horizontal="right"/>
      <protection locked="0"/>
    </xf>
    <xf numFmtId="0" fontId="130" fillId="0" borderId="191" xfId="37365" applyFont="1" applyFill="1" applyBorder="1" applyAlignment="1" applyProtection="1">
      <alignment horizontal="left" vertical="center"/>
      <protection locked="0"/>
    </xf>
    <xf numFmtId="0" fontId="354" fillId="3" borderId="191" xfId="16" applyFont="1" applyFill="1" applyBorder="1" applyAlignment="1" applyProtection="1">
      <protection locked="0"/>
    </xf>
    <xf numFmtId="3" fontId="354" fillId="75" borderId="191" xfId="16" applyNumberFormat="1" applyFont="1" applyFill="1" applyBorder="1" applyAlignment="1" applyProtection="1"/>
    <xf numFmtId="0" fontId="357" fillId="0" borderId="0" xfId="37364" applyFont="1" applyFill="1" applyAlignment="1" applyProtection="1">
      <alignment vertical="center"/>
      <protection locked="0"/>
    </xf>
    <xf numFmtId="0" fontId="130" fillId="3" borderId="191" xfId="5" applyFont="1" applyFill="1" applyBorder="1" applyProtection="1">
      <protection locked="0"/>
    </xf>
    <xf numFmtId="0" fontId="130" fillId="0" borderId="191" xfId="37365" applyFont="1" applyFill="1" applyBorder="1" applyAlignment="1" applyProtection="1">
      <alignment horizontal="center" vertical="top" wrapText="1"/>
      <protection locked="0"/>
    </xf>
    <xf numFmtId="0" fontId="354" fillId="3" borderId="191" xfId="37365" applyFont="1" applyFill="1" applyBorder="1" applyAlignment="1" applyProtection="1">
      <alignment wrapText="1"/>
      <protection locked="0"/>
    </xf>
    <xf numFmtId="3" fontId="130" fillId="0" borderId="191" xfId="5" applyNumberFormat="1" applyFont="1" applyFill="1" applyBorder="1" applyProtection="1"/>
    <xf numFmtId="0" fontId="119" fillId="75" borderId="96" xfId="20952" applyFont="1" applyFill="1" applyBorder="1" applyAlignment="1">
      <alignment vertical="center"/>
    </xf>
    <xf numFmtId="0" fontId="119" fillId="75" borderId="97" xfId="20952" applyFont="1" applyFill="1" applyBorder="1" applyAlignment="1">
      <alignment vertical="center"/>
    </xf>
    <xf numFmtId="0" fontId="119" fillId="75" borderId="94" xfId="20952" applyFont="1" applyFill="1" applyBorder="1" applyAlignment="1">
      <alignment vertical="center"/>
    </xf>
    <xf numFmtId="164" fontId="119" fillId="75" borderId="94" xfId="7" applyNumberFormat="1" applyFont="1" applyFill="1" applyBorder="1" applyAlignment="1">
      <alignment horizontal="right" vertical="center"/>
    </xf>
    <xf numFmtId="0" fontId="119" fillId="76" borderId="97" xfId="20952" applyFont="1" applyFill="1" applyBorder="1" applyAlignment="1">
      <alignment vertical="center"/>
    </xf>
    <xf numFmtId="0" fontId="119" fillId="3" borderId="97" xfId="20952" applyFont="1" applyFill="1" applyBorder="1" applyAlignment="1">
      <alignment vertical="center"/>
    </xf>
    <xf numFmtId="0" fontId="93" fillId="69" borderId="93" xfId="20952" applyFont="1" applyFill="1" applyBorder="1" applyAlignment="1">
      <alignment horizontal="center" vertical="center"/>
    </xf>
    <xf numFmtId="0" fontId="93" fillId="69" borderId="94" xfId="20952" applyFont="1" applyFill="1" applyBorder="1" applyAlignment="1">
      <alignment horizontal="left" vertical="center" wrapText="1"/>
    </xf>
    <xf numFmtId="164" fontId="93" fillId="0" borderId="95" xfId="7" applyNumberFormat="1" applyFont="1" applyFill="1" applyBorder="1" applyAlignment="1" applyProtection="1">
      <alignment horizontal="right" vertical="center"/>
      <protection locked="0"/>
    </xf>
    <xf numFmtId="0" fontId="119" fillId="76" borderId="95" xfId="20952" applyFont="1" applyFill="1" applyBorder="1" applyAlignment="1">
      <alignment horizontal="center" vertical="center"/>
    </xf>
    <xf numFmtId="0" fontId="119" fillId="76" borderId="97" xfId="20952" applyFont="1" applyFill="1" applyBorder="1" applyAlignment="1">
      <alignment vertical="top" wrapText="1"/>
    </xf>
    <xf numFmtId="0" fontId="93" fillId="69" borderId="97" xfId="20952" applyFont="1" applyFill="1" applyBorder="1" applyAlignment="1">
      <alignment vertical="center" wrapText="1"/>
    </xf>
    <xf numFmtId="0" fontId="93" fillId="69" borderId="94" xfId="20952" applyFont="1" applyFill="1" applyBorder="1" applyAlignment="1">
      <alignment horizontal="left" vertical="center"/>
    </xf>
    <xf numFmtId="360" fontId="93" fillId="0" borderId="95" xfId="7" applyNumberFormat="1" applyFont="1" applyFill="1" applyBorder="1" applyAlignment="1" applyProtection="1">
      <alignment horizontal="right" vertical="center"/>
      <protection locked="0"/>
    </xf>
    <xf numFmtId="0" fontId="93" fillId="3" borderId="93" xfId="20952" applyFont="1" applyFill="1" applyBorder="1" applyAlignment="1">
      <alignment horizontal="center" vertical="center"/>
    </xf>
    <xf numFmtId="164" fontId="93" fillId="76" borderId="95" xfId="7" applyNumberFormat="1" applyFont="1" applyFill="1" applyBorder="1" applyAlignment="1" applyProtection="1">
      <alignment horizontal="right" vertical="center"/>
      <protection locked="0"/>
    </xf>
    <xf numFmtId="164" fontId="93" fillId="3" borderId="95" xfId="7" applyNumberFormat="1" applyFont="1" applyFill="1" applyBorder="1" applyAlignment="1" applyProtection="1">
      <alignment horizontal="right" vertical="center"/>
      <protection locked="0"/>
    </xf>
    <xf numFmtId="0" fontId="93" fillId="69" borderId="95" xfId="20952" applyFont="1" applyFill="1" applyBorder="1" applyAlignment="1">
      <alignment horizontal="center" vertical="center"/>
    </xf>
    <xf numFmtId="0" fontId="349" fillId="0" borderId="0" xfId="0" applyFont="1" applyAlignment="1">
      <alignment wrapText="1"/>
    </xf>
    <xf numFmtId="0" fontId="105" fillId="69" borderId="198" xfId="20952" applyFont="1" applyFill="1" applyBorder="1" applyAlignment="1" applyProtection="1">
      <alignment horizontal="center" vertical="center"/>
      <protection locked="0"/>
    </xf>
    <xf numFmtId="0" fontId="106" fillId="76" borderId="191" xfId="20952" applyFont="1" applyFill="1" applyBorder="1" applyAlignment="1" applyProtection="1">
      <alignment horizontal="center" vertical="center"/>
      <protection locked="0"/>
    </xf>
    <xf numFmtId="191" fontId="95" fillId="0" borderId="191" xfId="0" applyNumberFormat="1" applyFont="1" applyFill="1" applyBorder="1" applyAlignment="1" applyProtection="1">
      <alignment vertical="center" wrapText="1"/>
      <protection locked="0"/>
    </xf>
    <xf numFmtId="191" fontId="3" fillId="0" borderId="191" xfId="0" applyNumberFormat="1" applyFont="1" applyFill="1" applyBorder="1" applyAlignment="1" applyProtection="1">
      <alignment vertical="center" wrapText="1"/>
      <protection locked="0"/>
    </xf>
    <xf numFmtId="191" fontId="3" fillId="0" borderId="79" xfId="0" applyNumberFormat="1" applyFont="1" applyFill="1" applyBorder="1" applyAlignment="1" applyProtection="1">
      <alignment vertical="center" wrapText="1"/>
      <protection locked="0"/>
    </xf>
    <xf numFmtId="191" fontId="95" fillId="0" borderId="191" xfId="0" applyNumberFormat="1" applyFont="1" applyFill="1" applyBorder="1" applyAlignment="1" applyProtection="1">
      <alignment horizontal="right" vertical="center" wrapText="1"/>
      <protection locked="0"/>
    </xf>
    <xf numFmtId="10" fontId="3" fillId="0" borderId="191" xfId="20950" applyNumberFormat="1" applyFont="1" applyFill="1" applyBorder="1" applyAlignment="1" applyProtection="1">
      <alignment horizontal="right" vertical="center" wrapText="1"/>
      <protection locked="0"/>
    </xf>
    <xf numFmtId="10" fontId="3" fillId="0" borderId="191" xfId="20950" applyNumberFormat="1" applyFont="1" applyBorder="1" applyAlignment="1" applyProtection="1">
      <alignment vertical="center" wrapText="1"/>
      <protection locked="0"/>
    </xf>
    <xf numFmtId="10" fontId="3" fillId="0" borderId="79" xfId="20950" applyNumberFormat="1" applyFont="1" applyBorder="1" applyAlignment="1" applyProtection="1">
      <alignment vertical="center" wrapText="1"/>
      <protection locked="0"/>
    </xf>
    <xf numFmtId="10" fontId="93" fillId="2" borderId="191" xfId="20950" applyNumberFormat="1" applyFont="1" applyFill="1" applyBorder="1" applyAlignment="1" applyProtection="1">
      <alignment vertical="center"/>
      <protection locked="0"/>
    </xf>
    <xf numFmtId="10" fontId="93" fillId="2" borderId="79" xfId="20950" applyNumberFormat="1" applyFont="1" applyFill="1" applyBorder="1" applyAlignment="1" applyProtection="1">
      <alignment vertical="center"/>
      <protection locked="0"/>
    </xf>
    <xf numFmtId="191" fontId="93" fillId="2" borderId="191" xfId="0" applyNumberFormat="1" applyFont="1" applyFill="1" applyBorder="1" applyAlignment="1" applyProtection="1">
      <alignment vertical="center"/>
      <protection locked="0"/>
    </xf>
    <xf numFmtId="191" fontId="93" fillId="2" borderId="79" xfId="0" applyNumberFormat="1" applyFont="1" applyFill="1" applyBorder="1" applyAlignment="1" applyProtection="1">
      <alignment vertical="center"/>
      <protection locked="0"/>
    </xf>
    <xf numFmtId="191" fontId="359" fillId="2" borderId="191" xfId="0" applyNumberFormat="1" applyFont="1" applyFill="1" applyBorder="1" applyAlignment="1" applyProtection="1">
      <alignment vertical="center"/>
      <protection locked="0"/>
    </xf>
    <xf numFmtId="191" fontId="359" fillId="2" borderId="79" xfId="0" applyNumberFormat="1" applyFont="1" applyFill="1" applyBorder="1" applyAlignment="1" applyProtection="1">
      <alignment vertical="center"/>
      <protection locked="0"/>
    </xf>
    <xf numFmtId="191" fontId="93" fillId="2" borderId="198" xfId="0" applyNumberFormat="1" applyFont="1" applyFill="1" applyBorder="1" applyAlignment="1" applyProtection="1">
      <alignment vertical="center"/>
      <protection locked="0"/>
    </xf>
    <xf numFmtId="191" fontId="359" fillId="2" borderId="198" xfId="0" applyNumberFormat="1" applyFont="1" applyFill="1" applyBorder="1" applyAlignment="1" applyProtection="1">
      <alignment vertical="center"/>
      <protection locked="0"/>
    </xf>
    <xf numFmtId="191" fontId="359" fillId="2" borderId="89" xfId="0" applyNumberFormat="1" applyFont="1" applyFill="1" applyBorder="1" applyAlignment="1" applyProtection="1">
      <alignment vertical="center"/>
      <protection locked="0"/>
    </xf>
    <xf numFmtId="10" fontId="93" fillId="2" borderId="204" xfId="20950" applyNumberFormat="1" applyFont="1" applyFill="1" applyBorder="1" applyAlignment="1" applyProtection="1">
      <alignment vertical="center"/>
      <protection locked="0"/>
    </xf>
    <xf numFmtId="10" fontId="359" fillId="2" borderId="204" xfId="20950" applyNumberFormat="1" applyFont="1" applyFill="1" applyBorder="1" applyAlignment="1" applyProtection="1">
      <alignment vertical="center"/>
      <protection locked="0"/>
    </xf>
    <xf numFmtId="10" fontId="359" fillId="2" borderId="205" xfId="20950" applyNumberFormat="1" applyFont="1" applyFill="1" applyBorder="1" applyAlignment="1" applyProtection="1">
      <alignment vertical="center"/>
      <protection locked="0"/>
    </xf>
    <xf numFmtId="191" fontId="350" fillId="0" borderId="206" xfId="0" applyNumberFormat="1" applyFont="1" applyBorder="1" applyAlignment="1">
      <alignment horizontal="center" vertical="center"/>
    </xf>
    <xf numFmtId="191" fontId="349" fillId="0" borderId="11"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91" fontId="360" fillId="0" borderId="11" xfId="0" applyNumberFormat="1" applyFont="1" applyBorder="1" applyAlignment="1">
      <alignment horizontal="center" vertical="center"/>
    </xf>
    <xf numFmtId="191" fontId="349" fillId="0" borderId="11" xfId="0" applyNumberFormat="1" applyFont="1" applyFill="1" applyBorder="1" applyAlignment="1">
      <alignment horizontal="center" vertical="center"/>
    </xf>
    <xf numFmtId="191" fontId="349" fillId="0" borderId="12" xfId="0" applyNumberFormat="1" applyFont="1" applyBorder="1" applyAlignment="1">
      <alignment horizontal="center" vertical="center"/>
    </xf>
    <xf numFmtId="191" fontId="350" fillId="0" borderId="207" xfId="0" applyNumberFormat="1" applyFont="1" applyFill="1" applyBorder="1" applyAlignment="1">
      <alignment horizontal="center" vertical="center"/>
    </xf>
    <xf numFmtId="191" fontId="350" fillId="0" borderId="13" xfId="0" applyNumberFormat="1" applyFont="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91" fontId="349" fillId="0" borderId="191" xfId="0" applyNumberFormat="1" applyFont="1" applyBorder="1" applyAlignment="1">
      <alignment horizontal="center" vertical="center"/>
    </xf>
    <xf numFmtId="191" fontId="350" fillId="0" borderId="191" xfId="0" applyNumberFormat="1" applyFont="1" applyFill="1" applyBorder="1" applyAlignment="1">
      <alignment horizontal="center" vertical="center"/>
    </xf>
    <xf numFmtId="0" fontId="350" fillId="0" borderId="191" xfId="0" applyFont="1" applyBorder="1" applyAlignment="1">
      <alignment horizontal="center"/>
    </xf>
    <xf numFmtId="0" fontId="349" fillId="0" borderId="191" xfId="0" applyFont="1" applyBorder="1" applyAlignment="1">
      <alignment horizontal="center"/>
    </xf>
    <xf numFmtId="0" fontId="349" fillId="0" borderId="191" xfId="0" applyFont="1" applyBorder="1"/>
    <xf numFmtId="0" fontId="350" fillId="0" borderId="191" xfId="0" applyFont="1" applyBorder="1" applyAlignment="1">
      <alignment horizontal="center" vertical="center"/>
    </xf>
    <xf numFmtId="0" fontId="349" fillId="0" borderId="191" xfId="0" applyFont="1" applyBorder="1" applyAlignment="1">
      <alignment horizontal="center" vertical="center"/>
    </xf>
    <xf numFmtId="191" fontId="3" fillId="0" borderId="191" xfId="0" applyNumberFormat="1" applyFont="1" applyBorder="1" applyAlignment="1"/>
    <xf numFmtId="191" fontId="3" fillId="0" borderId="187" xfId="0" applyNumberFormat="1" applyFont="1" applyBorder="1" applyAlignment="1"/>
    <xf numFmtId="167" fontId="3" fillId="0" borderId="208" xfId="0" applyNumberFormat="1" applyFont="1" applyBorder="1" applyAlignment="1"/>
    <xf numFmtId="191" fontId="3" fillId="0" borderId="209" xfId="0" applyNumberFormat="1" applyFont="1" applyBorder="1" applyAlignment="1"/>
    <xf numFmtId="191" fontId="3" fillId="0" borderId="210" xfId="0" applyNumberFormat="1" applyFont="1" applyBorder="1" applyAlignment="1"/>
    <xf numFmtId="191" fontId="3" fillId="35" borderId="204" xfId="0" applyNumberFormat="1" applyFont="1" applyFill="1" applyBorder="1"/>
    <xf numFmtId="0" fontId="3" fillId="35" borderId="205" xfId="0" applyFont="1" applyFill="1" applyBorder="1"/>
    <xf numFmtId="191" fontId="3" fillId="0" borderId="209" xfId="0" applyNumberFormat="1" applyFont="1" applyBorder="1"/>
    <xf numFmtId="191" fontId="3" fillId="0" borderId="209" xfId="0" applyNumberFormat="1" applyFont="1" applyFill="1" applyBorder="1"/>
    <xf numFmtId="191" fontId="3" fillId="0" borderId="210" xfId="0" applyNumberFormat="1" applyFont="1" applyBorder="1"/>
    <xf numFmtId="191" fontId="3" fillId="0" borderId="210" xfId="0" applyNumberFormat="1" applyFont="1" applyFill="1" applyBorder="1"/>
    <xf numFmtId="164" fontId="3" fillId="0" borderId="209" xfId="7" applyNumberFormat="1" applyFont="1" applyBorder="1"/>
    <xf numFmtId="164" fontId="3" fillId="0" borderId="208" xfId="7" applyNumberFormat="1" applyFont="1" applyBorder="1"/>
    <xf numFmtId="169" fontId="9" fillId="36" borderId="209" xfId="20" applyBorder="1"/>
    <xf numFmtId="164" fontId="3" fillId="0" borderId="209" xfId="7" applyNumberFormat="1" applyFont="1" applyBorder="1" applyAlignment="1">
      <alignment vertical="center"/>
    </xf>
    <xf numFmtId="164" fontId="4" fillId="0" borderId="208" xfId="7" applyNumberFormat="1" applyFont="1" applyBorder="1"/>
    <xf numFmtId="164" fontId="3" fillId="0" borderId="209" xfId="7" applyNumberFormat="1" applyFont="1" applyFill="1" applyBorder="1"/>
    <xf numFmtId="164" fontId="3" fillId="0" borderId="209" xfId="7" applyNumberFormat="1" applyFont="1" applyFill="1" applyBorder="1" applyAlignment="1">
      <alignment vertical="center"/>
    </xf>
    <xf numFmtId="169" fontId="9" fillId="36" borderId="211" xfId="20" applyBorder="1"/>
    <xf numFmtId="169" fontId="9" fillId="36" borderId="212" xfId="20" applyBorder="1"/>
    <xf numFmtId="169" fontId="9" fillId="36" borderId="213" xfId="20" applyBorder="1"/>
    <xf numFmtId="10" fontId="4" fillId="0" borderId="205" xfId="20950" applyNumberFormat="1" applyFont="1" applyBorder="1"/>
    <xf numFmtId="0" fontId="109" fillId="0" borderId="209" xfId="0" applyFont="1" applyBorder="1"/>
    <xf numFmtId="0" fontId="109" fillId="0" borderId="209" xfId="0" applyFont="1" applyFill="1" applyBorder="1"/>
    <xf numFmtId="0" fontId="112" fillId="0" borderId="0" xfId="0" applyFont="1" applyBorder="1"/>
    <xf numFmtId="0" fontId="109" fillId="0" borderId="208" xfId="0" applyFont="1" applyBorder="1"/>
    <xf numFmtId="0" fontId="109" fillId="78" borderId="209" xfId="0" applyFont="1" applyFill="1" applyBorder="1"/>
    <xf numFmtId="0" fontId="109" fillId="78" borderId="208" xfId="0" applyFont="1" applyFill="1" applyBorder="1"/>
    <xf numFmtId="0" fontId="109" fillId="0" borderId="208" xfId="0" applyFont="1" applyFill="1" applyBorder="1"/>
    <xf numFmtId="0" fontId="109" fillId="0" borderId="204" xfId="0" applyFont="1" applyFill="1" applyBorder="1"/>
    <xf numFmtId="0" fontId="109" fillId="0" borderId="205" xfId="0" applyFont="1" applyFill="1" applyBorder="1"/>
    <xf numFmtId="0" fontId="2" fillId="0" borderId="210" xfId="0" applyFont="1" applyBorder="1" applyAlignment="1">
      <alignment wrapText="1"/>
    </xf>
    <xf numFmtId="9" fontId="84" fillId="0" borderId="19" xfId="0" applyNumberFormat="1" applyFont="1" applyBorder="1" applyAlignment="1">
      <alignment horizontal="left"/>
    </xf>
    <xf numFmtId="361" fontId="93" fillId="0" borderId="95" xfId="7" applyNumberFormat="1" applyFont="1" applyFill="1" applyBorder="1" applyAlignment="1" applyProtection="1">
      <alignment horizontal="right" vertical="center"/>
      <protection locked="0"/>
    </xf>
    <xf numFmtId="43" fontId="93" fillId="3" borderId="95" xfId="7" applyFont="1" applyFill="1" applyBorder="1" applyAlignment="1" applyProtection="1">
      <alignment horizontal="right" vertical="center"/>
      <protection locked="0"/>
    </xf>
    <xf numFmtId="10" fontId="3" fillId="0" borderId="216" xfId="20950" applyNumberFormat="1" applyFont="1" applyFill="1" applyBorder="1" applyAlignment="1">
      <alignment vertical="center"/>
    </xf>
    <xf numFmtId="10" fontId="3" fillId="0" borderId="217" xfId="20950" applyNumberFormat="1" applyFont="1" applyFill="1" applyBorder="1" applyAlignment="1">
      <alignment vertical="center"/>
    </xf>
    <xf numFmtId="3" fontId="113" fillId="0" borderId="191" xfId="0" applyNumberFormat="1" applyFont="1" applyBorder="1"/>
    <xf numFmtId="3" fontId="110" fillId="0" borderId="191" xfId="0" applyNumberFormat="1" applyFont="1" applyBorder="1"/>
    <xf numFmtId="3" fontId="109" fillId="0" borderId="191" xfId="0" applyNumberFormat="1" applyFont="1" applyBorder="1"/>
    <xf numFmtId="3" fontId="112" fillId="0" borderId="191" xfId="0" applyNumberFormat="1" applyFont="1" applyBorder="1"/>
    <xf numFmtId="3" fontId="114" fillId="0" borderId="209" xfId="0" applyNumberFormat="1" applyFont="1" applyBorder="1"/>
    <xf numFmtId="3" fontId="114" fillId="0" borderId="198" xfId="0" applyNumberFormat="1" applyFont="1" applyBorder="1"/>
    <xf numFmtId="14" fontId="110" fillId="0" borderId="0" xfId="0" applyNumberFormat="1" applyFont="1" applyAlignment="1">
      <alignment horizontal="left"/>
    </xf>
    <xf numFmtId="14" fontId="2" fillId="0" borderId="0" xfId="0" applyNumberFormat="1" applyFont="1" applyAlignment="1">
      <alignment horizontal="left"/>
    </xf>
    <xf numFmtId="14" fontId="93" fillId="0" borderId="0" xfId="0" applyNumberFormat="1" applyFont="1" applyAlignment="1">
      <alignment horizontal="left"/>
    </xf>
    <xf numFmtId="3" fontId="3" fillId="0" borderId="79" xfId="0" applyNumberFormat="1" applyFont="1" applyFill="1" applyBorder="1" applyAlignment="1">
      <alignment horizontal="right" vertical="center" wrapText="1"/>
    </xf>
    <xf numFmtId="3" fontId="3" fillId="0" borderId="22" xfId="0" applyNumberFormat="1" applyFont="1" applyFill="1" applyBorder="1" applyAlignment="1">
      <alignment horizontal="right" vertical="center" wrapText="1"/>
    </xf>
    <xf numFmtId="14" fontId="3" fillId="0" borderId="0" xfId="0" applyNumberFormat="1" applyFont="1" applyAlignment="1">
      <alignment horizontal="left"/>
    </xf>
    <xf numFmtId="3" fontId="109" fillId="0" borderId="209" xfId="0" applyNumberFormat="1" applyFont="1" applyBorder="1"/>
    <xf numFmtId="3" fontId="109" fillId="0" borderId="209" xfId="0" applyNumberFormat="1" applyFont="1" applyFill="1" applyBorder="1"/>
    <xf numFmtId="3" fontId="109" fillId="35" borderId="123" xfId="20953" applyNumberFormat="1" applyFont="1" applyFill="1" applyBorder="1"/>
    <xf numFmtId="3" fontId="112" fillId="0" borderId="209" xfId="0" applyNumberFormat="1" applyFont="1" applyBorder="1"/>
    <xf numFmtId="3" fontId="109" fillId="0" borderId="123" xfId="0" applyNumberFormat="1" applyFont="1" applyBorder="1"/>
    <xf numFmtId="3" fontId="112" fillId="0" borderId="123" xfId="0" applyNumberFormat="1" applyFont="1" applyBorder="1"/>
    <xf numFmtId="3" fontId="109" fillId="0" borderId="209" xfId="0" applyNumberFormat="1" applyFont="1" applyBorder="1" applyAlignment="1">
      <alignment horizontal="left" indent="1"/>
    </xf>
    <xf numFmtId="3" fontId="112" fillId="151" borderId="209" xfId="0" applyNumberFormat="1" applyFont="1" applyFill="1" applyBorder="1"/>
    <xf numFmtId="3" fontId="112" fillId="0" borderId="65" xfId="0" applyNumberFormat="1" applyFont="1" applyBorder="1"/>
    <xf numFmtId="3" fontId="109" fillId="0" borderId="214" xfId="0" applyNumberFormat="1" applyFont="1" applyBorder="1" applyAlignment="1">
      <alignment horizontal="left" indent="1"/>
    </xf>
    <xf numFmtId="3" fontId="109" fillId="0" borderId="214" xfId="0" applyNumberFormat="1" applyFont="1" applyBorder="1" applyAlignment="1">
      <alignment horizontal="left" indent="2"/>
    </xf>
    <xf numFmtId="3" fontId="109" fillId="0" borderId="214" xfId="0" applyNumberFormat="1" applyFont="1" applyFill="1" applyBorder="1" applyAlignment="1">
      <alignment horizontal="left" indent="3"/>
    </xf>
    <xf numFmtId="3" fontId="109" fillId="0" borderId="214" xfId="0" applyNumberFormat="1" applyFont="1" applyFill="1" applyBorder="1" applyAlignment="1">
      <alignment horizontal="left" indent="1"/>
    </xf>
    <xf numFmtId="3" fontId="109" fillId="78" borderId="214" xfId="0" applyNumberFormat="1" applyFont="1" applyFill="1" applyBorder="1"/>
    <xf numFmtId="3" fontId="109" fillId="78" borderId="209" xfId="0" applyNumberFormat="1" applyFont="1" applyFill="1" applyBorder="1"/>
    <xf numFmtId="3" fontId="109" fillId="0" borderId="214" xfId="0" applyNumberFormat="1" applyFont="1" applyFill="1" applyBorder="1" applyAlignment="1">
      <alignment horizontal="left" vertical="top" wrapText="1" indent="2"/>
    </xf>
    <xf numFmtId="3" fontId="109" fillId="0" borderId="214" xfId="0" applyNumberFormat="1" applyFont="1" applyFill="1" applyBorder="1" applyAlignment="1">
      <alignment horizontal="left" wrapText="1" indent="3"/>
    </xf>
    <xf numFmtId="3" fontId="109" fillId="0" borderId="214" xfId="0" applyNumberFormat="1" applyFont="1" applyFill="1" applyBorder="1" applyAlignment="1">
      <alignment horizontal="left" wrapText="1" indent="2"/>
    </xf>
    <xf numFmtId="3" fontId="109" fillId="0" borderId="214" xfId="0" applyNumberFormat="1" applyFont="1" applyFill="1" applyBorder="1" applyAlignment="1">
      <alignment horizontal="left" wrapText="1" indent="1"/>
    </xf>
    <xf numFmtId="3" fontId="109" fillId="0" borderId="215" xfId="0" applyNumberFormat="1" applyFont="1" applyFill="1" applyBorder="1" applyAlignment="1">
      <alignment horizontal="left" wrapText="1" indent="1"/>
    </xf>
    <xf numFmtId="3" fontId="109" fillId="0" borderId="204" xfId="0" applyNumberFormat="1" applyFont="1" applyFill="1" applyBorder="1"/>
    <xf numFmtId="3" fontId="109" fillId="0" borderId="209" xfId="0" applyNumberFormat="1" applyFont="1" applyBorder="1" applyAlignment="1">
      <alignment horizontal="center" vertical="center" wrapText="1"/>
    </xf>
    <xf numFmtId="3" fontId="109" fillId="0" borderId="209" xfId="0" applyNumberFormat="1" applyFont="1" applyBorder="1" applyAlignment="1">
      <alignment horizontal="center" vertical="center"/>
    </xf>
    <xf numFmtId="3" fontId="109" fillId="0" borderId="209" xfId="0" applyNumberFormat="1" applyFont="1" applyFill="1" applyBorder="1" applyAlignment="1">
      <alignment horizontal="center" vertical="center" wrapText="1"/>
    </xf>
    <xf numFmtId="3" fontId="109" fillId="0" borderId="209" xfId="0" applyNumberFormat="1" applyFont="1" applyBorder="1" applyAlignment="1">
      <alignment horizontal="center"/>
    </xf>
    <xf numFmtId="3" fontId="112" fillId="0" borderId="209" xfId="0" applyNumberFormat="1" applyFont="1" applyFill="1" applyBorder="1" applyAlignment="1">
      <alignment horizontal="center" vertical="center" wrapText="1"/>
    </xf>
    <xf numFmtId="3" fontId="109" fillId="0" borderId="209" xfId="0" applyNumberFormat="1" applyFont="1" applyFill="1" applyBorder="1" applyAlignment="1">
      <alignment horizontal="center"/>
    </xf>
    <xf numFmtId="3" fontId="349" fillId="0" borderId="110" xfId="0" applyNumberFormat="1" applyFont="1" applyBorder="1"/>
    <xf numFmtId="3" fontId="349" fillId="35" borderId="110" xfId="0" applyNumberFormat="1" applyFont="1" applyFill="1" applyBorder="1"/>
    <xf numFmtId="3" fontId="349" fillId="0" borderId="110" xfId="0" applyNumberFormat="1" applyFont="1" applyBorder="1" applyAlignment="1">
      <alignment vertical="center"/>
    </xf>
    <xf numFmtId="3" fontId="349" fillId="35" borderId="110" xfId="0" applyNumberFormat="1" applyFont="1" applyFill="1" applyBorder="1" applyAlignment="1">
      <alignment vertical="center"/>
    </xf>
    <xf numFmtId="3" fontId="349" fillId="0" borderId="123" xfId="0" applyNumberFormat="1" applyFont="1" applyBorder="1"/>
    <xf numFmtId="3" fontId="349" fillId="35" borderId="123" xfId="0" applyNumberFormat="1" applyFont="1" applyFill="1" applyBorder="1"/>
    <xf numFmtId="3" fontId="0" fillId="0" borderId="123" xfId="0" applyNumberFormat="1" applyBorder="1"/>
    <xf numFmtId="3" fontId="0" fillId="35" borderId="123" xfId="0" applyNumberFormat="1" applyFill="1" applyBorder="1"/>
    <xf numFmtId="3" fontId="0" fillId="0" borderId="123" xfId="0" applyNumberFormat="1" applyBorder="1" applyProtection="1"/>
    <xf numFmtId="3" fontId="0" fillId="0" borderId="191" xfId="0" applyNumberFormat="1" applyFill="1" applyBorder="1"/>
    <xf numFmtId="3" fontId="0" fillId="35" borderId="191" xfId="0" applyNumberFormat="1" applyFill="1" applyBorder="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31" xfId="0" applyFont="1" applyBorder="1" applyAlignment="1">
      <alignment horizontal="center" vertical="center"/>
    </xf>
    <xf numFmtId="0" fontId="92" fillId="0" borderId="29" xfId="0" applyFont="1" applyBorder="1" applyAlignment="1">
      <alignment horizontal="center" vertical="center"/>
    </xf>
    <xf numFmtId="0" fontId="92" fillId="0" borderId="132" xfId="0" applyFont="1" applyBorder="1" applyAlignment="1">
      <alignment horizontal="center" vertical="center"/>
    </xf>
    <xf numFmtId="3" fontId="349" fillId="0" borderId="124" xfId="0" applyNumberFormat="1" applyFont="1" applyBorder="1" applyAlignment="1">
      <alignment horizontal="center"/>
    </xf>
    <xf numFmtId="3" fontId="349" fillId="0" borderId="125" xfId="0" applyNumberFormat="1" applyFont="1" applyBorder="1" applyAlignment="1">
      <alignment horizontal="center"/>
    </xf>
    <xf numFmtId="3" fontId="349" fillId="0" borderId="126" xfId="0" applyNumberFormat="1" applyFont="1" applyBorder="1" applyAlignment="1">
      <alignment horizontal="center"/>
    </xf>
    <xf numFmtId="0" fontId="349" fillId="0" borderId="110" xfId="0" applyFont="1" applyBorder="1" applyAlignment="1">
      <alignment horizontal="center" vertical="center"/>
    </xf>
    <xf numFmtId="0" fontId="350" fillId="0" borderId="111"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12" xfId="0" applyFont="1" applyBorder="1" applyAlignment="1">
      <alignment horizontal="center"/>
    </xf>
    <xf numFmtId="0" fontId="349" fillId="0" borderId="113" xfId="0" applyFont="1" applyBorder="1" applyAlignment="1">
      <alignment horizontal="center"/>
    </xf>
    <xf numFmtId="0" fontId="349" fillId="0" borderId="114" xfId="0" applyFont="1" applyBorder="1" applyAlignment="1">
      <alignment horizontal="center"/>
    </xf>
    <xf numFmtId="3" fontId="349" fillId="0" borderId="112" xfId="0" applyNumberFormat="1" applyFont="1" applyBorder="1" applyAlignment="1">
      <alignment horizontal="center"/>
    </xf>
    <xf numFmtId="3" fontId="349" fillId="0" borderId="113" xfId="0" applyNumberFormat="1" applyFont="1" applyBorder="1" applyAlignment="1">
      <alignment horizontal="center"/>
    </xf>
    <xf numFmtId="3" fontId="349" fillId="0" borderId="114" xfId="0"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7"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3"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100"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2" fillId="0" borderId="108"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3" fillId="0" borderId="102" xfId="0" applyFont="1" applyFill="1" applyBorder="1" applyAlignment="1">
      <alignment horizontal="center" vertical="center" wrapText="1"/>
    </xf>
    <xf numFmtId="0" fontId="113" fillId="0" borderId="10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7"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7" xfId="0" applyFont="1" applyBorder="1" applyAlignment="1">
      <alignment horizontal="center" vertical="center" wrapText="1"/>
    </xf>
    <xf numFmtId="0" fontId="109" fillId="0" borderId="7" xfId="0" applyFont="1" applyBorder="1" applyAlignment="1">
      <alignment horizontal="center" vertical="center" wrapText="1"/>
    </xf>
    <xf numFmtId="0" fontId="112" fillId="0" borderId="100" xfId="0" applyNumberFormat="1" applyFont="1" applyFill="1" applyBorder="1" applyAlignment="1">
      <alignment horizontal="left" vertical="top" wrapText="1"/>
    </xf>
    <xf numFmtId="0" fontId="112" fillId="0" borderId="101" xfId="0" applyNumberFormat="1" applyFont="1" applyFill="1" applyBorder="1" applyAlignment="1">
      <alignment horizontal="left" vertical="top" wrapText="1"/>
    </xf>
    <xf numFmtId="0" fontId="112" fillId="0" borderId="108" xfId="0" applyNumberFormat="1" applyFont="1" applyFill="1" applyBorder="1" applyAlignment="1">
      <alignment horizontal="left" vertical="top" wrapText="1"/>
    </xf>
    <xf numFmtId="0" fontId="112" fillId="0" borderId="109" xfId="0" applyNumberFormat="1" applyFont="1" applyFill="1" applyBorder="1" applyAlignment="1">
      <alignment horizontal="left" vertical="top" wrapText="1"/>
    </xf>
    <xf numFmtId="0" fontId="109" fillId="0" borderId="123" xfId="0" applyFont="1" applyBorder="1" applyAlignment="1">
      <alignment horizontal="center" vertical="center" wrapText="1"/>
    </xf>
    <xf numFmtId="0" fontId="117" fillId="0" borderId="123" xfId="0" applyFont="1" applyFill="1" applyBorder="1" applyAlignment="1">
      <alignment horizontal="center" vertical="center"/>
    </xf>
    <xf numFmtId="0" fontId="117" fillId="0" borderId="102" xfId="0" applyFont="1" applyFill="1" applyBorder="1" applyAlignment="1">
      <alignment horizontal="center" vertical="center"/>
    </xf>
    <xf numFmtId="0" fontId="117" fillId="0" borderId="104"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3" xfId="0" applyFont="1" applyFill="1" applyBorder="1" applyAlignment="1">
      <alignment horizontal="center" vertical="center" wrapText="1"/>
    </xf>
    <xf numFmtId="0" fontId="109" fillId="0" borderId="126" xfId="0" applyFont="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104"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5"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92" xfId="0" applyNumberFormat="1" applyFont="1" applyFill="1" applyBorder="1" applyAlignment="1">
      <alignment horizontal="left" vertical="top" wrapText="1"/>
    </xf>
    <xf numFmtId="0" fontId="112" fillId="0" borderId="99" xfId="0" applyNumberFormat="1" applyFont="1" applyFill="1" applyBorder="1" applyAlignment="1">
      <alignment horizontal="left" vertical="top" wrapText="1"/>
    </xf>
    <xf numFmtId="0" fontId="112" fillId="0" borderId="130" xfId="0" applyNumberFormat="1" applyFont="1" applyFill="1" applyBorder="1" applyAlignment="1">
      <alignment horizontal="left" vertical="top" wrapText="1"/>
    </xf>
    <xf numFmtId="0" fontId="112" fillId="0" borderId="85"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102" xfId="0" applyFont="1" applyBorder="1" applyAlignment="1">
      <alignment horizontal="center" vertical="top" wrapText="1"/>
    </xf>
    <xf numFmtId="0" fontId="109" fillId="0" borderId="103" xfId="0" applyFont="1" applyBorder="1" applyAlignment="1">
      <alignment horizontal="center" vertical="top" wrapText="1"/>
    </xf>
    <xf numFmtId="0" fontId="109" fillId="0" borderId="102" xfId="0" applyFont="1" applyFill="1" applyBorder="1" applyAlignment="1">
      <alignment horizontal="center" vertical="top" wrapText="1"/>
    </xf>
    <xf numFmtId="0" fontId="109" fillId="0" borderId="125" xfId="0" applyFont="1" applyFill="1" applyBorder="1" applyAlignment="1">
      <alignment horizontal="center" vertical="top" wrapText="1"/>
    </xf>
    <xf numFmtId="0" fontId="109" fillId="0" borderId="126" xfId="0" applyFont="1" applyFill="1" applyBorder="1" applyAlignment="1">
      <alignment horizontal="center" vertical="top" wrapText="1"/>
    </xf>
    <xf numFmtId="0" fontId="129" fillId="0" borderId="115" xfId="0" applyNumberFormat="1" applyFont="1" applyFill="1" applyBorder="1" applyAlignment="1">
      <alignment horizontal="left" vertical="top" wrapText="1"/>
    </xf>
    <xf numFmtId="0" fontId="129" fillId="0" borderId="116" xfId="0" applyNumberFormat="1" applyFont="1" applyFill="1" applyBorder="1" applyAlignment="1">
      <alignment horizontal="left" vertical="top" wrapText="1"/>
    </xf>
    <xf numFmtId="0" fontId="115" fillId="0" borderId="102" xfId="0" applyFont="1" applyBorder="1" applyAlignment="1">
      <alignment horizontal="center" vertical="center"/>
    </xf>
    <xf numFmtId="0" fontId="115" fillId="0" borderId="104"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3" xfId="0" applyFont="1" applyBorder="1" applyAlignment="1">
      <alignment horizontal="center" vertical="center" wrapText="1"/>
    </xf>
    <xf numFmtId="0" fontId="114" fillId="0" borderId="127"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zoomScale="80" zoomScaleNormal="80" workbookViewId="0">
      <selection activeCell="C2" sqref="C2"/>
    </sheetView>
  </sheetViews>
  <sheetFormatPr defaultColWidth="9.140625" defaultRowHeight="14.25"/>
  <cols>
    <col min="1" max="1" width="10.140625" style="4" customWidth="1"/>
    <col min="2" max="2" width="148.28515625" style="5" customWidth="1"/>
    <col min="3" max="3" width="27.28515625" style="5" customWidth="1"/>
    <col min="4" max="6" width="9.140625" style="5"/>
    <col min="7" max="7" width="25" style="5" customWidth="1"/>
    <col min="8" max="16384" width="9.140625" style="5"/>
  </cols>
  <sheetData>
    <row r="1" spans="1:3" ht="15">
      <c r="A1" s="117"/>
      <c r="B1" s="123" t="s">
        <v>208</v>
      </c>
      <c r="C1" s="117"/>
    </row>
    <row r="2" spans="1:3">
      <c r="A2" s="124">
        <v>1</v>
      </c>
      <c r="B2" s="253" t="s">
        <v>209</v>
      </c>
      <c r="C2" s="48" t="s">
        <v>750</v>
      </c>
    </row>
    <row r="3" spans="1:3">
      <c r="A3" s="124">
        <v>2</v>
      </c>
      <c r="B3" s="254" t="s">
        <v>767</v>
      </c>
      <c r="C3" s="48" t="s">
        <v>766</v>
      </c>
    </row>
    <row r="4" spans="1:3">
      <c r="A4" s="124">
        <v>3</v>
      </c>
      <c r="B4" s="255" t="s">
        <v>210</v>
      </c>
      <c r="C4" s="48" t="s">
        <v>751</v>
      </c>
    </row>
    <row r="5" spans="1:3">
      <c r="A5" s="125">
        <v>4</v>
      </c>
      <c r="B5" s="256" t="s">
        <v>206</v>
      </c>
      <c r="C5" s="48" t="s">
        <v>752</v>
      </c>
    </row>
    <row r="6" spans="1:3" s="126" customFormat="1" ht="45.75" customHeight="1">
      <c r="A6" s="764" t="s">
        <v>282</v>
      </c>
      <c r="B6" s="765"/>
      <c r="C6" s="765"/>
    </row>
    <row r="7" spans="1:3" ht="15">
      <c r="A7" s="127" t="s">
        <v>29</v>
      </c>
      <c r="B7" s="123" t="s">
        <v>207</v>
      </c>
    </row>
    <row r="8" spans="1:3">
      <c r="A8" s="117">
        <v>1</v>
      </c>
      <c r="B8" s="160" t="s">
        <v>20</v>
      </c>
    </row>
    <row r="9" spans="1:3">
      <c r="A9" s="117">
        <v>2</v>
      </c>
      <c r="B9" s="161" t="s">
        <v>21</v>
      </c>
    </row>
    <row r="10" spans="1:3">
      <c r="A10" s="117">
        <v>3</v>
      </c>
      <c r="B10" s="161" t="s">
        <v>22</v>
      </c>
    </row>
    <row r="11" spans="1:3">
      <c r="A11" s="117">
        <v>4</v>
      </c>
      <c r="B11" s="161" t="s">
        <v>23</v>
      </c>
      <c r="C11" s="51"/>
    </row>
    <row r="12" spans="1:3">
      <c r="A12" s="117">
        <v>5</v>
      </c>
      <c r="B12" s="161" t="s">
        <v>24</v>
      </c>
    </row>
    <row r="13" spans="1:3">
      <c r="A13" s="117">
        <v>6</v>
      </c>
      <c r="B13" s="162" t="s">
        <v>217</v>
      </c>
    </row>
    <row r="14" spans="1:3">
      <c r="A14" s="117">
        <v>7</v>
      </c>
      <c r="B14" s="161" t="s">
        <v>211</v>
      </c>
    </row>
    <row r="15" spans="1:3">
      <c r="A15" s="117">
        <v>8</v>
      </c>
      <c r="B15" s="161" t="s">
        <v>212</v>
      </c>
    </row>
    <row r="16" spans="1:3">
      <c r="A16" s="117">
        <v>9</v>
      </c>
      <c r="B16" s="161" t="s">
        <v>25</v>
      </c>
    </row>
    <row r="17" spans="1:2">
      <c r="A17" s="252" t="s">
        <v>281</v>
      </c>
      <c r="B17" s="251" t="s">
        <v>268</v>
      </c>
    </row>
    <row r="18" spans="1:2" s="15" customFormat="1">
      <c r="A18" s="591" t="s">
        <v>709</v>
      </c>
      <c r="B18" s="592" t="s">
        <v>711</v>
      </c>
    </row>
    <row r="19" spans="1:2" s="15" customFormat="1">
      <c r="A19" s="593" t="s">
        <v>710</v>
      </c>
      <c r="B19" s="592" t="s">
        <v>712</v>
      </c>
    </row>
    <row r="20" spans="1:2">
      <c r="A20" s="117">
        <v>10</v>
      </c>
      <c r="B20" s="161" t="s">
        <v>26</v>
      </c>
    </row>
    <row r="21" spans="1:2">
      <c r="A21" s="117">
        <v>11</v>
      </c>
      <c r="B21" s="162" t="s">
        <v>213</v>
      </c>
    </row>
    <row r="22" spans="1:2">
      <c r="A22" s="117">
        <v>12</v>
      </c>
      <c r="B22" s="162" t="s">
        <v>27</v>
      </c>
    </row>
    <row r="23" spans="1:2">
      <c r="A23" s="275">
        <v>13</v>
      </c>
      <c r="B23" s="276" t="s">
        <v>214</v>
      </c>
    </row>
    <row r="24" spans="1:2">
      <c r="A24" s="275">
        <v>14</v>
      </c>
      <c r="B24" s="277" t="s">
        <v>239</v>
      </c>
    </row>
    <row r="25" spans="1:2">
      <c r="A25" s="278">
        <v>15</v>
      </c>
      <c r="B25" s="279" t="s">
        <v>28</v>
      </c>
    </row>
    <row r="26" spans="1:2">
      <c r="A26" s="278">
        <v>15.1</v>
      </c>
      <c r="B26" s="280" t="s">
        <v>295</v>
      </c>
    </row>
    <row r="27" spans="1:2">
      <c r="A27" s="594">
        <v>15.2</v>
      </c>
      <c r="B27" s="592" t="s">
        <v>714</v>
      </c>
    </row>
    <row r="28" spans="1:2">
      <c r="A28" s="278">
        <v>16</v>
      </c>
      <c r="B28" s="280" t="s">
        <v>336</v>
      </c>
    </row>
    <row r="29" spans="1:2">
      <c r="A29" s="278">
        <v>17</v>
      </c>
      <c r="B29" s="280" t="s">
        <v>377</v>
      </c>
    </row>
    <row r="30" spans="1:2">
      <c r="A30" s="278">
        <v>18</v>
      </c>
      <c r="B30" s="280" t="s">
        <v>664</v>
      </c>
    </row>
    <row r="31" spans="1:2">
      <c r="A31" s="278">
        <v>19</v>
      </c>
      <c r="B31" s="280" t="s">
        <v>665</v>
      </c>
    </row>
    <row r="32" spans="1:2">
      <c r="A32" s="278">
        <v>20</v>
      </c>
      <c r="B32" s="341" t="s">
        <v>666</v>
      </c>
    </row>
    <row r="33" spans="1:2">
      <c r="A33" s="278">
        <v>21</v>
      </c>
      <c r="B33" s="280" t="s">
        <v>492</v>
      </c>
    </row>
    <row r="34" spans="1:2">
      <c r="A34" s="278">
        <v>22</v>
      </c>
      <c r="B34" s="280" t="s">
        <v>667</v>
      </c>
    </row>
    <row r="35" spans="1:2">
      <c r="A35" s="278">
        <v>23</v>
      </c>
      <c r="B35" s="280" t="s">
        <v>668</v>
      </c>
    </row>
    <row r="36" spans="1:2">
      <c r="A36" s="278">
        <v>24</v>
      </c>
      <c r="B36" s="280" t="s">
        <v>669</v>
      </c>
    </row>
    <row r="37" spans="1:2">
      <c r="A37" s="278">
        <v>25</v>
      </c>
      <c r="B37" s="280" t="s">
        <v>378</v>
      </c>
    </row>
    <row r="38" spans="1:2">
      <c r="A38" s="278">
        <v>26</v>
      </c>
      <c r="B38" s="280" t="s">
        <v>514</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90" zoomScaleNormal="90" workbookViewId="0">
      <pane xSplit="1" ySplit="5" topLeftCell="B6" activePane="bottomRight" state="frozen"/>
      <selection activeCell="B19" sqref="B19"/>
      <selection pane="topRight" activeCell="B19" sqref="B19"/>
      <selection pane="bottomLeft" activeCell="B19" sqref="B19"/>
      <selection pane="bottomRight" activeCell="C6" sqref="C6:C53"/>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3">
      <c r="A1" s="2" t="s">
        <v>30</v>
      </c>
      <c r="B1" s="3" t="str">
        <f>'Info '!C2</f>
        <v>JSC Ziraat Bank Georgia</v>
      </c>
    </row>
    <row r="2" spans="1:3" s="43" customFormat="1" ht="15.75" customHeight="1">
      <c r="A2" s="43" t="s">
        <v>31</v>
      </c>
      <c r="B2" s="721">
        <f>'1. key ratios '!B2</f>
        <v>46022</v>
      </c>
    </row>
    <row r="3" spans="1:3" s="43" customFormat="1" ht="15.75" customHeight="1"/>
    <row r="4" spans="1:3" ht="13.5" thickBot="1">
      <c r="A4" s="54" t="s">
        <v>143</v>
      </c>
      <c r="B4" s="98" t="s">
        <v>142</v>
      </c>
    </row>
    <row r="5" spans="1:3">
      <c r="A5" s="55" t="s">
        <v>6</v>
      </c>
      <c r="B5" s="56"/>
      <c r="C5" s="57" t="s">
        <v>35</v>
      </c>
    </row>
    <row r="6" spans="1:3">
      <c r="A6" s="58">
        <v>1</v>
      </c>
      <c r="B6" s="59" t="s">
        <v>141</v>
      </c>
      <c r="C6" s="60">
        <v>89082427.030399919</v>
      </c>
    </row>
    <row r="7" spans="1:3">
      <c r="A7" s="58">
        <v>2</v>
      </c>
      <c r="B7" s="61" t="s">
        <v>140</v>
      </c>
      <c r="C7" s="62">
        <v>50000000</v>
      </c>
    </row>
    <row r="8" spans="1:3">
      <c r="A8" s="58">
        <v>3</v>
      </c>
      <c r="B8" s="63" t="s">
        <v>139</v>
      </c>
      <c r="C8" s="62"/>
    </row>
    <row r="9" spans="1:3">
      <c r="A9" s="58">
        <v>4</v>
      </c>
      <c r="B9" s="63" t="s">
        <v>138</v>
      </c>
      <c r="C9" s="62"/>
    </row>
    <row r="10" spans="1:3">
      <c r="A10" s="58">
        <v>5</v>
      </c>
      <c r="B10" s="63" t="s">
        <v>137</v>
      </c>
      <c r="C10" s="62"/>
    </row>
    <row r="11" spans="1:3">
      <c r="A11" s="58">
        <v>6</v>
      </c>
      <c r="B11" s="64" t="s">
        <v>136</v>
      </c>
      <c r="C11" s="62">
        <v>39082427.030399919</v>
      </c>
    </row>
    <row r="12" spans="1:3" s="28" customFormat="1">
      <c r="A12" s="58">
        <v>7</v>
      </c>
      <c r="B12" s="59" t="s">
        <v>135</v>
      </c>
      <c r="C12" s="65">
        <v>1028206.16</v>
      </c>
    </row>
    <row r="13" spans="1:3" s="28" customFormat="1">
      <c r="A13" s="58">
        <v>8</v>
      </c>
      <c r="B13" s="66" t="s">
        <v>134</v>
      </c>
      <c r="C13" s="67"/>
    </row>
    <row r="14" spans="1:3" s="28" customFormat="1" ht="25.5">
      <c r="A14" s="58">
        <v>9</v>
      </c>
      <c r="B14" s="68" t="s">
        <v>133</v>
      </c>
      <c r="C14" s="67"/>
    </row>
    <row r="15" spans="1:3" s="28" customFormat="1">
      <c r="A15" s="58">
        <v>10</v>
      </c>
      <c r="B15" s="69" t="s">
        <v>132</v>
      </c>
      <c r="C15" s="67">
        <v>1028206.16</v>
      </c>
    </row>
    <row r="16" spans="1:3" s="28" customFormat="1">
      <c r="A16" s="58">
        <v>11</v>
      </c>
      <c r="B16" s="70" t="s">
        <v>131</v>
      </c>
      <c r="C16" s="67"/>
    </row>
    <row r="17" spans="1:3" s="28" customFormat="1">
      <c r="A17" s="58">
        <v>12</v>
      </c>
      <c r="B17" s="69" t="s">
        <v>130</v>
      </c>
      <c r="C17" s="67"/>
    </row>
    <row r="18" spans="1:3" s="28" customFormat="1">
      <c r="A18" s="58">
        <v>13</v>
      </c>
      <c r="B18" s="69" t="s">
        <v>129</v>
      </c>
      <c r="C18" s="67"/>
    </row>
    <row r="19" spans="1:3" s="28" customFormat="1">
      <c r="A19" s="58">
        <v>14</v>
      </c>
      <c r="B19" s="69" t="s">
        <v>128</v>
      </c>
      <c r="C19" s="67"/>
    </row>
    <row r="20" spans="1:3" s="28" customFormat="1">
      <c r="A20" s="58">
        <v>15</v>
      </c>
      <c r="B20" s="69" t="s">
        <v>127</v>
      </c>
      <c r="C20" s="67"/>
    </row>
    <row r="21" spans="1:3" s="28" customFormat="1" ht="25.5">
      <c r="A21" s="58">
        <v>16</v>
      </c>
      <c r="B21" s="68" t="s">
        <v>126</v>
      </c>
      <c r="C21" s="67"/>
    </row>
    <row r="22" spans="1:3" s="28" customFormat="1">
      <c r="A22" s="58">
        <v>17</v>
      </c>
      <c r="B22" s="71" t="s">
        <v>125</v>
      </c>
      <c r="C22" s="67"/>
    </row>
    <row r="23" spans="1:3" s="28" customFormat="1">
      <c r="A23" s="58">
        <v>18</v>
      </c>
      <c r="B23" s="588" t="s">
        <v>515</v>
      </c>
      <c r="C23" s="343"/>
    </row>
    <row r="24" spans="1:3" s="28" customFormat="1">
      <c r="A24" s="58">
        <v>19</v>
      </c>
      <c r="B24" s="68" t="s">
        <v>124</v>
      </c>
      <c r="C24" s="67"/>
    </row>
    <row r="25" spans="1:3" s="28" customFormat="1" ht="25.5">
      <c r="A25" s="58">
        <v>20</v>
      </c>
      <c r="B25" s="68" t="s">
        <v>101</v>
      </c>
      <c r="C25" s="67"/>
    </row>
    <row r="26" spans="1:3" s="28" customFormat="1">
      <c r="A26" s="58">
        <v>21</v>
      </c>
      <c r="B26" s="72" t="s">
        <v>123</v>
      </c>
      <c r="C26" s="67"/>
    </row>
    <row r="27" spans="1:3" s="28" customFormat="1">
      <c r="A27" s="58">
        <v>22</v>
      </c>
      <c r="B27" s="72" t="s">
        <v>122</v>
      </c>
      <c r="C27" s="67"/>
    </row>
    <row r="28" spans="1:3" s="28" customFormat="1">
      <c r="A28" s="58">
        <v>23</v>
      </c>
      <c r="B28" s="72" t="s">
        <v>121</v>
      </c>
      <c r="C28" s="67"/>
    </row>
    <row r="29" spans="1:3" s="28" customFormat="1">
      <c r="A29" s="58">
        <v>24</v>
      </c>
      <c r="B29" s="73" t="s">
        <v>120</v>
      </c>
      <c r="C29" s="65">
        <v>88054220.870399922</v>
      </c>
    </row>
    <row r="30" spans="1:3" s="28" customFormat="1">
      <c r="A30" s="74"/>
      <c r="B30" s="75"/>
      <c r="C30" s="67"/>
    </row>
    <row r="31" spans="1:3" s="28" customFormat="1">
      <c r="A31" s="74">
        <v>25</v>
      </c>
      <c r="B31" s="73" t="s">
        <v>119</v>
      </c>
      <c r="C31" s="65">
        <v>0</v>
      </c>
    </row>
    <row r="32" spans="1:3" s="28" customFormat="1">
      <c r="A32" s="74">
        <v>26</v>
      </c>
      <c r="B32" s="63" t="s">
        <v>118</v>
      </c>
      <c r="C32" s="76">
        <v>0</v>
      </c>
    </row>
    <row r="33" spans="1:3" s="28" customFormat="1">
      <c r="A33" s="74">
        <v>27</v>
      </c>
      <c r="B33" s="77" t="s">
        <v>179</v>
      </c>
      <c r="C33" s="67"/>
    </row>
    <row r="34" spans="1:3" s="28" customFormat="1">
      <c r="A34" s="74">
        <v>28</v>
      </c>
      <c r="B34" s="77" t="s">
        <v>117</v>
      </c>
      <c r="C34" s="67"/>
    </row>
    <row r="35" spans="1:3" s="28" customFormat="1">
      <c r="A35" s="74">
        <v>29</v>
      </c>
      <c r="B35" s="63" t="s">
        <v>116</v>
      </c>
      <c r="C35" s="67"/>
    </row>
    <row r="36" spans="1:3" s="28" customFormat="1">
      <c r="A36" s="74">
        <v>30</v>
      </c>
      <c r="B36" s="73" t="s">
        <v>115</v>
      </c>
      <c r="C36" s="65">
        <v>0</v>
      </c>
    </row>
    <row r="37" spans="1:3" s="28" customFormat="1">
      <c r="A37" s="74">
        <v>31</v>
      </c>
      <c r="B37" s="68" t="s">
        <v>114</v>
      </c>
      <c r="C37" s="67"/>
    </row>
    <row r="38" spans="1:3" s="28" customFormat="1">
      <c r="A38" s="74">
        <v>32</v>
      </c>
      <c r="B38" s="69" t="s">
        <v>113</v>
      </c>
      <c r="C38" s="67"/>
    </row>
    <row r="39" spans="1:3" s="28" customFormat="1" ht="25.5">
      <c r="A39" s="74">
        <v>33</v>
      </c>
      <c r="B39" s="68" t="s">
        <v>112</v>
      </c>
      <c r="C39" s="67"/>
    </row>
    <row r="40" spans="1:3" s="28" customFormat="1" ht="25.5">
      <c r="A40" s="74">
        <v>34</v>
      </c>
      <c r="B40" s="68" t="s">
        <v>101</v>
      </c>
      <c r="C40" s="67"/>
    </row>
    <row r="41" spans="1:3" s="28" customFormat="1">
      <c r="A41" s="74">
        <v>35</v>
      </c>
      <c r="B41" s="72" t="s">
        <v>111</v>
      </c>
      <c r="C41" s="67"/>
    </row>
    <row r="42" spans="1:3" s="28" customFormat="1">
      <c r="A42" s="74">
        <v>36</v>
      </c>
      <c r="B42" s="73" t="s">
        <v>110</v>
      </c>
      <c r="C42" s="65">
        <v>0</v>
      </c>
    </row>
    <row r="43" spans="1:3" s="28" customFormat="1">
      <c r="A43" s="74"/>
      <c r="B43" s="75"/>
      <c r="C43" s="67"/>
    </row>
    <row r="44" spans="1:3" s="28" customFormat="1">
      <c r="A44" s="74">
        <v>37</v>
      </c>
      <c r="B44" s="78" t="s">
        <v>109</v>
      </c>
      <c r="C44" s="65">
        <v>0</v>
      </c>
    </row>
    <row r="45" spans="1:3" s="28" customFormat="1">
      <c r="A45" s="74">
        <v>38</v>
      </c>
      <c r="B45" s="63" t="s">
        <v>108</v>
      </c>
      <c r="C45" s="67"/>
    </row>
    <row r="46" spans="1:3" s="28" customFormat="1">
      <c r="A46" s="74">
        <v>39</v>
      </c>
      <c r="B46" s="63" t="s">
        <v>107</v>
      </c>
      <c r="C46" s="67"/>
    </row>
    <row r="47" spans="1:3" s="28" customFormat="1">
      <c r="A47" s="74">
        <v>40</v>
      </c>
      <c r="B47" s="63" t="s">
        <v>106</v>
      </c>
      <c r="C47" s="67"/>
    </row>
    <row r="48" spans="1:3" s="28" customFormat="1">
      <c r="A48" s="74">
        <v>41</v>
      </c>
      <c r="B48" s="78" t="s">
        <v>105</v>
      </c>
      <c r="C48" s="65">
        <v>0</v>
      </c>
    </row>
    <row r="49" spans="1:3" s="28" customFormat="1">
      <c r="A49" s="74">
        <v>42</v>
      </c>
      <c r="B49" s="68" t="s">
        <v>104</v>
      </c>
      <c r="C49" s="67"/>
    </row>
    <row r="50" spans="1:3" s="28" customFormat="1">
      <c r="A50" s="74">
        <v>43</v>
      </c>
      <c r="B50" s="69" t="s">
        <v>103</v>
      </c>
      <c r="C50" s="67"/>
    </row>
    <row r="51" spans="1:3" s="28" customFormat="1">
      <c r="A51" s="74">
        <v>44</v>
      </c>
      <c r="B51" s="68" t="s">
        <v>102</v>
      </c>
      <c r="C51" s="67"/>
    </row>
    <row r="52" spans="1:3" s="28" customFormat="1" ht="25.5">
      <c r="A52" s="74">
        <v>45</v>
      </c>
      <c r="B52" s="68" t="s">
        <v>101</v>
      </c>
      <c r="C52" s="67"/>
    </row>
    <row r="53" spans="1:3" s="28" customFormat="1" ht="13.5" thickBot="1">
      <c r="A53" s="74">
        <v>46</v>
      </c>
      <c r="B53" s="79" t="s">
        <v>100</v>
      </c>
      <c r="C53" s="80">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Normal="100" workbookViewId="0">
      <selection activeCell="C7" sqref="C7:D21"/>
    </sheetView>
  </sheetViews>
  <sheetFormatPr defaultColWidth="9.140625" defaultRowHeight="12.75"/>
  <cols>
    <col min="1" max="1" width="9.42578125" style="174" bestFit="1" customWidth="1"/>
    <col min="2" max="2" width="59" style="174" customWidth="1"/>
    <col min="3" max="3" width="16.85546875" style="174" bestFit="1" customWidth="1"/>
    <col min="4" max="4" width="22.140625" style="174" customWidth="1"/>
    <col min="5" max="16384" width="9.140625" style="174"/>
  </cols>
  <sheetData>
    <row r="1" spans="1:4" ht="15">
      <c r="A1" s="232" t="s">
        <v>30</v>
      </c>
      <c r="B1" s="3" t="str">
        <f>'Info '!C2</f>
        <v>JSC Ziraat Bank Georgia</v>
      </c>
    </row>
    <row r="2" spans="1:4" s="148" customFormat="1" ht="15.75" customHeight="1">
      <c r="A2" s="148" t="s">
        <v>31</v>
      </c>
      <c r="B2" s="721">
        <f>'1. key ratios '!B2</f>
        <v>46022</v>
      </c>
    </row>
    <row r="3" spans="1:4" s="148" customFormat="1" ht="15.75" customHeight="1"/>
    <row r="4" spans="1:4" ht="13.5" thickBot="1">
      <c r="A4" s="191" t="s">
        <v>267</v>
      </c>
      <c r="B4" s="240" t="s">
        <v>268</v>
      </c>
    </row>
    <row r="5" spans="1:4" s="241" customFormat="1" ht="12.75" customHeight="1">
      <c r="A5" s="273"/>
      <c r="B5" s="274" t="s">
        <v>271</v>
      </c>
      <c r="C5" s="233" t="s">
        <v>269</v>
      </c>
      <c r="D5" s="234" t="s">
        <v>270</v>
      </c>
    </row>
    <row r="6" spans="1:4" s="242" customFormat="1">
      <c r="A6" s="235">
        <v>1</v>
      </c>
      <c r="B6" s="266" t="s">
        <v>272</v>
      </c>
      <c r="C6" s="266"/>
      <c r="D6" s="236"/>
    </row>
    <row r="7" spans="1:4" s="242" customFormat="1">
      <c r="A7" s="237" t="s">
        <v>258</v>
      </c>
      <c r="B7" s="267" t="s">
        <v>273</v>
      </c>
      <c r="C7" s="259">
        <v>4.4999999999999998E-2</v>
      </c>
      <c r="D7" s="723">
        <v>18262916.488021534</v>
      </c>
    </row>
    <row r="8" spans="1:4" s="242" customFormat="1">
      <c r="A8" s="237" t="s">
        <v>259</v>
      </c>
      <c r="B8" s="267" t="s">
        <v>274</v>
      </c>
      <c r="C8" s="260">
        <v>0.06</v>
      </c>
      <c r="D8" s="723">
        <v>24350555.317362048</v>
      </c>
    </row>
    <row r="9" spans="1:4" s="242" customFormat="1">
      <c r="A9" s="237" t="s">
        <v>260</v>
      </c>
      <c r="B9" s="267" t="s">
        <v>275</v>
      </c>
      <c r="C9" s="260">
        <v>0.08</v>
      </c>
      <c r="D9" s="723">
        <v>32467407.089816067</v>
      </c>
    </row>
    <row r="10" spans="1:4" s="242" customFormat="1">
      <c r="A10" s="235" t="s">
        <v>261</v>
      </c>
      <c r="B10" s="266" t="s">
        <v>276</v>
      </c>
      <c r="C10" s="261"/>
      <c r="D10" s="268"/>
    </row>
    <row r="11" spans="1:4" s="243" customFormat="1">
      <c r="A11" s="238" t="s">
        <v>262</v>
      </c>
      <c r="B11" s="258" t="s">
        <v>745</v>
      </c>
      <c r="C11" s="262">
        <v>2.5000000000000001E-2</v>
      </c>
      <c r="D11" s="723">
        <v>10146064.715567522</v>
      </c>
    </row>
    <row r="12" spans="1:4" s="243" customFormat="1">
      <c r="A12" s="238" t="s">
        <v>263</v>
      </c>
      <c r="B12" s="258" t="s">
        <v>277</v>
      </c>
      <c r="C12" s="262">
        <v>5.0000000000000001E-3</v>
      </c>
      <c r="D12" s="723">
        <v>2029212.9431135042</v>
      </c>
    </row>
    <row r="13" spans="1:4" s="243" customFormat="1">
      <c r="A13" s="238" t="s">
        <v>264</v>
      </c>
      <c r="B13" s="258" t="s">
        <v>278</v>
      </c>
      <c r="C13" s="262">
        <v>0</v>
      </c>
      <c r="D13" s="723">
        <v>0</v>
      </c>
    </row>
    <row r="14" spans="1:4" s="243" customFormat="1">
      <c r="A14" s="235" t="s">
        <v>265</v>
      </c>
      <c r="B14" s="266" t="s">
        <v>325</v>
      </c>
      <c r="C14" s="263"/>
      <c r="D14" s="269"/>
    </row>
    <row r="15" spans="1:4" s="243" customFormat="1">
      <c r="A15" s="238">
        <v>3.1</v>
      </c>
      <c r="B15" s="258" t="s">
        <v>283</v>
      </c>
      <c r="C15" s="262">
        <v>6.0478709711621753E-2</v>
      </c>
      <c r="D15" s="723">
        <v>24544836.105925445</v>
      </c>
    </row>
    <row r="16" spans="1:4" s="243" customFormat="1">
      <c r="A16" s="238">
        <v>3.2</v>
      </c>
      <c r="B16" s="258" t="s">
        <v>284</v>
      </c>
      <c r="C16" s="262">
        <v>7.7137982792081186E-2</v>
      </c>
      <c r="D16" s="723">
        <v>31305878.617471579</v>
      </c>
    </row>
    <row r="17" spans="1:6" s="242" customFormat="1">
      <c r="A17" s="238">
        <v>3.3</v>
      </c>
      <c r="B17" s="258" t="s">
        <v>285</v>
      </c>
      <c r="C17" s="262">
        <v>9.9058078950580442E-2</v>
      </c>
      <c r="D17" s="723">
        <v>40201987.185295433</v>
      </c>
    </row>
    <row r="18" spans="1:6" s="241" customFormat="1" ht="12.75" customHeight="1">
      <c r="A18" s="271"/>
      <c r="B18" s="272" t="s">
        <v>324</v>
      </c>
      <c r="C18" s="264" t="s">
        <v>776</v>
      </c>
      <c r="D18" s="270" t="s">
        <v>770</v>
      </c>
    </row>
    <row r="19" spans="1:6" s="242" customFormat="1">
      <c r="A19" s="239">
        <v>4</v>
      </c>
      <c r="B19" s="258" t="s">
        <v>279</v>
      </c>
      <c r="C19" s="262">
        <v>0.13547870971162176</v>
      </c>
      <c r="D19" s="723">
        <v>54983030.252628013</v>
      </c>
    </row>
    <row r="20" spans="1:6" s="242" customFormat="1">
      <c r="A20" s="239">
        <v>5</v>
      </c>
      <c r="B20" s="258" t="s">
        <v>90</v>
      </c>
      <c r="C20" s="262">
        <v>0.1671379827920812</v>
      </c>
      <c r="D20" s="723">
        <v>67831711.593514651</v>
      </c>
    </row>
    <row r="21" spans="1:6" s="242" customFormat="1" ht="13.5" thickBot="1">
      <c r="A21" s="244" t="s">
        <v>266</v>
      </c>
      <c r="B21" s="245" t="s">
        <v>280</v>
      </c>
      <c r="C21" s="265">
        <v>0.20905807895058046</v>
      </c>
      <c r="D21" s="724">
        <v>84844671.933792531</v>
      </c>
    </row>
    <row r="22" spans="1:6">
      <c r="F22" s="191"/>
    </row>
    <row r="23" spans="1:6">
      <c r="B23" s="19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B1" sqref="B1"/>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08" t="str">
        <f>'9.1. Capital Requirements'!A1</f>
        <v>Bank:</v>
      </c>
      <c r="B1" s="3" t="str">
        <f>'Info '!C2</f>
        <v>JSC Ziraat Bank Georgia</v>
      </c>
    </row>
    <row r="2" spans="1:3">
      <c r="A2" s="508" t="str">
        <f>'9.1. Capital Requirements'!A2</f>
        <v>Date:</v>
      </c>
      <c r="B2" s="725">
        <f>'1. key ratios '!B2</f>
        <v>46022</v>
      </c>
    </row>
    <row r="3" spans="1:3">
      <c r="A3" s="509" t="s">
        <v>673</v>
      </c>
      <c r="B3" s="510" t="s">
        <v>674</v>
      </c>
    </row>
    <row r="4" spans="1:3" ht="15.75" thickBot="1"/>
    <row r="5" spans="1:3">
      <c r="A5" s="511"/>
      <c r="B5" s="512" t="s">
        <v>675</v>
      </c>
      <c r="C5" s="543"/>
    </row>
    <row r="6" spans="1:3">
      <c r="A6" s="513" t="s">
        <v>695</v>
      </c>
      <c r="B6" s="514">
        <f>SUM(B7,B11)</f>
        <v>88054220.870399922</v>
      </c>
      <c r="C6" s="543"/>
    </row>
    <row r="7" spans="1:3">
      <c r="A7" s="513" t="s">
        <v>681</v>
      </c>
      <c r="B7" s="514">
        <f>SUM(B8:B10)</f>
        <v>88054220.870399922</v>
      </c>
      <c r="C7" s="543"/>
    </row>
    <row r="8" spans="1:3">
      <c r="A8" s="515" t="s">
        <v>676</v>
      </c>
      <c r="B8" s="516">
        <f>'9.Capital'!C29</f>
        <v>88054220.870399922</v>
      </c>
      <c r="C8" s="543"/>
    </row>
    <row r="9" spans="1:3">
      <c r="A9" s="515" t="s">
        <v>677</v>
      </c>
      <c r="B9" s="516">
        <f>'9.Capital'!C42</f>
        <v>0</v>
      </c>
      <c r="C9" s="543"/>
    </row>
    <row r="10" spans="1:3">
      <c r="A10" s="515" t="s">
        <v>678</v>
      </c>
      <c r="B10" s="516">
        <f>'9.Capital'!C53</f>
        <v>0</v>
      </c>
      <c r="C10" s="543"/>
    </row>
    <row r="11" spans="1:3">
      <c r="A11" s="513" t="s">
        <v>682</v>
      </c>
      <c r="B11" s="514">
        <f>SUM(B12:B13)</f>
        <v>0</v>
      </c>
      <c r="C11" s="543"/>
    </row>
    <row r="12" spans="1:3">
      <c r="A12" s="515" t="s">
        <v>701</v>
      </c>
      <c r="B12" s="516"/>
      <c r="C12" s="543"/>
    </row>
    <row r="13" spans="1:3">
      <c r="A13" s="515" t="s">
        <v>683</v>
      </c>
      <c r="B13" s="516"/>
      <c r="C13" s="543"/>
    </row>
    <row r="14" spans="1:3">
      <c r="A14" s="513" t="s">
        <v>684</v>
      </c>
      <c r="B14" s="514">
        <f>SUM(B15:B16)</f>
        <v>88054220.870399922</v>
      </c>
      <c r="C14" s="543"/>
    </row>
    <row r="15" spans="1:3">
      <c r="A15" s="517" t="s">
        <v>685</v>
      </c>
      <c r="B15" s="516"/>
      <c r="C15" s="543"/>
    </row>
    <row r="16" spans="1:3">
      <c r="A16" s="517" t="s">
        <v>686</v>
      </c>
      <c r="B16" s="516">
        <f>B7</f>
        <v>88054220.870399922</v>
      </c>
      <c r="C16" s="543"/>
    </row>
    <row r="17" spans="1:5">
      <c r="A17" s="513" t="s">
        <v>689</v>
      </c>
      <c r="B17" s="514"/>
      <c r="C17" s="543"/>
    </row>
    <row r="18" spans="1:5">
      <c r="A18" s="517" t="s">
        <v>687</v>
      </c>
      <c r="B18" s="516">
        <f>'5. RWA '!C13</f>
        <v>405842588.62270081</v>
      </c>
      <c r="C18" s="543"/>
    </row>
    <row r="19" spans="1:5">
      <c r="A19" s="517" t="s">
        <v>688</v>
      </c>
      <c r="B19" s="516">
        <f>'15.1 LR'!C32</f>
        <v>439816347.5221498</v>
      </c>
      <c r="C19" s="543"/>
    </row>
    <row r="20" spans="1:5">
      <c r="A20" s="513" t="s">
        <v>703</v>
      </c>
      <c r="B20" s="514"/>
      <c r="C20" s="543"/>
    </row>
    <row r="21" spans="1:5">
      <c r="A21" s="518" t="s">
        <v>690</v>
      </c>
      <c r="B21" s="519">
        <f>IFERROR(B6/B18,0)</f>
        <v>0.21696643806956686</v>
      </c>
      <c r="C21" s="543"/>
    </row>
    <row r="22" spans="1:5">
      <c r="A22" s="518" t="s">
        <v>707</v>
      </c>
      <c r="B22" s="519">
        <f>IFERROR(B6/B19,0)</f>
        <v>0.20020679396407698</v>
      </c>
      <c r="C22" s="543"/>
    </row>
    <row r="23" spans="1:5" ht="15.75" thickBot="1">
      <c r="A23" s="520" t="s">
        <v>691</v>
      </c>
      <c r="B23" s="521">
        <f>IFERROR(B6/B14,0)</f>
        <v>1</v>
      </c>
    </row>
    <row r="24" spans="1:5" ht="16.5" customHeight="1">
      <c r="A24" s="522" t="s">
        <v>679</v>
      </c>
      <c r="B24" s="523"/>
      <c r="C24" s="523"/>
      <c r="D24" s="523"/>
      <c r="E24" s="523"/>
    </row>
    <row r="25" spans="1:5" ht="25.5" customHeight="1">
      <c r="A25" s="522" t="s">
        <v>700</v>
      </c>
    </row>
    <row r="26" spans="1:5" ht="42.6" customHeight="1">
      <c r="A26" s="522" t="s">
        <v>702</v>
      </c>
      <c r="B26" s="17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90" zoomScaleNormal="90" workbookViewId="0">
      <selection activeCell="B29" sqref="B29"/>
    </sheetView>
  </sheetViews>
  <sheetFormatPr defaultRowHeight="15"/>
  <cols>
    <col min="1" max="1" width="51" customWidth="1"/>
    <col min="2" max="2" width="28.140625" bestFit="1" customWidth="1"/>
    <col min="3" max="6" width="28.140625" customWidth="1"/>
  </cols>
  <sheetData>
    <row r="1" spans="1:7">
      <c r="A1" s="508" t="s">
        <v>30</v>
      </c>
      <c r="B1" s="3" t="str">
        <f>'Info '!C2</f>
        <v>JSC Ziraat Bank Georgia</v>
      </c>
      <c r="C1" s="174"/>
    </row>
    <row r="2" spans="1:7">
      <c r="A2" s="508" t="s">
        <v>31</v>
      </c>
      <c r="B2" s="725">
        <f>'1. key ratios '!B2</f>
        <v>46022</v>
      </c>
      <c r="C2" s="174"/>
    </row>
    <row r="3" spans="1:7">
      <c r="A3" s="509" t="s">
        <v>680</v>
      </c>
      <c r="B3" s="510" t="s">
        <v>674</v>
      </c>
      <c r="C3" s="174"/>
    </row>
    <row r="5" spans="1:7">
      <c r="A5" s="524"/>
    </row>
    <row r="6" spans="1:7" ht="15.75" thickBot="1">
      <c r="A6" s="525"/>
      <c r="B6" s="525"/>
      <c r="C6" s="525"/>
      <c r="D6" s="525"/>
      <c r="E6" s="525"/>
      <c r="F6" s="525"/>
    </row>
    <row r="7" spans="1:7">
      <c r="A7" s="799"/>
      <c r="B7" s="801" t="s">
        <v>706</v>
      </c>
      <c r="C7" s="801"/>
      <c r="D7" s="801"/>
      <c r="E7" s="801"/>
      <c r="F7" s="802" t="s">
        <v>64</v>
      </c>
    </row>
    <row r="8" spans="1:7">
      <c r="A8" s="800"/>
      <c r="B8" s="526" t="s">
        <v>692</v>
      </c>
      <c r="C8" s="526" t="s">
        <v>693</v>
      </c>
      <c r="D8" s="526" t="s">
        <v>694</v>
      </c>
      <c r="E8" s="526" t="s">
        <v>704</v>
      </c>
      <c r="F8" s="803"/>
      <c r="G8" s="544"/>
    </row>
    <row r="9" spans="1:7">
      <c r="A9" s="527" t="s">
        <v>695</v>
      </c>
      <c r="B9" s="528">
        <f>B13+B17</f>
        <v>0</v>
      </c>
      <c r="C9" s="528">
        <f t="shared" ref="C9:E9" si="0">C13+C17</f>
        <v>0</v>
      </c>
      <c r="D9" s="528">
        <f t="shared" si="0"/>
        <v>0</v>
      </c>
      <c r="E9" s="528">
        <f t="shared" si="0"/>
        <v>0</v>
      </c>
      <c r="F9" s="529">
        <f>F13+F17</f>
        <v>0</v>
      </c>
    </row>
    <row r="10" spans="1:7">
      <c r="A10" s="530" t="s">
        <v>697</v>
      </c>
      <c r="B10" s="531">
        <f t="shared" ref="B10:E12" si="1">B14+B18</f>
        <v>0</v>
      </c>
      <c r="C10" s="531">
        <f t="shared" si="1"/>
        <v>0</v>
      </c>
      <c r="D10" s="531">
        <f t="shared" si="1"/>
        <v>0</v>
      </c>
      <c r="E10" s="531">
        <f t="shared" si="1"/>
        <v>0</v>
      </c>
      <c r="F10" s="529">
        <f>SUM(B10:E10)</f>
        <v>0</v>
      </c>
      <c r="G10" s="543"/>
    </row>
    <row r="11" spans="1:7">
      <c r="A11" s="530" t="s">
        <v>705</v>
      </c>
      <c r="B11" s="531">
        <f t="shared" si="1"/>
        <v>0</v>
      </c>
      <c r="C11" s="531">
        <f t="shared" si="1"/>
        <v>0</v>
      </c>
      <c r="D11" s="531">
        <f t="shared" si="1"/>
        <v>0</v>
      </c>
      <c r="E11" s="531">
        <f t="shared" si="1"/>
        <v>0</v>
      </c>
      <c r="F11" s="529">
        <f t="shared" ref="F11:F12" si="2">SUM(B11:E11)</f>
        <v>0</v>
      </c>
      <c r="G11" s="543"/>
    </row>
    <row r="12" spans="1:7">
      <c r="A12" s="532" t="s">
        <v>696</v>
      </c>
      <c r="B12" s="531">
        <f t="shared" si="1"/>
        <v>0</v>
      </c>
      <c r="C12" s="531">
        <f t="shared" si="1"/>
        <v>0</v>
      </c>
      <c r="D12" s="531">
        <f t="shared" si="1"/>
        <v>0</v>
      </c>
      <c r="E12" s="531">
        <f t="shared" si="1"/>
        <v>0</v>
      </c>
      <c r="F12" s="529">
        <f t="shared" si="2"/>
        <v>0</v>
      </c>
      <c r="G12" s="543"/>
    </row>
    <row r="13" spans="1:7">
      <c r="A13" s="533" t="s">
        <v>686</v>
      </c>
      <c r="B13" s="534"/>
      <c r="C13" s="534"/>
      <c r="D13" s="534"/>
      <c r="E13" s="534"/>
      <c r="F13" s="535"/>
    </row>
    <row r="14" spans="1:7">
      <c r="A14" s="530" t="s">
        <v>697</v>
      </c>
      <c r="B14" s="536"/>
      <c r="C14" s="536"/>
      <c r="D14" s="536"/>
      <c r="E14" s="536"/>
      <c r="F14" s="537"/>
    </row>
    <row r="15" spans="1:7">
      <c r="A15" s="530" t="s">
        <v>705</v>
      </c>
      <c r="B15" s="536"/>
      <c r="C15" s="536"/>
      <c r="D15" s="536"/>
      <c r="E15" s="536"/>
      <c r="F15" s="537"/>
    </row>
    <row r="16" spans="1:7">
      <c r="A16" s="532" t="s">
        <v>696</v>
      </c>
      <c r="B16" s="536"/>
      <c r="C16" s="536"/>
      <c r="D16" s="536"/>
      <c r="E16" s="536"/>
      <c r="F16" s="537"/>
    </row>
    <row r="17" spans="1:6">
      <c r="A17" s="533" t="s">
        <v>682</v>
      </c>
      <c r="B17" s="534"/>
      <c r="C17" s="534"/>
      <c r="D17" s="534"/>
      <c r="E17" s="534"/>
      <c r="F17" s="537"/>
    </row>
    <row r="18" spans="1:6">
      <c r="A18" s="530" t="s">
        <v>697</v>
      </c>
      <c r="B18" s="536"/>
      <c r="C18" s="536"/>
      <c r="D18" s="536"/>
      <c r="E18" s="536"/>
      <c r="F18" s="537"/>
    </row>
    <row r="19" spans="1:6">
      <c r="A19" s="530" t="s">
        <v>705</v>
      </c>
      <c r="B19" s="536"/>
      <c r="C19" s="536"/>
      <c r="D19" s="536"/>
      <c r="E19" s="536"/>
      <c r="F19" s="537"/>
    </row>
    <row r="20" spans="1:6" ht="15.75" thickBot="1">
      <c r="A20" s="532" t="s">
        <v>696</v>
      </c>
      <c r="B20" s="538"/>
      <c r="C20" s="538"/>
      <c r="D20" s="538"/>
      <c r="E20" s="538"/>
      <c r="F20" s="539"/>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9"/>
  <sheetViews>
    <sheetView zoomScale="90" zoomScaleNormal="90" workbookViewId="0">
      <pane xSplit="1" ySplit="5" topLeftCell="B6" activePane="bottomRight" state="frozen"/>
      <selection activeCell="B19" sqref="B19"/>
      <selection pane="topRight" activeCell="B19" sqref="B19"/>
      <selection pane="bottomLeft" activeCell="B19" sqref="B19"/>
      <selection pane="bottomRight" activeCell="C6" sqref="C6:C68"/>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Ziraat Bank Georgia</v>
      </c>
      <c r="E1" s="4"/>
      <c r="F1" s="4"/>
    </row>
    <row r="2" spans="1:6" s="43" customFormat="1" ht="15.75" customHeight="1">
      <c r="A2" s="2" t="s">
        <v>31</v>
      </c>
      <c r="B2" s="721">
        <f>'1. key ratios '!B2</f>
        <v>46022</v>
      </c>
    </row>
    <row r="3" spans="1:6" s="43" customFormat="1" ht="15.75" customHeight="1">
      <c r="A3" s="81"/>
    </row>
    <row r="4" spans="1:6" s="43" customFormat="1" ht="15.75" customHeight="1" thickBot="1">
      <c r="A4" s="43" t="s">
        <v>47</v>
      </c>
      <c r="B4" s="144" t="s">
        <v>165</v>
      </c>
      <c r="D4" s="18" t="s">
        <v>35</v>
      </c>
    </row>
    <row r="5" spans="1:6" ht="25.5">
      <c r="A5" s="82" t="s">
        <v>6</v>
      </c>
      <c r="B5" s="164" t="s">
        <v>205</v>
      </c>
      <c r="C5" s="83" t="s">
        <v>622</v>
      </c>
      <c r="D5" s="84" t="s">
        <v>49</v>
      </c>
    </row>
    <row r="6" spans="1:6" ht="15">
      <c r="A6" s="344">
        <v>1</v>
      </c>
      <c r="B6" s="345" t="s">
        <v>523</v>
      </c>
      <c r="C6" s="659">
        <v>144821474.4323</v>
      </c>
      <c r="D6" s="85"/>
      <c r="E6" s="86"/>
    </row>
    <row r="7" spans="1:6" ht="15">
      <c r="A7" s="344">
        <v>1.1000000000000001</v>
      </c>
      <c r="B7" s="346" t="s">
        <v>524</v>
      </c>
      <c r="C7" s="660">
        <v>11446110.156099999</v>
      </c>
      <c r="D7" s="87"/>
      <c r="E7" s="86"/>
    </row>
    <row r="8" spans="1:6" ht="15">
      <c r="A8" s="344">
        <v>1.2</v>
      </c>
      <c r="B8" s="346" t="s">
        <v>525</v>
      </c>
      <c r="C8" s="660">
        <v>100568511.0175</v>
      </c>
      <c r="D8" s="87"/>
      <c r="E8" s="86"/>
    </row>
    <row r="9" spans="1:6" ht="15">
      <c r="A9" s="344">
        <v>1.3</v>
      </c>
      <c r="B9" s="346" t="s">
        <v>526</v>
      </c>
      <c r="C9" s="660">
        <v>32806853.258699998</v>
      </c>
      <c r="D9" s="401"/>
      <c r="E9" s="86"/>
    </row>
    <row r="10" spans="1:6" ht="15">
      <c r="A10" s="344">
        <v>2</v>
      </c>
      <c r="B10" s="347" t="s">
        <v>527</v>
      </c>
      <c r="C10" s="661">
        <v>0</v>
      </c>
      <c r="D10" s="401"/>
      <c r="E10" s="86"/>
    </row>
    <row r="11" spans="1:6" ht="15">
      <c r="A11" s="344">
        <v>2.1</v>
      </c>
      <c r="B11" s="348" t="s">
        <v>528</v>
      </c>
      <c r="C11" s="662">
        <v>0</v>
      </c>
      <c r="D11" s="402"/>
      <c r="E11" s="88"/>
    </row>
    <row r="12" spans="1:6" ht="15">
      <c r="A12" s="344">
        <v>3</v>
      </c>
      <c r="B12" s="349" t="s">
        <v>529</v>
      </c>
      <c r="C12" s="663">
        <v>0</v>
      </c>
      <c r="D12" s="402"/>
      <c r="E12" s="88"/>
    </row>
    <row r="13" spans="1:6" ht="15">
      <c r="A13" s="344">
        <v>4</v>
      </c>
      <c r="B13" s="350" t="s">
        <v>530</v>
      </c>
      <c r="C13" s="663">
        <v>0</v>
      </c>
      <c r="D13" s="402"/>
      <c r="E13" s="88"/>
    </row>
    <row r="14" spans="1:6" ht="15">
      <c r="A14" s="344">
        <v>5</v>
      </c>
      <c r="B14" s="351" t="s">
        <v>531</v>
      </c>
      <c r="C14" s="663">
        <v>0</v>
      </c>
      <c r="D14" s="402"/>
      <c r="E14" s="88"/>
    </row>
    <row r="15" spans="1:6" ht="15">
      <c r="A15" s="344">
        <v>5.0999999999999996</v>
      </c>
      <c r="B15" s="352" t="s">
        <v>532</v>
      </c>
      <c r="C15" s="664">
        <v>0</v>
      </c>
      <c r="D15" s="402"/>
      <c r="E15" s="86"/>
    </row>
    <row r="16" spans="1:6" ht="15">
      <c r="A16" s="344">
        <v>5.2</v>
      </c>
      <c r="B16" s="352" t="s">
        <v>533</v>
      </c>
      <c r="C16" s="660">
        <v>0</v>
      </c>
      <c r="D16" s="401"/>
      <c r="E16" s="86"/>
    </row>
    <row r="17" spans="1:5" ht="15">
      <c r="A17" s="344">
        <v>5.3</v>
      </c>
      <c r="B17" s="353" t="s">
        <v>534</v>
      </c>
      <c r="C17" s="660">
        <v>0</v>
      </c>
      <c r="D17" s="401"/>
      <c r="E17" s="86"/>
    </row>
    <row r="18" spans="1:5" ht="15">
      <c r="A18" s="344">
        <v>6</v>
      </c>
      <c r="B18" s="349" t="s">
        <v>535</v>
      </c>
      <c r="C18" s="661">
        <v>242981359.4637</v>
      </c>
      <c r="D18" s="401"/>
      <c r="E18" s="86"/>
    </row>
    <row r="19" spans="1:5" ht="15">
      <c r="A19" s="344">
        <v>6.1</v>
      </c>
      <c r="B19" s="352" t="s">
        <v>533</v>
      </c>
      <c r="C19" s="662">
        <v>0</v>
      </c>
      <c r="D19" s="401"/>
      <c r="E19" s="86"/>
    </row>
    <row r="20" spans="1:5" ht="15">
      <c r="A20" s="344">
        <v>6.2</v>
      </c>
      <c r="B20" s="353" t="s">
        <v>534</v>
      </c>
      <c r="C20" s="662">
        <v>242981359.4637</v>
      </c>
      <c r="D20" s="401"/>
      <c r="E20" s="86"/>
    </row>
    <row r="21" spans="1:5" ht="15">
      <c r="A21" s="344">
        <v>7</v>
      </c>
      <c r="B21" s="347" t="s">
        <v>536</v>
      </c>
      <c r="C21" s="663">
        <v>0</v>
      </c>
      <c r="D21" s="401"/>
      <c r="E21" s="86"/>
    </row>
    <row r="22" spans="1:5" ht="15">
      <c r="A22" s="344">
        <v>8</v>
      </c>
      <c r="B22" s="354" t="s">
        <v>537</v>
      </c>
      <c r="C22" s="661">
        <v>0</v>
      </c>
      <c r="D22" s="401"/>
      <c r="E22" s="86"/>
    </row>
    <row r="23" spans="1:5" ht="15">
      <c r="A23" s="344">
        <v>9</v>
      </c>
      <c r="B23" s="350" t="s">
        <v>538</v>
      </c>
      <c r="C23" s="661">
        <v>5174495.26</v>
      </c>
      <c r="D23" s="403"/>
      <c r="E23" s="86"/>
    </row>
    <row r="24" spans="1:5" ht="15">
      <c r="A24" s="344">
        <v>9.1</v>
      </c>
      <c r="B24" s="352" t="s">
        <v>539</v>
      </c>
      <c r="C24" s="665">
        <v>5174495.26</v>
      </c>
      <c r="D24" s="404"/>
      <c r="E24" s="86"/>
    </row>
    <row r="25" spans="1:5" ht="15">
      <c r="A25" s="344">
        <v>9.1999999999999993</v>
      </c>
      <c r="B25" s="352" t="s">
        <v>540</v>
      </c>
      <c r="C25" s="666">
        <v>0</v>
      </c>
      <c r="D25" s="400"/>
      <c r="E25" s="90"/>
    </row>
    <row r="26" spans="1:5" ht="15.75">
      <c r="A26" s="344">
        <v>10</v>
      </c>
      <c r="B26" s="350" t="s">
        <v>541</v>
      </c>
      <c r="C26" s="667">
        <v>1028206.16</v>
      </c>
      <c r="D26" s="507" t="s">
        <v>663</v>
      </c>
      <c r="E26" s="86"/>
    </row>
    <row r="27" spans="1:5" ht="15">
      <c r="A27" s="344">
        <v>10.1</v>
      </c>
      <c r="B27" s="352" t="s">
        <v>542</v>
      </c>
      <c r="C27" s="660">
        <v>0</v>
      </c>
      <c r="D27" s="87"/>
      <c r="E27" s="86"/>
    </row>
    <row r="28" spans="1:5" ht="15">
      <c r="A28" s="344">
        <v>10.199999999999999</v>
      </c>
      <c r="B28" s="352" t="s">
        <v>543</v>
      </c>
      <c r="C28" s="660">
        <v>1028206.16</v>
      </c>
      <c r="D28" s="87"/>
      <c r="E28" s="86"/>
    </row>
    <row r="29" spans="1:5" ht="15">
      <c r="A29" s="344">
        <v>11</v>
      </c>
      <c r="B29" s="350" t="s">
        <v>544</v>
      </c>
      <c r="C29" s="661">
        <v>0</v>
      </c>
      <c r="D29" s="87"/>
      <c r="E29" s="86"/>
    </row>
    <row r="30" spans="1:5" ht="15">
      <c r="A30" s="344">
        <v>11.1</v>
      </c>
      <c r="B30" s="352" t="s">
        <v>545</v>
      </c>
      <c r="C30" s="660">
        <v>0</v>
      </c>
      <c r="D30" s="87"/>
      <c r="E30" s="86"/>
    </row>
    <row r="31" spans="1:5" ht="15">
      <c r="A31" s="344">
        <v>11.2</v>
      </c>
      <c r="B31" s="352" t="s">
        <v>546</v>
      </c>
      <c r="C31" s="660">
        <v>0</v>
      </c>
      <c r="D31" s="87"/>
      <c r="E31" s="86"/>
    </row>
    <row r="32" spans="1:5" ht="15">
      <c r="A32" s="344">
        <v>13</v>
      </c>
      <c r="B32" s="350" t="s">
        <v>547</v>
      </c>
      <c r="C32" s="661">
        <v>8424922.0384999998</v>
      </c>
      <c r="D32" s="87"/>
      <c r="E32" s="86"/>
    </row>
    <row r="33" spans="1:5" ht="15">
      <c r="A33" s="344">
        <v>13.1</v>
      </c>
      <c r="B33" s="355" t="s">
        <v>548</v>
      </c>
      <c r="C33" s="660">
        <v>1098986.3799999999</v>
      </c>
      <c r="D33" s="87"/>
      <c r="E33" s="86"/>
    </row>
    <row r="34" spans="1:5" ht="15">
      <c r="A34" s="344">
        <v>13.2</v>
      </c>
      <c r="B34" s="355" t="s">
        <v>549</v>
      </c>
      <c r="C34" s="665">
        <v>0</v>
      </c>
      <c r="D34" s="89"/>
      <c r="E34" s="86"/>
    </row>
    <row r="35" spans="1:5" ht="15">
      <c r="A35" s="344">
        <v>14</v>
      </c>
      <c r="B35" s="356" t="s">
        <v>550</v>
      </c>
      <c r="C35" s="668">
        <v>402430457.35450006</v>
      </c>
      <c r="D35" s="89"/>
      <c r="E35" s="86"/>
    </row>
    <row r="36" spans="1:5" ht="15">
      <c r="A36" s="344"/>
      <c r="B36" s="357" t="s">
        <v>551</v>
      </c>
      <c r="C36" s="669">
        <v>0</v>
      </c>
      <c r="D36" s="91"/>
      <c r="E36" s="86"/>
    </row>
    <row r="37" spans="1:5" ht="15">
      <c r="A37" s="344">
        <v>15</v>
      </c>
      <c r="B37" s="358" t="s">
        <v>552</v>
      </c>
      <c r="C37" s="666">
        <v>0</v>
      </c>
      <c r="D37" s="400"/>
      <c r="E37" s="90"/>
    </row>
    <row r="38" spans="1:5" ht="15">
      <c r="A38" s="359">
        <v>15.1</v>
      </c>
      <c r="B38" s="360" t="s">
        <v>528</v>
      </c>
      <c r="C38" s="660">
        <v>0</v>
      </c>
      <c r="D38" s="87"/>
      <c r="E38" s="86"/>
    </row>
    <row r="39" spans="1:5" ht="15">
      <c r="A39" s="359">
        <v>16</v>
      </c>
      <c r="B39" s="347" t="s">
        <v>553</v>
      </c>
      <c r="C39" s="661">
        <v>0</v>
      </c>
      <c r="D39" s="87"/>
      <c r="E39" s="86"/>
    </row>
    <row r="40" spans="1:5" ht="15">
      <c r="A40" s="359">
        <v>17</v>
      </c>
      <c r="B40" s="347" t="s">
        <v>554</v>
      </c>
      <c r="C40" s="661">
        <v>304651828.49229997</v>
      </c>
      <c r="D40" s="87"/>
      <c r="E40" s="86"/>
    </row>
    <row r="41" spans="1:5" ht="15">
      <c r="A41" s="359">
        <v>17.100000000000001</v>
      </c>
      <c r="B41" s="361" t="s">
        <v>555</v>
      </c>
      <c r="C41" s="660">
        <v>291570268.43979996</v>
      </c>
      <c r="D41" s="87"/>
      <c r="E41" s="86"/>
    </row>
    <row r="42" spans="1:5" ht="15">
      <c r="A42" s="359">
        <v>17.2</v>
      </c>
      <c r="B42" s="362" t="s">
        <v>556</v>
      </c>
      <c r="C42" s="665">
        <v>11780238.3509</v>
      </c>
      <c r="D42" s="87"/>
      <c r="E42" s="86"/>
    </row>
    <row r="43" spans="1:5" ht="15">
      <c r="A43" s="359">
        <v>17.3</v>
      </c>
      <c r="B43" s="390" t="s">
        <v>557</v>
      </c>
      <c r="C43" s="670">
        <v>0</v>
      </c>
      <c r="D43" s="89"/>
      <c r="E43" s="86"/>
    </row>
    <row r="44" spans="1:5" ht="15">
      <c r="A44" s="359">
        <v>17.399999999999999</v>
      </c>
      <c r="B44" s="391" t="s">
        <v>558</v>
      </c>
      <c r="C44" s="670">
        <v>1301321.7015999998</v>
      </c>
      <c r="D44" s="392"/>
      <c r="E44" s="86"/>
    </row>
    <row r="45" spans="1:5" ht="15">
      <c r="A45" s="359">
        <v>18</v>
      </c>
      <c r="B45" s="393" t="s">
        <v>559</v>
      </c>
      <c r="C45" s="671">
        <v>258223.76</v>
      </c>
      <c r="D45" s="399"/>
      <c r="E45" s="90"/>
    </row>
    <row r="46" spans="1:5" ht="15.75">
      <c r="A46" s="359">
        <v>19</v>
      </c>
      <c r="B46" s="393" t="s">
        <v>560</v>
      </c>
      <c r="C46" s="672">
        <v>459520.32</v>
      </c>
      <c r="D46" s="394"/>
    </row>
    <row r="47" spans="1:5" ht="15.75">
      <c r="A47" s="359">
        <v>19.100000000000001</v>
      </c>
      <c r="B47" s="395" t="s">
        <v>561</v>
      </c>
      <c r="C47" s="673">
        <v>422288.32</v>
      </c>
      <c r="D47" s="394"/>
    </row>
    <row r="48" spans="1:5" ht="15.75">
      <c r="A48" s="359">
        <v>19.2</v>
      </c>
      <c r="B48" s="395" t="s">
        <v>562</v>
      </c>
      <c r="C48" s="673">
        <v>37232</v>
      </c>
      <c r="D48" s="394"/>
    </row>
    <row r="49" spans="1:4" ht="15.75">
      <c r="A49" s="359">
        <v>20</v>
      </c>
      <c r="B49" s="363" t="s">
        <v>563</v>
      </c>
      <c r="C49" s="672">
        <v>0</v>
      </c>
      <c r="D49" s="394"/>
    </row>
    <row r="50" spans="1:4" ht="15.75">
      <c r="A50" s="359">
        <v>21</v>
      </c>
      <c r="B50" s="396" t="s">
        <v>564</v>
      </c>
      <c r="C50" s="672">
        <v>7978457.7518000007</v>
      </c>
      <c r="D50" s="394"/>
    </row>
    <row r="51" spans="1:4" ht="15.75">
      <c r="A51" s="359">
        <v>21.1</v>
      </c>
      <c r="B51" s="362" t="s">
        <v>565</v>
      </c>
      <c r="C51" s="673">
        <v>0</v>
      </c>
      <c r="D51" s="394"/>
    </row>
    <row r="52" spans="1:4" ht="15.75">
      <c r="A52" s="359">
        <v>22</v>
      </c>
      <c r="B52" s="364" t="s">
        <v>566</v>
      </c>
      <c r="C52" s="672">
        <v>313348030.32409996</v>
      </c>
      <c r="D52" s="394"/>
    </row>
    <row r="53" spans="1:4" ht="15.75">
      <c r="A53" s="359"/>
      <c r="B53" s="365" t="s">
        <v>567</v>
      </c>
      <c r="C53" s="674">
        <v>0</v>
      </c>
      <c r="D53" s="394"/>
    </row>
    <row r="54" spans="1:4" ht="15">
      <c r="A54" s="359">
        <v>23</v>
      </c>
      <c r="B54" s="363" t="s">
        <v>568</v>
      </c>
      <c r="C54" s="675">
        <v>50000000</v>
      </c>
      <c r="D54" s="394"/>
    </row>
    <row r="55" spans="1:4" ht="15">
      <c r="A55" s="359">
        <v>24</v>
      </c>
      <c r="B55" s="363" t="s">
        <v>569</v>
      </c>
      <c r="C55" s="675">
        <v>0</v>
      </c>
      <c r="D55" s="394"/>
    </row>
    <row r="56" spans="1:4" ht="15">
      <c r="A56" s="359">
        <v>25</v>
      </c>
      <c r="B56" s="393" t="s">
        <v>570</v>
      </c>
      <c r="C56" s="675">
        <v>0</v>
      </c>
      <c r="D56" s="394"/>
    </row>
    <row r="57" spans="1:4" ht="15">
      <c r="A57" s="359">
        <v>26</v>
      </c>
      <c r="B57" s="393" t="s">
        <v>571</v>
      </c>
      <c r="C57" s="675">
        <v>0</v>
      </c>
      <c r="D57" s="394"/>
    </row>
    <row r="58" spans="1:4" ht="15">
      <c r="A58" s="359">
        <v>27</v>
      </c>
      <c r="B58" s="393" t="s">
        <v>572</v>
      </c>
      <c r="C58" s="675">
        <v>0</v>
      </c>
      <c r="D58" s="394"/>
    </row>
    <row r="59" spans="1:4" ht="15">
      <c r="A59" s="359">
        <v>27.1</v>
      </c>
      <c r="B59" s="391" t="s">
        <v>573</v>
      </c>
      <c r="C59" s="676">
        <v>0</v>
      </c>
      <c r="D59" s="394"/>
    </row>
    <row r="60" spans="1:4" ht="15">
      <c r="A60" s="359">
        <v>27.2</v>
      </c>
      <c r="B60" s="391" t="s">
        <v>574</v>
      </c>
      <c r="C60" s="676">
        <v>0</v>
      </c>
      <c r="D60" s="394"/>
    </row>
    <row r="61" spans="1:4" ht="15">
      <c r="A61" s="359">
        <v>28</v>
      </c>
      <c r="B61" s="366" t="s">
        <v>575</v>
      </c>
      <c r="C61" s="675">
        <v>0</v>
      </c>
      <c r="D61" s="394"/>
    </row>
    <row r="62" spans="1:4" ht="15">
      <c r="A62" s="359">
        <v>29</v>
      </c>
      <c r="B62" s="393" t="s">
        <v>576</v>
      </c>
      <c r="C62" s="675">
        <v>0</v>
      </c>
      <c r="D62" s="394"/>
    </row>
    <row r="63" spans="1:4" ht="15">
      <c r="A63" s="359">
        <v>29.1</v>
      </c>
      <c r="B63" s="397" t="s">
        <v>577</v>
      </c>
      <c r="C63" s="676">
        <v>0</v>
      </c>
      <c r="D63" s="394"/>
    </row>
    <row r="64" spans="1:4" ht="15">
      <c r="A64" s="359">
        <v>29.2</v>
      </c>
      <c r="B64" s="406" t="s">
        <v>578</v>
      </c>
      <c r="C64" s="676">
        <v>0</v>
      </c>
      <c r="D64" s="394"/>
    </row>
    <row r="65" spans="1:4" ht="15">
      <c r="A65" s="359">
        <v>29.3</v>
      </c>
      <c r="B65" s="406" t="s">
        <v>579</v>
      </c>
      <c r="C65" s="676">
        <v>0</v>
      </c>
      <c r="D65" s="394"/>
    </row>
    <row r="66" spans="1:4" ht="15">
      <c r="A66" s="359">
        <v>30</v>
      </c>
      <c r="B66" s="367" t="s">
        <v>580</v>
      </c>
      <c r="C66" s="675">
        <v>39082427.030399919</v>
      </c>
      <c r="D66" s="394"/>
    </row>
    <row r="67" spans="1:4" ht="15">
      <c r="A67" s="359">
        <v>31</v>
      </c>
      <c r="B67" s="398" t="s">
        <v>581</v>
      </c>
      <c r="C67" s="675">
        <v>89082427.030399919</v>
      </c>
      <c r="D67" s="394"/>
    </row>
    <row r="68" spans="1:4" ht="15">
      <c r="A68" s="359">
        <v>32</v>
      </c>
      <c r="B68" s="367" t="s">
        <v>582</v>
      </c>
      <c r="C68" s="675">
        <v>402430457.35449988</v>
      </c>
      <c r="D68" s="394"/>
    </row>
    <row r="69" spans="1:4" ht="15.75">
      <c r="C69" s="546"/>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90" zoomScaleNormal="90" workbookViewId="0">
      <pane xSplit="1" ySplit="4" topLeftCell="B5" activePane="bottomRight" state="frozen"/>
      <selection activeCell="B19" sqref="B19"/>
      <selection pane="topRight" activeCell="B19" sqref="B19"/>
      <selection pane="bottomLeft" activeCell="B19" sqref="B19"/>
      <selection pane="bottomRight" activeCell="C8" sqref="C8:S22"/>
    </sheetView>
  </sheetViews>
  <sheetFormatPr defaultColWidth="9.140625" defaultRowHeight="12.75"/>
  <cols>
    <col min="1" max="1" width="10.5703125" style="4" bestFit="1" customWidth="1"/>
    <col min="2" max="2" width="74.28515625" style="4" customWidth="1"/>
    <col min="3" max="3" width="13" style="4" bestFit="1" customWidth="1"/>
    <col min="4" max="4" width="16.42578125" style="4" bestFit="1" customWidth="1"/>
    <col min="5" max="5" width="13" style="4" bestFit="1" customWidth="1"/>
    <col min="6" max="6" width="16.42578125" style="4" bestFit="1" customWidth="1"/>
    <col min="7"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Ziraat Bank Georgia</v>
      </c>
    </row>
    <row r="2" spans="1:19">
      <c r="A2" s="2" t="s">
        <v>31</v>
      </c>
      <c r="B2" s="721">
        <f>'1. key ratios '!B2</f>
        <v>46022</v>
      </c>
    </row>
    <row r="4" spans="1:19" ht="31.5" customHeight="1" thickBot="1">
      <c r="A4" s="4" t="s">
        <v>146</v>
      </c>
      <c r="B4" s="182" t="s">
        <v>237</v>
      </c>
    </row>
    <row r="5" spans="1:19" s="171" customFormat="1">
      <c r="A5" s="166"/>
      <c r="B5" s="167"/>
      <c r="C5" s="168" t="s">
        <v>0</v>
      </c>
      <c r="D5" s="168" t="s">
        <v>1</v>
      </c>
      <c r="E5" s="168" t="s">
        <v>2</v>
      </c>
      <c r="F5" s="168" t="s">
        <v>3</v>
      </c>
      <c r="G5" s="168" t="s">
        <v>4</v>
      </c>
      <c r="H5" s="168" t="s">
        <v>5</v>
      </c>
      <c r="I5" s="168" t="s">
        <v>8</v>
      </c>
      <c r="J5" s="168" t="s">
        <v>9</v>
      </c>
      <c r="K5" s="168" t="s">
        <v>10</v>
      </c>
      <c r="L5" s="168" t="s">
        <v>11</v>
      </c>
      <c r="M5" s="168" t="s">
        <v>12</v>
      </c>
      <c r="N5" s="168" t="s">
        <v>13</v>
      </c>
      <c r="O5" s="168" t="s">
        <v>221</v>
      </c>
      <c r="P5" s="168" t="s">
        <v>222</v>
      </c>
      <c r="Q5" s="168" t="s">
        <v>223</v>
      </c>
      <c r="R5" s="169" t="s">
        <v>224</v>
      </c>
      <c r="S5" s="170" t="s">
        <v>225</v>
      </c>
    </row>
    <row r="6" spans="1:19" s="171" customFormat="1" ht="99" customHeight="1">
      <c r="A6" s="172"/>
      <c r="B6" s="808" t="s">
        <v>226</v>
      </c>
      <c r="C6" s="804">
        <v>0</v>
      </c>
      <c r="D6" s="805"/>
      <c r="E6" s="804">
        <v>0.2</v>
      </c>
      <c r="F6" s="805"/>
      <c r="G6" s="804">
        <v>0.35</v>
      </c>
      <c r="H6" s="805"/>
      <c r="I6" s="804">
        <v>0.5</v>
      </c>
      <c r="J6" s="805"/>
      <c r="K6" s="804">
        <v>0.75</v>
      </c>
      <c r="L6" s="805"/>
      <c r="M6" s="804">
        <v>1</v>
      </c>
      <c r="N6" s="805"/>
      <c r="O6" s="804">
        <v>1.5</v>
      </c>
      <c r="P6" s="805"/>
      <c r="Q6" s="804">
        <v>2.5</v>
      </c>
      <c r="R6" s="805"/>
      <c r="S6" s="806" t="s">
        <v>145</v>
      </c>
    </row>
    <row r="7" spans="1:19" s="171" customFormat="1" ht="30.75" customHeight="1">
      <c r="A7" s="172"/>
      <c r="B7" s="809"/>
      <c r="C7" s="163" t="s">
        <v>148</v>
      </c>
      <c r="D7" s="163" t="s">
        <v>147</v>
      </c>
      <c r="E7" s="163" t="s">
        <v>148</v>
      </c>
      <c r="F7" s="163" t="s">
        <v>147</v>
      </c>
      <c r="G7" s="163" t="s">
        <v>148</v>
      </c>
      <c r="H7" s="163" t="s">
        <v>147</v>
      </c>
      <c r="I7" s="163" t="s">
        <v>148</v>
      </c>
      <c r="J7" s="163" t="s">
        <v>147</v>
      </c>
      <c r="K7" s="163" t="s">
        <v>148</v>
      </c>
      <c r="L7" s="163" t="s">
        <v>147</v>
      </c>
      <c r="M7" s="163" t="s">
        <v>148</v>
      </c>
      <c r="N7" s="163" t="s">
        <v>147</v>
      </c>
      <c r="O7" s="163" t="s">
        <v>148</v>
      </c>
      <c r="P7" s="163" t="s">
        <v>147</v>
      </c>
      <c r="Q7" s="163" t="s">
        <v>148</v>
      </c>
      <c r="R7" s="163" t="s">
        <v>147</v>
      </c>
      <c r="S7" s="807"/>
    </row>
    <row r="8" spans="1:19" s="94" customFormat="1">
      <c r="A8" s="92">
        <v>1</v>
      </c>
      <c r="B8" s="1" t="s">
        <v>51</v>
      </c>
      <c r="C8" s="677">
        <v>37872085.200000003</v>
      </c>
      <c r="D8" s="677"/>
      <c r="E8" s="677">
        <v>0</v>
      </c>
      <c r="F8" s="678"/>
      <c r="G8" s="677">
        <v>0</v>
      </c>
      <c r="H8" s="677"/>
      <c r="I8" s="677">
        <v>0</v>
      </c>
      <c r="J8" s="677"/>
      <c r="K8" s="677">
        <v>0</v>
      </c>
      <c r="L8" s="677"/>
      <c r="M8" s="677">
        <v>62696425.817500003</v>
      </c>
      <c r="N8" s="677"/>
      <c r="O8" s="677">
        <v>0</v>
      </c>
      <c r="P8" s="677"/>
      <c r="Q8" s="677">
        <v>0</v>
      </c>
      <c r="R8" s="678"/>
      <c r="S8" s="679">
        <v>62696425.817500003</v>
      </c>
    </row>
    <row r="9" spans="1:19" s="94" customFormat="1">
      <c r="A9" s="92">
        <v>2</v>
      </c>
      <c r="B9" s="1" t="s">
        <v>52</v>
      </c>
      <c r="C9" s="680">
        <v>0</v>
      </c>
      <c r="D9" s="680"/>
      <c r="E9" s="680">
        <v>0</v>
      </c>
      <c r="F9" s="680"/>
      <c r="G9" s="680">
        <v>0</v>
      </c>
      <c r="H9" s="680"/>
      <c r="I9" s="680">
        <v>0</v>
      </c>
      <c r="J9" s="680"/>
      <c r="K9" s="680">
        <v>0</v>
      </c>
      <c r="L9" s="680"/>
      <c r="M9" s="680">
        <v>0</v>
      </c>
      <c r="N9" s="680"/>
      <c r="O9" s="680">
        <v>0</v>
      </c>
      <c r="P9" s="680"/>
      <c r="Q9" s="680">
        <v>0</v>
      </c>
      <c r="R9" s="681"/>
      <c r="S9" s="679">
        <v>0</v>
      </c>
    </row>
    <row r="10" spans="1:19" s="94" customFormat="1">
      <c r="A10" s="92">
        <v>3</v>
      </c>
      <c r="B10" s="1" t="s">
        <v>152</v>
      </c>
      <c r="C10" s="680">
        <v>0</v>
      </c>
      <c r="D10" s="680"/>
      <c r="E10" s="680">
        <v>0</v>
      </c>
      <c r="F10" s="680"/>
      <c r="G10" s="680">
        <v>0</v>
      </c>
      <c r="H10" s="680"/>
      <c r="I10" s="680">
        <v>0</v>
      </c>
      <c r="J10" s="680"/>
      <c r="K10" s="680">
        <v>0</v>
      </c>
      <c r="L10" s="680"/>
      <c r="M10" s="680">
        <v>0</v>
      </c>
      <c r="N10" s="680"/>
      <c r="O10" s="680">
        <v>0</v>
      </c>
      <c r="P10" s="680"/>
      <c r="Q10" s="680">
        <v>0</v>
      </c>
      <c r="R10" s="681"/>
      <c r="S10" s="679">
        <v>0</v>
      </c>
    </row>
    <row r="11" spans="1:19" s="94" customFormat="1">
      <c r="A11" s="92">
        <v>4</v>
      </c>
      <c r="B11" s="1" t="s">
        <v>53</v>
      </c>
      <c r="C11" s="680">
        <v>0</v>
      </c>
      <c r="D11" s="680"/>
      <c r="E11" s="680">
        <v>0</v>
      </c>
      <c r="F11" s="680"/>
      <c r="G11" s="680">
        <v>0</v>
      </c>
      <c r="H11" s="680"/>
      <c r="I11" s="680">
        <v>0</v>
      </c>
      <c r="J11" s="680"/>
      <c r="K11" s="680">
        <v>0</v>
      </c>
      <c r="L11" s="680"/>
      <c r="M11" s="680">
        <v>0</v>
      </c>
      <c r="N11" s="680"/>
      <c r="O11" s="680">
        <v>0</v>
      </c>
      <c r="P11" s="680"/>
      <c r="Q11" s="680">
        <v>0</v>
      </c>
      <c r="R11" s="681"/>
      <c r="S11" s="679">
        <v>0</v>
      </c>
    </row>
    <row r="12" spans="1:19" s="94" customFormat="1">
      <c r="A12" s="92">
        <v>5</v>
      </c>
      <c r="B12" s="1" t="s">
        <v>54</v>
      </c>
      <c r="C12" s="680">
        <v>0</v>
      </c>
      <c r="D12" s="680"/>
      <c r="E12" s="680">
        <v>0</v>
      </c>
      <c r="F12" s="680"/>
      <c r="G12" s="680">
        <v>0</v>
      </c>
      <c r="H12" s="680"/>
      <c r="I12" s="680">
        <v>0</v>
      </c>
      <c r="J12" s="680"/>
      <c r="K12" s="680">
        <v>0</v>
      </c>
      <c r="L12" s="680"/>
      <c r="M12" s="680">
        <v>0</v>
      </c>
      <c r="N12" s="680"/>
      <c r="O12" s="680">
        <v>0</v>
      </c>
      <c r="P12" s="680"/>
      <c r="Q12" s="680">
        <v>0</v>
      </c>
      <c r="R12" s="681"/>
      <c r="S12" s="679">
        <v>0</v>
      </c>
    </row>
    <row r="13" spans="1:19" s="94" customFormat="1">
      <c r="A13" s="92">
        <v>6</v>
      </c>
      <c r="B13" s="1" t="s">
        <v>55</v>
      </c>
      <c r="C13" s="680">
        <v>0</v>
      </c>
      <c r="D13" s="680"/>
      <c r="E13" s="680">
        <v>80418.06</v>
      </c>
      <c r="F13" s="680"/>
      <c r="G13" s="680">
        <v>0</v>
      </c>
      <c r="H13" s="680"/>
      <c r="I13" s="680">
        <v>32726435.1987</v>
      </c>
      <c r="J13" s="680"/>
      <c r="K13" s="680">
        <v>0</v>
      </c>
      <c r="L13" s="680"/>
      <c r="M13" s="680">
        <v>0</v>
      </c>
      <c r="N13" s="680"/>
      <c r="O13" s="680">
        <v>0</v>
      </c>
      <c r="P13" s="680"/>
      <c r="Q13" s="680">
        <v>0</v>
      </c>
      <c r="R13" s="681"/>
      <c r="S13" s="679">
        <v>16379301.21135</v>
      </c>
    </row>
    <row r="14" spans="1:19" s="94" customFormat="1">
      <c r="A14" s="92">
        <v>7</v>
      </c>
      <c r="B14" s="1" t="s">
        <v>56</v>
      </c>
      <c r="C14" s="680">
        <v>0</v>
      </c>
      <c r="D14" s="680"/>
      <c r="E14" s="680">
        <v>0</v>
      </c>
      <c r="F14" s="680"/>
      <c r="G14" s="680">
        <v>0</v>
      </c>
      <c r="H14" s="680"/>
      <c r="I14" s="680">
        <v>0</v>
      </c>
      <c r="J14" s="680"/>
      <c r="K14" s="680">
        <v>0</v>
      </c>
      <c r="L14" s="680"/>
      <c r="M14" s="680">
        <v>152316956.4876</v>
      </c>
      <c r="N14" s="680">
        <v>37877564.072934799</v>
      </c>
      <c r="O14" s="680">
        <v>0</v>
      </c>
      <c r="P14" s="680"/>
      <c r="Q14" s="680">
        <v>0</v>
      </c>
      <c r="R14" s="681"/>
      <c r="S14" s="679">
        <v>190194520.56053481</v>
      </c>
    </row>
    <row r="15" spans="1:19" s="94" customFormat="1">
      <c r="A15" s="92">
        <v>8</v>
      </c>
      <c r="B15" s="1" t="s">
        <v>57</v>
      </c>
      <c r="C15" s="680">
        <v>0</v>
      </c>
      <c r="D15" s="680"/>
      <c r="E15" s="680">
        <v>0</v>
      </c>
      <c r="F15" s="680"/>
      <c r="G15" s="680">
        <v>0</v>
      </c>
      <c r="H15" s="680"/>
      <c r="I15" s="680">
        <v>0</v>
      </c>
      <c r="J15" s="680"/>
      <c r="K15" s="680">
        <v>0</v>
      </c>
      <c r="L15" s="680"/>
      <c r="M15" s="680">
        <v>90664402.976099998</v>
      </c>
      <c r="N15" s="680">
        <v>536532.26909236505</v>
      </c>
      <c r="O15" s="680">
        <v>0</v>
      </c>
      <c r="P15" s="680"/>
      <c r="Q15" s="680">
        <v>0</v>
      </c>
      <c r="R15" s="681"/>
      <c r="S15" s="679">
        <v>91200935.245192364</v>
      </c>
    </row>
    <row r="16" spans="1:19" s="94" customFormat="1">
      <c r="A16" s="92">
        <v>9</v>
      </c>
      <c r="B16" s="1" t="s">
        <v>58</v>
      </c>
      <c r="C16" s="680">
        <v>0</v>
      </c>
      <c r="D16" s="680"/>
      <c r="E16" s="680">
        <v>0</v>
      </c>
      <c r="F16" s="680"/>
      <c r="G16" s="680">
        <v>0</v>
      </c>
      <c r="H16" s="680"/>
      <c r="I16" s="680">
        <v>0</v>
      </c>
      <c r="J16" s="680"/>
      <c r="K16" s="680">
        <v>0</v>
      </c>
      <c r="L16" s="680"/>
      <c r="M16" s="680">
        <v>0</v>
      </c>
      <c r="N16" s="680"/>
      <c r="O16" s="680">
        <v>0</v>
      </c>
      <c r="P16" s="680"/>
      <c r="Q16" s="680">
        <v>0</v>
      </c>
      <c r="R16" s="681"/>
      <c r="S16" s="679">
        <v>0</v>
      </c>
    </row>
    <row r="17" spans="1:19" s="94" customFormat="1">
      <c r="A17" s="92">
        <v>10</v>
      </c>
      <c r="B17" s="1" t="s">
        <v>59</v>
      </c>
      <c r="C17" s="680">
        <v>0</v>
      </c>
      <c r="D17" s="680"/>
      <c r="E17" s="680">
        <v>0</v>
      </c>
      <c r="F17" s="680"/>
      <c r="G17" s="680">
        <v>0</v>
      </c>
      <c r="H17" s="680"/>
      <c r="I17" s="680">
        <v>0</v>
      </c>
      <c r="J17" s="680"/>
      <c r="K17" s="680">
        <v>0</v>
      </c>
      <c r="L17" s="680"/>
      <c r="M17" s="680">
        <v>0</v>
      </c>
      <c r="N17" s="680"/>
      <c r="O17" s="680">
        <v>0</v>
      </c>
      <c r="P17" s="680"/>
      <c r="Q17" s="680">
        <v>0</v>
      </c>
      <c r="R17" s="681"/>
      <c r="S17" s="679">
        <v>0</v>
      </c>
    </row>
    <row r="18" spans="1:19" s="94" customFormat="1">
      <c r="A18" s="92">
        <v>11</v>
      </c>
      <c r="B18" s="1" t="s">
        <v>60</v>
      </c>
      <c r="C18" s="680">
        <v>0</v>
      </c>
      <c r="D18" s="680"/>
      <c r="E18" s="680">
        <v>0</v>
      </c>
      <c r="F18" s="680"/>
      <c r="G18" s="680">
        <v>0</v>
      </c>
      <c r="H18" s="680"/>
      <c r="I18" s="680">
        <v>0</v>
      </c>
      <c r="J18" s="680"/>
      <c r="K18" s="680">
        <v>0</v>
      </c>
      <c r="L18" s="680"/>
      <c r="M18" s="680">
        <v>0</v>
      </c>
      <c r="N18" s="680"/>
      <c r="O18" s="680">
        <v>0</v>
      </c>
      <c r="P18" s="680"/>
      <c r="Q18" s="680">
        <v>0</v>
      </c>
      <c r="R18" s="681"/>
      <c r="S18" s="679">
        <v>0</v>
      </c>
    </row>
    <row r="19" spans="1:19" s="94" customFormat="1">
      <c r="A19" s="92">
        <v>12</v>
      </c>
      <c r="B19" s="1" t="s">
        <v>61</v>
      </c>
      <c r="C19" s="680">
        <v>0</v>
      </c>
      <c r="D19" s="680"/>
      <c r="E19" s="680">
        <v>0</v>
      </c>
      <c r="F19" s="680"/>
      <c r="G19" s="680">
        <v>0</v>
      </c>
      <c r="H19" s="680"/>
      <c r="I19" s="680">
        <v>0</v>
      </c>
      <c r="J19" s="680"/>
      <c r="K19" s="680">
        <v>0</v>
      </c>
      <c r="L19" s="680"/>
      <c r="M19" s="680">
        <v>0</v>
      </c>
      <c r="N19" s="680"/>
      <c r="O19" s="680">
        <v>0</v>
      </c>
      <c r="P19" s="680"/>
      <c r="Q19" s="680">
        <v>0</v>
      </c>
      <c r="R19" s="681"/>
      <c r="S19" s="679">
        <v>0</v>
      </c>
    </row>
    <row r="20" spans="1:19" s="94" customFormat="1">
      <c r="A20" s="92">
        <v>13</v>
      </c>
      <c r="B20" s="1" t="s">
        <v>144</v>
      </c>
      <c r="C20" s="680">
        <v>0</v>
      </c>
      <c r="D20" s="680"/>
      <c r="E20" s="680">
        <v>0</v>
      </c>
      <c r="F20" s="680"/>
      <c r="G20" s="680">
        <v>0</v>
      </c>
      <c r="H20" s="680"/>
      <c r="I20" s="680">
        <v>0</v>
      </c>
      <c r="J20" s="680"/>
      <c r="K20" s="680">
        <v>0</v>
      </c>
      <c r="L20" s="680"/>
      <c r="M20" s="680">
        <v>0</v>
      </c>
      <c r="N20" s="680"/>
      <c r="O20" s="680">
        <v>0</v>
      </c>
      <c r="P20" s="680"/>
      <c r="Q20" s="680">
        <v>0</v>
      </c>
      <c r="R20" s="681"/>
      <c r="S20" s="679">
        <v>0</v>
      </c>
    </row>
    <row r="21" spans="1:19" s="94" customFormat="1">
      <c r="A21" s="92">
        <v>14</v>
      </c>
      <c r="B21" s="1" t="s">
        <v>63</v>
      </c>
      <c r="C21" s="680">
        <v>11436813.106099999</v>
      </c>
      <c r="D21" s="680"/>
      <c r="E21" s="680">
        <v>1322448</v>
      </c>
      <c r="F21" s="680"/>
      <c r="G21" s="680">
        <v>0</v>
      </c>
      <c r="H21" s="680"/>
      <c r="I21" s="680">
        <v>0</v>
      </c>
      <c r="J21" s="680"/>
      <c r="K21" s="680">
        <v>0</v>
      </c>
      <c r="L21" s="680"/>
      <c r="M21" s="680">
        <v>12286266.3485</v>
      </c>
      <c r="N21" s="680"/>
      <c r="O21" s="680">
        <v>0</v>
      </c>
      <c r="P21" s="680"/>
      <c r="Q21" s="680">
        <v>0</v>
      </c>
      <c r="R21" s="681"/>
      <c r="S21" s="679">
        <v>12550755.9485</v>
      </c>
    </row>
    <row r="22" spans="1:19" ht="13.5" thickBot="1">
      <c r="A22" s="95"/>
      <c r="B22" s="96" t="s">
        <v>64</v>
      </c>
      <c r="C22" s="682">
        <v>49308898.306100003</v>
      </c>
      <c r="D22" s="682">
        <v>0</v>
      </c>
      <c r="E22" s="682">
        <v>1402866.06</v>
      </c>
      <c r="F22" s="682">
        <v>0</v>
      </c>
      <c r="G22" s="682">
        <v>0</v>
      </c>
      <c r="H22" s="682">
        <v>0</v>
      </c>
      <c r="I22" s="682">
        <v>32726435.1987</v>
      </c>
      <c r="J22" s="682">
        <v>0</v>
      </c>
      <c r="K22" s="682">
        <v>0</v>
      </c>
      <c r="L22" s="682">
        <v>0</v>
      </c>
      <c r="M22" s="682">
        <v>317964051.62970001</v>
      </c>
      <c r="N22" s="682">
        <v>38414096.342027165</v>
      </c>
      <c r="O22" s="682">
        <v>0</v>
      </c>
      <c r="P22" s="682">
        <v>0</v>
      </c>
      <c r="Q22" s="682">
        <v>0</v>
      </c>
      <c r="R22" s="682">
        <v>0</v>
      </c>
      <c r="S22" s="683">
        <v>373021938.78307712</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Ziraat Bank Georgia</v>
      </c>
    </row>
    <row r="2" spans="1:22">
      <c r="A2" s="2" t="s">
        <v>31</v>
      </c>
      <c r="B2" s="721">
        <f>'1. key ratios '!B2</f>
        <v>46022</v>
      </c>
    </row>
    <row r="4" spans="1:22" ht="13.5" thickBot="1">
      <c r="A4" s="4" t="s">
        <v>229</v>
      </c>
      <c r="B4" s="98" t="s">
        <v>50</v>
      </c>
      <c r="V4" s="18" t="s">
        <v>35</v>
      </c>
    </row>
    <row r="5" spans="1:22" ht="12.75" customHeight="1">
      <c r="A5" s="99"/>
      <c r="B5" s="100"/>
      <c r="C5" s="810" t="s">
        <v>156</v>
      </c>
      <c r="D5" s="811"/>
      <c r="E5" s="811"/>
      <c r="F5" s="811"/>
      <c r="G5" s="811"/>
      <c r="H5" s="811"/>
      <c r="I5" s="811"/>
      <c r="J5" s="811"/>
      <c r="K5" s="811"/>
      <c r="L5" s="812"/>
      <c r="M5" s="813" t="s">
        <v>157</v>
      </c>
      <c r="N5" s="814"/>
      <c r="O5" s="814"/>
      <c r="P5" s="814"/>
      <c r="Q5" s="814"/>
      <c r="R5" s="814"/>
      <c r="S5" s="815"/>
      <c r="T5" s="818" t="s">
        <v>227</v>
      </c>
      <c r="U5" s="818" t="s">
        <v>228</v>
      </c>
      <c r="V5" s="816" t="s">
        <v>76</v>
      </c>
    </row>
    <row r="6" spans="1:22" s="53" customFormat="1" ht="102">
      <c r="A6" s="50"/>
      <c r="B6" s="101"/>
      <c r="C6" s="102" t="s">
        <v>65</v>
      </c>
      <c r="D6" s="145" t="s">
        <v>66</v>
      </c>
      <c r="E6" s="121" t="s">
        <v>159</v>
      </c>
      <c r="F6" s="121" t="s">
        <v>160</v>
      </c>
      <c r="G6" s="145" t="s">
        <v>163</v>
      </c>
      <c r="H6" s="145" t="s">
        <v>158</v>
      </c>
      <c r="I6" s="145" t="s">
        <v>67</v>
      </c>
      <c r="J6" s="145" t="s">
        <v>68</v>
      </c>
      <c r="K6" s="103" t="s">
        <v>69</v>
      </c>
      <c r="L6" s="104" t="s">
        <v>70</v>
      </c>
      <c r="M6" s="102" t="s">
        <v>161</v>
      </c>
      <c r="N6" s="103" t="s">
        <v>71</v>
      </c>
      <c r="O6" s="103" t="s">
        <v>72</v>
      </c>
      <c r="P6" s="103" t="s">
        <v>73</v>
      </c>
      <c r="Q6" s="103" t="s">
        <v>74</v>
      </c>
      <c r="R6" s="103" t="s">
        <v>75</v>
      </c>
      <c r="S6" s="165" t="s">
        <v>162</v>
      </c>
      <c r="T6" s="819"/>
      <c r="U6" s="819"/>
      <c r="V6" s="817"/>
    </row>
    <row r="7" spans="1:22" s="94" customFormat="1">
      <c r="A7" s="105">
        <v>1</v>
      </c>
      <c r="B7" s="1" t="s">
        <v>51</v>
      </c>
      <c r="C7" s="106"/>
      <c r="D7" s="93"/>
      <c r="E7" s="93"/>
      <c r="F7" s="93"/>
      <c r="G7" s="93"/>
      <c r="H7" s="93"/>
      <c r="I7" s="93"/>
      <c r="J7" s="93"/>
      <c r="K7" s="93"/>
      <c r="L7" s="107"/>
      <c r="M7" s="106"/>
      <c r="N7" s="93"/>
      <c r="O7" s="93"/>
      <c r="P7" s="93"/>
      <c r="Q7" s="93"/>
      <c r="R7" s="93"/>
      <c r="S7" s="107"/>
      <c r="T7" s="173"/>
      <c r="U7" s="173"/>
      <c r="V7" s="108">
        <f>SUM(C7:S7)</f>
        <v>0</v>
      </c>
    </row>
    <row r="8" spans="1:22" s="94" customFormat="1">
      <c r="A8" s="105">
        <v>2</v>
      </c>
      <c r="B8" s="1" t="s">
        <v>52</v>
      </c>
      <c r="C8" s="106"/>
      <c r="D8" s="93"/>
      <c r="E8" s="93"/>
      <c r="F8" s="93"/>
      <c r="G8" s="93"/>
      <c r="H8" s="93"/>
      <c r="I8" s="93"/>
      <c r="J8" s="93"/>
      <c r="K8" s="93"/>
      <c r="L8" s="107"/>
      <c r="M8" s="106"/>
      <c r="N8" s="93"/>
      <c r="O8" s="93"/>
      <c r="P8" s="93"/>
      <c r="Q8" s="93"/>
      <c r="R8" s="93"/>
      <c r="S8" s="107"/>
      <c r="T8" s="173"/>
      <c r="U8" s="173"/>
      <c r="V8" s="108">
        <f t="shared" ref="V8:V20" si="0">SUM(C8:S8)</f>
        <v>0</v>
      </c>
    </row>
    <row r="9" spans="1:22" s="94" customFormat="1">
      <c r="A9" s="105">
        <v>3</v>
      </c>
      <c r="B9" s="1" t="s">
        <v>153</v>
      </c>
      <c r="C9" s="106"/>
      <c r="D9" s="93"/>
      <c r="E9" s="93"/>
      <c r="F9" s="93"/>
      <c r="G9" s="93"/>
      <c r="H9" s="93"/>
      <c r="I9" s="93"/>
      <c r="J9" s="93"/>
      <c r="K9" s="93"/>
      <c r="L9" s="107"/>
      <c r="M9" s="106"/>
      <c r="N9" s="93"/>
      <c r="O9" s="93"/>
      <c r="P9" s="93"/>
      <c r="Q9" s="93"/>
      <c r="R9" s="93"/>
      <c r="S9" s="107"/>
      <c r="T9" s="173"/>
      <c r="U9" s="173"/>
      <c r="V9" s="108">
        <f t="shared" si="0"/>
        <v>0</v>
      </c>
    </row>
    <row r="10" spans="1:22" s="94" customFormat="1">
      <c r="A10" s="105">
        <v>4</v>
      </c>
      <c r="B10" s="1" t="s">
        <v>53</v>
      </c>
      <c r="C10" s="106"/>
      <c r="D10" s="93"/>
      <c r="E10" s="93"/>
      <c r="F10" s="93"/>
      <c r="G10" s="93"/>
      <c r="H10" s="93"/>
      <c r="I10" s="93"/>
      <c r="J10" s="93"/>
      <c r="K10" s="93"/>
      <c r="L10" s="107"/>
      <c r="M10" s="106"/>
      <c r="N10" s="93"/>
      <c r="O10" s="93"/>
      <c r="P10" s="93"/>
      <c r="Q10" s="93"/>
      <c r="R10" s="93"/>
      <c r="S10" s="107"/>
      <c r="T10" s="173"/>
      <c r="U10" s="173"/>
      <c r="V10" s="108">
        <f t="shared" si="0"/>
        <v>0</v>
      </c>
    </row>
    <row r="11" spans="1:22" s="94" customFormat="1">
      <c r="A11" s="105">
        <v>5</v>
      </c>
      <c r="B11" s="1" t="s">
        <v>54</v>
      </c>
      <c r="C11" s="106"/>
      <c r="D11" s="93"/>
      <c r="E11" s="93"/>
      <c r="F11" s="93"/>
      <c r="G11" s="93"/>
      <c r="H11" s="93"/>
      <c r="I11" s="93"/>
      <c r="J11" s="93"/>
      <c r="K11" s="93"/>
      <c r="L11" s="107"/>
      <c r="M11" s="106"/>
      <c r="N11" s="93"/>
      <c r="O11" s="93"/>
      <c r="P11" s="93"/>
      <c r="Q11" s="93"/>
      <c r="R11" s="93"/>
      <c r="S11" s="107"/>
      <c r="T11" s="173"/>
      <c r="U11" s="173"/>
      <c r="V11" s="108">
        <f t="shared" si="0"/>
        <v>0</v>
      </c>
    </row>
    <row r="12" spans="1:22" s="94" customFormat="1">
      <c r="A12" s="105">
        <v>6</v>
      </c>
      <c r="B12" s="1" t="s">
        <v>55</v>
      </c>
      <c r="C12" s="106"/>
      <c r="D12" s="93"/>
      <c r="E12" s="93"/>
      <c r="F12" s="93"/>
      <c r="G12" s="93"/>
      <c r="H12" s="93"/>
      <c r="I12" s="93"/>
      <c r="J12" s="93"/>
      <c r="K12" s="93"/>
      <c r="L12" s="107"/>
      <c r="M12" s="106"/>
      <c r="N12" s="93"/>
      <c r="O12" s="93"/>
      <c r="P12" s="93"/>
      <c r="Q12" s="93"/>
      <c r="R12" s="93"/>
      <c r="S12" s="107"/>
      <c r="T12" s="173"/>
      <c r="U12" s="173"/>
      <c r="V12" s="108">
        <f t="shared" si="0"/>
        <v>0</v>
      </c>
    </row>
    <row r="13" spans="1:22" s="94" customFormat="1">
      <c r="A13" s="105">
        <v>7</v>
      </c>
      <c r="B13" s="1" t="s">
        <v>56</v>
      </c>
      <c r="C13" s="106"/>
      <c r="D13" s="93"/>
      <c r="E13" s="93"/>
      <c r="F13" s="93"/>
      <c r="G13" s="93"/>
      <c r="H13" s="93"/>
      <c r="I13" s="93"/>
      <c r="J13" s="93"/>
      <c r="K13" s="93"/>
      <c r="L13" s="107"/>
      <c r="M13" s="106"/>
      <c r="N13" s="93"/>
      <c r="O13" s="93"/>
      <c r="P13" s="93"/>
      <c r="Q13" s="93"/>
      <c r="R13" s="93"/>
      <c r="S13" s="107"/>
      <c r="T13" s="173"/>
      <c r="U13" s="173"/>
      <c r="V13" s="108">
        <f t="shared" si="0"/>
        <v>0</v>
      </c>
    </row>
    <row r="14" spans="1:22" s="94" customFormat="1">
      <c r="A14" s="105">
        <v>8</v>
      </c>
      <c r="B14" s="1" t="s">
        <v>57</v>
      </c>
      <c r="C14" s="106"/>
      <c r="D14" s="93"/>
      <c r="E14" s="93"/>
      <c r="F14" s="93"/>
      <c r="G14" s="93"/>
      <c r="H14" s="93"/>
      <c r="I14" s="93"/>
      <c r="J14" s="93"/>
      <c r="K14" s="93"/>
      <c r="L14" s="107"/>
      <c r="M14" s="106"/>
      <c r="N14" s="93"/>
      <c r="O14" s="93"/>
      <c r="P14" s="93"/>
      <c r="Q14" s="93"/>
      <c r="R14" s="93"/>
      <c r="S14" s="107"/>
      <c r="T14" s="173"/>
      <c r="U14" s="173"/>
      <c r="V14" s="108">
        <f t="shared" si="0"/>
        <v>0</v>
      </c>
    </row>
    <row r="15" spans="1:22" s="94" customFormat="1">
      <c r="A15" s="105">
        <v>9</v>
      </c>
      <c r="B15" s="1" t="s">
        <v>58</v>
      </c>
      <c r="C15" s="106"/>
      <c r="D15" s="93"/>
      <c r="E15" s="93"/>
      <c r="F15" s="93"/>
      <c r="G15" s="93"/>
      <c r="H15" s="93"/>
      <c r="I15" s="93"/>
      <c r="J15" s="93"/>
      <c r="K15" s="93"/>
      <c r="L15" s="107"/>
      <c r="M15" s="106"/>
      <c r="N15" s="93"/>
      <c r="O15" s="93"/>
      <c r="P15" s="93"/>
      <c r="Q15" s="93"/>
      <c r="R15" s="93"/>
      <c r="S15" s="107"/>
      <c r="T15" s="173"/>
      <c r="U15" s="173"/>
      <c r="V15" s="108">
        <f t="shared" si="0"/>
        <v>0</v>
      </c>
    </row>
    <row r="16" spans="1:22" s="94" customFormat="1">
      <c r="A16" s="105">
        <v>10</v>
      </c>
      <c r="B16" s="1" t="s">
        <v>59</v>
      </c>
      <c r="C16" s="106"/>
      <c r="D16" s="93"/>
      <c r="E16" s="93"/>
      <c r="F16" s="93"/>
      <c r="G16" s="93"/>
      <c r="H16" s="93"/>
      <c r="I16" s="93"/>
      <c r="J16" s="93"/>
      <c r="K16" s="93"/>
      <c r="L16" s="107"/>
      <c r="M16" s="106"/>
      <c r="N16" s="93"/>
      <c r="O16" s="93"/>
      <c r="P16" s="93"/>
      <c r="Q16" s="93"/>
      <c r="R16" s="93"/>
      <c r="S16" s="107"/>
      <c r="T16" s="173"/>
      <c r="U16" s="173"/>
      <c r="V16" s="108">
        <f t="shared" si="0"/>
        <v>0</v>
      </c>
    </row>
    <row r="17" spans="1:22" s="94" customFormat="1">
      <c r="A17" s="105">
        <v>11</v>
      </c>
      <c r="B17" s="1" t="s">
        <v>60</v>
      </c>
      <c r="C17" s="106"/>
      <c r="D17" s="93"/>
      <c r="E17" s="93"/>
      <c r="F17" s="93"/>
      <c r="G17" s="93"/>
      <c r="H17" s="93"/>
      <c r="I17" s="93"/>
      <c r="J17" s="93"/>
      <c r="K17" s="93"/>
      <c r="L17" s="107"/>
      <c r="M17" s="106"/>
      <c r="N17" s="93"/>
      <c r="O17" s="93"/>
      <c r="P17" s="93"/>
      <c r="Q17" s="93"/>
      <c r="R17" s="93"/>
      <c r="S17" s="107"/>
      <c r="T17" s="173"/>
      <c r="U17" s="173"/>
      <c r="V17" s="108">
        <f t="shared" si="0"/>
        <v>0</v>
      </c>
    </row>
    <row r="18" spans="1:22" s="94" customFormat="1">
      <c r="A18" s="105">
        <v>12</v>
      </c>
      <c r="B18" s="1" t="s">
        <v>61</v>
      </c>
      <c r="C18" s="106"/>
      <c r="D18" s="93"/>
      <c r="E18" s="93"/>
      <c r="F18" s="93"/>
      <c r="G18" s="93"/>
      <c r="H18" s="93"/>
      <c r="I18" s="93"/>
      <c r="J18" s="93"/>
      <c r="K18" s="93"/>
      <c r="L18" s="107"/>
      <c r="M18" s="106"/>
      <c r="N18" s="93"/>
      <c r="O18" s="93"/>
      <c r="P18" s="93"/>
      <c r="Q18" s="93"/>
      <c r="R18" s="93"/>
      <c r="S18" s="107"/>
      <c r="T18" s="173"/>
      <c r="U18" s="173"/>
      <c r="V18" s="108">
        <f t="shared" si="0"/>
        <v>0</v>
      </c>
    </row>
    <row r="19" spans="1:22" s="94" customFormat="1">
      <c r="A19" s="105">
        <v>13</v>
      </c>
      <c r="B19" s="1" t="s">
        <v>62</v>
      </c>
      <c r="C19" s="106"/>
      <c r="D19" s="93"/>
      <c r="E19" s="93"/>
      <c r="F19" s="93"/>
      <c r="G19" s="93"/>
      <c r="H19" s="93"/>
      <c r="I19" s="93"/>
      <c r="J19" s="93"/>
      <c r="K19" s="93"/>
      <c r="L19" s="107"/>
      <c r="M19" s="106"/>
      <c r="N19" s="93"/>
      <c r="O19" s="93"/>
      <c r="P19" s="93"/>
      <c r="Q19" s="93"/>
      <c r="R19" s="93"/>
      <c r="S19" s="107"/>
      <c r="T19" s="173"/>
      <c r="U19" s="173"/>
      <c r="V19" s="108">
        <f t="shared" si="0"/>
        <v>0</v>
      </c>
    </row>
    <row r="20" spans="1:22" s="94" customFormat="1">
      <c r="A20" s="105">
        <v>14</v>
      </c>
      <c r="B20" s="1" t="s">
        <v>63</v>
      </c>
      <c r="C20" s="106"/>
      <c r="D20" s="93"/>
      <c r="E20" s="93"/>
      <c r="F20" s="93"/>
      <c r="G20" s="93"/>
      <c r="H20" s="93"/>
      <c r="I20" s="93"/>
      <c r="J20" s="93"/>
      <c r="K20" s="93"/>
      <c r="L20" s="107"/>
      <c r="M20" s="106"/>
      <c r="N20" s="93"/>
      <c r="O20" s="93"/>
      <c r="P20" s="93"/>
      <c r="Q20" s="93"/>
      <c r="R20" s="93"/>
      <c r="S20" s="107"/>
      <c r="T20" s="173"/>
      <c r="U20" s="173"/>
      <c r="V20" s="108">
        <f t="shared" si="0"/>
        <v>0</v>
      </c>
    </row>
    <row r="21" spans="1:22" ht="13.5" thickBot="1">
      <c r="A21" s="95"/>
      <c r="B21" s="109" t="s">
        <v>64</v>
      </c>
      <c r="C21" s="110">
        <f>SUM(C7:C20)</f>
        <v>0</v>
      </c>
      <c r="D21" s="97">
        <f t="shared" ref="D21:V21" si="1">SUM(D7:D20)</f>
        <v>0</v>
      </c>
      <c r="E21" s="97">
        <f t="shared" si="1"/>
        <v>0</v>
      </c>
      <c r="F21" s="97">
        <f t="shared" si="1"/>
        <v>0</v>
      </c>
      <c r="G21" s="97">
        <f t="shared" si="1"/>
        <v>0</v>
      </c>
      <c r="H21" s="97">
        <f t="shared" si="1"/>
        <v>0</v>
      </c>
      <c r="I21" s="97">
        <f t="shared" si="1"/>
        <v>0</v>
      </c>
      <c r="J21" s="97">
        <f t="shared" si="1"/>
        <v>0</v>
      </c>
      <c r="K21" s="97">
        <f t="shared" si="1"/>
        <v>0</v>
      </c>
      <c r="L21" s="111">
        <f t="shared" si="1"/>
        <v>0</v>
      </c>
      <c r="M21" s="110">
        <f t="shared" si="1"/>
        <v>0</v>
      </c>
      <c r="N21" s="97">
        <f t="shared" si="1"/>
        <v>0</v>
      </c>
      <c r="O21" s="97">
        <f t="shared" si="1"/>
        <v>0</v>
      </c>
      <c r="P21" s="97">
        <f t="shared" si="1"/>
        <v>0</v>
      </c>
      <c r="Q21" s="97">
        <f t="shared" si="1"/>
        <v>0</v>
      </c>
      <c r="R21" s="97">
        <f t="shared" si="1"/>
        <v>0</v>
      </c>
      <c r="S21" s="111">
        <f>SUM(S7:S20)</f>
        <v>0</v>
      </c>
      <c r="T21" s="111">
        <f>SUM(T7:T20)</f>
        <v>0</v>
      </c>
      <c r="U21" s="111">
        <f t="shared" ref="U21" si="2">SUM(U7:U20)</f>
        <v>0</v>
      </c>
      <c r="V21" s="112">
        <f t="shared" si="1"/>
        <v>0</v>
      </c>
    </row>
    <row r="24" spans="1:22">
      <c r="A24" s="7"/>
      <c r="B24" s="7"/>
      <c r="C24" s="26"/>
      <c r="D24" s="26"/>
      <c r="E24" s="26"/>
    </row>
    <row r="25" spans="1:22">
      <c r="A25" s="113"/>
      <c r="B25" s="113"/>
      <c r="C25" s="7"/>
      <c r="D25" s="26"/>
      <c r="E25" s="26"/>
    </row>
    <row r="26" spans="1:22">
      <c r="A26" s="113"/>
      <c r="B26" s="27"/>
      <c r="C26" s="7"/>
      <c r="D26" s="26"/>
      <c r="E26" s="26"/>
    </row>
    <row r="27" spans="1:22">
      <c r="A27" s="113"/>
      <c r="B27" s="113"/>
      <c r="C27" s="7"/>
      <c r="D27" s="26"/>
      <c r="E27" s="26"/>
    </row>
    <row r="28" spans="1:22">
      <c r="A28" s="113"/>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90" zoomScaleNormal="90" workbookViewId="0">
      <pane xSplit="1" ySplit="7" topLeftCell="B8" activePane="bottomRight" state="frozen"/>
      <selection activeCell="B19" sqref="B19"/>
      <selection pane="topRight" activeCell="B19" sqref="B19"/>
      <selection pane="bottomLeft" activeCell="B19" sqref="B19"/>
      <selection pane="bottomRight" activeCell="C8" sqref="C8:H22"/>
    </sheetView>
  </sheetViews>
  <sheetFormatPr defaultColWidth="9.140625" defaultRowHeight="12.75"/>
  <cols>
    <col min="1" max="1" width="10.5703125" style="4" bestFit="1" customWidth="1"/>
    <col min="2" max="2" width="101.85546875" style="4" customWidth="1"/>
    <col min="3" max="3" width="13.85546875" style="174" customWidth="1"/>
    <col min="4" max="4" width="17.140625" style="174" customWidth="1"/>
    <col min="5" max="5" width="17.85546875" style="174" customWidth="1"/>
    <col min="6" max="6" width="15.85546875" style="174" customWidth="1"/>
    <col min="7" max="7" width="17.42578125" style="174" customWidth="1"/>
    <col min="8" max="8" width="15.140625" style="174" customWidth="1"/>
    <col min="9" max="16384" width="9.140625" style="17"/>
  </cols>
  <sheetData>
    <row r="1" spans="1:9">
      <c r="A1" s="2" t="s">
        <v>30</v>
      </c>
      <c r="B1" s="4" t="str">
        <f>'Info '!C2</f>
        <v>JSC Ziraat Bank Georgia</v>
      </c>
      <c r="C1" s="3"/>
    </row>
    <row r="2" spans="1:9">
      <c r="A2" s="2" t="s">
        <v>31</v>
      </c>
      <c r="B2" s="721">
        <f>'1. key ratios '!B2</f>
        <v>46022</v>
      </c>
      <c r="C2" s="299"/>
    </row>
    <row r="4" spans="1:9" ht="13.5" thickBot="1">
      <c r="A4" s="2" t="s">
        <v>150</v>
      </c>
      <c r="B4" s="98" t="s">
        <v>238</v>
      </c>
    </row>
    <row r="5" spans="1:9">
      <c r="A5" s="99"/>
      <c r="B5" s="114"/>
      <c r="C5" s="175" t="s">
        <v>0</v>
      </c>
      <c r="D5" s="175" t="s">
        <v>1</v>
      </c>
      <c r="E5" s="175" t="s">
        <v>2</v>
      </c>
      <c r="F5" s="175" t="s">
        <v>3</v>
      </c>
      <c r="G5" s="176" t="s">
        <v>4</v>
      </c>
      <c r="H5" s="177" t="s">
        <v>5</v>
      </c>
      <c r="I5" s="115"/>
    </row>
    <row r="6" spans="1:9" s="115" customFormat="1" ht="12.75" customHeight="1">
      <c r="A6" s="116"/>
      <c r="B6" s="822" t="s">
        <v>149</v>
      </c>
      <c r="C6" s="824" t="s">
        <v>231</v>
      </c>
      <c r="D6" s="826" t="s">
        <v>230</v>
      </c>
      <c r="E6" s="827"/>
      <c r="F6" s="824" t="s">
        <v>235</v>
      </c>
      <c r="G6" s="824" t="s">
        <v>236</v>
      </c>
      <c r="H6" s="820" t="s">
        <v>234</v>
      </c>
    </row>
    <row r="7" spans="1:9" ht="38.25">
      <c r="A7" s="118"/>
      <c r="B7" s="823"/>
      <c r="C7" s="825"/>
      <c r="D7" s="178" t="s">
        <v>233</v>
      </c>
      <c r="E7" s="178" t="s">
        <v>232</v>
      </c>
      <c r="F7" s="825"/>
      <c r="G7" s="825"/>
      <c r="H7" s="821"/>
      <c r="I7" s="115"/>
    </row>
    <row r="8" spans="1:9">
      <c r="A8" s="116">
        <v>1</v>
      </c>
      <c r="B8" s="1" t="s">
        <v>51</v>
      </c>
      <c r="C8" s="684">
        <v>100568511.01750001</v>
      </c>
      <c r="D8" s="685">
        <v>0</v>
      </c>
      <c r="E8" s="684">
        <v>0</v>
      </c>
      <c r="F8" s="684">
        <v>62696425.817500003</v>
      </c>
      <c r="G8" s="686">
        <v>62696425.817500003</v>
      </c>
      <c r="H8" s="180">
        <v>0.62342004652520056</v>
      </c>
    </row>
    <row r="9" spans="1:9" ht="15" customHeight="1">
      <c r="A9" s="116">
        <v>2</v>
      </c>
      <c r="B9" s="1" t="s">
        <v>52</v>
      </c>
      <c r="C9" s="684">
        <v>0</v>
      </c>
      <c r="D9" s="685">
        <v>0</v>
      </c>
      <c r="E9" s="684">
        <v>0</v>
      </c>
      <c r="F9" s="684">
        <v>0</v>
      </c>
      <c r="G9" s="686">
        <v>0</v>
      </c>
      <c r="H9" s="180" t="e">
        <v>#DIV/0!</v>
      </c>
    </row>
    <row r="10" spans="1:9">
      <c r="A10" s="116">
        <v>3</v>
      </c>
      <c r="B10" s="1" t="s">
        <v>153</v>
      </c>
      <c r="C10" s="684">
        <v>0</v>
      </c>
      <c r="D10" s="685">
        <v>0</v>
      </c>
      <c r="E10" s="684">
        <v>0</v>
      </c>
      <c r="F10" s="684">
        <v>0</v>
      </c>
      <c r="G10" s="686">
        <v>0</v>
      </c>
      <c r="H10" s="180" t="e">
        <v>#DIV/0!</v>
      </c>
    </row>
    <row r="11" spans="1:9">
      <c r="A11" s="116">
        <v>4</v>
      </c>
      <c r="B11" s="1" t="s">
        <v>53</v>
      </c>
      <c r="C11" s="684">
        <v>0</v>
      </c>
      <c r="D11" s="685">
        <v>0</v>
      </c>
      <c r="E11" s="684">
        <v>0</v>
      </c>
      <c r="F11" s="684">
        <v>0</v>
      </c>
      <c r="G11" s="686">
        <v>0</v>
      </c>
      <c r="H11" s="180" t="e">
        <v>#DIV/0!</v>
      </c>
    </row>
    <row r="12" spans="1:9">
      <c r="A12" s="116">
        <v>5</v>
      </c>
      <c r="B12" s="1" t="s">
        <v>54</v>
      </c>
      <c r="C12" s="684">
        <v>0</v>
      </c>
      <c r="D12" s="685">
        <v>0</v>
      </c>
      <c r="E12" s="684">
        <v>0</v>
      </c>
      <c r="F12" s="684">
        <v>0</v>
      </c>
      <c r="G12" s="686">
        <v>0</v>
      </c>
      <c r="H12" s="180" t="e">
        <v>#DIV/0!</v>
      </c>
    </row>
    <row r="13" spans="1:9">
      <c r="A13" s="116">
        <v>6</v>
      </c>
      <c r="B13" s="1" t="s">
        <v>55</v>
      </c>
      <c r="C13" s="684">
        <v>32806853.258699998</v>
      </c>
      <c r="D13" s="685">
        <v>0</v>
      </c>
      <c r="E13" s="684">
        <v>0</v>
      </c>
      <c r="F13" s="684">
        <v>16379301.21135</v>
      </c>
      <c r="G13" s="686">
        <v>16379301.21135</v>
      </c>
      <c r="H13" s="180">
        <v>0.49926462261376436</v>
      </c>
    </row>
    <row r="14" spans="1:9">
      <c r="A14" s="116">
        <v>7</v>
      </c>
      <c r="B14" s="1" t="s">
        <v>56</v>
      </c>
      <c r="C14" s="684">
        <v>152316956.4876</v>
      </c>
      <c r="D14" s="685">
        <v>80188354.293649092</v>
      </c>
      <c r="E14" s="684">
        <v>37877564.072934799</v>
      </c>
      <c r="F14" s="685">
        <v>190194520.56053481</v>
      </c>
      <c r="G14" s="687">
        <v>190194520.56053481</v>
      </c>
      <c r="H14" s="180">
        <v>1</v>
      </c>
    </row>
    <row r="15" spans="1:9">
      <c r="A15" s="116">
        <v>8</v>
      </c>
      <c r="B15" s="1" t="s">
        <v>57</v>
      </c>
      <c r="C15" s="684">
        <v>90664402.976099998</v>
      </c>
      <c r="D15" s="685">
        <v>1644264.0214047302</v>
      </c>
      <c r="E15" s="684">
        <v>536532.26909236505</v>
      </c>
      <c r="F15" s="685">
        <v>91200935.245192364</v>
      </c>
      <c r="G15" s="687">
        <v>91200935.245192364</v>
      </c>
      <c r="H15" s="180">
        <v>1</v>
      </c>
    </row>
    <row r="16" spans="1:9">
      <c r="A16" s="116">
        <v>9</v>
      </c>
      <c r="B16" s="1" t="s">
        <v>58</v>
      </c>
      <c r="C16" s="684">
        <v>0</v>
      </c>
      <c r="D16" s="685">
        <v>0</v>
      </c>
      <c r="E16" s="684">
        <v>0</v>
      </c>
      <c r="F16" s="685">
        <v>0</v>
      </c>
      <c r="G16" s="687">
        <v>0</v>
      </c>
      <c r="H16" s="180" t="e">
        <v>#DIV/0!</v>
      </c>
    </row>
    <row r="17" spans="1:8">
      <c r="A17" s="116">
        <v>10</v>
      </c>
      <c r="B17" s="1" t="s">
        <v>59</v>
      </c>
      <c r="C17" s="684">
        <v>0</v>
      </c>
      <c r="D17" s="685">
        <v>0</v>
      </c>
      <c r="E17" s="684">
        <v>0</v>
      </c>
      <c r="F17" s="685">
        <v>0</v>
      </c>
      <c r="G17" s="687">
        <v>0</v>
      </c>
      <c r="H17" s="180" t="e">
        <v>#DIV/0!</v>
      </c>
    </row>
    <row r="18" spans="1:8">
      <c r="A18" s="116">
        <v>11</v>
      </c>
      <c r="B18" s="1" t="s">
        <v>60</v>
      </c>
      <c r="C18" s="684">
        <v>0</v>
      </c>
      <c r="D18" s="685">
        <v>0</v>
      </c>
      <c r="E18" s="684">
        <v>0</v>
      </c>
      <c r="F18" s="685">
        <v>0</v>
      </c>
      <c r="G18" s="687">
        <v>0</v>
      </c>
      <c r="H18" s="180" t="e">
        <v>#DIV/0!</v>
      </c>
    </row>
    <row r="19" spans="1:8">
      <c r="A19" s="116">
        <v>12</v>
      </c>
      <c r="B19" s="1" t="s">
        <v>61</v>
      </c>
      <c r="C19" s="684">
        <v>0</v>
      </c>
      <c r="D19" s="685">
        <v>0</v>
      </c>
      <c r="E19" s="684">
        <v>0</v>
      </c>
      <c r="F19" s="685">
        <v>0</v>
      </c>
      <c r="G19" s="687">
        <v>0</v>
      </c>
      <c r="H19" s="180" t="e">
        <v>#DIV/0!</v>
      </c>
    </row>
    <row r="20" spans="1:8">
      <c r="A20" s="116">
        <v>13</v>
      </c>
      <c r="B20" s="1" t="s">
        <v>144</v>
      </c>
      <c r="C20" s="684">
        <v>0</v>
      </c>
      <c r="D20" s="685">
        <v>0</v>
      </c>
      <c r="E20" s="684">
        <v>0</v>
      </c>
      <c r="F20" s="685">
        <v>0</v>
      </c>
      <c r="G20" s="687">
        <v>0</v>
      </c>
      <c r="H20" s="180" t="e">
        <v>#DIV/0!</v>
      </c>
    </row>
    <row r="21" spans="1:8">
      <c r="A21" s="116">
        <v>14</v>
      </c>
      <c r="B21" s="1" t="s">
        <v>63</v>
      </c>
      <c r="C21" s="684">
        <v>25045527.454599999</v>
      </c>
      <c r="D21" s="685">
        <v>0</v>
      </c>
      <c r="E21" s="684">
        <v>0</v>
      </c>
      <c r="F21" s="685">
        <v>12550755.9485</v>
      </c>
      <c r="G21" s="687">
        <v>12550755.9485</v>
      </c>
      <c r="H21" s="180">
        <v>0.5011176534912567</v>
      </c>
    </row>
    <row r="22" spans="1:8" ht="13.5" thickBot="1">
      <c r="A22" s="119"/>
      <c r="B22" s="120" t="s">
        <v>64</v>
      </c>
      <c r="C22" s="179">
        <v>401402251.19449997</v>
      </c>
      <c r="D22" s="179">
        <v>81832618.315053821</v>
      </c>
      <c r="E22" s="179">
        <v>38414096.342027165</v>
      </c>
      <c r="F22" s="179">
        <v>373021938.78307712</v>
      </c>
      <c r="G22" s="179">
        <v>373021938.78307712</v>
      </c>
      <c r="H22" s="181">
        <v>0.8481311367174621</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A11" sqref="A11"/>
    </sheetView>
  </sheetViews>
  <sheetFormatPr defaultColWidth="9.140625" defaultRowHeight="12.75"/>
  <cols>
    <col min="1" max="1" width="10.5703125" style="174" bestFit="1" customWidth="1"/>
    <col min="2" max="2" width="104.140625" style="174" customWidth="1"/>
    <col min="3" max="11" width="12.85546875" style="174" customWidth="1"/>
    <col min="12" max="16384" width="9.140625" style="174"/>
  </cols>
  <sheetData>
    <row r="1" spans="1:11">
      <c r="A1" s="174" t="s">
        <v>30</v>
      </c>
      <c r="B1" s="3" t="str">
        <f>'Info '!C2</f>
        <v>JSC Ziraat Bank Georgia</v>
      </c>
    </row>
    <row r="2" spans="1:11">
      <c r="A2" s="174" t="s">
        <v>31</v>
      </c>
      <c r="B2" s="721">
        <f>'1. key ratios '!B2</f>
        <v>46022</v>
      </c>
      <c r="C2" s="191"/>
      <c r="D2" s="191"/>
    </row>
    <row r="3" spans="1:11">
      <c r="B3" s="191"/>
      <c r="C3" s="191"/>
      <c r="D3" s="191"/>
    </row>
    <row r="4" spans="1:11" ht="13.5" thickBot="1">
      <c r="A4" s="174" t="s">
        <v>146</v>
      </c>
      <c r="B4" s="229" t="s">
        <v>239</v>
      </c>
      <c r="C4" s="191"/>
      <c r="D4" s="191"/>
    </row>
    <row r="5" spans="1:11" ht="30" customHeight="1">
      <c r="A5" s="828"/>
      <c r="B5" s="829"/>
      <c r="C5" s="830" t="s">
        <v>291</v>
      </c>
      <c r="D5" s="830"/>
      <c r="E5" s="830"/>
      <c r="F5" s="830" t="s">
        <v>292</v>
      </c>
      <c r="G5" s="830"/>
      <c r="H5" s="830"/>
      <c r="I5" s="830" t="s">
        <v>293</v>
      </c>
      <c r="J5" s="830"/>
      <c r="K5" s="831"/>
    </row>
    <row r="6" spans="1:11">
      <c r="A6" s="192"/>
      <c r="B6" s="193"/>
      <c r="C6" s="19" t="s">
        <v>32</v>
      </c>
      <c r="D6" s="19" t="s">
        <v>33</v>
      </c>
      <c r="E6" s="19" t="s">
        <v>34</v>
      </c>
      <c r="F6" s="19" t="s">
        <v>32</v>
      </c>
      <c r="G6" s="19" t="s">
        <v>33</v>
      </c>
      <c r="H6" s="19" t="s">
        <v>34</v>
      </c>
      <c r="I6" s="19" t="s">
        <v>32</v>
      </c>
      <c r="J6" s="19" t="s">
        <v>33</v>
      </c>
      <c r="K6" s="19" t="s">
        <v>34</v>
      </c>
    </row>
    <row r="7" spans="1:11">
      <c r="A7" s="194" t="s">
        <v>242</v>
      </c>
      <c r="B7" s="195"/>
      <c r="C7" s="195"/>
      <c r="D7" s="195"/>
      <c r="E7" s="195"/>
      <c r="F7" s="195"/>
      <c r="G7" s="195"/>
      <c r="H7" s="195"/>
      <c r="I7" s="195"/>
      <c r="J7" s="195"/>
      <c r="K7" s="196"/>
    </row>
    <row r="8" spans="1:11">
      <c r="A8" s="197">
        <v>1</v>
      </c>
      <c r="B8" s="198" t="s">
        <v>240</v>
      </c>
      <c r="C8" s="199"/>
      <c r="D8" s="199"/>
      <c r="E8" s="199"/>
      <c r="F8" s="200">
        <v>41142248.789999999</v>
      </c>
      <c r="G8" s="200">
        <v>99509482.821199998</v>
      </c>
      <c r="H8" s="200">
        <v>140651731.6112</v>
      </c>
      <c r="I8" s="200">
        <v>41061830.729999997</v>
      </c>
      <c r="J8" s="200">
        <v>70560633.767999992</v>
      </c>
      <c r="K8" s="201">
        <v>111622464.498</v>
      </c>
    </row>
    <row r="9" spans="1:11">
      <c r="A9" s="194" t="s">
        <v>243</v>
      </c>
      <c r="B9" s="195"/>
      <c r="C9" s="195"/>
      <c r="D9" s="195"/>
      <c r="E9" s="195"/>
      <c r="F9" s="195"/>
      <c r="G9" s="195"/>
      <c r="H9" s="195"/>
      <c r="I9" s="195"/>
      <c r="J9" s="195"/>
      <c r="K9" s="196"/>
    </row>
    <row r="10" spans="1:11">
      <c r="A10" s="202">
        <v>2</v>
      </c>
      <c r="B10" s="203" t="s">
        <v>251</v>
      </c>
      <c r="C10" s="203">
        <v>7759392.0899999999</v>
      </c>
      <c r="D10" s="204">
        <v>39350934.705600001</v>
      </c>
      <c r="E10" s="204">
        <v>47110326.795599997</v>
      </c>
      <c r="F10" s="204">
        <v>2779135.77795</v>
      </c>
      <c r="G10" s="204">
        <v>14512694.978195</v>
      </c>
      <c r="H10" s="204">
        <v>17291830.756145</v>
      </c>
      <c r="I10" s="204">
        <v>667970.45350000006</v>
      </c>
      <c r="J10" s="204">
        <v>3519061.2090600003</v>
      </c>
      <c r="K10" s="205">
        <v>4187031.6625600001</v>
      </c>
    </row>
    <row r="11" spans="1:11">
      <c r="A11" s="202">
        <v>3</v>
      </c>
      <c r="B11" s="203" t="s">
        <v>245</v>
      </c>
      <c r="C11" s="203">
        <v>40313013.409999996</v>
      </c>
      <c r="D11" s="204">
        <v>211908592.37709999</v>
      </c>
      <c r="E11" s="204">
        <v>252221605.78709999</v>
      </c>
      <c r="F11" s="204">
        <v>18666430.741250005</v>
      </c>
      <c r="G11" s="204">
        <v>51374210.893532515</v>
      </c>
      <c r="H11" s="204">
        <v>70040641.634782523</v>
      </c>
      <c r="I11" s="204">
        <v>15802307.658499999</v>
      </c>
      <c r="J11" s="204">
        <v>147555604.32384497</v>
      </c>
      <c r="K11" s="205">
        <v>163357911.98234496</v>
      </c>
    </row>
    <row r="12" spans="1:11">
      <c r="A12" s="202">
        <v>4</v>
      </c>
      <c r="B12" s="203" t="s">
        <v>246</v>
      </c>
      <c r="C12" s="203">
        <v>0</v>
      </c>
      <c r="D12" s="204">
        <v>0</v>
      </c>
      <c r="E12" s="204">
        <v>0</v>
      </c>
      <c r="F12" s="204">
        <v>0</v>
      </c>
      <c r="G12" s="204">
        <v>0</v>
      </c>
      <c r="H12" s="204">
        <v>0</v>
      </c>
      <c r="I12" s="204">
        <v>0</v>
      </c>
      <c r="J12" s="204">
        <v>0</v>
      </c>
      <c r="K12" s="205">
        <v>0</v>
      </c>
    </row>
    <row r="13" spans="1:11">
      <c r="A13" s="202">
        <v>5</v>
      </c>
      <c r="B13" s="203" t="s">
        <v>254</v>
      </c>
      <c r="C13" s="203">
        <v>21239732.370000001</v>
      </c>
      <c r="D13" s="204">
        <v>60851109.675800003</v>
      </c>
      <c r="E13" s="204">
        <v>82090842.0458</v>
      </c>
      <c r="F13" s="204">
        <v>3006431.9160000007</v>
      </c>
      <c r="G13" s="204">
        <v>10008668.878682001</v>
      </c>
      <c r="H13" s="204">
        <v>13015100.794682002</v>
      </c>
      <c r="I13" s="204">
        <v>1239107.2015000002</v>
      </c>
      <c r="J13" s="204">
        <v>3727684.5242699999</v>
      </c>
      <c r="K13" s="205">
        <v>4966791.7257700004</v>
      </c>
    </row>
    <row r="14" spans="1:11">
      <c r="A14" s="202">
        <v>6</v>
      </c>
      <c r="B14" s="203" t="s">
        <v>286</v>
      </c>
      <c r="C14" s="203"/>
      <c r="D14" s="204"/>
      <c r="E14" s="204"/>
      <c r="F14" s="204">
        <v>0</v>
      </c>
      <c r="G14" s="204">
        <v>0</v>
      </c>
      <c r="H14" s="204">
        <v>0</v>
      </c>
      <c r="I14" s="204"/>
      <c r="J14" s="204"/>
      <c r="K14" s="205"/>
    </row>
    <row r="15" spans="1:11">
      <c r="A15" s="202">
        <v>7</v>
      </c>
      <c r="B15" s="203" t="s">
        <v>287</v>
      </c>
      <c r="C15" s="203">
        <v>1516253.0647999998</v>
      </c>
      <c r="D15" s="204">
        <v>3983027.1717999997</v>
      </c>
      <c r="E15" s="204">
        <v>5499280.2365999995</v>
      </c>
      <c r="F15" s="204">
        <v>41948.55</v>
      </c>
      <c r="G15" s="204">
        <v>0</v>
      </c>
      <c r="H15" s="204">
        <v>41948.55</v>
      </c>
      <c r="I15" s="204">
        <v>41948.55</v>
      </c>
      <c r="J15" s="204">
        <v>0</v>
      </c>
      <c r="K15" s="205">
        <v>41948.55</v>
      </c>
    </row>
    <row r="16" spans="1:11">
      <c r="A16" s="202">
        <v>8</v>
      </c>
      <c r="B16" s="206" t="s">
        <v>247</v>
      </c>
      <c r="C16" s="203">
        <v>70828390.934799999</v>
      </c>
      <c r="D16" s="204">
        <v>316093663.9303</v>
      </c>
      <c r="E16" s="204">
        <v>386922054.86509997</v>
      </c>
      <c r="F16" s="204">
        <v>24493946.985200007</v>
      </c>
      <c r="G16" s="204">
        <v>75895574.750409514</v>
      </c>
      <c r="H16" s="204">
        <v>100389521.73560952</v>
      </c>
      <c r="I16" s="204">
        <v>17751333.863499999</v>
      </c>
      <c r="J16" s="204">
        <v>154802350.05717498</v>
      </c>
      <c r="K16" s="205">
        <v>172553683.92067495</v>
      </c>
    </row>
    <row r="17" spans="1:11">
      <c r="A17" s="194" t="s">
        <v>244</v>
      </c>
      <c r="B17" s="195"/>
      <c r="C17" s="195"/>
      <c r="D17" s="195"/>
      <c r="E17" s="195"/>
      <c r="F17" s="195"/>
      <c r="G17" s="195"/>
      <c r="H17" s="195"/>
      <c r="I17" s="195"/>
      <c r="J17" s="195"/>
      <c r="K17" s="196"/>
    </row>
    <row r="18" spans="1:11">
      <c r="A18" s="202">
        <v>9</v>
      </c>
      <c r="B18" s="203" t="s">
        <v>250</v>
      </c>
      <c r="C18" s="203">
        <v>0</v>
      </c>
      <c r="D18" s="204">
        <v>0</v>
      </c>
      <c r="E18" s="204">
        <v>0</v>
      </c>
      <c r="F18" s="204"/>
      <c r="G18" s="204"/>
      <c r="H18" s="204">
        <v>0</v>
      </c>
      <c r="I18" s="204">
        <v>0</v>
      </c>
      <c r="J18" s="204">
        <v>0</v>
      </c>
      <c r="K18" s="205">
        <v>0</v>
      </c>
    </row>
    <row r="19" spans="1:11">
      <c r="A19" s="202">
        <v>10</v>
      </c>
      <c r="B19" s="203" t="s">
        <v>288</v>
      </c>
      <c r="C19" s="203">
        <v>71242387.312400013</v>
      </c>
      <c r="D19" s="204">
        <v>183944802.52599999</v>
      </c>
      <c r="E19" s="204">
        <v>255187189.83840001</v>
      </c>
      <c r="F19" s="204">
        <v>1036891.4025000001</v>
      </c>
      <c r="G19" s="204">
        <v>1939006.8502000002</v>
      </c>
      <c r="H19" s="204">
        <v>2975898.2527000001</v>
      </c>
      <c r="I19" s="204">
        <v>1117309.4625000001</v>
      </c>
      <c r="J19" s="204">
        <v>34665442.048900001</v>
      </c>
      <c r="K19" s="205">
        <v>35782751.511399999</v>
      </c>
    </row>
    <row r="20" spans="1:11">
      <c r="A20" s="202">
        <v>11</v>
      </c>
      <c r="B20" s="203" t="s">
        <v>249</v>
      </c>
      <c r="C20" s="203">
        <v>17081.090000000004</v>
      </c>
      <c r="D20" s="204">
        <v>19915.075100000002</v>
      </c>
      <c r="E20" s="204">
        <v>36996.165100000006</v>
      </c>
      <c r="F20" s="204">
        <v>0</v>
      </c>
      <c r="G20" s="204">
        <v>0</v>
      </c>
      <c r="H20" s="204">
        <v>0</v>
      </c>
      <c r="I20" s="204">
        <v>0</v>
      </c>
      <c r="J20" s="204">
        <v>0</v>
      </c>
      <c r="K20" s="205">
        <v>0</v>
      </c>
    </row>
    <row r="21" spans="1:11" ht="13.5" thickBot="1">
      <c r="A21" s="207">
        <v>12</v>
      </c>
      <c r="B21" s="208" t="s">
        <v>248</v>
      </c>
      <c r="C21" s="209">
        <v>71259468.402400017</v>
      </c>
      <c r="D21" s="210">
        <v>183964717.6011</v>
      </c>
      <c r="E21" s="209">
        <v>255224186.00350001</v>
      </c>
      <c r="F21" s="210">
        <v>1036891.4025000001</v>
      </c>
      <c r="G21" s="210">
        <v>1939006.8502000002</v>
      </c>
      <c r="H21" s="210">
        <v>2975898.2527000001</v>
      </c>
      <c r="I21" s="210">
        <v>1117309.4625000001</v>
      </c>
      <c r="J21" s="210">
        <v>34665442.048900001</v>
      </c>
      <c r="K21" s="211">
        <v>35782751.511399999</v>
      </c>
    </row>
    <row r="22" spans="1:11" ht="38.25" customHeight="1" thickBot="1">
      <c r="A22" s="212"/>
      <c r="B22" s="213"/>
      <c r="C22" s="213"/>
      <c r="D22" s="213"/>
      <c r="E22" s="213"/>
      <c r="F22" s="832" t="s">
        <v>290</v>
      </c>
      <c r="G22" s="830"/>
      <c r="H22" s="830"/>
      <c r="I22" s="832" t="s">
        <v>255</v>
      </c>
      <c r="J22" s="830"/>
      <c r="K22" s="831"/>
    </row>
    <row r="23" spans="1:11">
      <c r="A23" s="214">
        <v>13</v>
      </c>
      <c r="B23" s="215" t="s">
        <v>240</v>
      </c>
      <c r="C23" s="216"/>
      <c r="D23" s="216"/>
      <c r="E23" s="216"/>
      <c r="F23" s="217">
        <v>41142248.789999999</v>
      </c>
      <c r="G23" s="217">
        <v>99509482.821199998</v>
      </c>
      <c r="H23" s="217">
        <v>140651731.6112</v>
      </c>
      <c r="I23" s="217">
        <v>41061830.729999997</v>
      </c>
      <c r="J23" s="217">
        <v>70560633.767999992</v>
      </c>
      <c r="K23" s="218">
        <v>111622464.49800001</v>
      </c>
    </row>
    <row r="24" spans="1:11" ht="13.5" thickBot="1">
      <c r="A24" s="219">
        <v>14</v>
      </c>
      <c r="B24" s="220" t="s">
        <v>252</v>
      </c>
      <c r="C24" s="221"/>
      <c r="D24" s="222"/>
      <c r="E24" s="223"/>
      <c r="F24" s="224">
        <v>23457055.582700007</v>
      </c>
      <c r="G24" s="224">
        <v>73956567.900209516</v>
      </c>
      <c r="H24" s="224">
        <v>97413623.482909516</v>
      </c>
      <c r="I24" s="224">
        <v>16634024.400999999</v>
      </c>
      <c r="J24" s="224">
        <v>120136908.00827497</v>
      </c>
      <c r="K24" s="225">
        <v>136770932.409275</v>
      </c>
    </row>
    <row r="25" spans="1:11" ht="13.5" thickBot="1">
      <c r="A25" s="226">
        <v>15</v>
      </c>
      <c r="B25" s="227" t="s">
        <v>253</v>
      </c>
      <c r="C25" s="228"/>
      <c r="D25" s="228"/>
      <c r="E25" s="228"/>
      <c r="F25" s="712">
        <v>1.7539391781269911</v>
      </c>
      <c r="G25" s="712">
        <v>1.3455124493536441</v>
      </c>
      <c r="H25" s="712">
        <v>1.4438609979011436</v>
      </c>
      <c r="I25" s="712">
        <v>2.4685445770736911</v>
      </c>
      <c r="J25" s="712">
        <v>0.58733519064049666</v>
      </c>
      <c r="K25" s="713">
        <v>0.81612710048637815</v>
      </c>
    </row>
    <row r="27" spans="1:11" ht="25.5">
      <c r="B27" s="190" t="s">
        <v>289</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E6" sqref="E6"/>
    </sheetView>
  </sheetViews>
  <sheetFormatPr defaultColWidth="9.140625" defaultRowHeight="12.75"/>
  <cols>
    <col min="1" max="1" width="7.28515625" style="4"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595" t="s">
        <v>715</v>
      </c>
      <c r="B1" s="546" t="str">
        <f>'Info '!C2</f>
        <v>JSC Ziraat Bank Georgia</v>
      </c>
      <c r="C1" s="546"/>
      <c r="D1" s="546"/>
      <c r="E1" s="546"/>
      <c r="F1" s="546"/>
      <c r="G1" s="546"/>
      <c r="H1" s="546"/>
      <c r="I1" s="546"/>
      <c r="J1" s="546"/>
      <c r="K1" s="546"/>
      <c r="L1" s="546"/>
      <c r="M1" s="546"/>
      <c r="N1" s="546"/>
      <c r="O1" s="171"/>
      <c r="P1" s="171"/>
      <c r="Q1" s="171"/>
    </row>
    <row r="2" spans="1:17" ht="14.25" customHeight="1">
      <c r="A2" s="546" t="s">
        <v>716</v>
      </c>
      <c r="B2" s="725">
        <f>'1. key ratios '!B2</f>
        <v>46022</v>
      </c>
      <c r="C2" s="546"/>
      <c r="D2" s="546"/>
      <c r="E2" s="546"/>
      <c r="F2" s="546"/>
      <c r="G2" s="546"/>
      <c r="H2" s="546"/>
      <c r="I2" s="546"/>
      <c r="J2" s="546"/>
      <c r="K2" s="546"/>
      <c r="L2" s="546"/>
      <c r="M2" s="546"/>
      <c r="N2" s="546"/>
      <c r="O2" s="171"/>
      <c r="P2" s="171"/>
      <c r="Q2" s="171"/>
    </row>
    <row r="3" spans="1:17" ht="14.25" customHeight="1">
      <c r="A3" s="546"/>
      <c r="B3" s="171"/>
      <c r="C3" s="171"/>
      <c r="D3" s="171"/>
      <c r="E3" s="171"/>
      <c r="F3" s="171"/>
      <c r="G3" s="171"/>
      <c r="H3" s="171"/>
      <c r="I3" s="171"/>
      <c r="J3" s="171"/>
      <c r="K3" s="171"/>
      <c r="L3" s="171"/>
      <c r="M3" s="171"/>
      <c r="N3" s="171"/>
      <c r="O3" s="171"/>
      <c r="P3" s="171"/>
      <c r="Q3" s="171"/>
    </row>
    <row r="4" spans="1:17" ht="15">
      <c r="A4" s="546"/>
      <c r="B4" s="596" t="s">
        <v>717</v>
      </c>
      <c r="C4" s="171"/>
      <c r="D4" s="171"/>
      <c r="E4" s="171"/>
      <c r="F4" s="171"/>
      <c r="G4" s="171"/>
      <c r="H4" s="171"/>
      <c r="I4" s="171"/>
      <c r="J4" s="171"/>
      <c r="K4" s="171"/>
      <c r="L4" s="171"/>
      <c r="M4" s="171"/>
      <c r="N4" s="171"/>
      <c r="O4" s="171"/>
      <c r="P4" s="171"/>
      <c r="Q4" s="171"/>
    </row>
    <row r="5" spans="1:17" ht="60">
      <c r="A5" s="546"/>
      <c r="B5" s="597" t="s">
        <v>718</v>
      </c>
      <c r="C5" s="598" t="s">
        <v>719</v>
      </c>
      <c r="D5" s="598" t="s">
        <v>720</v>
      </c>
      <c r="E5" s="598" t="s">
        <v>721</v>
      </c>
      <c r="F5" s="598" t="s">
        <v>722</v>
      </c>
      <c r="G5" s="598" t="s">
        <v>723</v>
      </c>
      <c r="H5" s="598" t="s">
        <v>724</v>
      </c>
      <c r="I5" s="599" t="s">
        <v>725</v>
      </c>
      <c r="J5" s="600">
        <v>0.02</v>
      </c>
      <c r="K5" s="600">
        <v>0.2</v>
      </c>
      <c r="L5" s="600">
        <v>0.35</v>
      </c>
      <c r="M5" s="600">
        <v>0.5</v>
      </c>
      <c r="N5" s="600">
        <v>0.75</v>
      </c>
      <c r="O5" s="600">
        <v>1</v>
      </c>
      <c r="P5" s="600">
        <v>1.5</v>
      </c>
      <c r="Q5" s="601" t="s">
        <v>726</v>
      </c>
    </row>
    <row r="6" spans="1:17" ht="15.75">
      <c r="A6" s="546"/>
      <c r="B6" s="602"/>
      <c r="C6" s="603" t="b">
        <f>IF(C7&gt;0,C7,IF(C8&gt;0,C8,IF(C9&gt;0,C9)))</f>
        <v>0</v>
      </c>
      <c r="D6" s="603" t="b">
        <f t="shared" ref="D6:Q6" si="0">IF(D7&gt;0,D7,IF(D8&gt;0,D8,IF(D9&gt;0,D9)))</f>
        <v>0</v>
      </c>
      <c r="E6" s="603" t="b">
        <f t="shared" si="0"/>
        <v>0</v>
      </c>
      <c r="F6" s="603" t="b">
        <f t="shared" si="0"/>
        <v>0</v>
      </c>
      <c r="G6" s="603" t="b">
        <f t="shared" si="0"/>
        <v>0</v>
      </c>
      <c r="H6" s="603"/>
      <c r="I6" s="603" t="b">
        <f t="shared" si="0"/>
        <v>0</v>
      </c>
      <c r="J6" s="603" t="b">
        <f t="shared" si="0"/>
        <v>0</v>
      </c>
      <c r="K6" s="603" t="b">
        <f t="shared" si="0"/>
        <v>0</v>
      </c>
      <c r="L6" s="603" t="b">
        <f t="shared" si="0"/>
        <v>0</v>
      </c>
      <c r="M6" s="603" t="b">
        <f t="shared" si="0"/>
        <v>0</v>
      </c>
      <c r="N6" s="603" t="b">
        <f t="shared" si="0"/>
        <v>0</v>
      </c>
      <c r="O6" s="603" t="b">
        <f t="shared" si="0"/>
        <v>0</v>
      </c>
      <c r="P6" s="603" t="b">
        <f t="shared" si="0"/>
        <v>0</v>
      </c>
      <c r="Q6" s="603" t="b">
        <f t="shared" si="0"/>
        <v>0</v>
      </c>
    </row>
    <row r="7" spans="1:17" ht="15.75">
      <c r="A7" s="546"/>
      <c r="B7" s="604" t="s">
        <v>727</v>
      </c>
      <c r="C7" s="603">
        <f>C11+C15+C19+C23+C27+C31</f>
        <v>0</v>
      </c>
      <c r="D7" s="603"/>
      <c r="E7" s="603"/>
      <c r="F7" s="603">
        <f t="shared" ref="F7:G9" si="1">F11+F15+F19+F23+F27+F31</f>
        <v>0</v>
      </c>
      <c r="G7" s="603">
        <f t="shared" si="1"/>
        <v>0</v>
      </c>
      <c r="H7" s="605">
        <v>1.4</v>
      </c>
      <c r="I7" s="606">
        <f t="shared" ref="I7:I33" si="2">(F7+G7)*H7</f>
        <v>0</v>
      </c>
      <c r="J7" s="603">
        <f>J11+J15+J19+J23+J27+J31</f>
        <v>0</v>
      </c>
      <c r="K7" s="603">
        <f t="shared" ref="J7:Q9" si="3">K11+K15+K19+K23+K27+K31</f>
        <v>0</v>
      </c>
      <c r="L7" s="603">
        <f t="shared" si="3"/>
        <v>0</v>
      </c>
      <c r="M7" s="603">
        <f t="shared" si="3"/>
        <v>0</v>
      </c>
      <c r="N7" s="603">
        <f t="shared" si="3"/>
        <v>0</v>
      </c>
      <c r="O7" s="603">
        <f t="shared" si="3"/>
        <v>0</v>
      </c>
      <c r="P7" s="603">
        <f t="shared" si="3"/>
        <v>0</v>
      </c>
      <c r="Q7" s="603">
        <f>Q11+Q15+Q19+Q23+Q27+Q31</f>
        <v>0</v>
      </c>
    </row>
    <row r="8" spans="1:17" ht="15.75">
      <c r="A8" s="546"/>
      <c r="B8" s="604" t="s">
        <v>728</v>
      </c>
      <c r="C8" s="603">
        <f>C12+C16+C20+C24+C28+C32</f>
        <v>0</v>
      </c>
      <c r="D8" s="603"/>
      <c r="E8" s="603"/>
      <c r="F8" s="603">
        <f t="shared" si="1"/>
        <v>0</v>
      </c>
      <c r="G8" s="603">
        <f t="shared" si="1"/>
        <v>0</v>
      </c>
      <c r="H8" s="605">
        <v>1.4</v>
      </c>
      <c r="I8" s="606">
        <f t="shared" si="2"/>
        <v>0</v>
      </c>
      <c r="J8" s="603">
        <f t="shared" si="3"/>
        <v>0</v>
      </c>
      <c r="K8" s="603">
        <f t="shared" si="3"/>
        <v>0</v>
      </c>
      <c r="L8" s="603">
        <f t="shared" si="3"/>
        <v>0</v>
      </c>
      <c r="M8" s="603">
        <f t="shared" si="3"/>
        <v>0</v>
      </c>
      <c r="N8" s="603">
        <f t="shared" si="3"/>
        <v>0</v>
      </c>
      <c r="O8" s="603">
        <f t="shared" si="3"/>
        <v>0</v>
      </c>
      <c r="P8" s="603">
        <f t="shared" si="3"/>
        <v>0</v>
      </c>
      <c r="Q8" s="603">
        <f>Q12+Q16+Q20+Q24+Q28+Q32</f>
        <v>0</v>
      </c>
    </row>
    <row r="9" spans="1:17" ht="15.75">
      <c r="A9" s="546"/>
      <c r="B9" s="604" t="s">
        <v>735</v>
      </c>
      <c r="C9" s="603">
        <f>C13+C17+C21+C25+C29+C33</f>
        <v>0</v>
      </c>
      <c r="D9" s="603"/>
      <c r="E9" s="603"/>
      <c r="F9" s="603">
        <f t="shared" si="1"/>
        <v>0</v>
      </c>
      <c r="G9" s="603">
        <f t="shared" si="1"/>
        <v>0</v>
      </c>
      <c r="H9" s="605">
        <v>1.4</v>
      </c>
      <c r="I9" s="606">
        <f t="shared" si="2"/>
        <v>0</v>
      </c>
      <c r="J9" s="603">
        <f t="shared" si="3"/>
        <v>0</v>
      </c>
      <c r="K9" s="603">
        <f t="shared" si="3"/>
        <v>0</v>
      </c>
      <c r="L9" s="603">
        <f t="shared" si="3"/>
        <v>0</v>
      </c>
      <c r="M9" s="603">
        <f t="shared" si="3"/>
        <v>0</v>
      </c>
      <c r="N9" s="603">
        <f t="shared" si="3"/>
        <v>0</v>
      </c>
      <c r="O9" s="603">
        <f t="shared" si="3"/>
        <v>0</v>
      </c>
      <c r="P9" s="603">
        <f t="shared" si="3"/>
        <v>0</v>
      </c>
      <c r="Q9" s="603">
        <f t="shared" si="3"/>
        <v>0</v>
      </c>
    </row>
    <row r="10" spans="1:17" ht="15.75">
      <c r="A10" s="546"/>
      <c r="B10" s="607" t="s">
        <v>729</v>
      </c>
      <c r="C10" s="608"/>
      <c r="D10" s="608"/>
      <c r="E10" s="608"/>
      <c r="F10" s="608"/>
      <c r="G10" s="608"/>
      <c r="H10" s="605">
        <v>1.4</v>
      </c>
      <c r="I10" s="606">
        <f t="shared" si="2"/>
        <v>0</v>
      </c>
      <c r="J10" s="609"/>
      <c r="K10" s="609"/>
      <c r="L10" s="609"/>
      <c r="M10" s="609"/>
      <c r="N10" s="609"/>
      <c r="O10" s="609"/>
      <c r="P10" s="609"/>
      <c r="Q10" s="603">
        <f>SUM(Q11:Q13)</f>
        <v>0</v>
      </c>
    </row>
    <row r="11" spans="1:17" ht="15.75">
      <c r="A11" s="546"/>
      <c r="B11" s="610" t="s">
        <v>727</v>
      </c>
      <c r="C11" s="608"/>
      <c r="D11" s="608"/>
      <c r="E11" s="608"/>
      <c r="F11" s="608"/>
      <c r="G11" s="608"/>
      <c r="H11" s="605">
        <v>1.4</v>
      </c>
      <c r="I11" s="606">
        <f t="shared" si="2"/>
        <v>0</v>
      </c>
      <c r="J11" s="609"/>
      <c r="K11" s="609"/>
      <c r="L11" s="609"/>
      <c r="M11" s="609"/>
      <c r="N11" s="609"/>
      <c r="O11" s="609"/>
      <c r="P11" s="609"/>
      <c r="Q11" s="603">
        <f>SUMPRODUCT($J$5:$P$5,J11:P11)</f>
        <v>0</v>
      </c>
    </row>
    <row r="12" spans="1:17" ht="15.75">
      <c r="A12" s="546"/>
      <c r="B12" s="610" t="s">
        <v>728</v>
      </c>
      <c r="C12" s="608"/>
      <c r="D12" s="608"/>
      <c r="E12" s="608"/>
      <c r="F12" s="608"/>
      <c r="G12" s="608"/>
      <c r="H12" s="605">
        <v>1.4</v>
      </c>
      <c r="I12" s="606">
        <f t="shared" si="2"/>
        <v>0</v>
      </c>
      <c r="J12" s="609"/>
      <c r="K12" s="609"/>
      <c r="L12" s="609"/>
      <c r="M12" s="609"/>
      <c r="N12" s="609"/>
      <c r="O12" s="609"/>
      <c r="P12" s="609"/>
      <c r="Q12" s="603">
        <f t="shared" ref="Q12:Q13" si="4">SUMPRODUCT($J$5:$P$5,J12:P12)</f>
        <v>0</v>
      </c>
    </row>
    <row r="13" spans="1:17" ht="15.75">
      <c r="A13" s="546"/>
      <c r="B13" s="610" t="s">
        <v>735</v>
      </c>
      <c r="C13" s="608"/>
      <c r="D13" s="608"/>
      <c r="E13" s="608"/>
      <c r="F13" s="608"/>
      <c r="G13" s="608"/>
      <c r="H13" s="605">
        <v>1.4</v>
      </c>
      <c r="I13" s="606">
        <f t="shared" si="2"/>
        <v>0</v>
      </c>
      <c r="J13" s="609"/>
      <c r="K13" s="609"/>
      <c r="L13" s="609"/>
      <c r="M13" s="609"/>
      <c r="N13" s="609"/>
      <c r="O13" s="609"/>
      <c r="P13" s="609"/>
      <c r="Q13" s="603">
        <f t="shared" si="4"/>
        <v>0</v>
      </c>
    </row>
    <row r="14" spans="1:17" ht="15.75">
      <c r="A14" s="546"/>
      <c r="B14" s="607" t="s">
        <v>730</v>
      </c>
      <c r="C14" s="608"/>
      <c r="D14" s="608"/>
      <c r="E14" s="608"/>
      <c r="F14" s="608"/>
      <c r="G14" s="608"/>
      <c r="H14" s="605">
        <v>1.4</v>
      </c>
      <c r="I14" s="606">
        <f t="shared" si="2"/>
        <v>0</v>
      </c>
      <c r="J14" s="609"/>
      <c r="K14" s="609"/>
      <c r="L14" s="609"/>
      <c r="M14" s="609"/>
      <c r="N14" s="609"/>
      <c r="O14" s="609"/>
      <c r="P14" s="609"/>
      <c r="Q14" s="603">
        <f>SUM(Q15:Q17)</f>
        <v>0</v>
      </c>
    </row>
    <row r="15" spans="1:17" ht="15.75">
      <c r="A15" s="546"/>
      <c r="B15" s="610" t="s">
        <v>727</v>
      </c>
      <c r="C15" s="608"/>
      <c r="D15" s="608"/>
      <c r="E15" s="608"/>
      <c r="F15" s="608"/>
      <c r="G15" s="608"/>
      <c r="H15" s="605">
        <v>1.4</v>
      </c>
      <c r="I15" s="606">
        <f t="shared" si="2"/>
        <v>0</v>
      </c>
      <c r="J15" s="609"/>
      <c r="K15" s="609"/>
      <c r="L15" s="609"/>
      <c r="M15" s="609"/>
      <c r="N15" s="609"/>
      <c r="O15" s="609"/>
      <c r="P15" s="609"/>
      <c r="Q15" s="603">
        <f>SUMPRODUCT($J$5:$P$5,J15:P15)</f>
        <v>0</v>
      </c>
    </row>
    <row r="16" spans="1:17" ht="15.75">
      <c r="A16" s="546"/>
      <c r="B16" s="610" t="s">
        <v>728</v>
      </c>
      <c r="C16" s="608"/>
      <c r="D16" s="608"/>
      <c r="E16" s="608"/>
      <c r="F16" s="608"/>
      <c r="G16" s="608"/>
      <c r="H16" s="605">
        <v>1.4</v>
      </c>
      <c r="I16" s="606">
        <f t="shared" si="2"/>
        <v>0</v>
      </c>
      <c r="J16" s="609"/>
      <c r="K16" s="609"/>
      <c r="L16" s="609"/>
      <c r="M16" s="609"/>
      <c r="N16" s="609"/>
      <c r="O16" s="609"/>
      <c r="P16" s="609"/>
      <c r="Q16" s="603">
        <f t="shared" ref="Q16:Q17" si="5">SUMPRODUCT($J$5:$P$5,J16:P16)</f>
        <v>0</v>
      </c>
    </row>
    <row r="17" spans="1:17" ht="15.75">
      <c r="A17" s="546"/>
      <c r="B17" s="610" t="s">
        <v>735</v>
      </c>
      <c r="C17" s="608"/>
      <c r="D17" s="608"/>
      <c r="E17" s="608"/>
      <c r="F17" s="608"/>
      <c r="G17" s="608"/>
      <c r="H17" s="605">
        <v>1.4</v>
      </c>
      <c r="I17" s="606">
        <f t="shared" si="2"/>
        <v>0</v>
      </c>
      <c r="J17" s="609"/>
      <c r="K17" s="609"/>
      <c r="L17" s="609"/>
      <c r="M17" s="609"/>
      <c r="N17" s="609"/>
      <c r="O17" s="609"/>
      <c r="P17" s="609"/>
      <c r="Q17" s="603">
        <f t="shared" si="5"/>
        <v>0</v>
      </c>
    </row>
    <row r="18" spans="1:17" ht="15.75">
      <c r="A18" s="546"/>
      <c r="B18" s="607" t="s">
        <v>731</v>
      </c>
      <c r="C18" s="608"/>
      <c r="D18" s="608"/>
      <c r="E18" s="608"/>
      <c r="F18" s="608"/>
      <c r="G18" s="608"/>
      <c r="H18" s="605">
        <v>1.4</v>
      </c>
      <c r="I18" s="606">
        <f t="shared" si="2"/>
        <v>0</v>
      </c>
      <c r="J18" s="609"/>
      <c r="K18" s="609"/>
      <c r="L18" s="609"/>
      <c r="M18" s="609"/>
      <c r="N18" s="609"/>
      <c r="O18" s="609"/>
      <c r="P18" s="609"/>
      <c r="Q18" s="603">
        <f>SUM(Q19:Q21)</f>
        <v>0</v>
      </c>
    </row>
    <row r="19" spans="1:17" ht="15.75">
      <c r="A19" s="546"/>
      <c r="B19" s="610" t="s">
        <v>727</v>
      </c>
      <c r="C19" s="608"/>
      <c r="D19" s="608"/>
      <c r="E19" s="608"/>
      <c r="F19" s="608"/>
      <c r="G19" s="608"/>
      <c r="H19" s="605">
        <v>1.4</v>
      </c>
      <c r="I19" s="606">
        <f t="shared" si="2"/>
        <v>0</v>
      </c>
      <c r="J19" s="609"/>
      <c r="K19" s="609"/>
      <c r="L19" s="609"/>
      <c r="M19" s="609"/>
      <c r="N19" s="609"/>
      <c r="O19" s="609"/>
      <c r="P19" s="609"/>
      <c r="Q19" s="603">
        <f>SUMPRODUCT($J$5:$P$5,J19:P19)</f>
        <v>0</v>
      </c>
    </row>
    <row r="20" spans="1:17" ht="15.75">
      <c r="A20" s="546"/>
      <c r="B20" s="610" t="s">
        <v>728</v>
      </c>
      <c r="C20" s="608"/>
      <c r="D20" s="608"/>
      <c r="E20" s="608"/>
      <c r="F20" s="608"/>
      <c r="G20" s="608"/>
      <c r="H20" s="605">
        <v>1.4</v>
      </c>
      <c r="I20" s="606">
        <f t="shared" si="2"/>
        <v>0</v>
      </c>
      <c r="J20" s="609"/>
      <c r="K20" s="609"/>
      <c r="L20" s="609"/>
      <c r="M20" s="609"/>
      <c r="N20" s="609"/>
      <c r="O20" s="609"/>
      <c r="P20" s="609"/>
      <c r="Q20" s="603">
        <f t="shared" ref="Q20:Q21" si="6">SUMPRODUCT($J$5:$P$5,J20:P20)</f>
        <v>0</v>
      </c>
    </row>
    <row r="21" spans="1:17" ht="15.75">
      <c r="A21" s="546"/>
      <c r="B21" s="610" t="s">
        <v>735</v>
      </c>
      <c r="C21" s="608"/>
      <c r="D21" s="608"/>
      <c r="E21" s="608"/>
      <c r="F21" s="608"/>
      <c r="G21" s="608"/>
      <c r="H21" s="605">
        <v>1.4</v>
      </c>
      <c r="I21" s="606">
        <f t="shared" si="2"/>
        <v>0</v>
      </c>
      <c r="J21" s="609"/>
      <c r="K21" s="609"/>
      <c r="L21" s="609"/>
      <c r="M21" s="609"/>
      <c r="N21" s="609"/>
      <c r="O21" s="609"/>
      <c r="P21" s="609"/>
      <c r="Q21" s="603">
        <f t="shared" si="6"/>
        <v>0</v>
      </c>
    </row>
    <row r="22" spans="1:17" ht="15.75">
      <c r="A22" s="546"/>
      <c r="B22" s="607" t="s">
        <v>732</v>
      </c>
      <c r="C22" s="608"/>
      <c r="D22" s="608"/>
      <c r="E22" s="608"/>
      <c r="F22" s="608"/>
      <c r="G22" s="608"/>
      <c r="H22" s="605">
        <v>1.4</v>
      </c>
      <c r="I22" s="606">
        <f t="shared" si="2"/>
        <v>0</v>
      </c>
      <c r="J22" s="609"/>
      <c r="K22" s="609"/>
      <c r="L22" s="609"/>
      <c r="M22" s="609"/>
      <c r="N22" s="609"/>
      <c r="O22" s="609"/>
      <c r="P22" s="609"/>
      <c r="Q22" s="603">
        <f>SUM(Q23:Q25)</f>
        <v>0</v>
      </c>
    </row>
    <row r="23" spans="1:17" ht="15.75">
      <c r="A23" s="546"/>
      <c r="B23" s="610" t="s">
        <v>727</v>
      </c>
      <c r="C23" s="608"/>
      <c r="D23" s="608"/>
      <c r="E23" s="608"/>
      <c r="F23" s="608"/>
      <c r="G23" s="608"/>
      <c r="H23" s="605">
        <v>1.4</v>
      </c>
      <c r="I23" s="606">
        <f t="shared" si="2"/>
        <v>0</v>
      </c>
      <c r="J23" s="609"/>
      <c r="K23" s="609"/>
      <c r="L23" s="609"/>
      <c r="M23" s="609"/>
      <c r="N23" s="609"/>
      <c r="O23" s="609"/>
      <c r="P23" s="609"/>
      <c r="Q23" s="603">
        <f>SUMPRODUCT($J$5:$P$5,J23:P23)</f>
        <v>0</v>
      </c>
    </row>
    <row r="24" spans="1:17" ht="15.75">
      <c r="A24" s="546"/>
      <c r="B24" s="610" t="s">
        <v>728</v>
      </c>
      <c r="C24" s="608"/>
      <c r="D24" s="608"/>
      <c r="E24" s="608"/>
      <c r="F24" s="608"/>
      <c r="G24" s="608"/>
      <c r="H24" s="605">
        <v>1.4</v>
      </c>
      <c r="I24" s="606">
        <f t="shared" si="2"/>
        <v>0</v>
      </c>
      <c r="J24" s="609"/>
      <c r="K24" s="609"/>
      <c r="L24" s="609"/>
      <c r="M24" s="609"/>
      <c r="N24" s="609"/>
      <c r="O24" s="609"/>
      <c r="P24" s="609"/>
      <c r="Q24" s="603">
        <f t="shared" ref="Q24:Q25" si="7">SUMPRODUCT($J$5:$P$5,J24:P24)</f>
        <v>0</v>
      </c>
    </row>
    <row r="25" spans="1:17" ht="15.75">
      <c r="A25" s="546"/>
      <c r="B25" s="610" t="s">
        <v>735</v>
      </c>
      <c r="C25" s="608"/>
      <c r="D25" s="608"/>
      <c r="E25" s="608"/>
      <c r="F25" s="608"/>
      <c r="G25" s="608"/>
      <c r="H25" s="605">
        <v>1.4</v>
      </c>
      <c r="I25" s="606">
        <f t="shared" si="2"/>
        <v>0</v>
      </c>
      <c r="J25" s="609"/>
      <c r="K25" s="609"/>
      <c r="L25" s="609"/>
      <c r="M25" s="609"/>
      <c r="N25" s="609"/>
      <c r="O25" s="609"/>
      <c r="P25" s="609"/>
      <c r="Q25" s="603">
        <f t="shared" si="7"/>
        <v>0</v>
      </c>
    </row>
    <row r="26" spans="1:17" ht="15.75">
      <c r="A26" s="546"/>
      <c r="B26" s="607" t="s">
        <v>733</v>
      </c>
      <c r="C26" s="608"/>
      <c r="D26" s="608"/>
      <c r="E26" s="608"/>
      <c r="F26" s="608"/>
      <c r="G26" s="608"/>
      <c r="H26" s="605">
        <v>1.4</v>
      </c>
      <c r="I26" s="606">
        <f t="shared" si="2"/>
        <v>0</v>
      </c>
      <c r="J26" s="609"/>
      <c r="K26" s="609"/>
      <c r="L26" s="609"/>
      <c r="M26" s="609"/>
      <c r="N26" s="609"/>
      <c r="O26" s="609"/>
      <c r="P26" s="609"/>
      <c r="Q26" s="603">
        <f>SUM(Q27:Q29)</f>
        <v>0</v>
      </c>
    </row>
    <row r="27" spans="1:17" ht="15.75">
      <c r="A27" s="546"/>
      <c r="B27" s="610" t="s">
        <v>727</v>
      </c>
      <c r="C27" s="608"/>
      <c r="D27" s="608"/>
      <c r="E27" s="608"/>
      <c r="F27" s="608"/>
      <c r="G27" s="608"/>
      <c r="H27" s="605">
        <v>1.4</v>
      </c>
      <c r="I27" s="606">
        <f t="shared" si="2"/>
        <v>0</v>
      </c>
      <c r="J27" s="609"/>
      <c r="K27" s="609"/>
      <c r="L27" s="609"/>
      <c r="M27" s="609"/>
      <c r="N27" s="609"/>
      <c r="O27" s="609"/>
      <c r="P27" s="609"/>
      <c r="Q27" s="603">
        <f>SUMPRODUCT($J$5:$P$5,J27:P27)</f>
        <v>0</v>
      </c>
    </row>
    <row r="28" spans="1:17" ht="15.75">
      <c r="A28" s="546"/>
      <c r="B28" s="610" t="s">
        <v>728</v>
      </c>
      <c r="C28" s="608"/>
      <c r="D28" s="608"/>
      <c r="E28" s="608"/>
      <c r="F28" s="608"/>
      <c r="G28" s="608"/>
      <c r="H28" s="605">
        <v>1.4</v>
      </c>
      <c r="I28" s="606">
        <f t="shared" si="2"/>
        <v>0</v>
      </c>
      <c r="J28" s="609"/>
      <c r="K28" s="609"/>
      <c r="L28" s="609"/>
      <c r="M28" s="609"/>
      <c r="N28" s="609"/>
      <c r="O28" s="609"/>
      <c r="P28" s="609"/>
      <c r="Q28" s="603">
        <f t="shared" ref="Q28:Q29" si="8">SUMPRODUCT($J$5:$P$5,J28:P28)</f>
        <v>0</v>
      </c>
    </row>
    <row r="29" spans="1:17" ht="15.75">
      <c r="A29" s="546"/>
      <c r="B29" s="610" t="s">
        <v>735</v>
      </c>
      <c r="C29" s="608"/>
      <c r="D29" s="608"/>
      <c r="E29" s="608"/>
      <c r="F29" s="608"/>
      <c r="G29" s="608"/>
      <c r="H29" s="605">
        <v>1.4</v>
      </c>
      <c r="I29" s="606">
        <f t="shared" si="2"/>
        <v>0</v>
      </c>
      <c r="J29" s="609"/>
      <c r="K29" s="609"/>
      <c r="L29" s="609"/>
      <c r="M29" s="609"/>
      <c r="N29" s="609"/>
      <c r="O29" s="609"/>
      <c r="P29" s="609"/>
      <c r="Q29" s="603">
        <f t="shared" si="8"/>
        <v>0</v>
      </c>
    </row>
    <row r="30" spans="1:17" ht="15.75">
      <c r="A30" s="546"/>
      <c r="B30" s="611" t="s">
        <v>734</v>
      </c>
      <c r="C30" s="608"/>
      <c r="D30" s="608"/>
      <c r="E30" s="608"/>
      <c r="F30" s="608"/>
      <c r="G30" s="608"/>
      <c r="H30" s="605">
        <v>1.4</v>
      </c>
      <c r="I30" s="606">
        <f t="shared" si="2"/>
        <v>0</v>
      </c>
      <c r="J30" s="609"/>
      <c r="K30" s="609"/>
      <c r="L30" s="609"/>
      <c r="M30" s="609"/>
      <c r="N30" s="609"/>
      <c r="O30" s="609"/>
      <c r="P30" s="609"/>
      <c r="Q30" s="603">
        <f>SUM(Q31:Q33)</f>
        <v>0</v>
      </c>
    </row>
    <row r="31" spans="1:17" ht="15.75">
      <c r="A31" s="546"/>
      <c r="B31" s="610" t="s">
        <v>727</v>
      </c>
      <c r="C31" s="608"/>
      <c r="D31" s="608"/>
      <c r="E31" s="608"/>
      <c r="F31" s="608"/>
      <c r="G31" s="608"/>
      <c r="H31" s="605">
        <v>1.4</v>
      </c>
      <c r="I31" s="606">
        <f t="shared" si="2"/>
        <v>0</v>
      </c>
      <c r="J31" s="609"/>
      <c r="K31" s="609"/>
      <c r="L31" s="609"/>
      <c r="M31" s="609"/>
      <c r="N31" s="609"/>
      <c r="O31" s="609"/>
      <c r="P31" s="609"/>
      <c r="Q31" s="603">
        <f>SUMPRODUCT($J$5:$P$5,J31:P31)</f>
        <v>0</v>
      </c>
    </row>
    <row r="32" spans="1:17" ht="15.75">
      <c r="A32" s="546"/>
      <c r="B32" s="610" t="s">
        <v>728</v>
      </c>
      <c r="C32" s="608"/>
      <c r="D32" s="608"/>
      <c r="E32" s="608"/>
      <c r="F32" s="608"/>
      <c r="G32" s="608"/>
      <c r="H32" s="605">
        <v>1.4</v>
      </c>
      <c r="I32" s="606">
        <f t="shared" si="2"/>
        <v>0</v>
      </c>
      <c r="J32" s="609"/>
      <c r="K32" s="609"/>
      <c r="L32" s="609"/>
      <c r="M32" s="609"/>
      <c r="N32" s="609"/>
      <c r="O32" s="609"/>
      <c r="P32" s="609"/>
      <c r="Q32" s="603">
        <f t="shared" ref="Q32:Q33" si="9">SUMPRODUCT($J$5:$P$5,J32:P32)</f>
        <v>0</v>
      </c>
    </row>
    <row r="33" spans="1:17" ht="15.75">
      <c r="A33" s="546"/>
      <c r="B33" s="610" t="s">
        <v>735</v>
      </c>
      <c r="C33" s="608"/>
      <c r="D33" s="608"/>
      <c r="E33" s="608"/>
      <c r="F33" s="608"/>
      <c r="G33" s="608"/>
      <c r="H33" s="605">
        <v>1.4</v>
      </c>
      <c r="I33" s="606">
        <f t="shared" si="2"/>
        <v>0</v>
      </c>
      <c r="J33" s="609"/>
      <c r="K33" s="609"/>
      <c r="L33" s="609"/>
      <c r="M33" s="609"/>
      <c r="N33" s="609"/>
      <c r="O33" s="609"/>
      <c r="P33" s="609"/>
      <c r="Q33" s="603">
        <f t="shared" si="9"/>
        <v>0</v>
      </c>
    </row>
    <row r="34" spans="1:17" ht="15.75">
      <c r="A34" s="546"/>
      <c r="B34" s="612" t="s">
        <v>64</v>
      </c>
      <c r="C34" s="613" t="b">
        <f>C6</f>
        <v>0</v>
      </c>
      <c r="D34" s="613" t="b">
        <f t="shared" ref="D34:G34" si="10">D6</f>
        <v>0</v>
      </c>
      <c r="E34" s="613" t="b">
        <f t="shared" si="10"/>
        <v>0</v>
      </c>
      <c r="F34" s="613" t="b">
        <f t="shared" si="10"/>
        <v>0</v>
      </c>
      <c r="G34" s="613" t="b">
        <f t="shared" si="10"/>
        <v>0</v>
      </c>
      <c r="H34" s="605">
        <v>1.4</v>
      </c>
      <c r="I34" s="606">
        <f>(F34+G34)*H34</f>
        <v>0</v>
      </c>
      <c r="J34" s="613" t="b">
        <f t="shared" ref="J34:Q34" si="11">J6</f>
        <v>0</v>
      </c>
      <c r="K34" s="613" t="b">
        <f t="shared" si="11"/>
        <v>0</v>
      </c>
      <c r="L34" s="613" t="b">
        <f t="shared" si="11"/>
        <v>0</v>
      </c>
      <c r="M34" s="613" t="b">
        <f t="shared" si="11"/>
        <v>0</v>
      </c>
      <c r="N34" s="613" t="b">
        <f t="shared" si="11"/>
        <v>0</v>
      </c>
      <c r="O34" s="613" t="b">
        <f t="shared" si="11"/>
        <v>0</v>
      </c>
      <c r="P34" s="613" t="b">
        <f t="shared" si="11"/>
        <v>0</v>
      </c>
      <c r="Q34" s="613"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2" sqref="B2"/>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Ziraat Bank Georgia</v>
      </c>
    </row>
    <row r="2" spans="1:8">
      <c r="A2" s="2" t="s">
        <v>31</v>
      </c>
      <c r="B2" s="721">
        <v>46022</v>
      </c>
      <c r="C2" s="6"/>
      <c r="D2" s="7"/>
      <c r="E2" s="7"/>
      <c r="F2" s="7"/>
      <c r="G2" s="7"/>
      <c r="H2" s="8"/>
    </row>
    <row r="3" spans="1:8" ht="15" thickBot="1">
      <c r="A3" s="2"/>
      <c r="B3" s="6"/>
      <c r="C3" s="6"/>
      <c r="D3" s="7"/>
      <c r="E3" s="7"/>
      <c r="F3" s="7"/>
      <c r="G3" s="7"/>
      <c r="H3" s="8"/>
    </row>
    <row r="4" spans="1:8" ht="15" customHeight="1" thickBot="1">
      <c r="A4" s="9" t="s">
        <v>93</v>
      </c>
      <c r="B4" s="10" t="s">
        <v>92</v>
      </c>
      <c r="C4" s="10"/>
      <c r="D4" s="766" t="s">
        <v>662</v>
      </c>
      <c r="E4" s="767"/>
      <c r="F4" s="767"/>
      <c r="G4" s="768"/>
      <c r="H4" s="8"/>
    </row>
    <row r="5" spans="1:8">
      <c r="A5" s="11" t="s">
        <v>6</v>
      </c>
      <c r="B5" s="12"/>
      <c r="C5" s="297" t="str">
        <f>INT((MONTH($B$2))/3)&amp;"Q"&amp;"-"&amp;YEAR($B$2)</f>
        <v>4Q-2025</v>
      </c>
      <c r="D5" s="297" t="str">
        <f>IF(INT(MONTH($B$2))=3, "4"&amp;"Q"&amp;"-"&amp;YEAR($B$2)-1, IF(INT(MONTH($B$2))=6, "1"&amp;"Q"&amp;"-"&amp;YEAR($B$2), IF(INT(MONTH($B$2))=9, "2"&amp;"Q"&amp;"-"&amp;YEAR($B$2),IF(INT(MONTH($B$2))=12, "3"&amp;"Q"&amp;"-"&amp;YEAR($B$2), 0))))</f>
        <v>3Q-2025</v>
      </c>
      <c r="E5" s="297" t="str">
        <f>IF(INT(MONTH($B$2))=3, "3"&amp;"Q"&amp;"-"&amp;YEAR($B$2)-1, IF(INT(MONTH($B$2))=6, "4"&amp;"Q"&amp;"-"&amp;YEAR($B$2)-1, IF(INT(MONTH($B$2))=9, "1"&amp;"Q"&amp;"-"&amp;YEAR($B$2),IF(INT(MONTH($B$2))=12, "2"&amp;"Q"&amp;"-"&amp;YEAR($B$2), 0))))</f>
        <v>2Q-2025</v>
      </c>
      <c r="F5" s="297" t="str">
        <f>IF(INT(MONTH($B$2))=3, "2"&amp;"Q"&amp;"-"&amp;YEAR($B$2)-1, IF(INT(MONTH($B$2))=6, "3"&amp;"Q"&amp;"-"&amp;YEAR($B$2)-1, IF(INT(MONTH($B$2))=9, "4"&amp;"Q"&amp;"-"&amp;YEAR($B$2)-1,IF(INT(MONTH($B$2))=12, "1"&amp;"Q"&amp;"-"&amp;YEAR($B$2), 0))))</f>
        <v>1Q-2025</v>
      </c>
      <c r="G5" s="298" t="str">
        <f>IF(INT(MONTH($B$2))=3, "1"&amp;"Q"&amp;"-"&amp;YEAR($B$2)-1, IF(INT(MONTH($B$2))=6, "2"&amp;"Q"&amp;"-"&amp;YEAR($B$2)-1, IF(INT(MONTH($B$2))=9, "3"&amp;"Q"&amp;"-"&amp;YEAR($B$2)-1,IF(INT(MONTH($B$2))=12, "4"&amp;"Q"&amp;"-"&amp;YEAR($B$2)-1, 0))))</f>
        <v>4Q-2024</v>
      </c>
    </row>
    <row r="6" spans="1:8">
      <c r="B6" s="128" t="s">
        <v>91</v>
      </c>
      <c r="C6" s="300"/>
      <c r="D6" s="300"/>
      <c r="E6" s="300"/>
      <c r="F6" s="300"/>
      <c r="G6" s="301"/>
    </row>
    <row r="7" spans="1:8">
      <c r="A7" s="13"/>
      <c r="B7" s="129" t="s">
        <v>89</v>
      </c>
      <c r="C7" s="300"/>
      <c r="D7" s="300"/>
      <c r="E7" s="300"/>
      <c r="F7" s="300"/>
      <c r="G7" s="301"/>
    </row>
    <row r="8" spans="1:8">
      <c r="A8" s="302">
        <v>1</v>
      </c>
      <c r="B8" s="14" t="s">
        <v>326</v>
      </c>
      <c r="C8" s="640">
        <v>88054220.870399922</v>
      </c>
      <c r="D8" s="641">
        <v>85591701.209999979</v>
      </c>
      <c r="E8" s="641">
        <v>83737762.254899979</v>
      </c>
      <c r="F8" s="641">
        <v>82711736.182599992</v>
      </c>
      <c r="G8" s="642">
        <v>80853342.547499999</v>
      </c>
    </row>
    <row r="9" spans="1:8">
      <c r="A9" s="302">
        <v>2</v>
      </c>
      <c r="B9" s="14" t="s">
        <v>327</v>
      </c>
      <c r="C9" s="640">
        <v>88054220.870399922</v>
      </c>
      <c r="D9" s="641">
        <v>85591701.209999979</v>
      </c>
      <c r="E9" s="641">
        <v>83737762.254899979</v>
      </c>
      <c r="F9" s="641">
        <v>82711736.182599992</v>
      </c>
      <c r="G9" s="642">
        <v>80853342.547499999</v>
      </c>
    </row>
    <row r="10" spans="1:8">
      <c r="A10" s="302">
        <v>3</v>
      </c>
      <c r="B10" s="14" t="s">
        <v>142</v>
      </c>
      <c r="C10" s="640">
        <v>88054220.870399922</v>
      </c>
      <c r="D10" s="641">
        <v>85591701.209999979</v>
      </c>
      <c r="E10" s="641">
        <v>83737762.254899979</v>
      </c>
      <c r="F10" s="641">
        <v>82711736.182599992</v>
      </c>
      <c r="G10" s="642">
        <v>80853342.547499999</v>
      </c>
    </row>
    <row r="11" spans="1:8">
      <c r="A11" s="302">
        <v>4</v>
      </c>
      <c r="B11" s="14" t="s">
        <v>329</v>
      </c>
      <c r="C11" s="640">
        <v>54983030.252627999</v>
      </c>
      <c r="D11" s="641">
        <v>51909667.120481253</v>
      </c>
      <c r="E11" s="641">
        <v>47685130.066605814</v>
      </c>
      <c r="F11" s="641">
        <v>33944594.280566171</v>
      </c>
      <c r="G11" s="642">
        <v>32746908.583678834</v>
      </c>
    </row>
    <row r="12" spans="1:8">
      <c r="A12" s="302">
        <v>5</v>
      </c>
      <c r="B12" s="14" t="s">
        <v>330</v>
      </c>
      <c r="C12" s="640">
        <v>67831711.593514651</v>
      </c>
      <c r="D12" s="641">
        <v>64055813.23052685</v>
      </c>
      <c r="E12" s="641">
        <v>58411153.329302549</v>
      </c>
      <c r="F12" s="641">
        <v>41407832.271970101</v>
      </c>
      <c r="G12" s="642">
        <v>40036524.528344803</v>
      </c>
    </row>
    <row r="13" spans="1:8">
      <c r="A13" s="302">
        <v>6</v>
      </c>
      <c r="B13" s="14" t="s">
        <v>328</v>
      </c>
      <c r="C13" s="640">
        <v>84844671.933792517</v>
      </c>
      <c r="D13" s="641">
        <v>80138394.03679046</v>
      </c>
      <c r="E13" s="641">
        <v>72622678.931835964</v>
      </c>
      <c r="F13" s="641">
        <v>51301458.393304296</v>
      </c>
      <c r="G13" s="642">
        <v>49700250.947886959</v>
      </c>
    </row>
    <row r="14" spans="1:8">
      <c r="A14" s="13"/>
      <c r="B14" s="128" t="s">
        <v>332</v>
      </c>
      <c r="C14" s="199"/>
      <c r="D14" s="199"/>
      <c r="E14" s="199"/>
      <c r="F14" s="199"/>
      <c r="G14" s="541"/>
    </row>
    <row r="15" spans="1:8" ht="15" customHeight="1">
      <c r="A15" s="302">
        <v>7</v>
      </c>
      <c r="B15" s="14" t="s">
        <v>331</v>
      </c>
      <c r="C15" s="643">
        <v>405842588.62270081</v>
      </c>
      <c r="D15" s="641">
        <v>383076513.57378906</v>
      </c>
      <c r="E15" s="641">
        <v>373680976.14332706</v>
      </c>
      <c r="F15" s="641">
        <v>279589304.05021703</v>
      </c>
      <c r="G15" s="642">
        <v>274080670.93033504</v>
      </c>
    </row>
    <row r="16" spans="1:8">
      <c r="A16" s="13"/>
      <c r="B16" s="128" t="s">
        <v>333</v>
      </c>
      <c r="C16" s="199"/>
      <c r="D16" s="199"/>
      <c r="E16" s="199"/>
      <c r="F16" s="199"/>
      <c r="G16" s="541"/>
    </row>
    <row r="17" spans="1:8" s="15" customFormat="1">
      <c r="A17" s="302"/>
      <c r="B17" s="129" t="s">
        <v>713</v>
      </c>
      <c r="C17" s="199"/>
      <c r="D17" s="199"/>
      <c r="E17" s="199"/>
      <c r="F17" s="199"/>
      <c r="G17" s="541"/>
    </row>
    <row r="18" spans="1:8">
      <c r="A18" s="11">
        <v>8</v>
      </c>
      <c r="B18" s="14" t="s">
        <v>326</v>
      </c>
      <c r="C18" s="644">
        <v>0.21696643806956686</v>
      </c>
      <c r="D18" s="645">
        <v>0.22343239059868156</v>
      </c>
      <c r="E18" s="645">
        <v>0.22408890899166881</v>
      </c>
      <c r="F18" s="645">
        <v>0.29583297710038342</v>
      </c>
      <c r="G18" s="646">
        <v>0.29499833852950197</v>
      </c>
    </row>
    <row r="19" spans="1:8" ht="15" customHeight="1">
      <c r="A19" s="11">
        <v>9</v>
      </c>
      <c r="B19" s="14" t="s">
        <v>327</v>
      </c>
      <c r="C19" s="644">
        <v>0.21696643806956686</v>
      </c>
      <c r="D19" s="645">
        <v>0.22343239059868156</v>
      </c>
      <c r="E19" s="645">
        <v>0.22408890899166881</v>
      </c>
      <c r="F19" s="645">
        <v>0.29583297710038342</v>
      </c>
      <c r="G19" s="646">
        <v>0.29499833852950197</v>
      </c>
    </row>
    <row r="20" spans="1:8">
      <c r="A20" s="11">
        <v>10</v>
      </c>
      <c r="B20" s="14" t="s">
        <v>142</v>
      </c>
      <c r="C20" s="644">
        <v>0.21696643806956686</v>
      </c>
      <c r="D20" s="645">
        <v>0.22343239059868156</v>
      </c>
      <c r="E20" s="645">
        <v>0.22408890899166881</v>
      </c>
      <c r="F20" s="645">
        <v>0.29583297710038342</v>
      </c>
      <c r="G20" s="646">
        <v>0.29499833852950197</v>
      </c>
    </row>
    <row r="21" spans="1:8">
      <c r="A21" s="11">
        <v>11</v>
      </c>
      <c r="B21" s="14" t="s">
        <v>329</v>
      </c>
      <c r="C21" s="644">
        <v>0.13547870971162174</v>
      </c>
      <c r="D21" s="645">
        <v>0.13550730802107055</v>
      </c>
      <c r="E21" s="645">
        <v>0.12760919905196341</v>
      </c>
      <c r="F21" s="645">
        <v>0.12140877275644774</v>
      </c>
      <c r="G21" s="646">
        <v>0.11947908793612935</v>
      </c>
    </row>
    <row r="22" spans="1:8">
      <c r="A22" s="11">
        <v>12</v>
      </c>
      <c r="B22" s="14" t="s">
        <v>330</v>
      </c>
      <c r="C22" s="644">
        <v>0.1671379827920812</v>
      </c>
      <c r="D22" s="645">
        <v>0.16721414902975584</v>
      </c>
      <c r="E22" s="645">
        <v>0.15631289002761189</v>
      </c>
      <c r="F22" s="645">
        <v>0.14810234752232454</v>
      </c>
      <c r="G22" s="646">
        <v>0.14607569513182184</v>
      </c>
    </row>
    <row r="23" spans="1:8">
      <c r="A23" s="11">
        <v>13</v>
      </c>
      <c r="B23" s="14" t="s">
        <v>328</v>
      </c>
      <c r="C23" s="644">
        <v>0.20905807895058043</v>
      </c>
      <c r="D23" s="645">
        <v>0.2091968345674996</v>
      </c>
      <c r="E23" s="645">
        <v>0.19434406236399149</v>
      </c>
      <c r="F23" s="645">
        <v>0.1834886301090046</v>
      </c>
      <c r="G23" s="646">
        <v>0.18133438881036457</v>
      </c>
    </row>
    <row r="24" spans="1:8" ht="15">
      <c r="A24" s="542"/>
      <c r="B24" s="128" t="s">
        <v>698</v>
      </c>
      <c r="C24" s="199"/>
      <c r="D24" s="199"/>
      <c r="E24" s="199"/>
      <c r="F24" s="199"/>
      <c r="G24" s="541"/>
    </row>
    <row r="25" spans="1:8" ht="25.5">
      <c r="A25" s="11">
        <v>14</v>
      </c>
      <c r="B25" s="14" t="s">
        <v>699</v>
      </c>
      <c r="C25" s="644">
        <v>0</v>
      </c>
      <c r="D25" s="645">
        <v>0</v>
      </c>
      <c r="E25" s="645">
        <v>0</v>
      </c>
      <c r="F25" s="645">
        <v>0</v>
      </c>
      <c r="G25" s="646">
        <v>0</v>
      </c>
      <c r="H25" s="540"/>
    </row>
    <row r="26" spans="1:8">
      <c r="A26" s="13"/>
      <c r="B26" s="128" t="s">
        <v>88</v>
      </c>
      <c r="C26" s="199"/>
      <c r="D26" s="199"/>
      <c r="E26" s="199"/>
      <c r="F26" s="199"/>
      <c r="G26" s="541"/>
    </row>
    <row r="27" spans="1:8" ht="15" customHeight="1">
      <c r="A27" s="303">
        <v>15</v>
      </c>
      <c r="B27" s="14" t="s">
        <v>87</v>
      </c>
      <c r="C27" s="644">
        <v>8.2066031429468042E-2</v>
      </c>
      <c r="D27" s="645">
        <v>8.2640736980772858E-2</v>
      </c>
      <c r="E27" s="645">
        <v>8.1377887538939542E-2</v>
      </c>
      <c r="F27" s="645">
        <v>8.4104466990907234E-2</v>
      </c>
      <c r="G27" s="646">
        <v>8.4611056624711301E-2</v>
      </c>
    </row>
    <row r="28" spans="1:8">
      <c r="A28" s="303">
        <v>16</v>
      </c>
      <c r="B28" s="14" t="s">
        <v>86</v>
      </c>
      <c r="C28" s="644">
        <v>2.8347992287871833E-2</v>
      </c>
      <c r="D28" s="645">
        <v>2.7198992634428477E-2</v>
      </c>
      <c r="E28" s="645">
        <v>2.4567655117131618E-2</v>
      </c>
      <c r="F28" s="645">
        <v>1.6892696818830391E-2</v>
      </c>
      <c r="G28" s="646">
        <v>2.1817822830756312E-2</v>
      </c>
    </row>
    <row r="29" spans="1:8">
      <c r="A29" s="303">
        <v>17</v>
      </c>
      <c r="B29" s="14" t="s">
        <v>85</v>
      </c>
      <c r="C29" s="644">
        <v>3.2778705421696031E-2</v>
      </c>
      <c r="D29" s="645">
        <v>3.4648131722941358E-2</v>
      </c>
      <c r="E29" s="645">
        <v>3.4989475922074652E-2</v>
      </c>
      <c r="F29" s="645">
        <v>3.7631933038507259E-2</v>
      </c>
      <c r="G29" s="646">
        <v>3.7624992751712202E-2</v>
      </c>
    </row>
    <row r="30" spans="1:8">
      <c r="A30" s="303">
        <v>18</v>
      </c>
      <c r="B30" s="14" t="s">
        <v>84</v>
      </c>
      <c r="C30" s="644">
        <v>5.3718039141596209E-2</v>
      </c>
      <c r="D30" s="645">
        <v>5.5441744346344371E-2</v>
      </c>
      <c r="E30" s="645">
        <v>5.6810232421807931E-2</v>
      </c>
      <c r="F30" s="645">
        <v>5.9280149030221378E-2</v>
      </c>
      <c r="G30" s="646">
        <v>6.2793233793954989E-2</v>
      </c>
    </row>
    <row r="31" spans="1:8">
      <c r="A31" s="303">
        <v>19</v>
      </c>
      <c r="B31" s="14" t="s">
        <v>154</v>
      </c>
      <c r="C31" s="644">
        <v>2.2282424967174117E-2</v>
      </c>
      <c r="D31" s="645">
        <v>2.0912496078566253E-2</v>
      </c>
      <c r="E31" s="645">
        <v>2.1225107104896255E-2</v>
      </c>
      <c r="F31" s="645">
        <v>2.8413607347274585E-2</v>
      </c>
      <c r="G31" s="646">
        <v>2.1775433980953208E-2</v>
      </c>
    </row>
    <row r="32" spans="1:8">
      <c r="A32" s="303">
        <v>20</v>
      </c>
      <c r="B32" s="14" t="s">
        <v>155</v>
      </c>
      <c r="C32" s="644">
        <v>8.3455300041164526E-2</v>
      </c>
      <c r="D32" s="645">
        <v>7.4803297917662742E-2</v>
      </c>
      <c r="E32" s="645">
        <v>7.0282077455369352E-2</v>
      </c>
      <c r="F32" s="645">
        <v>8.6318986282517121E-2</v>
      </c>
      <c r="G32" s="646">
        <v>6.1612726163368124E-2</v>
      </c>
    </row>
    <row r="33" spans="1:7">
      <c r="A33" s="13"/>
      <c r="B33" s="128" t="s">
        <v>215</v>
      </c>
      <c r="C33" s="199"/>
      <c r="D33" s="199"/>
      <c r="E33" s="199"/>
      <c r="F33" s="199"/>
      <c r="G33" s="541"/>
    </row>
    <row r="34" spans="1:7">
      <c r="A34" s="303">
        <v>21</v>
      </c>
      <c r="B34" s="14" t="s">
        <v>83</v>
      </c>
      <c r="C34" s="644">
        <v>5.6304540707842264E-2</v>
      </c>
      <c r="D34" s="645">
        <v>4.7712730934749384E-2</v>
      </c>
      <c r="E34" s="645">
        <v>4.7557752557807323E-2</v>
      </c>
      <c r="F34" s="645">
        <v>4.7299601415697515E-2</v>
      </c>
      <c r="G34" s="646">
        <v>3.5654805592441073E-2</v>
      </c>
    </row>
    <row r="35" spans="1:7" ht="15" customHeight="1">
      <c r="A35" s="303">
        <v>22</v>
      </c>
      <c r="B35" s="14" t="s">
        <v>672</v>
      </c>
      <c r="C35" s="644">
        <v>2.2215031084235014E-2</v>
      </c>
      <c r="D35" s="645">
        <v>2.257347917066754E-2</v>
      </c>
      <c r="E35" s="645">
        <v>2.0959581325106124E-2</v>
      </c>
      <c r="F35" s="645">
        <v>2.5221539704719152E-2</v>
      </c>
      <c r="G35" s="646">
        <v>2.2958232529208363E-2</v>
      </c>
    </row>
    <row r="36" spans="1:7">
      <c r="A36" s="303">
        <v>23</v>
      </c>
      <c r="B36" s="14" t="s">
        <v>82</v>
      </c>
      <c r="C36" s="644">
        <v>0.63966884166804372</v>
      </c>
      <c r="D36" s="645">
        <v>0.60823713823815784</v>
      </c>
      <c r="E36" s="645">
        <v>0.55958735584370833</v>
      </c>
      <c r="F36" s="645">
        <v>0.41501028912525811</v>
      </c>
      <c r="G36" s="646">
        <v>0.42358622727734757</v>
      </c>
    </row>
    <row r="37" spans="1:7" ht="15" customHeight="1">
      <c r="A37" s="303">
        <v>24</v>
      </c>
      <c r="B37" s="14" t="s">
        <v>81</v>
      </c>
      <c r="C37" s="644">
        <v>0.64914367488437519</v>
      </c>
      <c r="D37" s="645">
        <v>0.62561133682752634</v>
      </c>
      <c r="E37" s="645">
        <v>0.62672154832494442</v>
      </c>
      <c r="F37" s="645">
        <v>0.50930935627475382</v>
      </c>
      <c r="G37" s="646">
        <v>0.52878736114951741</v>
      </c>
    </row>
    <row r="38" spans="1:7">
      <c r="A38" s="303">
        <v>25</v>
      </c>
      <c r="B38" s="14" t="s">
        <v>80</v>
      </c>
      <c r="C38" s="644">
        <v>0.49535520527464305</v>
      </c>
      <c r="D38" s="645">
        <v>0.49597704692863992</v>
      </c>
      <c r="E38" s="645">
        <v>0.41296670200177155</v>
      </c>
      <c r="F38" s="645">
        <v>2.426358599185701E-2</v>
      </c>
      <c r="G38" s="646">
        <v>0.25321014718966256</v>
      </c>
    </row>
    <row r="39" spans="1:7" ht="15" customHeight="1">
      <c r="A39" s="13"/>
      <c r="B39" s="128" t="s">
        <v>216</v>
      </c>
      <c r="C39" s="199"/>
      <c r="D39" s="199"/>
      <c r="E39" s="199"/>
      <c r="F39" s="199"/>
      <c r="G39" s="541"/>
    </row>
    <row r="40" spans="1:7" ht="15" customHeight="1">
      <c r="A40" s="303">
        <v>26</v>
      </c>
      <c r="B40" s="14" t="s">
        <v>79</v>
      </c>
      <c r="C40" s="647">
        <v>0.36450963202800302</v>
      </c>
      <c r="D40" s="647">
        <v>0.29953100675930777</v>
      </c>
      <c r="E40" s="647">
        <v>0.31752013549420499</v>
      </c>
      <c r="F40" s="647">
        <v>0.32845011758266879</v>
      </c>
      <c r="G40" s="648">
        <v>0.29329353031052097</v>
      </c>
    </row>
    <row r="41" spans="1:7" ht="15" customHeight="1">
      <c r="A41" s="303">
        <v>27</v>
      </c>
      <c r="B41" s="14" t="s">
        <v>78</v>
      </c>
      <c r="C41" s="647">
        <v>0.83739915158457834</v>
      </c>
      <c r="D41" s="647">
        <v>0.83063095526248854</v>
      </c>
      <c r="E41" s="647">
        <v>0.81241441260705183</v>
      </c>
      <c r="F41" s="647">
        <v>0.75237141933598639</v>
      </c>
      <c r="G41" s="648">
        <v>0.78190580451986702</v>
      </c>
    </row>
    <row r="42" spans="1:7" ht="15" customHeight="1">
      <c r="A42" s="303">
        <v>28</v>
      </c>
      <c r="B42" s="14" t="s">
        <v>77</v>
      </c>
      <c r="C42" s="647">
        <v>0.29137961998687872</v>
      </c>
      <c r="D42" s="647">
        <v>0.26070498869451819</v>
      </c>
      <c r="E42" s="647">
        <v>0.27395933314036519</v>
      </c>
      <c r="F42" s="647">
        <v>0.3311463287092743</v>
      </c>
      <c r="G42" s="648">
        <v>0.28445832748865169</v>
      </c>
    </row>
    <row r="43" spans="1:7" ht="15" customHeight="1">
      <c r="A43" s="304"/>
      <c r="B43" s="128" t="s">
        <v>257</v>
      </c>
      <c r="C43" s="199"/>
      <c r="D43" s="199"/>
      <c r="E43" s="199"/>
      <c r="F43" s="199"/>
      <c r="G43" s="541"/>
    </row>
    <row r="44" spans="1:7" ht="15">
      <c r="A44" s="303">
        <v>29</v>
      </c>
      <c r="B44" s="14" t="s">
        <v>240</v>
      </c>
      <c r="C44" s="649">
        <v>140651731.6112</v>
      </c>
      <c r="D44" s="649">
        <v>104484455.564</v>
      </c>
      <c r="E44" s="649">
        <v>86613141.712178797</v>
      </c>
      <c r="F44" s="649">
        <v>79660757.503438801</v>
      </c>
      <c r="G44" s="650">
        <v>154819903.9468455</v>
      </c>
    </row>
    <row r="45" spans="1:7" ht="15" customHeight="1">
      <c r="A45" s="303">
        <v>30</v>
      </c>
      <c r="B45" s="14" t="s">
        <v>252</v>
      </c>
      <c r="C45" s="649">
        <v>97413623.482909516</v>
      </c>
      <c r="D45" s="651">
        <v>74896522.988643005</v>
      </c>
      <c r="E45" s="651">
        <v>72565990.629575685</v>
      </c>
      <c r="F45" s="651">
        <v>66261391.934985839</v>
      </c>
      <c r="G45" s="652">
        <v>120522507.0981407</v>
      </c>
    </row>
    <row r="46" spans="1:7" ht="15" customHeight="1">
      <c r="A46" s="334">
        <v>31</v>
      </c>
      <c r="B46" s="335" t="s">
        <v>241</v>
      </c>
      <c r="C46" s="647">
        <v>1.4438609979011436</v>
      </c>
      <c r="D46" s="647">
        <v>1.3950508167093896</v>
      </c>
      <c r="E46" s="647">
        <v>1.1935776106786575</v>
      </c>
      <c r="F46" s="647">
        <v>1.2022198021677557</v>
      </c>
      <c r="G46" s="648">
        <v>1.2845725472734868</v>
      </c>
    </row>
    <row r="47" spans="1:7" ht="15" customHeight="1">
      <c r="A47" s="334"/>
      <c r="B47" s="128" t="s">
        <v>336</v>
      </c>
      <c r="C47" s="199"/>
      <c r="D47" s="199"/>
      <c r="E47" s="199"/>
      <c r="F47" s="199"/>
      <c r="G47" s="541"/>
    </row>
    <row r="48" spans="1:7" ht="15" customHeight="1">
      <c r="A48" s="334">
        <v>32</v>
      </c>
      <c r="B48" s="335" t="s">
        <v>343</v>
      </c>
      <c r="C48" s="653">
        <v>208751452.0650999</v>
      </c>
      <c r="D48" s="654">
        <v>212775229.88950497</v>
      </c>
      <c r="E48" s="654">
        <v>224813045.32943499</v>
      </c>
      <c r="F48" s="654">
        <v>155438533.43875998</v>
      </c>
      <c r="G48" s="655">
        <v>149199440.56051502</v>
      </c>
    </row>
    <row r="49" spans="1:7" ht="15" customHeight="1">
      <c r="A49" s="334">
        <v>33</v>
      </c>
      <c r="B49" s="335" t="s">
        <v>358</v>
      </c>
      <c r="C49" s="653">
        <v>191459008.25630179</v>
      </c>
      <c r="D49" s="654">
        <v>188352840.47050965</v>
      </c>
      <c r="E49" s="654">
        <v>186431128.84422895</v>
      </c>
      <c r="F49" s="654">
        <v>134706649.78280425</v>
      </c>
      <c r="G49" s="655">
        <v>133471687.61195077</v>
      </c>
    </row>
    <row r="50" spans="1:7" ht="15.75" thickBot="1">
      <c r="A50" s="305">
        <v>34</v>
      </c>
      <c r="B50" s="130" t="s">
        <v>376</v>
      </c>
      <c r="C50" s="656">
        <v>1.0903193010675638</v>
      </c>
      <c r="D50" s="657">
        <v>1.129662973799533</v>
      </c>
      <c r="E50" s="657">
        <v>1.2058771875874643</v>
      </c>
      <c r="F50" s="657">
        <v>1.1539039363638173</v>
      </c>
      <c r="G50" s="658">
        <v>1.1178358738842831</v>
      </c>
    </row>
    <row r="51" spans="1:7">
      <c r="A51" s="16"/>
    </row>
    <row r="52" spans="1:7">
      <c r="B52" s="190"/>
    </row>
    <row r="53" spans="1:7" ht="51">
      <c r="B53" s="190" t="s">
        <v>256</v>
      </c>
    </row>
    <row r="55" spans="1:7">
      <c r="B55" s="18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zoomScale="80" zoomScaleNormal="80" workbookViewId="0">
      <selection activeCell="C31" sqref="C31"/>
    </sheetView>
  </sheetViews>
  <sheetFormatPr defaultColWidth="8.7109375" defaultRowHeight="15"/>
  <cols>
    <col min="1" max="1" width="11.42578125" style="546" customWidth="1"/>
    <col min="2" max="2" width="76.85546875" style="637" customWidth="1"/>
    <col min="3" max="3" width="22.85546875" style="546" customWidth="1"/>
    <col min="4" max="16384" width="8.7109375" style="546"/>
  </cols>
  <sheetData>
    <row r="1" spans="1:3">
      <c r="A1" s="232" t="s">
        <v>30</v>
      </c>
      <c r="B1" s="545" t="str">
        <f>'Info '!C2</f>
        <v>JSC Ziraat Bank Georgia</v>
      </c>
    </row>
    <row r="2" spans="1:3">
      <c r="A2" s="232" t="s">
        <v>31</v>
      </c>
      <c r="B2" s="722">
        <f>'1. key ratios '!B2</f>
        <v>46022</v>
      </c>
    </row>
    <row r="3" spans="1:3">
      <c r="B3" s="546"/>
    </row>
    <row r="4" spans="1:3">
      <c r="A4" s="546" t="s">
        <v>294</v>
      </c>
      <c r="B4" s="546" t="s">
        <v>295</v>
      </c>
    </row>
    <row r="5" spans="1:3">
      <c r="A5" s="619" t="s">
        <v>296</v>
      </c>
      <c r="B5" s="620"/>
      <c r="C5" s="621"/>
    </row>
    <row r="6" spans="1:3">
      <c r="A6" s="625">
        <v>1</v>
      </c>
      <c r="B6" s="626" t="s">
        <v>749</v>
      </c>
      <c r="C6" s="627">
        <v>402430457.3545</v>
      </c>
    </row>
    <row r="7" spans="1:3">
      <c r="A7" s="625">
        <v>2</v>
      </c>
      <c r="B7" s="626" t="s">
        <v>297</v>
      </c>
      <c r="C7" s="627">
        <v>-1028206.16</v>
      </c>
    </row>
    <row r="8" spans="1:3" ht="30">
      <c r="A8" s="628">
        <v>3</v>
      </c>
      <c r="B8" s="629" t="s">
        <v>298</v>
      </c>
      <c r="C8" s="627">
        <f>C6+C7</f>
        <v>401402251.19449997</v>
      </c>
    </row>
    <row r="9" spans="1:3">
      <c r="A9" s="619" t="s">
        <v>299</v>
      </c>
      <c r="B9" s="620"/>
      <c r="C9" s="622"/>
    </row>
    <row r="10" spans="1:3" ht="25.7" customHeight="1">
      <c r="A10" s="625">
        <v>4</v>
      </c>
      <c r="B10" s="630" t="s">
        <v>747</v>
      </c>
      <c r="C10" s="627" t="b">
        <f>'15. CCR '!F34</f>
        <v>0</v>
      </c>
    </row>
    <row r="11" spans="1:3" ht="25.7" customHeight="1">
      <c r="A11" s="625">
        <v>5</v>
      </c>
      <c r="B11" s="631" t="s">
        <v>748</v>
      </c>
      <c r="C11" s="627" t="b">
        <f>'15. CCR '!G34</f>
        <v>0</v>
      </c>
    </row>
    <row r="12" spans="1:3" ht="25.7" customHeight="1">
      <c r="A12" s="625">
        <v>6</v>
      </c>
      <c r="B12" s="631" t="s">
        <v>741</v>
      </c>
      <c r="C12" s="632">
        <f>'15. CCR '!I34</f>
        <v>0</v>
      </c>
    </row>
    <row r="13" spans="1:3" ht="25.7" customHeight="1">
      <c r="A13" s="633">
        <v>7</v>
      </c>
      <c r="B13" s="630" t="s">
        <v>742</v>
      </c>
      <c r="C13" s="627" t="b">
        <f>'15. CCR '!E34</f>
        <v>0</v>
      </c>
    </row>
    <row r="14" spans="1:3" ht="25.7" customHeight="1">
      <c r="A14" s="628">
        <v>8</v>
      </c>
      <c r="B14" s="623" t="s">
        <v>300</v>
      </c>
      <c r="C14" s="634">
        <f>C12</f>
        <v>0</v>
      </c>
    </row>
    <row r="15" spans="1:3">
      <c r="A15" s="619" t="s">
        <v>301</v>
      </c>
      <c r="B15" s="620"/>
      <c r="C15" s="622"/>
    </row>
    <row r="16" spans="1:3">
      <c r="A16" s="633">
        <v>9</v>
      </c>
      <c r="B16" s="630" t="s">
        <v>302</v>
      </c>
      <c r="C16" s="627"/>
    </row>
    <row r="17" spans="1:3">
      <c r="A17" s="633">
        <v>10</v>
      </c>
      <c r="B17" s="630" t="s">
        <v>303</v>
      </c>
      <c r="C17" s="627"/>
    </row>
    <row r="18" spans="1:3">
      <c r="A18" s="633">
        <v>11</v>
      </c>
      <c r="B18" s="630" t="s">
        <v>304</v>
      </c>
      <c r="C18" s="627"/>
    </row>
    <row r="19" spans="1:3" ht="30">
      <c r="A19" s="633">
        <v>12</v>
      </c>
      <c r="B19" s="630" t="s">
        <v>305</v>
      </c>
      <c r="C19" s="627"/>
    </row>
    <row r="20" spans="1:3">
      <c r="A20" s="633">
        <v>14</v>
      </c>
      <c r="B20" s="630" t="s">
        <v>306</v>
      </c>
      <c r="C20" s="627"/>
    </row>
    <row r="21" spans="1:3">
      <c r="A21" s="633">
        <v>14</v>
      </c>
      <c r="B21" s="630" t="s">
        <v>307</v>
      </c>
      <c r="C21" s="627"/>
    </row>
    <row r="22" spans="1:3">
      <c r="A22" s="628">
        <v>15</v>
      </c>
      <c r="B22" s="623" t="s">
        <v>308</v>
      </c>
      <c r="C22" s="634">
        <f>SUM(C16:C21)</f>
        <v>0</v>
      </c>
    </row>
    <row r="23" spans="1:3">
      <c r="A23" s="619" t="s">
        <v>309</v>
      </c>
      <c r="B23" s="620"/>
      <c r="C23" s="622"/>
    </row>
    <row r="24" spans="1:3">
      <c r="A24" s="638">
        <v>16</v>
      </c>
      <c r="B24" s="631" t="s">
        <v>310</v>
      </c>
      <c r="C24" s="627">
        <v>81832618.286299154</v>
      </c>
    </row>
    <row r="25" spans="1:3">
      <c r="A25" s="638">
        <v>17</v>
      </c>
      <c r="B25" s="631" t="s">
        <v>311</v>
      </c>
      <c r="C25" s="627">
        <v>-43418521.958649322</v>
      </c>
    </row>
    <row r="26" spans="1:3">
      <c r="A26" s="639">
        <v>18</v>
      </c>
      <c r="B26" s="623" t="s">
        <v>312</v>
      </c>
      <c r="C26" s="634">
        <f>C24+C25</f>
        <v>38414096.327649832</v>
      </c>
    </row>
    <row r="27" spans="1:3">
      <c r="A27" s="619" t="s">
        <v>313</v>
      </c>
      <c r="B27" s="620"/>
      <c r="C27" s="622"/>
    </row>
    <row r="28" spans="1:3" ht="30">
      <c r="A28" s="638">
        <v>19</v>
      </c>
      <c r="B28" s="630" t="s">
        <v>314</v>
      </c>
      <c r="C28" s="635"/>
    </row>
    <row r="29" spans="1:3">
      <c r="A29" s="638">
        <v>20</v>
      </c>
      <c r="B29" s="631" t="s">
        <v>315</v>
      </c>
      <c r="C29" s="635"/>
    </row>
    <row r="30" spans="1:3">
      <c r="A30" s="619" t="s">
        <v>746</v>
      </c>
      <c r="B30" s="620"/>
      <c r="C30" s="622"/>
    </row>
    <row r="31" spans="1:3">
      <c r="A31" s="639">
        <v>21</v>
      </c>
      <c r="B31" s="624" t="s">
        <v>316</v>
      </c>
      <c r="C31" s="634">
        <v>88054220.870399922</v>
      </c>
    </row>
    <row r="32" spans="1:3">
      <c r="A32" s="639">
        <v>22</v>
      </c>
      <c r="B32" s="623" t="s">
        <v>317</v>
      </c>
      <c r="C32" s="634">
        <f>C8+C14+C22+C26</f>
        <v>439816347.5221498</v>
      </c>
    </row>
    <row r="33" spans="1:3">
      <c r="A33" s="619" t="s">
        <v>318</v>
      </c>
      <c r="B33" s="620"/>
      <c r="C33" s="622"/>
    </row>
    <row r="34" spans="1:3">
      <c r="A34" s="628">
        <v>23</v>
      </c>
      <c r="B34" s="623" t="s">
        <v>318</v>
      </c>
      <c r="C34" s="710">
        <f>C31/C32</f>
        <v>0.20020679396407698</v>
      </c>
    </row>
    <row r="35" spans="1:3">
      <c r="A35" s="619" t="s">
        <v>319</v>
      </c>
      <c r="B35" s="620"/>
      <c r="C35" s="622"/>
    </row>
    <row r="36" spans="1:3">
      <c r="A36" s="636" t="s">
        <v>320</v>
      </c>
      <c r="B36" s="630" t="s">
        <v>321</v>
      </c>
      <c r="C36" s="711"/>
    </row>
    <row r="37" spans="1:3" ht="30">
      <c r="A37" s="636" t="s">
        <v>322</v>
      </c>
      <c r="B37" s="626" t="s">
        <v>323</v>
      </c>
      <c r="C37" s="635"/>
    </row>
  </sheetData>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B2" sqref="B2"/>
    </sheetView>
  </sheetViews>
  <sheetFormatPr defaultColWidth="8.85546875" defaultRowHeight="15"/>
  <cols>
    <col min="1" max="1" width="11.42578125" style="544" customWidth="1"/>
    <col min="2" max="2" width="76.85546875" style="257" customWidth="1"/>
    <col min="3" max="6" width="25.42578125" style="544" customWidth="1"/>
    <col min="7" max="16384" width="8.85546875" style="544"/>
  </cols>
  <sheetData>
    <row r="1" spans="1:6">
      <c r="A1" s="2" t="s">
        <v>30</v>
      </c>
      <c r="B1" s="3" t="str">
        <f>'Info '!C2</f>
        <v>JSC Ziraat Bank Georgia</v>
      </c>
    </row>
    <row r="2" spans="1:6">
      <c r="A2" s="2" t="s">
        <v>31</v>
      </c>
      <c r="B2" s="721">
        <f>'1. key ratios '!B2</f>
        <v>46022</v>
      </c>
    </row>
    <row r="3" spans="1:6">
      <c r="A3" s="4"/>
      <c r="B3" s="544"/>
    </row>
    <row r="4" spans="1:6">
      <c r="A4" s="614" t="s">
        <v>736</v>
      </c>
    </row>
    <row r="5" spans="1:6" ht="60">
      <c r="B5" s="615"/>
      <c r="C5" s="616" t="s">
        <v>737</v>
      </c>
      <c r="D5" s="616" t="s">
        <v>739</v>
      </c>
      <c r="E5" s="616" t="s">
        <v>738</v>
      </c>
      <c r="F5" s="616" t="s">
        <v>740</v>
      </c>
    </row>
    <row r="6" spans="1:6">
      <c r="B6" s="617" t="s">
        <v>714</v>
      </c>
      <c r="C6" s="603" t="b">
        <f>IF(C7&gt;0,C7,IF(C8&gt;0,C8,IF(C9&gt;0,C9)))</f>
        <v>0</v>
      </c>
      <c r="D6" s="603" t="b">
        <f>IF(D7&gt;0,D7,IF(D8&gt;0,D8,IF(D9&gt;0,D9)))</f>
        <v>0</v>
      </c>
      <c r="E6" s="603" t="b">
        <f>IF(E7&gt;0,E7,IF(E8&gt;0,E8,IF(E9&gt;0,E9)))</f>
        <v>0</v>
      </c>
      <c r="F6" s="603" t="b">
        <f>IF(F7&gt;0,F7,IF(F8&gt;0,F8,IF(F9&gt;0,F9)))</f>
        <v>0</v>
      </c>
    </row>
    <row r="7" spans="1:6">
      <c r="B7" s="604" t="s">
        <v>727</v>
      </c>
      <c r="C7" s="618"/>
      <c r="D7" s="618"/>
      <c r="E7" s="618"/>
      <c r="F7" s="618"/>
    </row>
    <row r="8" spans="1:6">
      <c r="B8" s="604" t="s">
        <v>728</v>
      </c>
      <c r="C8" s="618"/>
      <c r="D8" s="618"/>
      <c r="E8" s="618"/>
      <c r="F8" s="618"/>
    </row>
    <row r="9" spans="1:6">
      <c r="B9" s="604" t="s">
        <v>735</v>
      </c>
      <c r="C9" s="618"/>
      <c r="D9" s="618"/>
      <c r="E9" s="618"/>
      <c r="F9" s="61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8" sqref="C8:G39"/>
    </sheetView>
  </sheetViews>
  <sheetFormatPr defaultRowHeight="15"/>
  <cols>
    <col min="1" max="1" width="8.85546875" style="174"/>
    <col min="2" max="2" width="82.5703125" style="306" customWidth="1"/>
    <col min="3" max="7" width="17.5703125" style="174" customWidth="1"/>
  </cols>
  <sheetData>
    <row r="1" spans="1:7">
      <c r="A1" s="174" t="s">
        <v>30</v>
      </c>
      <c r="B1" s="3" t="str">
        <f>'Info '!C2</f>
        <v>JSC Ziraat Bank Georgia</v>
      </c>
    </row>
    <row r="2" spans="1:7">
      <c r="A2" s="174" t="s">
        <v>31</v>
      </c>
      <c r="B2" s="721">
        <f>'1. key ratios '!B2</f>
        <v>46022</v>
      </c>
    </row>
    <row r="4" spans="1:7" ht="15.75" thickBot="1">
      <c r="A4" s="174" t="s">
        <v>375</v>
      </c>
      <c r="B4" s="307" t="s">
        <v>336</v>
      </c>
    </row>
    <row r="5" spans="1:7">
      <c r="A5" s="308"/>
      <c r="B5" s="309"/>
      <c r="C5" s="833" t="s">
        <v>337</v>
      </c>
      <c r="D5" s="833"/>
      <c r="E5" s="833"/>
      <c r="F5" s="833"/>
      <c r="G5" s="834" t="s">
        <v>338</v>
      </c>
    </row>
    <row r="6" spans="1:7">
      <c r="A6" s="310"/>
      <c r="B6" s="311"/>
      <c r="C6" s="312" t="s">
        <v>339</v>
      </c>
      <c r="D6" s="313" t="s">
        <v>340</v>
      </c>
      <c r="E6" s="313" t="s">
        <v>341</v>
      </c>
      <c r="F6" s="313" t="s">
        <v>342</v>
      </c>
      <c r="G6" s="835"/>
    </row>
    <row r="7" spans="1:7">
      <c r="A7" s="314"/>
      <c r="B7" s="315" t="s">
        <v>343</v>
      </c>
      <c r="C7" s="316"/>
      <c r="D7" s="316"/>
      <c r="E7" s="316"/>
      <c r="F7" s="316"/>
      <c r="G7" s="317"/>
    </row>
    <row r="8" spans="1:7">
      <c r="A8" s="318">
        <v>1</v>
      </c>
      <c r="B8" s="319" t="s">
        <v>344</v>
      </c>
      <c r="C8" s="688">
        <v>88054220.870399922</v>
      </c>
      <c r="D8" s="688">
        <v>0</v>
      </c>
      <c r="E8" s="688">
        <v>0</v>
      </c>
      <c r="F8" s="688">
        <v>11734209.1007</v>
      </c>
      <c r="G8" s="689">
        <v>99788429.971099928</v>
      </c>
    </row>
    <row r="9" spans="1:7">
      <c r="A9" s="318">
        <v>2</v>
      </c>
      <c r="B9" s="320" t="s">
        <v>345</v>
      </c>
      <c r="C9" s="688">
        <v>88054220.870399922</v>
      </c>
      <c r="D9" s="688">
        <v>0</v>
      </c>
      <c r="E9" s="688">
        <v>0</v>
      </c>
      <c r="F9" s="688">
        <v>0</v>
      </c>
      <c r="G9" s="689">
        <v>88054220.870399922</v>
      </c>
    </row>
    <row r="10" spans="1:7">
      <c r="A10" s="318">
        <v>3</v>
      </c>
      <c r="B10" s="320" t="s">
        <v>346</v>
      </c>
      <c r="C10" s="690"/>
      <c r="D10" s="690"/>
      <c r="E10" s="690"/>
      <c r="F10" s="688">
        <v>11734209.1007</v>
      </c>
      <c r="G10" s="689">
        <v>11734209.1007</v>
      </c>
    </row>
    <row r="11" spans="1:7" ht="14.45" customHeight="1">
      <c r="A11" s="318">
        <v>4</v>
      </c>
      <c r="B11" s="319" t="s">
        <v>347</v>
      </c>
      <c r="C11" s="688">
        <v>15627319.7162</v>
      </c>
      <c r="D11" s="688">
        <v>23167670.969199996</v>
      </c>
      <c r="E11" s="688">
        <v>8167105.6102</v>
      </c>
      <c r="F11" s="688">
        <v>148230.5</v>
      </c>
      <c r="G11" s="689">
        <v>28271172.550799996</v>
      </c>
    </row>
    <row r="12" spans="1:7">
      <c r="A12" s="318">
        <v>5</v>
      </c>
      <c r="B12" s="320" t="s">
        <v>348</v>
      </c>
      <c r="C12" s="688">
        <v>3394905.1542000002</v>
      </c>
      <c r="D12" s="691">
        <v>5992381.177099999</v>
      </c>
      <c r="E12" s="688">
        <v>944503.50870000001</v>
      </c>
      <c r="F12" s="688">
        <v>148230.5</v>
      </c>
      <c r="G12" s="689">
        <v>9956019.3229999989</v>
      </c>
    </row>
    <row r="13" spans="1:7">
      <c r="A13" s="318">
        <v>6</v>
      </c>
      <c r="B13" s="320" t="s">
        <v>349</v>
      </c>
      <c r="C13" s="688">
        <v>12232414.561999999</v>
      </c>
      <c r="D13" s="691">
        <v>17175289.792099997</v>
      </c>
      <c r="E13" s="688">
        <v>7222602.1014999999</v>
      </c>
      <c r="F13" s="688">
        <v>0</v>
      </c>
      <c r="G13" s="689">
        <v>18315153.227799997</v>
      </c>
    </row>
    <row r="14" spans="1:7">
      <c r="A14" s="318">
        <v>7</v>
      </c>
      <c r="B14" s="319" t="s">
        <v>350</v>
      </c>
      <c r="C14" s="688">
        <v>96212732.530000001</v>
      </c>
      <c r="D14" s="688">
        <v>27462818.208399981</v>
      </c>
      <c r="E14" s="688">
        <v>37020068.097999997</v>
      </c>
      <c r="F14" s="688">
        <v>688080.25</v>
      </c>
      <c r="G14" s="689">
        <v>80691849.543199986</v>
      </c>
    </row>
    <row r="15" spans="1:7" ht="39">
      <c r="A15" s="318">
        <v>8</v>
      </c>
      <c r="B15" s="320" t="s">
        <v>351</v>
      </c>
      <c r="C15" s="688">
        <v>96212732.530000001</v>
      </c>
      <c r="D15" s="691">
        <v>27462818.208399981</v>
      </c>
      <c r="E15" s="688">
        <v>10069068.097999999</v>
      </c>
      <c r="F15" s="688">
        <v>688080.25</v>
      </c>
      <c r="G15" s="689">
        <v>67216349.543199986</v>
      </c>
    </row>
    <row r="16" spans="1:7" ht="26.25">
      <c r="A16" s="318">
        <v>9</v>
      </c>
      <c r="B16" s="320" t="s">
        <v>352</v>
      </c>
      <c r="C16" s="688">
        <v>0</v>
      </c>
      <c r="D16" s="691">
        <v>0</v>
      </c>
      <c r="E16" s="688">
        <v>26951000</v>
      </c>
      <c r="F16" s="688">
        <v>0</v>
      </c>
      <c r="G16" s="689">
        <v>13475500</v>
      </c>
    </row>
    <row r="17" spans="1:7">
      <c r="A17" s="318">
        <v>10</v>
      </c>
      <c r="B17" s="319" t="s">
        <v>353</v>
      </c>
      <c r="C17" s="688"/>
      <c r="D17" s="691"/>
      <c r="E17" s="688"/>
      <c r="F17" s="688"/>
      <c r="G17" s="689">
        <v>0</v>
      </c>
    </row>
    <row r="18" spans="1:7">
      <c r="A18" s="318">
        <v>11</v>
      </c>
      <c r="B18" s="319" t="s">
        <v>354</v>
      </c>
      <c r="C18" s="688">
        <v>0</v>
      </c>
      <c r="D18" s="691">
        <v>8603876.7368000001</v>
      </c>
      <c r="E18" s="688">
        <v>157782.45990000002</v>
      </c>
      <c r="F18" s="688">
        <v>84358136.144699991</v>
      </c>
      <c r="G18" s="689">
        <v>0</v>
      </c>
    </row>
    <row r="19" spans="1:7">
      <c r="A19" s="318">
        <v>12</v>
      </c>
      <c r="B19" s="320" t="s">
        <v>355</v>
      </c>
      <c r="C19" s="690"/>
      <c r="D19" s="691"/>
      <c r="E19" s="688"/>
      <c r="F19" s="688"/>
      <c r="G19" s="689"/>
    </row>
    <row r="20" spans="1:7">
      <c r="A20" s="318">
        <v>13</v>
      </c>
      <c r="B20" s="320" t="s">
        <v>356</v>
      </c>
      <c r="C20" s="688">
        <v>0</v>
      </c>
      <c r="D20" s="688">
        <v>8603876.7368000001</v>
      </c>
      <c r="E20" s="688">
        <v>157782.45990000002</v>
      </c>
      <c r="F20" s="688">
        <v>84358136.144699991</v>
      </c>
      <c r="G20" s="689">
        <v>0</v>
      </c>
    </row>
    <row r="21" spans="1:7">
      <c r="A21" s="321">
        <v>14</v>
      </c>
      <c r="B21" s="322" t="s">
        <v>357</v>
      </c>
      <c r="C21" s="690"/>
      <c r="D21" s="690"/>
      <c r="E21" s="690"/>
      <c r="F21" s="690"/>
      <c r="G21" s="692">
        <v>208751452.0650999</v>
      </c>
    </row>
    <row r="22" spans="1:7">
      <c r="A22" s="323"/>
      <c r="B22" s="324" t="s">
        <v>358</v>
      </c>
      <c r="C22" s="325"/>
      <c r="D22" s="326"/>
      <c r="E22" s="325"/>
      <c r="F22" s="325"/>
      <c r="G22" s="327"/>
    </row>
    <row r="23" spans="1:7">
      <c r="A23" s="318">
        <v>15</v>
      </c>
      <c r="B23" s="319" t="s">
        <v>359</v>
      </c>
      <c r="C23" s="693">
        <v>141043888.2868</v>
      </c>
      <c r="D23" s="694">
        <v>0</v>
      </c>
      <c r="E23" s="693">
        <v>0</v>
      </c>
      <c r="F23" s="693">
        <v>0</v>
      </c>
      <c r="G23" s="689">
        <v>1451463.3556600001</v>
      </c>
    </row>
    <row r="24" spans="1:7">
      <c r="A24" s="318">
        <v>16</v>
      </c>
      <c r="B24" s="319" t="s">
        <v>360</v>
      </c>
      <c r="C24" s="688">
        <v>3777586.1455000001</v>
      </c>
      <c r="D24" s="691">
        <v>51022776.061021022</v>
      </c>
      <c r="E24" s="688">
        <v>48070410.707838863</v>
      </c>
      <c r="F24" s="688">
        <v>125241606.64309999</v>
      </c>
      <c r="G24" s="689">
        <v>156575562.28008991</v>
      </c>
    </row>
    <row r="25" spans="1:7">
      <c r="A25" s="318">
        <v>17</v>
      </c>
      <c r="B25" s="320" t="s">
        <v>361</v>
      </c>
      <c r="C25" s="688">
        <v>0</v>
      </c>
      <c r="D25" s="691">
        <v>0</v>
      </c>
      <c r="E25" s="688">
        <v>0</v>
      </c>
      <c r="F25" s="688">
        <v>0</v>
      </c>
      <c r="G25" s="689">
        <v>0</v>
      </c>
    </row>
    <row r="26" spans="1:7" ht="26.25">
      <c r="A26" s="318">
        <v>18</v>
      </c>
      <c r="B26" s="320" t="s">
        <v>362</v>
      </c>
      <c r="C26" s="688">
        <v>3777586.1455000001</v>
      </c>
      <c r="D26" s="691">
        <v>0</v>
      </c>
      <c r="E26" s="688">
        <v>0</v>
      </c>
      <c r="F26" s="688">
        <v>0</v>
      </c>
      <c r="G26" s="689">
        <v>566637.92182499997</v>
      </c>
    </row>
    <row r="27" spans="1:7">
      <c r="A27" s="318">
        <v>19</v>
      </c>
      <c r="B27" s="320" t="s">
        <v>363</v>
      </c>
      <c r="C27" s="688">
        <v>0</v>
      </c>
      <c r="D27" s="691">
        <v>51022776.061021022</v>
      </c>
      <c r="E27" s="688">
        <v>48070410.707838863</v>
      </c>
      <c r="F27" s="688">
        <v>125241606.64309999</v>
      </c>
      <c r="G27" s="689">
        <v>156008924.35826492</v>
      </c>
    </row>
    <row r="28" spans="1:7">
      <c r="A28" s="318">
        <v>20</v>
      </c>
      <c r="B28" s="328" t="s">
        <v>364</v>
      </c>
      <c r="C28" s="688">
        <v>0</v>
      </c>
      <c r="D28" s="691">
        <v>0</v>
      </c>
      <c r="E28" s="688">
        <v>0</v>
      </c>
      <c r="F28" s="688">
        <v>0</v>
      </c>
      <c r="G28" s="689">
        <v>0</v>
      </c>
    </row>
    <row r="29" spans="1:7">
      <c r="A29" s="318">
        <v>21</v>
      </c>
      <c r="B29" s="320" t="s">
        <v>365</v>
      </c>
      <c r="C29" s="688">
        <v>0</v>
      </c>
      <c r="D29" s="691">
        <v>0</v>
      </c>
      <c r="E29" s="688">
        <v>0</v>
      </c>
      <c r="F29" s="688">
        <v>0</v>
      </c>
      <c r="G29" s="689">
        <v>0</v>
      </c>
    </row>
    <row r="30" spans="1:7">
      <c r="A30" s="318">
        <v>22</v>
      </c>
      <c r="B30" s="328" t="s">
        <v>364</v>
      </c>
      <c r="C30" s="688">
        <v>0</v>
      </c>
      <c r="D30" s="691">
        <v>0</v>
      </c>
      <c r="E30" s="688">
        <v>0</v>
      </c>
      <c r="F30" s="688">
        <v>0</v>
      </c>
      <c r="G30" s="689">
        <v>0</v>
      </c>
    </row>
    <row r="31" spans="1:7">
      <c r="A31" s="318">
        <v>23</v>
      </c>
      <c r="B31" s="320" t="s">
        <v>366</v>
      </c>
      <c r="C31" s="688">
        <v>0</v>
      </c>
      <c r="D31" s="691">
        <v>0</v>
      </c>
      <c r="E31" s="688">
        <v>0</v>
      </c>
      <c r="F31" s="688">
        <v>0</v>
      </c>
      <c r="G31" s="689">
        <v>0</v>
      </c>
    </row>
    <row r="32" spans="1:7">
      <c r="A32" s="318">
        <v>24</v>
      </c>
      <c r="B32" s="319" t="s">
        <v>367</v>
      </c>
      <c r="C32" s="688">
        <v>0</v>
      </c>
      <c r="D32" s="691">
        <v>0</v>
      </c>
      <c r="E32" s="688">
        <v>0</v>
      </c>
      <c r="F32" s="688">
        <v>0</v>
      </c>
      <c r="G32" s="689">
        <v>0</v>
      </c>
    </row>
    <row r="33" spans="1:7">
      <c r="A33" s="318">
        <v>25</v>
      </c>
      <c r="B33" s="319" t="s">
        <v>368</v>
      </c>
      <c r="C33" s="688">
        <v>14627623.4585</v>
      </c>
      <c r="D33" s="688">
        <v>11337447.875713984</v>
      </c>
      <c r="E33" s="688">
        <v>3119572.7045541359</v>
      </c>
      <c r="F33" s="688">
        <v>3161339.2724373732</v>
      </c>
      <c r="G33" s="689">
        <v>25010507.693871431</v>
      </c>
    </row>
    <row r="34" spans="1:7">
      <c r="A34" s="318">
        <v>26</v>
      </c>
      <c r="B34" s="320" t="s">
        <v>369</v>
      </c>
      <c r="C34" s="690"/>
      <c r="D34" s="691">
        <v>0</v>
      </c>
      <c r="E34" s="688">
        <v>0</v>
      </c>
      <c r="F34" s="688">
        <v>0</v>
      </c>
      <c r="G34" s="689">
        <v>0</v>
      </c>
    </row>
    <row r="35" spans="1:7">
      <c r="A35" s="318">
        <v>27</v>
      </c>
      <c r="B35" s="320" t="s">
        <v>370</v>
      </c>
      <c r="C35" s="688">
        <v>14627623.4585</v>
      </c>
      <c r="D35" s="691">
        <v>11337447.875713984</v>
      </c>
      <c r="E35" s="688">
        <v>3119572.7045541359</v>
      </c>
      <c r="F35" s="688">
        <v>3161339.2724373732</v>
      </c>
      <c r="G35" s="689">
        <v>25010507.693871431</v>
      </c>
    </row>
    <row r="36" spans="1:7">
      <c r="A36" s="318">
        <v>28</v>
      </c>
      <c r="B36" s="319" t="s">
        <v>371</v>
      </c>
      <c r="C36" s="688">
        <v>0</v>
      </c>
      <c r="D36" s="691">
        <v>33112490.864743307</v>
      </c>
      <c r="E36" s="688">
        <v>24833167.524809174</v>
      </c>
      <c r="F36" s="688">
        <v>23923956.090601318</v>
      </c>
      <c r="G36" s="689">
        <v>8421474.9266804457</v>
      </c>
    </row>
    <row r="37" spans="1:7">
      <c r="A37" s="321">
        <v>29</v>
      </c>
      <c r="B37" s="322" t="s">
        <v>372</v>
      </c>
      <c r="C37" s="690"/>
      <c r="D37" s="690"/>
      <c r="E37" s="690"/>
      <c r="F37" s="690"/>
      <c r="G37" s="692">
        <v>191459008.25630179</v>
      </c>
    </row>
    <row r="38" spans="1:7">
      <c r="A38" s="314"/>
      <c r="B38" s="329"/>
      <c r="C38" s="330"/>
      <c r="D38" s="330"/>
      <c r="E38" s="330"/>
      <c r="F38" s="330"/>
      <c r="G38" s="331"/>
    </row>
    <row r="39" spans="1:7" ht="15.75" thickBot="1">
      <c r="A39" s="332">
        <v>30</v>
      </c>
      <c r="B39" s="333" t="s">
        <v>373</v>
      </c>
      <c r="C39" s="695"/>
      <c r="D39" s="696"/>
      <c r="E39" s="696"/>
      <c r="F39" s="697"/>
      <c r="G39" s="698">
        <v>1.0903193010675638</v>
      </c>
    </row>
    <row r="42" spans="1:7" ht="39">
      <c r="B42" s="306" t="s">
        <v>374</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90" zoomScaleNormal="90" workbookViewId="0">
      <selection activeCell="C22" sqref="C8:H22"/>
    </sheetView>
  </sheetViews>
  <sheetFormatPr defaultColWidth="9.140625" defaultRowHeight="12.75"/>
  <cols>
    <col min="1" max="1" width="11.85546875" style="407" bestFit="1" customWidth="1"/>
    <col min="2" max="2" width="105.140625" style="407" bestFit="1" customWidth="1"/>
    <col min="3" max="3" width="15" style="407" customWidth="1"/>
    <col min="4" max="4" width="14.5703125" style="407" customWidth="1"/>
    <col min="5" max="5" width="17.42578125" style="407" bestFit="1" customWidth="1"/>
    <col min="6" max="6" width="12.7109375" style="407" bestFit="1" customWidth="1"/>
    <col min="7" max="7" width="30.42578125" style="407" customWidth="1"/>
    <col min="8" max="8" width="15.28515625" style="407" customWidth="1"/>
    <col min="9" max="16384" width="9.140625" style="407"/>
  </cols>
  <sheetData>
    <row r="1" spans="1:8" ht="13.5">
      <c r="A1" s="336" t="s">
        <v>30</v>
      </c>
      <c r="B1" s="416" t="str">
        <f>'Info '!C2</f>
        <v>JSC Ziraat Bank Georgia</v>
      </c>
    </row>
    <row r="2" spans="1:8">
      <c r="A2" s="337" t="s">
        <v>31</v>
      </c>
      <c r="B2" s="720">
        <f>'1. key ratios '!B2</f>
        <v>46022</v>
      </c>
    </row>
    <row r="3" spans="1:8">
      <c r="A3" s="338" t="s">
        <v>379</v>
      </c>
    </row>
    <row r="5" spans="1:8" ht="12" customHeight="1">
      <c r="A5" s="836" t="s">
        <v>380</v>
      </c>
      <c r="B5" s="837"/>
      <c r="C5" s="842" t="s">
        <v>381</v>
      </c>
      <c r="D5" s="843"/>
      <c r="E5" s="843"/>
      <c r="F5" s="843"/>
      <c r="G5" s="843"/>
      <c r="H5" s="844"/>
    </row>
    <row r="6" spans="1:8">
      <c r="A6" s="838"/>
      <c r="B6" s="839"/>
      <c r="C6" s="845"/>
      <c r="D6" s="846"/>
      <c r="E6" s="846"/>
      <c r="F6" s="846"/>
      <c r="G6" s="846"/>
      <c r="H6" s="847"/>
    </row>
    <row r="7" spans="1:8">
      <c r="A7" s="840"/>
      <c r="B7" s="841"/>
      <c r="C7" s="415" t="s">
        <v>382</v>
      </c>
      <c r="D7" s="415" t="s">
        <v>383</v>
      </c>
      <c r="E7" s="415" t="s">
        <v>384</v>
      </c>
      <c r="F7" s="415" t="s">
        <v>385</v>
      </c>
      <c r="G7" s="415" t="s">
        <v>386</v>
      </c>
      <c r="H7" s="415" t="s">
        <v>64</v>
      </c>
    </row>
    <row r="8" spans="1:8">
      <c r="A8" s="411">
        <v>1</v>
      </c>
      <c r="B8" s="410" t="s">
        <v>51</v>
      </c>
      <c r="C8" s="714">
        <v>100568511.0175</v>
      </c>
      <c r="D8" s="714"/>
      <c r="E8" s="714"/>
      <c r="F8" s="714"/>
      <c r="G8" s="714"/>
      <c r="H8" s="714">
        <v>100568511.0175</v>
      </c>
    </row>
    <row r="9" spans="1:8">
      <c r="A9" s="411">
        <v>2</v>
      </c>
      <c r="B9" s="410" t="s">
        <v>52</v>
      </c>
      <c r="C9" s="714"/>
      <c r="D9" s="714"/>
      <c r="E9" s="714"/>
      <c r="F9" s="714"/>
      <c r="G9" s="714"/>
      <c r="H9" s="714">
        <v>0</v>
      </c>
    </row>
    <row r="10" spans="1:8">
      <c r="A10" s="411">
        <v>3</v>
      </c>
      <c r="B10" s="410" t="s">
        <v>152</v>
      </c>
      <c r="C10" s="714"/>
      <c r="D10" s="714"/>
      <c r="E10" s="714"/>
      <c r="F10" s="714"/>
      <c r="G10" s="714"/>
      <c r="H10" s="714">
        <v>0</v>
      </c>
    </row>
    <row r="11" spans="1:8">
      <c r="A11" s="411">
        <v>4</v>
      </c>
      <c r="B11" s="410" t="s">
        <v>53</v>
      </c>
      <c r="C11" s="714"/>
      <c r="D11" s="714"/>
      <c r="E11" s="714"/>
      <c r="F11" s="714"/>
      <c r="G11" s="714"/>
      <c r="H11" s="714">
        <v>0</v>
      </c>
    </row>
    <row r="12" spans="1:8">
      <c r="A12" s="411">
        <v>5</v>
      </c>
      <c r="B12" s="410" t="s">
        <v>54</v>
      </c>
      <c r="C12" s="714"/>
      <c r="D12" s="714"/>
      <c r="E12" s="714"/>
      <c r="F12" s="714"/>
      <c r="G12" s="714"/>
      <c r="H12" s="714">
        <v>0</v>
      </c>
    </row>
    <row r="13" spans="1:8">
      <c r="A13" s="411">
        <v>6</v>
      </c>
      <c r="B13" s="410" t="s">
        <v>55</v>
      </c>
      <c r="C13" s="714">
        <v>32806853.258699998</v>
      </c>
      <c r="D13" s="714"/>
      <c r="E13" s="714"/>
      <c r="F13" s="714"/>
      <c r="G13" s="714"/>
      <c r="H13" s="714">
        <v>32806853.258699998</v>
      </c>
    </row>
    <row r="14" spans="1:8">
      <c r="A14" s="411">
        <v>7</v>
      </c>
      <c r="B14" s="410" t="s">
        <v>56</v>
      </c>
      <c r="C14" s="714"/>
      <c r="D14" s="714">
        <v>45025221.027999997</v>
      </c>
      <c r="E14" s="714">
        <v>96037086.050699994</v>
      </c>
      <c r="F14" s="714">
        <v>10884589.6719</v>
      </c>
      <c r="G14" s="714">
        <v>370059.66600000003</v>
      </c>
      <c r="H14" s="714">
        <v>152316956.41660002</v>
      </c>
    </row>
    <row r="15" spans="1:8">
      <c r="A15" s="411">
        <v>8</v>
      </c>
      <c r="B15" s="412" t="s">
        <v>57</v>
      </c>
      <c r="C15" s="714"/>
      <c r="D15" s="714">
        <v>20864641.4001</v>
      </c>
      <c r="E15" s="714">
        <v>40926165.380500004</v>
      </c>
      <c r="F15" s="714">
        <v>28212229.830899999</v>
      </c>
      <c r="G15" s="714">
        <v>661366.34490000003</v>
      </c>
      <c r="H15" s="714">
        <v>90664402.956399992</v>
      </c>
    </row>
    <row r="16" spans="1:8">
      <c r="A16" s="411">
        <v>9</v>
      </c>
      <c r="B16" s="410" t="s">
        <v>58</v>
      </c>
      <c r="C16" s="714"/>
      <c r="D16" s="714"/>
      <c r="E16" s="714"/>
      <c r="F16" s="714"/>
      <c r="G16" s="714"/>
      <c r="H16" s="714">
        <v>0</v>
      </c>
    </row>
    <row r="17" spans="1:8">
      <c r="A17" s="411">
        <v>10</v>
      </c>
      <c r="B17" s="414" t="s">
        <v>393</v>
      </c>
      <c r="C17" s="714"/>
      <c r="D17" s="714"/>
      <c r="E17" s="714"/>
      <c r="F17" s="714"/>
      <c r="G17" s="714"/>
      <c r="H17" s="714">
        <v>0</v>
      </c>
    </row>
    <row r="18" spans="1:8">
      <c r="A18" s="411">
        <v>11</v>
      </c>
      <c r="B18" s="410" t="s">
        <v>60</v>
      </c>
      <c r="C18" s="714"/>
      <c r="D18" s="714"/>
      <c r="E18" s="714"/>
      <c r="F18" s="714"/>
      <c r="G18" s="714"/>
      <c r="H18" s="714">
        <v>0</v>
      </c>
    </row>
    <row r="19" spans="1:8">
      <c r="A19" s="411">
        <v>12</v>
      </c>
      <c r="B19" s="410" t="s">
        <v>61</v>
      </c>
      <c r="C19" s="714"/>
      <c r="D19" s="714"/>
      <c r="E19" s="714"/>
      <c r="F19" s="714"/>
      <c r="G19" s="714"/>
      <c r="H19" s="714">
        <v>0</v>
      </c>
    </row>
    <row r="20" spans="1:8">
      <c r="A20" s="413">
        <v>13</v>
      </c>
      <c r="B20" s="412" t="s">
        <v>144</v>
      </c>
      <c r="C20" s="714"/>
      <c r="D20" s="714"/>
      <c r="E20" s="714"/>
      <c r="F20" s="714"/>
      <c r="G20" s="714"/>
      <c r="H20" s="714">
        <v>0</v>
      </c>
    </row>
    <row r="21" spans="1:8">
      <c r="A21" s="411">
        <v>14</v>
      </c>
      <c r="B21" s="410" t="s">
        <v>63</v>
      </c>
      <c r="C21" s="714">
        <v>11446110.156099999</v>
      </c>
      <c r="D21" s="714">
        <v>7694553.3646</v>
      </c>
      <c r="E21" s="714"/>
      <c r="F21" s="714">
        <v>2043519.6239</v>
      </c>
      <c r="G21" s="714">
        <v>3861344.31</v>
      </c>
      <c r="H21" s="714">
        <v>25045527.454599999</v>
      </c>
    </row>
    <row r="22" spans="1:8">
      <c r="A22" s="409">
        <v>15</v>
      </c>
      <c r="B22" s="408" t="s">
        <v>64</v>
      </c>
      <c r="C22" s="714">
        <v>144821474.4323</v>
      </c>
      <c r="D22" s="714">
        <v>73584415.792699993</v>
      </c>
      <c r="E22" s="714">
        <v>136963251.4312</v>
      </c>
      <c r="F22" s="714">
        <v>41140339.126699999</v>
      </c>
      <c r="G22" s="714">
        <v>4892770.3209000006</v>
      </c>
      <c r="H22" s="714">
        <v>401402251.1038</v>
      </c>
    </row>
    <row r="26" spans="1:8" ht="25.5">
      <c r="B26" s="342" t="s">
        <v>480</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7" sqref="C7:H23"/>
    </sheetView>
  </sheetViews>
  <sheetFormatPr defaultColWidth="9.140625" defaultRowHeight="12.75"/>
  <cols>
    <col min="1" max="1" width="11.85546875" style="417" bestFit="1" customWidth="1"/>
    <col min="2" max="2" width="80.5703125" style="407" customWidth="1"/>
    <col min="3" max="4" width="31.5703125" style="407" customWidth="1"/>
    <col min="5" max="5" width="13.85546875" style="339" customWidth="1"/>
    <col min="6" max="6" width="11.85546875" style="339" bestFit="1" customWidth="1"/>
    <col min="7" max="7" width="16.7109375" style="407" customWidth="1"/>
    <col min="8" max="8" width="19.7109375" style="407" customWidth="1"/>
    <col min="9" max="16384" width="9.140625" style="407"/>
  </cols>
  <sheetData>
    <row r="1" spans="1:8" ht="13.5">
      <c r="A1" s="336" t="s">
        <v>30</v>
      </c>
      <c r="B1" s="416" t="str">
        <f>'Info '!C2</f>
        <v>JSC Ziraat Bank Georgia</v>
      </c>
      <c r="C1" s="430"/>
      <c r="D1" s="430"/>
      <c r="E1" s="430"/>
      <c r="F1" s="430"/>
      <c r="G1" s="430"/>
      <c r="H1" s="430"/>
    </row>
    <row r="2" spans="1:8">
      <c r="A2" s="337" t="s">
        <v>31</v>
      </c>
      <c r="B2" s="720">
        <f>'1. key ratios '!B2</f>
        <v>46022</v>
      </c>
      <c r="C2" s="430"/>
      <c r="D2" s="430"/>
      <c r="E2" s="430"/>
      <c r="F2" s="430"/>
      <c r="G2" s="430"/>
      <c r="H2" s="430"/>
    </row>
    <row r="3" spans="1:8">
      <c r="A3" s="338" t="s">
        <v>387</v>
      </c>
      <c r="B3" s="430"/>
      <c r="C3" s="430"/>
      <c r="D3" s="430"/>
      <c r="E3" s="430"/>
      <c r="F3" s="430"/>
      <c r="G3" s="430"/>
      <c r="H3" s="430"/>
    </row>
    <row r="4" spans="1:8">
      <c r="A4" s="431"/>
      <c r="B4" s="430"/>
      <c r="C4" s="429" t="s">
        <v>0</v>
      </c>
      <c r="D4" s="429" t="s">
        <v>1</v>
      </c>
      <c r="E4" s="429" t="s">
        <v>2</v>
      </c>
      <c r="F4" s="429" t="s">
        <v>3</v>
      </c>
      <c r="G4" s="429" t="s">
        <v>4</v>
      </c>
      <c r="H4" s="429" t="s">
        <v>5</v>
      </c>
    </row>
    <row r="5" spans="1:8" ht="27.75" customHeight="1">
      <c r="A5" s="850" t="s">
        <v>768</v>
      </c>
      <c r="B5" s="851"/>
      <c r="C5" s="854" t="s">
        <v>388</v>
      </c>
      <c r="D5" s="854"/>
      <c r="E5" s="854" t="s">
        <v>625</v>
      </c>
      <c r="F5" s="848" t="s">
        <v>389</v>
      </c>
      <c r="G5" s="848" t="s">
        <v>390</v>
      </c>
      <c r="H5" s="427" t="s">
        <v>624</v>
      </c>
    </row>
    <row r="6" spans="1:8" ht="33" customHeight="1">
      <c r="A6" s="852"/>
      <c r="B6" s="853"/>
      <c r="C6" s="428" t="s">
        <v>391</v>
      </c>
      <c r="D6" s="428" t="s">
        <v>392</v>
      </c>
      <c r="E6" s="854"/>
      <c r="F6" s="849"/>
      <c r="G6" s="849"/>
      <c r="H6" s="427" t="s">
        <v>623</v>
      </c>
    </row>
    <row r="7" spans="1:8">
      <c r="A7" s="425">
        <v>1</v>
      </c>
      <c r="B7" s="410" t="s">
        <v>51</v>
      </c>
      <c r="C7" s="726"/>
      <c r="D7" s="726">
        <v>100568511.0175</v>
      </c>
      <c r="E7" s="727"/>
      <c r="F7" s="727"/>
      <c r="G7" s="726"/>
      <c r="H7" s="728">
        <v>100568511.0175</v>
      </c>
    </row>
    <row r="8" spans="1:8">
      <c r="A8" s="425">
        <v>2</v>
      </c>
      <c r="B8" s="410" t="s">
        <v>52</v>
      </c>
      <c r="C8" s="726"/>
      <c r="D8" s="726"/>
      <c r="E8" s="727"/>
      <c r="F8" s="727"/>
      <c r="G8" s="726"/>
      <c r="H8" s="728">
        <v>0</v>
      </c>
    </row>
    <row r="9" spans="1:8">
      <c r="A9" s="425">
        <v>3</v>
      </c>
      <c r="B9" s="410" t="s">
        <v>152</v>
      </c>
      <c r="C9" s="726"/>
      <c r="D9" s="726"/>
      <c r="E9" s="727"/>
      <c r="F9" s="727"/>
      <c r="G9" s="726"/>
      <c r="H9" s="728">
        <v>0</v>
      </c>
    </row>
    <row r="10" spans="1:8">
      <c r="A10" s="425">
        <v>4</v>
      </c>
      <c r="B10" s="410" t="s">
        <v>53</v>
      </c>
      <c r="C10" s="726"/>
      <c r="D10" s="726"/>
      <c r="E10" s="727"/>
      <c r="F10" s="727"/>
      <c r="G10" s="726"/>
      <c r="H10" s="728">
        <v>0</v>
      </c>
    </row>
    <row r="11" spans="1:8">
      <c r="A11" s="425">
        <v>5</v>
      </c>
      <c r="B11" s="410" t="s">
        <v>54</v>
      </c>
      <c r="C11" s="726"/>
      <c r="D11" s="726"/>
      <c r="E11" s="727"/>
      <c r="F11" s="727"/>
      <c r="G11" s="726"/>
      <c r="H11" s="728">
        <v>0</v>
      </c>
    </row>
    <row r="12" spans="1:8">
      <c r="A12" s="425">
        <v>6</v>
      </c>
      <c r="B12" s="410" t="s">
        <v>55</v>
      </c>
      <c r="C12" s="726"/>
      <c r="D12" s="726">
        <v>32806853.258699998</v>
      </c>
      <c r="E12" s="727"/>
      <c r="F12" s="727"/>
      <c r="G12" s="726"/>
      <c r="H12" s="728">
        <v>32806853.258699998</v>
      </c>
    </row>
    <row r="13" spans="1:8">
      <c r="A13" s="425">
        <v>7</v>
      </c>
      <c r="B13" s="410" t="s">
        <v>56</v>
      </c>
      <c r="C13" s="726">
        <v>4694087.4334000004</v>
      </c>
      <c r="D13" s="726">
        <v>149812667.9032</v>
      </c>
      <c r="E13" s="727">
        <v>2189798.92</v>
      </c>
      <c r="F13" s="727"/>
      <c r="G13" s="726"/>
      <c r="H13" s="728">
        <v>152316956.41660002</v>
      </c>
    </row>
    <row r="14" spans="1:8">
      <c r="A14" s="425">
        <v>8</v>
      </c>
      <c r="B14" s="412" t="s">
        <v>57</v>
      </c>
      <c r="C14" s="726">
        <v>9297694.2774</v>
      </c>
      <c r="D14" s="726">
        <v>84697385.849000007</v>
      </c>
      <c r="E14" s="727">
        <v>3330677.17</v>
      </c>
      <c r="F14" s="727"/>
      <c r="G14" s="726">
        <v>33089.980000000003</v>
      </c>
      <c r="H14" s="728">
        <v>90664402.956400007</v>
      </c>
    </row>
    <row r="15" spans="1:8">
      <c r="A15" s="425">
        <v>9</v>
      </c>
      <c r="B15" s="410" t="s">
        <v>58</v>
      </c>
      <c r="C15" s="726"/>
      <c r="D15" s="726"/>
      <c r="E15" s="727"/>
      <c r="F15" s="727"/>
      <c r="G15" s="726"/>
      <c r="H15" s="728">
        <v>0</v>
      </c>
    </row>
    <row r="16" spans="1:8">
      <c r="A16" s="425">
        <v>10</v>
      </c>
      <c r="B16" s="414" t="s">
        <v>393</v>
      </c>
      <c r="C16" s="726"/>
      <c r="D16" s="726"/>
      <c r="E16" s="727"/>
      <c r="F16" s="727"/>
      <c r="G16" s="726"/>
      <c r="H16" s="728">
        <v>0</v>
      </c>
    </row>
    <row r="17" spans="1:8">
      <c r="A17" s="425">
        <v>11</v>
      </c>
      <c r="B17" s="410" t="s">
        <v>60</v>
      </c>
      <c r="C17" s="726"/>
      <c r="D17" s="726"/>
      <c r="E17" s="727"/>
      <c r="F17" s="727"/>
      <c r="G17" s="726"/>
      <c r="H17" s="728">
        <v>0</v>
      </c>
    </row>
    <row r="18" spans="1:8">
      <c r="A18" s="425">
        <v>12</v>
      </c>
      <c r="B18" s="410" t="s">
        <v>61</v>
      </c>
      <c r="C18" s="726"/>
      <c r="D18" s="726"/>
      <c r="E18" s="727"/>
      <c r="F18" s="727"/>
      <c r="G18" s="726"/>
      <c r="H18" s="728">
        <v>0</v>
      </c>
    </row>
    <row r="19" spans="1:8">
      <c r="A19" s="426">
        <v>13</v>
      </c>
      <c r="B19" s="412" t="s">
        <v>144</v>
      </c>
      <c r="C19" s="726"/>
      <c r="D19" s="726"/>
      <c r="E19" s="727"/>
      <c r="F19" s="727"/>
      <c r="G19" s="726"/>
      <c r="H19" s="728">
        <v>0</v>
      </c>
    </row>
    <row r="20" spans="1:8">
      <c r="A20" s="425">
        <v>14</v>
      </c>
      <c r="B20" s="410" t="s">
        <v>63</v>
      </c>
      <c r="C20" s="726"/>
      <c r="D20" s="726">
        <v>26073733.614599999</v>
      </c>
      <c r="E20" s="727"/>
      <c r="F20" s="727"/>
      <c r="G20" s="726"/>
      <c r="H20" s="728">
        <v>26073733.614599999</v>
      </c>
    </row>
    <row r="21" spans="1:8" s="422" customFormat="1">
      <c r="A21" s="424">
        <v>15</v>
      </c>
      <c r="B21" s="423" t="s">
        <v>64</v>
      </c>
      <c r="C21" s="729">
        <v>13991781.7108</v>
      </c>
      <c r="D21" s="729">
        <v>393959151.64299995</v>
      </c>
      <c r="E21" s="729">
        <v>5520476.0899999999</v>
      </c>
      <c r="F21" s="729">
        <v>0</v>
      </c>
      <c r="G21" s="729">
        <v>33089.980000000003</v>
      </c>
      <c r="H21" s="728">
        <v>402430457.26380008</v>
      </c>
    </row>
    <row r="22" spans="1:8">
      <c r="A22" s="421">
        <v>16</v>
      </c>
      <c r="B22" s="420" t="s">
        <v>394</v>
      </c>
      <c r="C22" s="726">
        <v>13991781.7108</v>
      </c>
      <c r="D22" s="726">
        <v>234510053.75220001</v>
      </c>
      <c r="E22" s="727">
        <v>5520476.0899999999</v>
      </c>
      <c r="F22" s="727">
        <v>0</v>
      </c>
      <c r="G22" s="726">
        <v>33089.980000000003</v>
      </c>
      <c r="H22" s="728">
        <v>242981359.373</v>
      </c>
    </row>
    <row r="23" spans="1:8">
      <c r="A23" s="421">
        <v>17</v>
      </c>
      <c r="B23" s="420" t="s">
        <v>395</v>
      </c>
      <c r="C23" s="726"/>
      <c r="D23" s="726"/>
      <c r="E23" s="727"/>
      <c r="F23" s="727"/>
      <c r="G23" s="726"/>
      <c r="H23" s="728">
        <v>0</v>
      </c>
    </row>
    <row r="25" spans="1:8">
      <c r="E25" s="407"/>
      <c r="F25" s="407"/>
    </row>
    <row r="26" spans="1:8" ht="42.6" customHeight="1">
      <c r="B26" s="342" t="s">
        <v>480</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90" zoomScaleNormal="90" workbookViewId="0">
      <selection activeCell="C7" sqref="C7:H34"/>
    </sheetView>
  </sheetViews>
  <sheetFormatPr defaultColWidth="9.140625" defaultRowHeight="12.75"/>
  <cols>
    <col min="1" max="1" width="11" style="407" bestFit="1" customWidth="1"/>
    <col min="2" max="2" width="76.42578125" style="407" customWidth="1"/>
    <col min="3" max="3" width="27" style="407" customWidth="1"/>
    <col min="4" max="4" width="29.42578125" style="407" customWidth="1"/>
    <col min="5" max="5" width="15.140625" style="407" bestFit="1" customWidth="1"/>
    <col min="6" max="6" width="11.85546875" style="407" bestFit="1" customWidth="1"/>
    <col min="7" max="7" width="22" style="407" customWidth="1"/>
    <col min="8" max="8" width="19.85546875" style="407" customWidth="1"/>
    <col min="9" max="16384" width="9.140625" style="407"/>
  </cols>
  <sheetData>
    <row r="1" spans="1:8" ht="13.5">
      <c r="A1" s="336" t="s">
        <v>30</v>
      </c>
      <c r="B1" s="416" t="str">
        <f>'Info '!C2</f>
        <v>JSC Ziraat Bank Georgia</v>
      </c>
      <c r="C1" s="430"/>
      <c r="D1" s="430"/>
      <c r="E1" s="430"/>
      <c r="F1" s="430"/>
      <c r="G1" s="430"/>
      <c r="H1" s="430"/>
    </row>
    <row r="2" spans="1:8">
      <c r="A2" s="337" t="s">
        <v>31</v>
      </c>
      <c r="B2" s="720">
        <f>'1. key ratios '!B2</f>
        <v>46022</v>
      </c>
      <c r="C2" s="430"/>
      <c r="D2" s="430"/>
      <c r="E2" s="430"/>
      <c r="F2" s="430"/>
      <c r="G2" s="430"/>
      <c r="H2" s="430"/>
    </row>
    <row r="3" spans="1:8">
      <c r="A3" s="338" t="s">
        <v>396</v>
      </c>
      <c r="B3" s="430"/>
      <c r="C3" s="430"/>
      <c r="D3" s="430"/>
      <c r="E3" s="430"/>
      <c r="F3" s="430"/>
      <c r="G3" s="430"/>
      <c r="H3" s="430"/>
    </row>
    <row r="4" spans="1:8">
      <c r="A4" s="431"/>
      <c r="B4" s="430"/>
      <c r="C4" s="429" t="s">
        <v>0</v>
      </c>
      <c r="D4" s="429" t="s">
        <v>1</v>
      </c>
      <c r="E4" s="429" t="s">
        <v>2</v>
      </c>
      <c r="F4" s="429" t="s">
        <v>3</v>
      </c>
      <c r="G4" s="429" t="s">
        <v>4</v>
      </c>
      <c r="H4" s="429" t="s">
        <v>5</v>
      </c>
    </row>
    <row r="5" spans="1:8" ht="41.45" customHeight="1">
      <c r="A5" s="836" t="s">
        <v>769</v>
      </c>
      <c r="B5" s="837"/>
      <c r="C5" s="854" t="s">
        <v>388</v>
      </c>
      <c r="D5" s="854"/>
      <c r="E5" s="854" t="s">
        <v>625</v>
      </c>
      <c r="F5" s="848" t="s">
        <v>389</v>
      </c>
      <c r="G5" s="848" t="s">
        <v>390</v>
      </c>
      <c r="H5" s="427" t="s">
        <v>624</v>
      </c>
    </row>
    <row r="6" spans="1:8" ht="33" customHeight="1">
      <c r="A6" s="840"/>
      <c r="B6" s="841"/>
      <c r="C6" s="428" t="s">
        <v>391</v>
      </c>
      <c r="D6" s="428" t="s">
        <v>392</v>
      </c>
      <c r="E6" s="854"/>
      <c r="F6" s="849"/>
      <c r="G6" s="849"/>
      <c r="H6" s="427" t="s">
        <v>623</v>
      </c>
    </row>
    <row r="7" spans="1:8">
      <c r="A7" s="418">
        <v>1</v>
      </c>
      <c r="B7" s="436" t="s">
        <v>484</v>
      </c>
      <c r="C7" s="730">
        <v>404224.30940000003</v>
      </c>
      <c r="D7" s="730">
        <v>105486599.98469999</v>
      </c>
      <c r="E7" s="730">
        <v>202040.13</v>
      </c>
      <c r="F7" s="730"/>
      <c r="G7" s="730"/>
      <c r="H7" s="728">
        <v>105688784.16410001</v>
      </c>
    </row>
    <row r="8" spans="1:8">
      <c r="A8" s="418">
        <v>2</v>
      </c>
      <c r="B8" s="436" t="s">
        <v>397</v>
      </c>
      <c r="C8" s="730">
        <v>60368.959999999999</v>
      </c>
      <c r="D8" s="730">
        <v>34869860.606700003</v>
      </c>
      <c r="E8" s="730">
        <v>33546.25</v>
      </c>
      <c r="F8" s="730"/>
      <c r="G8" s="730"/>
      <c r="H8" s="728">
        <v>34896683.316700004</v>
      </c>
    </row>
    <row r="9" spans="1:8">
      <c r="A9" s="418">
        <v>3</v>
      </c>
      <c r="B9" s="436" t="s">
        <v>398</v>
      </c>
      <c r="C9" s="730"/>
      <c r="D9" s="730"/>
      <c r="E9" s="730"/>
      <c r="F9" s="730"/>
      <c r="G9" s="730"/>
      <c r="H9" s="728">
        <v>0</v>
      </c>
    </row>
    <row r="10" spans="1:8">
      <c r="A10" s="418">
        <v>4</v>
      </c>
      <c r="B10" s="436" t="s">
        <v>485</v>
      </c>
      <c r="C10" s="730"/>
      <c r="D10" s="730">
        <v>34475029.322400004</v>
      </c>
      <c r="E10" s="730">
        <v>47539.1</v>
      </c>
      <c r="F10" s="730"/>
      <c r="G10" s="730"/>
      <c r="H10" s="728">
        <v>34427490.222400002</v>
      </c>
    </row>
    <row r="11" spans="1:8">
      <c r="A11" s="418">
        <v>5</v>
      </c>
      <c r="B11" s="436" t="s">
        <v>399</v>
      </c>
      <c r="C11" s="730">
        <v>1260374.24</v>
      </c>
      <c r="D11" s="730">
        <v>2685192.1351000001</v>
      </c>
      <c r="E11" s="730">
        <v>194005.69</v>
      </c>
      <c r="F11" s="730"/>
      <c r="G11" s="730"/>
      <c r="H11" s="728">
        <v>3751560.6850999999</v>
      </c>
    </row>
    <row r="12" spans="1:8">
      <c r="A12" s="418">
        <v>6</v>
      </c>
      <c r="B12" s="436" t="s">
        <v>400</v>
      </c>
      <c r="C12" s="730">
        <v>2336602.9355000001</v>
      </c>
      <c r="D12" s="730">
        <v>17587850.315099999</v>
      </c>
      <c r="E12" s="730">
        <v>874805.17</v>
      </c>
      <c r="F12" s="730"/>
      <c r="G12" s="730"/>
      <c r="H12" s="728">
        <v>19049648.080599997</v>
      </c>
    </row>
    <row r="13" spans="1:8">
      <c r="A13" s="418">
        <v>7</v>
      </c>
      <c r="B13" s="436" t="s">
        <v>401</v>
      </c>
      <c r="C13" s="730"/>
      <c r="D13" s="730">
        <v>18229134.088199999</v>
      </c>
      <c r="E13" s="730">
        <v>279882.09999999998</v>
      </c>
      <c r="F13" s="730"/>
      <c r="G13" s="730"/>
      <c r="H13" s="728">
        <v>17949251.988199998</v>
      </c>
    </row>
    <row r="14" spans="1:8">
      <c r="A14" s="418">
        <v>8</v>
      </c>
      <c r="B14" s="436" t="s">
        <v>402</v>
      </c>
      <c r="C14" s="730"/>
      <c r="D14" s="730">
        <v>2232669.5805000002</v>
      </c>
      <c r="E14" s="730">
        <v>21346.49</v>
      </c>
      <c r="F14" s="730"/>
      <c r="G14" s="730">
        <v>33089.980000000003</v>
      </c>
      <c r="H14" s="728">
        <v>2211323.0904999999</v>
      </c>
    </row>
    <row r="15" spans="1:8">
      <c r="A15" s="418">
        <v>9</v>
      </c>
      <c r="B15" s="436" t="s">
        <v>403</v>
      </c>
      <c r="C15" s="730"/>
      <c r="D15" s="730">
        <v>10630587.398499999</v>
      </c>
      <c r="E15" s="730">
        <v>231261.98</v>
      </c>
      <c r="F15" s="730"/>
      <c r="G15" s="730"/>
      <c r="H15" s="728">
        <v>10399325.418499999</v>
      </c>
    </row>
    <row r="16" spans="1:8">
      <c r="A16" s="418">
        <v>10</v>
      </c>
      <c r="B16" s="436" t="s">
        <v>404</v>
      </c>
      <c r="C16" s="730">
        <v>992605.77339999995</v>
      </c>
      <c r="D16" s="730">
        <v>5011927.3250000002</v>
      </c>
      <c r="E16" s="730">
        <v>168740.01</v>
      </c>
      <c r="F16" s="730"/>
      <c r="G16" s="730"/>
      <c r="H16" s="728">
        <v>5835793.0884000007</v>
      </c>
    </row>
    <row r="17" spans="1:9">
      <c r="A17" s="418">
        <v>11</v>
      </c>
      <c r="B17" s="436" t="s">
        <v>405</v>
      </c>
      <c r="C17" s="730"/>
      <c r="D17" s="730">
        <v>13592901.5151</v>
      </c>
      <c r="E17" s="730">
        <v>19102.89</v>
      </c>
      <c r="F17" s="730"/>
      <c r="G17" s="730"/>
      <c r="H17" s="728">
        <v>13573798.6251</v>
      </c>
    </row>
    <row r="18" spans="1:9">
      <c r="A18" s="418">
        <v>12</v>
      </c>
      <c r="B18" s="436" t="s">
        <v>406</v>
      </c>
      <c r="C18" s="730">
        <v>3151688.64</v>
      </c>
      <c r="D18" s="730">
        <v>54546444.511799999</v>
      </c>
      <c r="E18" s="730">
        <v>1341361.1499999999</v>
      </c>
      <c r="F18" s="730"/>
      <c r="G18" s="730"/>
      <c r="H18" s="728">
        <v>56356772.001800001</v>
      </c>
    </row>
    <row r="19" spans="1:9">
      <c r="A19" s="418">
        <v>13</v>
      </c>
      <c r="B19" s="436" t="s">
        <v>407</v>
      </c>
      <c r="C19" s="730">
        <v>581147.5</v>
      </c>
      <c r="D19" s="730">
        <v>14725679.0057</v>
      </c>
      <c r="E19" s="730">
        <v>446717.1</v>
      </c>
      <c r="F19" s="730"/>
      <c r="G19" s="730"/>
      <c r="H19" s="728">
        <v>14860109.4057</v>
      </c>
    </row>
    <row r="20" spans="1:9">
      <c r="A20" s="418">
        <v>14</v>
      </c>
      <c r="B20" s="436" t="s">
        <v>408</v>
      </c>
      <c r="C20" s="730"/>
      <c r="D20" s="730">
        <v>4735804.9830999998</v>
      </c>
      <c r="E20" s="730">
        <v>105347.86</v>
      </c>
      <c r="F20" s="730"/>
      <c r="G20" s="730"/>
      <c r="H20" s="728">
        <v>4630457.1230999995</v>
      </c>
    </row>
    <row r="21" spans="1:9">
      <c r="A21" s="418">
        <v>15</v>
      </c>
      <c r="B21" s="436" t="s">
        <v>409</v>
      </c>
      <c r="C21" s="730"/>
      <c r="D21" s="730">
        <v>14062447.584100001</v>
      </c>
      <c r="E21" s="730">
        <v>69723.25</v>
      </c>
      <c r="F21" s="730"/>
      <c r="G21" s="730"/>
      <c r="H21" s="728">
        <v>13992724.334100001</v>
      </c>
    </row>
    <row r="22" spans="1:9">
      <c r="A22" s="418">
        <v>16</v>
      </c>
      <c r="B22" s="436" t="s">
        <v>410</v>
      </c>
      <c r="C22" s="730"/>
      <c r="D22" s="730"/>
      <c r="E22" s="730"/>
      <c r="F22" s="730"/>
      <c r="G22" s="730"/>
      <c r="H22" s="728">
        <v>0</v>
      </c>
    </row>
    <row r="23" spans="1:9">
      <c r="A23" s="418">
        <v>17</v>
      </c>
      <c r="B23" s="436" t="s">
        <v>488</v>
      </c>
      <c r="C23" s="730"/>
      <c r="D23" s="730">
        <v>542723.0477</v>
      </c>
      <c r="E23" s="730">
        <v>16108.14</v>
      </c>
      <c r="F23" s="730"/>
      <c r="G23" s="730"/>
      <c r="H23" s="728">
        <v>526614.90769999998</v>
      </c>
    </row>
    <row r="24" spans="1:9">
      <c r="A24" s="418">
        <v>18</v>
      </c>
      <c r="B24" s="436" t="s">
        <v>411</v>
      </c>
      <c r="C24" s="730"/>
      <c r="D24" s="730"/>
      <c r="E24" s="730"/>
      <c r="F24" s="730"/>
      <c r="G24" s="730"/>
      <c r="H24" s="728">
        <v>0</v>
      </c>
    </row>
    <row r="25" spans="1:9">
      <c r="A25" s="418">
        <v>19</v>
      </c>
      <c r="B25" s="436" t="s">
        <v>412</v>
      </c>
      <c r="C25" s="730"/>
      <c r="D25" s="730"/>
      <c r="E25" s="730"/>
      <c r="F25" s="730"/>
      <c r="G25" s="730"/>
      <c r="H25" s="728">
        <v>0</v>
      </c>
    </row>
    <row r="26" spans="1:9">
      <c r="A26" s="418">
        <v>20</v>
      </c>
      <c r="B26" s="436" t="s">
        <v>487</v>
      </c>
      <c r="C26" s="730"/>
      <c r="D26" s="730">
        <v>591237.51060000004</v>
      </c>
      <c r="E26" s="730">
        <v>10050.73</v>
      </c>
      <c r="F26" s="730"/>
      <c r="G26" s="730"/>
      <c r="H26" s="728">
        <v>581186.78060000006</v>
      </c>
      <c r="I26" s="433"/>
    </row>
    <row r="27" spans="1:9">
      <c r="A27" s="418">
        <v>21</v>
      </c>
      <c r="B27" s="436" t="s">
        <v>413</v>
      </c>
      <c r="C27" s="730"/>
      <c r="D27" s="730">
        <v>6749769.4334000004</v>
      </c>
      <c r="E27" s="730">
        <v>17180.2</v>
      </c>
      <c r="F27" s="730"/>
      <c r="G27" s="730"/>
      <c r="H27" s="728">
        <v>6732589.2334000003</v>
      </c>
      <c r="I27" s="433"/>
    </row>
    <row r="28" spans="1:9">
      <c r="A28" s="418">
        <v>22</v>
      </c>
      <c r="B28" s="436" t="s">
        <v>414</v>
      </c>
      <c r="C28" s="730"/>
      <c r="D28" s="730"/>
      <c r="E28" s="730"/>
      <c r="F28" s="730"/>
      <c r="G28" s="730"/>
      <c r="H28" s="728">
        <v>0</v>
      </c>
      <c r="I28" s="433"/>
    </row>
    <row r="29" spans="1:9">
      <c r="A29" s="418">
        <v>23</v>
      </c>
      <c r="B29" s="436" t="s">
        <v>415</v>
      </c>
      <c r="C29" s="730">
        <v>5143382.6224999996</v>
      </c>
      <c r="D29" s="730">
        <v>15225590.107000001</v>
      </c>
      <c r="E29" s="730">
        <v>1264434.95</v>
      </c>
      <c r="F29" s="730"/>
      <c r="G29" s="730"/>
      <c r="H29" s="728">
        <v>19104537.7795</v>
      </c>
      <c r="I29" s="433"/>
    </row>
    <row r="30" spans="1:9">
      <c r="A30" s="418">
        <v>24</v>
      </c>
      <c r="B30" s="436" t="s">
        <v>486</v>
      </c>
      <c r="C30" s="730"/>
      <c r="D30" s="730">
        <v>2024481.7707</v>
      </c>
      <c r="E30" s="730">
        <v>2225.94</v>
      </c>
      <c r="F30" s="730"/>
      <c r="G30" s="730"/>
      <c r="H30" s="728">
        <v>2022255.8307</v>
      </c>
      <c r="I30" s="433"/>
    </row>
    <row r="31" spans="1:9">
      <c r="A31" s="418">
        <v>25</v>
      </c>
      <c r="B31" s="436" t="s">
        <v>416</v>
      </c>
      <c r="C31" s="730">
        <v>61386.73</v>
      </c>
      <c r="D31" s="730">
        <v>9916483.9681000002</v>
      </c>
      <c r="E31" s="730">
        <v>175056.96</v>
      </c>
      <c r="F31" s="730"/>
      <c r="G31" s="730"/>
      <c r="H31" s="728">
        <v>9802813.7380999997</v>
      </c>
      <c r="I31" s="433"/>
    </row>
    <row r="32" spans="1:9">
      <c r="A32" s="418">
        <v>26</v>
      </c>
      <c r="B32" s="436" t="s">
        <v>483</v>
      </c>
      <c r="C32" s="730"/>
      <c r="D32" s="730"/>
      <c r="E32" s="730"/>
      <c r="F32" s="730"/>
      <c r="G32" s="730"/>
      <c r="H32" s="728">
        <v>0</v>
      </c>
      <c r="I32" s="433"/>
    </row>
    <row r="33" spans="1:9">
      <c r="A33" s="418">
        <v>27</v>
      </c>
      <c r="B33" s="419" t="s">
        <v>417</v>
      </c>
      <c r="C33" s="730"/>
      <c r="D33" s="730">
        <v>26036737.449499998</v>
      </c>
      <c r="E33" s="730"/>
      <c r="F33" s="730"/>
      <c r="G33" s="730"/>
      <c r="H33" s="728">
        <v>26036737.449499998</v>
      </c>
      <c r="I33" s="433"/>
    </row>
    <row r="34" spans="1:9">
      <c r="A34" s="418">
        <v>28</v>
      </c>
      <c r="B34" s="435" t="s">
        <v>64</v>
      </c>
      <c r="C34" s="731">
        <v>13991781.7108</v>
      </c>
      <c r="D34" s="731">
        <v>393959151.64299995</v>
      </c>
      <c r="E34" s="731">
        <v>5520476.0900000008</v>
      </c>
      <c r="F34" s="731">
        <v>0</v>
      </c>
      <c r="G34" s="731">
        <v>33089.980000000003</v>
      </c>
      <c r="H34" s="728">
        <v>402430457.26379997</v>
      </c>
      <c r="I34" s="433"/>
    </row>
    <row r="35" spans="1:9">
      <c r="A35" s="433"/>
      <c r="B35" s="433"/>
      <c r="C35" s="433"/>
      <c r="D35" s="433"/>
      <c r="E35" s="433"/>
      <c r="F35" s="433"/>
      <c r="G35" s="433"/>
      <c r="H35" s="433"/>
      <c r="I35" s="433"/>
    </row>
    <row r="36" spans="1:9">
      <c r="A36" s="433"/>
      <c r="B36" s="434"/>
      <c r="C36" s="433"/>
      <c r="D36" s="433"/>
      <c r="E36" s="433"/>
      <c r="F36" s="433"/>
      <c r="G36" s="433"/>
      <c r="H36" s="433"/>
      <c r="I36" s="433"/>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6" sqref="C6:C15"/>
    </sheetView>
  </sheetViews>
  <sheetFormatPr defaultColWidth="9.140625" defaultRowHeight="12.75"/>
  <cols>
    <col min="1" max="1" width="11.85546875" style="407" bestFit="1" customWidth="1"/>
    <col min="2" max="2" width="108" style="407" bestFit="1" customWidth="1"/>
    <col min="3" max="3" width="35.5703125" style="407" customWidth="1"/>
    <col min="4" max="4" width="38.42578125" style="339" customWidth="1"/>
    <col min="5" max="16384" width="9.140625" style="407"/>
  </cols>
  <sheetData>
    <row r="1" spans="1:4" ht="13.5">
      <c r="A1" s="336" t="s">
        <v>30</v>
      </c>
      <c r="B1" s="416" t="str">
        <f>'Info '!C2</f>
        <v>JSC Ziraat Bank Georgia</v>
      </c>
      <c r="D1" s="407"/>
    </row>
    <row r="2" spans="1:4">
      <c r="A2" s="337" t="s">
        <v>31</v>
      </c>
      <c r="B2" s="720">
        <f>'1. key ratios '!B2</f>
        <v>46022</v>
      </c>
      <c r="D2" s="407"/>
    </row>
    <row r="3" spans="1:4">
      <c r="A3" s="338" t="s">
        <v>418</v>
      </c>
      <c r="D3" s="407"/>
    </row>
    <row r="5" spans="1:4">
      <c r="A5" s="855" t="s">
        <v>632</v>
      </c>
      <c r="B5" s="855"/>
      <c r="C5" s="415" t="s">
        <v>435</v>
      </c>
      <c r="D5" s="415" t="s">
        <v>476</v>
      </c>
    </row>
    <row r="6" spans="1:4">
      <c r="A6" s="444">
        <v>1</v>
      </c>
      <c r="B6" s="437" t="s">
        <v>631</v>
      </c>
      <c r="C6" s="715">
        <v>5832547.5</v>
      </c>
      <c r="D6" s="439"/>
    </row>
    <row r="7" spans="1:4">
      <c r="A7" s="441">
        <v>2</v>
      </c>
      <c r="B7" s="437" t="s">
        <v>630</v>
      </c>
      <c r="C7" s="715">
        <v>3146742.9599000001</v>
      </c>
      <c r="D7" s="439">
        <f>SUM(D8:D9)</f>
        <v>0</v>
      </c>
    </row>
    <row r="8" spans="1:4">
      <c r="A8" s="443">
        <v>2.1</v>
      </c>
      <c r="B8" s="442" t="s">
        <v>491</v>
      </c>
      <c r="C8" s="715">
        <v>901342.78</v>
      </c>
      <c r="D8" s="439"/>
    </row>
    <row r="9" spans="1:4">
      <c r="A9" s="443">
        <v>2.2000000000000002</v>
      </c>
      <c r="B9" s="442" t="s">
        <v>489</v>
      </c>
      <c r="C9" s="715">
        <v>2245400.1798999999</v>
      </c>
      <c r="D9" s="439"/>
    </row>
    <row r="10" spans="1:4">
      <c r="A10" s="444">
        <v>3</v>
      </c>
      <c r="B10" s="437" t="s">
        <v>629</v>
      </c>
      <c r="C10" s="715">
        <v>2347994.3328</v>
      </c>
      <c r="D10" s="439">
        <f>SUM(D11:D13)</f>
        <v>0</v>
      </c>
    </row>
    <row r="11" spans="1:4">
      <c r="A11" s="443">
        <v>3.1</v>
      </c>
      <c r="B11" s="442" t="s">
        <v>420</v>
      </c>
      <c r="C11" s="715"/>
      <c r="D11" s="439"/>
    </row>
    <row r="12" spans="1:4">
      <c r="A12" s="443">
        <v>3.2</v>
      </c>
      <c r="B12" s="442" t="s">
        <v>628</v>
      </c>
      <c r="C12" s="715">
        <v>2347994.3328</v>
      </c>
      <c r="D12" s="439"/>
    </row>
    <row r="13" spans="1:4">
      <c r="A13" s="443">
        <v>3.3</v>
      </c>
      <c r="B13" s="442" t="s">
        <v>490</v>
      </c>
      <c r="C13" s="715"/>
      <c r="D13" s="439"/>
    </row>
    <row r="14" spans="1:4">
      <c r="A14" s="441">
        <v>4</v>
      </c>
      <c r="B14" s="440" t="s">
        <v>627</v>
      </c>
      <c r="C14" s="715">
        <v>-852596.27710000053</v>
      </c>
      <c r="D14" s="439"/>
    </row>
    <row r="15" spans="1:4">
      <c r="A15" s="438">
        <v>5</v>
      </c>
      <c r="B15" s="437" t="s">
        <v>626</v>
      </c>
      <c r="C15" s="714">
        <v>5778699.8499999987</v>
      </c>
      <c r="D15" s="408">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C7" sqref="C7:C18"/>
    </sheetView>
  </sheetViews>
  <sheetFormatPr defaultColWidth="9.140625" defaultRowHeight="12.75"/>
  <cols>
    <col min="1" max="1" width="11.85546875" style="407" bestFit="1" customWidth="1"/>
    <col min="2" max="2" width="128.85546875" style="407" bestFit="1" customWidth="1"/>
    <col min="3" max="3" width="37" style="407" customWidth="1"/>
    <col min="4" max="4" width="50.5703125" style="407" customWidth="1"/>
    <col min="5" max="16384" width="9.140625" style="407"/>
  </cols>
  <sheetData>
    <row r="1" spans="1:4" ht="13.5">
      <c r="A1" s="336" t="s">
        <v>30</v>
      </c>
      <c r="B1" s="416" t="str">
        <f>'Info '!C2</f>
        <v>JSC Ziraat Bank Georgia</v>
      </c>
    </row>
    <row r="2" spans="1:4">
      <c r="A2" s="337" t="s">
        <v>31</v>
      </c>
      <c r="B2" s="720">
        <f>'1. key ratios '!B2</f>
        <v>46022</v>
      </c>
    </row>
    <row r="3" spans="1:4">
      <c r="A3" s="338" t="s">
        <v>422</v>
      </c>
    </row>
    <row r="4" spans="1:4">
      <c r="A4" s="338"/>
    </row>
    <row r="5" spans="1:4" ht="15" customHeight="1">
      <c r="A5" s="856" t="s">
        <v>492</v>
      </c>
      <c r="B5" s="857"/>
      <c r="C5" s="860" t="s">
        <v>423</v>
      </c>
      <c r="D5" s="860" t="s">
        <v>424</v>
      </c>
    </row>
    <row r="6" spans="1:4">
      <c r="A6" s="858"/>
      <c r="B6" s="859"/>
      <c r="C6" s="860"/>
      <c r="D6" s="860"/>
    </row>
    <row r="7" spans="1:4">
      <c r="A7" s="447">
        <v>1</v>
      </c>
      <c r="B7" s="408" t="s">
        <v>419</v>
      </c>
      <c r="C7" s="716">
        <v>11861631.8071</v>
      </c>
      <c r="D7" s="445"/>
    </row>
    <row r="8" spans="1:4">
      <c r="A8" s="449">
        <v>2</v>
      </c>
      <c r="B8" s="449" t="s">
        <v>425</v>
      </c>
      <c r="C8" s="716">
        <v>5630145.7743999995</v>
      </c>
      <c r="D8" s="445"/>
    </row>
    <row r="9" spans="1:4">
      <c r="A9" s="449">
        <v>3</v>
      </c>
      <c r="B9" s="450" t="s">
        <v>635</v>
      </c>
      <c r="C9" s="716"/>
      <c r="D9" s="445"/>
    </row>
    <row r="10" spans="1:4">
      <c r="A10" s="449">
        <v>4</v>
      </c>
      <c r="B10" s="449" t="s">
        <v>426</v>
      </c>
      <c r="C10" s="716">
        <v>3499996.7328999997</v>
      </c>
      <c r="D10" s="445"/>
    </row>
    <row r="11" spans="1:4">
      <c r="A11" s="449">
        <v>5</v>
      </c>
      <c r="B11" s="448" t="s">
        <v>634</v>
      </c>
      <c r="C11" s="716">
        <v>246229.14569999999</v>
      </c>
      <c r="D11" s="445"/>
    </row>
    <row r="12" spans="1:4">
      <c r="A12" s="449">
        <v>6</v>
      </c>
      <c r="B12" s="448" t="s">
        <v>427</v>
      </c>
      <c r="C12" s="716">
        <v>3242517.9142</v>
      </c>
      <c r="D12" s="445"/>
    </row>
    <row r="13" spans="1:4">
      <c r="A13" s="449">
        <v>7</v>
      </c>
      <c r="B13" s="448" t="s">
        <v>430</v>
      </c>
      <c r="C13" s="716"/>
      <c r="D13" s="445"/>
    </row>
    <row r="14" spans="1:4">
      <c r="A14" s="449">
        <v>8</v>
      </c>
      <c r="B14" s="448" t="s">
        <v>428</v>
      </c>
      <c r="C14" s="716"/>
      <c r="D14" s="449"/>
    </row>
    <row r="15" spans="1:4">
      <c r="A15" s="449">
        <v>9</v>
      </c>
      <c r="B15" s="448" t="s">
        <v>429</v>
      </c>
      <c r="C15" s="716"/>
      <c r="D15" s="449"/>
    </row>
    <row r="16" spans="1:4">
      <c r="A16" s="449">
        <v>10</v>
      </c>
      <c r="B16" s="448" t="s">
        <v>431</v>
      </c>
      <c r="C16" s="716"/>
      <c r="D16" s="449"/>
    </row>
    <row r="17" spans="1:4">
      <c r="A17" s="449">
        <v>11</v>
      </c>
      <c r="B17" s="448" t="s">
        <v>633</v>
      </c>
      <c r="C17" s="716">
        <v>11249.673000000001</v>
      </c>
      <c r="D17" s="445"/>
    </row>
    <row r="18" spans="1:4">
      <c r="A18" s="447">
        <v>12</v>
      </c>
      <c r="B18" s="446" t="s">
        <v>421</v>
      </c>
      <c r="C18" s="717">
        <v>13991780.848600002</v>
      </c>
      <c r="D18" s="445"/>
    </row>
    <row r="21" spans="1:4">
      <c r="B21" s="336"/>
    </row>
    <row r="22" spans="1:4">
      <c r="B22" s="337"/>
    </row>
    <row r="23" spans="1:4">
      <c r="B23" s="338"/>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C8" sqref="C8:AA28"/>
    </sheetView>
  </sheetViews>
  <sheetFormatPr defaultColWidth="9.140625" defaultRowHeight="12.75"/>
  <cols>
    <col min="1" max="1" width="11.85546875" style="430" bestFit="1" customWidth="1"/>
    <col min="2" max="2" width="58" style="430" customWidth="1"/>
    <col min="3" max="3" width="17.5703125" style="430" customWidth="1"/>
    <col min="4" max="4" width="15.42578125" style="430" customWidth="1"/>
    <col min="5" max="5" width="16" style="430" customWidth="1"/>
    <col min="6" max="6" width="22.140625" style="430" customWidth="1"/>
    <col min="7" max="7" width="17.7109375" style="430" bestFit="1" customWidth="1"/>
    <col min="8" max="8" width="15.42578125" style="430" customWidth="1"/>
    <col min="9" max="9" width="16" style="430" customWidth="1"/>
    <col min="10" max="10" width="22.140625" style="430" customWidth="1"/>
    <col min="11" max="11" width="18.42578125" style="430" customWidth="1"/>
    <col min="12" max="12" width="15.42578125" style="430" customWidth="1"/>
    <col min="13" max="13" width="16" style="430" customWidth="1"/>
    <col min="14" max="17" width="22.140625" style="430" customWidth="1"/>
    <col min="18" max="19" width="17" style="430" customWidth="1"/>
    <col min="20" max="21" width="16" style="430" customWidth="1"/>
    <col min="22" max="26" width="22.140625" style="430" customWidth="1"/>
    <col min="27" max="27" width="23.140625" style="430" bestFit="1" customWidth="1"/>
    <col min="28" max="28" width="20" style="430" customWidth="1"/>
    <col min="29" max="16384" width="9.140625" style="430"/>
  </cols>
  <sheetData>
    <row r="1" spans="1:28" ht="13.5">
      <c r="A1" s="336" t="s">
        <v>30</v>
      </c>
      <c r="B1" s="416" t="str">
        <f>'Info '!C2</f>
        <v>JSC Ziraat Bank Georgia</v>
      </c>
    </row>
    <row r="2" spans="1:28">
      <c r="A2" s="337" t="s">
        <v>31</v>
      </c>
      <c r="B2" s="720">
        <f>'1. key ratios '!B2</f>
        <v>46022</v>
      </c>
      <c r="C2" s="431"/>
    </row>
    <row r="3" spans="1:28">
      <c r="A3" s="338" t="s">
        <v>432</v>
      </c>
    </row>
    <row r="5" spans="1:28" ht="15" customHeight="1">
      <c r="A5" s="862" t="s">
        <v>647</v>
      </c>
      <c r="B5" s="863"/>
      <c r="C5" s="868" t="s">
        <v>433</v>
      </c>
      <c r="D5" s="869"/>
      <c r="E5" s="869"/>
      <c r="F5" s="869"/>
      <c r="G5" s="869"/>
      <c r="H5" s="869"/>
      <c r="I5" s="869"/>
      <c r="J5" s="869"/>
      <c r="K5" s="869"/>
      <c r="L5" s="869"/>
      <c r="M5" s="869"/>
      <c r="N5" s="869"/>
      <c r="O5" s="869"/>
      <c r="P5" s="869"/>
      <c r="Q5" s="869"/>
      <c r="R5" s="869"/>
      <c r="S5" s="869"/>
      <c r="T5" s="462"/>
      <c r="U5" s="462"/>
      <c r="V5" s="462"/>
      <c r="W5" s="462"/>
      <c r="X5" s="462"/>
      <c r="Y5" s="462"/>
      <c r="Z5" s="462"/>
      <c r="AA5" s="461"/>
      <c r="AB5" s="454"/>
    </row>
    <row r="6" spans="1:28" ht="12" customHeight="1">
      <c r="A6" s="864"/>
      <c r="B6" s="865"/>
      <c r="C6" s="870" t="s">
        <v>64</v>
      </c>
      <c r="D6" s="872" t="s">
        <v>646</v>
      </c>
      <c r="E6" s="872"/>
      <c r="F6" s="872"/>
      <c r="G6" s="872"/>
      <c r="H6" s="872" t="s">
        <v>645</v>
      </c>
      <c r="I6" s="872"/>
      <c r="J6" s="872"/>
      <c r="K6" s="872"/>
      <c r="L6" s="460"/>
      <c r="M6" s="873" t="s">
        <v>644</v>
      </c>
      <c r="N6" s="873"/>
      <c r="O6" s="873"/>
      <c r="P6" s="873"/>
      <c r="Q6" s="873"/>
      <c r="R6" s="873"/>
      <c r="S6" s="849"/>
      <c r="T6" s="459"/>
      <c r="U6" s="861" t="s">
        <v>643</v>
      </c>
      <c r="V6" s="861"/>
      <c r="W6" s="861"/>
      <c r="X6" s="861"/>
      <c r="Y6" s="861"/>
      <c r="Z6" s="861"/>
      <c r="AA6" s="854"/>
      <c r="AB6" s="458"/>
    </row>
    <row r="7" spans="1:28" ht="25.5">
      <c r="A7" s="866"/>
      <c r="B7" s="867"/>
      <c r="C7" s="871"/>
      <c r="D7" s="457"/>
      <c r="E7" s="455" t="s">
        <v>434</v>
      </c>
      <c r="F7" s="427" t="s">
        <v>641</v>
      </c>
      <c r="G7" s="429" t="s">
        <v>642</v>
      </c>
      <c r="H7" s="431"/>
      <c r="I7" s="455" t="s">
        <v>434</v>
      </c>
      <c r="J7" s="427" t="s">
        <v>641</v>
      </c>
      <c r="K7" s="429" t="s">
        <v>642</v>
      </c>
      <c r="L7" s="456"/>
      <c r="M7" s="455" t="s">
        <v>434</v>
      </c>
      <c r="N7" s="455" t="s">
        <v>641</v>
      </c>
      <c r="O7" s="455" t="s">
        <v>640</v>
      </c>
      <c r="P7" s="455" t="s">
        <v>639</v>
      </c>
      <c r="Q7" s="455" t="s">
        <v>638</v>
      </c>
      <c r="R7" s="427" t="s">
        <v>637</v>
      </c>
      <c r="S7" s="455" t="s">
        <v>636</v>
      </c>
      <c r="T7" s="456"/>
      <c r="U7" s="455" t="s">
        <v>434</v>
      </c>
      <c r="V7" s="455" t="s">
        <v>641</v>
      </c>
      <c r="W7" s="455" t="s">
        <v>640</v>
      </c>
      <c r="X7" s="455" t="s">
        <v>639</v>
      </c>
      <c r="Y7" s="455" t="s">
        <v>638</v>
      </c>
      <c r="Z7" s="427" t="s">
        <v>637</v>
      </c>
      <c r="AA7" s="455" t="s">
        <v>636</v>
      </c>
      <c r="AB7" s="454"/>
    </row>
    <row r="8" spans="1:28">
      <c r="A8" s="453">
        <v>1</v>
      </c>
      <c r="B8" s="423" t="s">
        <v>435</v>
      </c>
      <c r="C8" s="729">
        <v>248501835.463</v>
      </c>
      <c r="D8" s="729">
        <v>224147987.77280003</v>
      </c>
      <c r="E8" s="729">
        <v>22433802.809099998</v>
      </c>
      <c r="F8" s="729">
        <v>0</v>
      </c>
      <c r="G8" s="729">
        <v>0</v>
      </c>
      <c r="H8" s="729">
        <v>10362065.9794</v>
      </c>
      <c r="I8" s="729">
        <v>164671.67000000001</v>
      </c>
      <c r="J8" s="729">
        <v>2175832.3692000001</v>
      </c>
      <c r="K8" s="729">
        <v>0</v>
      </c>
      <c r="L8" s="729">
        <v>13991781.7108</v>
      </c>
      <c r="M8" s="729">
        <v>53303.121899999998</v>
      </c>
      <c r="N8" s="729">
        <v>355247.89560000005</v>
      </c>
      <c r="O8" s="729">
        <v>3547657.11</v>
      </c>
      <c r="P8" s="729">
        <v>5059998.0398999993</v>
      </c>
      <c r="Q8" s="729">
        <v>2092032.07</v>
      </c>
      <c r="R8" s="729">
        <v>0</v>
      </c>
      <c r="S8" s="729">
        <v>0</v>
      </c>
      <c r="T8" s="729">
        <v>0</v>
      </c>
      <c r="U8" s="729">
        <v>0</v>
      </c>
      <c r="V8" s="729">
        <v>0</v>
      </c>
      <c r="W8" s="729">
        <v>0</v>
      </c>
      <c r="X8" s="729">
        <v>0</v>
      </c>
      <c r="Y8" s="729">
        <v>0</v>
      </c>
      <c r="Z8" s="729">
        <v>0</v>
      </c>
      <c r="AA8" s="729">
        <v>0</v>
      </c>
      <c r="AB8" s="701"/>
    </row>
    <row r="9" spans="1:28">
      <c r="A9" s="418">
        <v>1.1000000000000001</v>
      </c>
      <c r="B9" s="452" t="s">
        <v>436</v>
      </c>
      <c r="C9" s="732"/>
      <c r="D9" s="726"/>
      <c r="E9" s="726"/>
      <c r="F9" s="726"/>
      <c r="G9" s="726"/>
      <c r="H9" s="726"/>
      <c r="I9" s="726"/>
      <c r="J9" s="726"/>
      <c r="K9" s="726"/>
      <c r="L9" s="726"/>
      <c r="M9" s="726"/>
      <c r="N9" s="726"/>
      <c r="O9" s="726"/>
      <c r="P9" s="726"/>
      <c r="Q9" s="726"/>
      <c r="R9" s="726"/>
      <c r="S9" s="726"/>
      <c r="T9" s="726"/>
      <c r="U9" s="726"/>
      <c r="V9" s="726"/>
      <c r="W9" s="726"/>
      <c r="X9" s="726"/>
      <c r="Y9" s="726"/>
      <c r="Z9" s="726"/>
      <c r="AA9" s="726"/>
      <c r="AB9" s="451"/>
    </row>
    <row r="10" spans="1:28">
      <c r="A10" s="418">
        <v>1.2</v>
      </c>
      <c r="B10" s="452" t="s">
        <v>437</v>
      </c>
      <c r="C10" s="732"/>
      <c r="D10" s="726"/>
      <c r="E10" s="726"/>
      <c r="F10" s="726"/>
      <c r="G10" s="726"/>
      <c r="H10" s="726"/>
      <c r="I10" s="726"/>
      <c r="J10" s="726"/>
      <c r="K10" s="726"/>
      <c r="L10" s="726"/>
      <c r="M10" s="726"/>
      <c r="N10" s="726"/>
      <c r="O10" s="726"/>
      <c r="P10" s="726"/>
      <c r="Q10" s="726"/>
      <c r="R10" s="726"/>
      <c r="S10" s="726"/>
      <c r="T10" s="726"/>
      <c r="U10" s="726"/>
      <c r="V10" s="726"/>
      <c r="W10" s="726"/>
      <c r="X10" s="726"/>
      <c r="Y10" s="726"/>
      <c r="Z10" s="726"/>
      <c r="AA10" s="726"/>
      <c r="AB10" s="451"/>
    </row>
    <row r="11" spans="1:28">
      <c r="A11" s="418">
        <v>1.3</v>
      </c>
      <c r="B11" s="452" t="s">
        <v>438</v>
      </c>
      <c r="C11" s="732"/>
      <c r="D11" s="726"/>
      <c r="E11" s="726"/>
      <c r="F11" s="726"/>
      <c r="G11" s="726"/>
      <c r="H11" s="726"/>
      <c r="I11" s="726"/>
      <c r="J11" s="726"/>
      <c r="K11" s="726"/>
      <c r="L11" s="726"/>
      <c r="M11" s="726"/>
      <c r="N11" s="726"/>
      <c r="O11" s="726"/>
      <c r="P11" s="726"/>
      <c r="Q11" s="726"/>
      <c r="R11" s="726"/>
      <c r="S11" s="726"/>
      <c r="T11" s="726"/>
      <c r="U11" s="726"/>
      <c r="V11" s="726"/>
      <c r="W11" s="726"/>
      <c r="X11" s="726"/>
      <c r="Y11" s="726"/>
      <c r="Z11" s="726"/>
      <c r="AA11" s="726"/>
      <c r="AB11" s="451"/>
    </row>
    <row r="12" spans="1:28">
      <c r="A12" s="418">
        <v>1.4</v>
      </c>
      <c r="B12" s="452" t="s">
        <v>439</v>
      </c>
      <c r="C12" s="732"/>
      <c r="D12" s="726"/>
      <c r="E12" s="726"/>
      <c r="F12" s="726"/>
      <c r="G12" s="726"/>
      <c r="H12" s="726"/>
      <c r="I12" s="726"/>
      <c r="J12" s="726"/>
      <c r="K12" s="726"/>
      <c r="L12" s="726"/>
      <c r="M12" s="726"/>
      <c r="N12" s="726"/>
      <c r="O12" s="726"/>
      <c r="P12" s="726"/>
      <c r="Q12" s="726"/>
      <c r="R12" s="726"/>
      <c r="S12" s="726"/>
      <c r="T12" s="726"/>
      <c r="U12" s="726"/>
      <c r="V12" s="726"/>
      <c r="W12" s="726"/>
      <c r="X12" s="726"/>
      <c r="Y12" s="726"/>
      <c r="Z12" s="726"/>
      <c r="AA12" s="726"/>
      <c r="AB12" s="451"/>
    </row>
    <row r="13" spans="1:28">
      <c r="A13" s="418">
        <v>1.5</v>
      </c>
      <c r="B13" s="452" t="s">
        <v>440</v>
      </c>
      <c r="C13" s="732">
        <v>208585332.7403</v>
      </c>
      <c r="D13" s="726">
        <v>188672589.01140001</v>
      </c>
      <c r="E13" s="726">
        <v>22383466.372499999</v>
      </c>
      <c r="F13" s="726"/>
      <c r="G13" s="726"/>
      <c r="H13" s="726">
        <v>9172584.5274999999</v>
      </c>
      <c r="I13" s="726">
        <v>164671.67000000001</v>
      </c>
      <c r="J13" s="726">
        <v>2175832.3692000001</v>
      </c>
      <c r="K13" s="726"/>
      <c r="L13" s="726">
        <v>10740159.201400001</v>
      </c>
      <c r="M13" s="726"/>
      <c r="N13" s="726">
        <v>45676.878100000002</v>
      </c>
      <c r="O13" s="726">
        <v>2845184.77</v>
      </c>
      <c r="P13" s="726">
        <v>3070932.0998999998</v>
      </c>
      <c r="Q13" s="726">
        <v>2085755.37</v>
      </c>
      <c r="R13" s="726"/>
      <c r="S13" s="726"/>
      <c r="T13" s="726"/>
      <c r="U13" s="726"/>
      <c r="V13" s="726"/>
      <c r="W13" s="726"/>
      <c r="X13" s="726"/>
      <c r="Y13" s="726"/>
      <c r="Z13" s="726"/>
      <c r="AA13" s="726"/>
      <c r="AB13" s="451"/>
    </row>
    <row r="14" spans="1:28">
      <c r="A14" s="418">
        <v>1.6</v>
      </c>
      <c r="B14" s="452" t="s">
        <v>441</v>
      </c>
      <c r="C14" s="732">
        <v>39916502.7227</v>
      </c>
      <c r="D14" s="726">
        <v>35475398.761399999</v>
      </c>
      <c r="E14" s="726">
        <v>50336.436600000001</v>
      </c>
      <c r="F14" s="726"/>
      <c r="G14" s="726"/>
      <c r="H14" s="726">
        <v>1189481.4519</v>
      </c>
      <c r="I14" s="726"/>
      <c r="J14" s="726"/>
      <c r="K14" s="726"/>
      <c r="L14" s="726">
        <v>3251622.5093999999</v>
      </c>
      <c r="M14" s="726">
        <v>53303.121899999998</v>
      </c>
      <c r="N14" s="726">
        <v>309571.01750000002</v>
      </c>
      <c r="O14" s="726">
        <v>702472.34</v>
      </c>
      <c r="P14" s="726">
        <v>1989065.94</v>
      </c>
      <c r="Q14" s="726">
        <v>6276.7</v>
      </c>
      <c r="R14" s="726"/>
      <c r="S14" s="726"/>
      <c r="T14" s="726"/>
      <c r="U14" s="726"/>
      <c r="V14" s="726"/>
      <c r="W14" s="726"/>
      <c r="X14" s="726"/>
      <c r="Y14" s="726"/>
      <c r="Z14" s="726"/>
      <c r="AA14" s="726"/>
      <c r="AB14" s="451"/>
    </row>
    <row r="15" spans="1:28">
      <c r="A15" s="453">
        <v>2</v>
      </c>
      <c r="B15" s="435" t="s">
        <v>442</v>
      </c>
      <c r="C15" s="729">
        <v>0</v>
      </c>
      <c r="D15" s="726">
        <v>0</v>
      </c>
      <c r="E15" s="726">
        <v>0</v>
      </c>
      <c r="F15" s="726">
        <v>0</v>
      </c>
      <c r="G15" s="726">
        <v>0</v>
      </c>
      <c r="H15" s="726">
        <v>0</v>
      </c>
      <c r="I15" s="726">
        <v>0</v>
      </c>
      <c r="J15" s="726">
        <v>0</v>
      </c>
      <c r="K15" s="726">
        <v>0</v>
      </c>
      <c r="L15" s="726">
        <v>0</v>
      </c>
      <c r="M15" s="726">
        <v>0</v>
      </c>
      <c r="N15" s="726">
        <v>0</v>
      </c>
      <c r="O15" s="726">
        <v>0</v>
      </c>
      <c r="P15" s="726">
        <v>0</v>
      </c>
      <c r="Q15" s="726">
        <v>0</v>
      </c>
      <c r="R15" s="726">
        <v>0</v>
      </c>
      <c r="S15" s="726">
        <v>0</v>
      </c>
      <c r="T15" s="726">
        <v>0</v>
      </c>
      <c r="U15" s="726">
        <v>0</v>
      </c>
      <c r="V15" s="726">
        <v>0</v>
      </c>
      <c r="W15" s="726">
        <v>0</v>
      </c>
      <c r="X15" s="726">
        <v>0</v>
      </c>
      <c r="Y15" s="726">
        <v>0</v>
      </c>
      <c r="Z15" s="726">
        <v>0</v>
      </c>
      <c r="AA15" s="726">
        <v>0</v>
      </c>
      <c r="AB15" s="451"/>
    </row>
    <row r="16" spans="1:28">
      <c r="A16" s="418">
        <v>2.1</v>
      </c>
      <c r="B16" s="452" t="s">
        <v>436</v>
      </c>
      <c r="C16" s="732"/>
      <c r="D16" s="726"/>
      <c r="E16" s="726"/>
      <c r="F16" s="726"/>
      <c r="G16" s="726"/>
      <c r="H16" s="726"/>
      <c r="I16" s="726"/>
      <c r="J16" s="726"/>
      <c r="K16" s="726"/>
      <c r="L16" s="726"/>
      <c r="M16" s="726"/>
      <c r="N16" s="726"/>
      <c r="O16" s="726"/>
      <c r="P16" s="726"/>
      <c r="Q16" s="726"/>
      <c r="R16" s="726"/>
      <c r="S16" s="726"/>
      <c r="T16" s="726"/>
      <c r="U16" s="726"/>
      <c r="V16" s="726"/>
      <c r="W16" s="726"/>
      <c r="X16" s="726"/>
      <c r="Y16" s="726"/>
      <c r="Z16" s="726"/>
      <c r="AA16" s="726"/>
      <c r="AB16" s="451"/>
    </row>
    <row r="17" spans="1:28">
      <c r="A17" s="418">
        <v>2.2000000000000002</v>
      </c>
      <c r="B17" s="452" t="s">
        <v>437</v>
      </c>
      <c r="C17" s="732"/>
      <c r="D17" s="726"/>
      <c r="E17" s="726"/>
      <c r="F17" s="726"/>
      <c r="G17" s="726"/>
      <c r="H17" s="726"/>
      <c r="I17" s="726"/>
      <c r="J17" s="726"/>
      <c r="K17" s="726"/>
      <c r="L17" s="726"/>
      <c r="M17" s="726"/>
      <c r="N17" s="726"/>
      <c r="O17" s="726"/>
      <c r="P17" s="726"/>
      <c r="Q17" s="726"/>
      <c r="R17" s="726"/>
      <c r="S17" s="726"/>
      <c r="T17" s="726"/>
      <c r="U17" s="726"/>
      <c r="V17" s="726"/>
      <c r="W17" s="726"/>
      <c r="X17" s="726"/>
      <c r="Y17" s="726"/>
      <c r="Z17" s="726"/>
      <c r="AA17" s="726"/>
      <c r="AB17" s="451"/>
    </row>
    <row r="18" spans="1:28">
      <c r="A18" s="418">
        <v>2.2999999999999998</v>
      </c>
      <c r="B18" s="452" t="s">
        <v>438</v>
      </c>
      <c r="C18" s="732"/>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451"/>
    </row>
    <row r="19" spans="1:28">
      <c r="A19" s="418">
        <v>2.4</v>
      </c>
      <c r="B19" s="452" t="s">
        <v>439</v>
      </c>
      <c r="C19" s="732"/>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451"/>
    </row>
    <row r="20" spans="1:28">
      <c r="A20" s="418">
        <v>2.5</v>
      </c>
      <c r="B20" s="452" t="s">
        <v>440</v>
      </c>
      <c r="C20" s="732"/>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451"/>
    </row>
    <row r="21" spans="1:28">
      <c r="A21" s="418">
        <v>2.6</v>
      </c>
      <c r="B21" s="452" t="s">
        <v>441</v>
      </c>
      <c r="C21" s="732"/>
      <c r="D21" s="726"/>
      <c r="E21" s="726"/>
      <c r="F21" s="726"/>
      <c r="G21" s="726"/>
      <c r="H21" s="726"/>
      <c r="I21" s="726"/>
      <c r="J21" s="726"/>
      <c r="K21" s="726"/>
      <c r="L21" s="726"/>
      <c r="M21" s="726"/>
      <c r="N21" s="726"/>
      <c r="O21" s="726"/>
      <c r="P21" s="726"/>
      <c r="Q21" s="726"/>
      <c r="R21" s="726"/>
      <c r="S21" s="726"/>
      <c r="T21" s="726"/>
      <c r="U21" s="726"/>
      <c r="V21" s="726"/>
      <c r="W21" s="726"/>
      <c r="X21" s="726"/>
      <c r="Y21" s="726"/>
      <c r="Z21" s="726"/>
      <c r="AA21" s="726"/>
      <c r="AB21" s="451"/>
    </row>
    <row r="22" spans="1:28">
      <c r="A22" s="453">
        <v>3</v>
      </c>
      <c r="B22" s="423" t="s">
        <v>482</v>
      </c>
      <c r="C22" s="729">
        <v>82090842.0458</v>
      </c>
      <c r="D22" s="729">
        <v>81303448.665800005</v>
      </c>
      <c r="E22" s="733"/>
      <c r="F22" s="733"/>
      <c r="G22" s="733"/>
      <c r="H22" s="729">
        <v>787393.38</v>
      </c>
      <c r="I22" s="733"/>
      <c r="J22" s="733"/>
      <c r="K22" s="733"/>
      <c r="L22" s="729">
        <v>0</v>
      </c>
      <c r="M22" s="733"/>
      <c r="N22" s="733"/>
      <c r="O22" s="733"/>
      <c r="P22" s="733"/>
      <c r="Q22" s="733"/>
      <c r="R22" s="733"/>
      <c r="S22" s="733"/>
      <c r="T22" s="729">
        <v>0</v>
      </c>
      <c r="U22" s="733"/>
      <c r="V22" s="733"/>
      <c r="W22" s="733"/>
      <c r="X22" s="733"/>
      <c r="Y22" s="733"/>
      <c r="Z22" s="733"/>
      <c r="AA22" s="733"/>
      <c r="AB22" s="451"/>
    </row>
    <row r="23" spans="1:28">
      <c r="A23" s="418">
        <v>3.1</v>
      </c>
      <c r="B23" s="452" t="s">
        <v>436</v>
      </c>
      <c r="C23" s="732"/>
      <c r="D23" s="729"/>
      <c r="E23" s="733"/>
      <c r="F23" s="733"/>
      <c r="G23" s="733"/>
      <c r="H23" s="729"/>
      <c r="I23" s="733"/>
      <c r="J23" s="733"/>
      <c r="K23" s="733"/>
      <c r="L23" s="729"/>
      <c r="M23" s="733"/>
      <c r="N23" s="733"/>
      <c r="O23" s="733"/>
      <c r="P23" s="733"/>
      <c r="Q23" s="733"/>
      <c r="R23" s="733"/>
      <c r="S23" s="733"/>
      <c r="T23" s="729"/>
      <c r="U23" s="733"/>
      <c r="V23" s="733"/>
      <c r="W23" s="733"/>
      <c r="X23" s="733"/>
      <c r="Y23" s="733"/>
      <c r="Z23" s="733"/>
      <c r="AA23" s="733"/>
      <c r="AB23" s="451"/>
    </row>
    <row r="24" spans="1:28">
      <c r="A24" s="418">
        <v>3.2</v>
      </c>
      <c r="B24" s="452" t="s">
        <v>437</v>
      </c>
      <c r="C24" s="732"/>
      <c r="D24" s="729"/>
      <c r="E24" s="733"/>
      <c r="F24" s="733"/>
      <c r="G24" s="733"/>
      <c r="H24" s="729"/>
      <c r="I24" s="733"/>
      <c r="J24" s="733"/>
      <c r="K24" s="733"/>
      <c r="L24" s="729"/>
      <c r="M24" s="733"/>
      <c r="N24" s="733"/>
      <c r="O24" s="733"/>
      <c r="P24" s="733"/>
      <c r="Q24" s="733"/>
      <c r="R24" s="733"/>
      <c r="S24" s="733"/>
      <c r="T24" s="729"/>
      <c r="U24" s="733"/>
      <c r="V24" s="733"/>
      <c r="W24" s="733"/>
      <c r="X24" s="733"/>
      <c r="Y24" s="733"/>
      <c r="Z24" s="733"/>
      <c r="AA24" s="733"/>
      <c r="AB24" s="451"/>
    </row>
    <row r="25" spans="1:28">
      <c r="A25" s="418">
        <v>3.3</v>
      </c>
      <c r="B25" s="452" t="s">
        <v>438</v>
      </c>
      <c r="C25" s="732">
        <v>22627117.4672</v>
      </c>
      <c r="D25" s="729">
        <v>22627117.4672</v>
      </c>
      <c r="E25" s="733"/>
      <c r="F25" s="733"/>
      <c r="G25" s="733"/>
      <c r="H25" s="729"/>
      <c r="I25" s="733"/>
      <c r="J25" s="733"/>
      <c r="K25" s="733"/>
      <c r="L25" s="729"/>
      <c r="M25" s="733"/>
      <c r="N25" s="733"/>
      <c r="O25" s="733"/>
      <c r="P25" s="733"/>
      <c r="Q25" s="733"/>
      <c r="R25" s="733"/>
      <c r="S25" s="733"/>
      <c r="T25" s="729"/>
      <c r="U25" s="733"/>
      <c r="V25" s="733"/>
      <c r="W25" s="733"/>
      <c r="X25" s="733"/>
      <c r="Y25" s="733"/>
      <c r="Z25" s="733"/>
      <c r="AA25" s="733"/>
      <c r="AB25" s="451"/>
    </row>
    <row r="26" spans="1:28">
      <c r="A26" s="418">
        <v>3.4</v>
      </c>
      <c r="B26" s="452" t="s">
        <v>439</v>
      </c>
      <c r="C26" s="732"/>
      <c r="D26" s="729"/>
      <c r="E26" s="733"/>
      <c r="F26" s="733"/>
      <c r="G26" s="733"/>
      <c r="H26" s="729"/>
      <c r="I26" s="733"/>
      <c r="J26" s="733"/>
      <c r="K26" s="733"/>
      <c r="L26" s="729"/>
      <c r="M26" s="733"/>
      <c r="N26" s="733"/>
      <c r="O26" s="733"/>
      <c r="P26" s="733"/>
      <c r="Q26" s="733"/>
      <c r="R26" s="733"/>
      <c r="S26" s="733"/>
      <c r="T26" s="729"/>
      <c r="U26" s="733"/>
      <c r="V26" s="733"/>
      <c r="W26" s="733"/>
      <c r="X26" s="733"/>
      <c r="Y26" s="733"/>
      <c r="Z26" s="733"/>
      <c r="AA26" s="733"/>
      <c r="AB26" s="451"/>
    </row>
    <row r="27" spans="1:28">
      <c r="A27" s="418">
        <v>3.5</v>
      </c>
      <c r="B27" s="452" t="s">
        <v>440</v>
      </c>
      <c r="C27" s="732">
        <v>57607395.150899999</v>
      </c>
      <c r="D27" s="729">
        <v>56820001.770900004</v>
      </c>
      <c r="E27" s="733"/>
      <c r="F27" s="733"/>
      <c r="G27" s="733"/>
      <c r="H27" s="729">
        <v>787393.38</v>
      </c>
      <c r="I27" s="733"/>
      <c r="J27" s="733"/>
      <c r="K27" s="733"/>
      <c r="L27" s="729"/>
      <c r="M27" s="733"/>
      <c r="N27" s="733"/>
      <c r="O27" s="733"/>
      <c r="P27" s="733"/>
      <c r="Q27" s="733"/>
      <c r="R27" s="733"/>
      <c r="S27" s="733"/>
      <c r="T27" s="729"/>
      <c r="U27" s="733"/>
      <c r="V27" s="733"/>
      <c r="W27" s="733"/>
      <c r="X27" s="733"/>
      <c r="Y27" s="733"/>
      <c r="Z27" s="733"/>
      <c r="AA27" s="733"/>
      <c r="AB27" s="451"/>
    </row>
    <row r="28" spans="1:28">
      <c r="A28" s="418">
        <v>3.6</v>
      </c>
      <c r="B28" s="452" t="s">
        <v>441</v>
      </c>
      <c r="C28" s="732">
        <v>1856329.4276999999</v>
      </c>
      <c r="D28" s="729">
        <v>1856329.4276999999</v>
      </c>
      <c r="E28" s="733"/>
      <c r="F28" s="733"/>
      <c r="G28" s="733"/>
      <c r="H28" s="729"/>
      <c r="I28" s="733"/>
      <c r="J28" s="733"/>
      <c r="K28" s="733"/>
      <c r="L28" s="729"/>
      <c r="M28" s="733"/>
      <c r="N28" s="733"/>
      <c r="O28" s="733"/>
      <c r="P28" s="733"/>
      <c r="Q28" s="733"/>
      <c r="R28" s="733"/>
      <c r="S28" s="733"/>
      <c r="T28" s="729"/>
      <c r="U28" s="733"/>
      <c r="V28" s="733"/>
      <c r="W28" s="733"/>
      <c r="X28" s="733"/>
      <c r="Y28" s="733"/>
      <c r="Z28" s="733"/>
      <c r="AA28" s="733"/>
      <c r="AB28" s="45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90" zoomScaleNormal="90" workbookViewId="0">
      <selection activeCell="C8" sqref="C8:AA22"/>
    </sheetView>
  </sheetViews>
  <sheetFormatPr defaultColWidth="9.140625" defaultRowHeight="12.75"/>
  <cols>
    <col min="1" max="1" width="11.85546875" style="430" bestFit="1" customWidth="1"/>
    <col min="2" max="2" width="90.140625" style="430" bestFit="1" customWidth="1"/>
    <col min="3" max="3" width="17.140625" style="430" customWidth="1"/>
    <col min="4" max="4" width="13.85546875" style="430" customWidth="1"/>
    <col min="5" max="6" width="17.140625" style="430" customWidth="1"/>
    <col min="7" max="7" width="15.28515625" style="430" customWidth="1"/>
    <col min="8" max="8" width="13.85546875" style="430" customWidth="1"/>
    <col min="9" max="10" width="17.140625" style="430" customWidth="1"/>
    <col min="11" max="11" width="15.85546875" style="430" bestFit="1" customWidth="1"/>
    <col min="12" max="12" width="13.85546875" style="430" customWidth="1"/>
    <col min="13" max="19" width="15.140625" style="430" customWidth="1"/>
    <col min="20" max="20" width="11.42578125" style="430" customWidth="1"/>
    <col min="21" max="27" width="12" style="430" customWidth="1"/>
    <col min="28" max="16384" width="9.140625" style="430"/>
  </cols>
  <sheetData>
    <row r="1" spans="1:27" ht="13.5">
      <c r="A1" s="336" t="s">
        <v>30</v>
      </c>
      <c r="B1" s="416" t="str">
        <f>'Info '!C2</f>
        <v>JSC Ziraat Bank Georgia</v>
      </c>
    </row>
    <row r="2" spans="1:27">
      <c r="A2" s="337" t="s">
        <v>31</v>
      </c>
      <c r="B2" s="720">
        <f>'1. key ratios '!B2</f>
        <v>46022</v>
      </c>
    </row>
    <row r="3" spans="1:27">
      <c r="A3" s="338" t="s">
        <v>444</v>
      </c>
      <c r="C3" s="432"/>
    </row>
    <row r="4" spans="1:27" ht="13.5" thickBot="1">
      <c r="A4" s="338"/>
      <c r="B4" s="487"/>
      <c r="C4" s="432"/>
    </row>
    <row r="5" spans="1:27" s="463" customFormat="1" ht="13.5" customHeight="1">
      <c r="A5" s="874" t="s">
        <v>650</v>
      </c>
      <c r="B5" s="875"/>
      <c r="C5" s="883" t="s">
        <v>649</v>
      </c>
      <c r="D5" s="884"/>
      <c r="E5" s="884"/>
      <c r="F5" s="884"/>
      <c r="G5" s="884"/>
      <c r="H5" s="884"/>
      <c r="I5" s="884"/>
      <c r="J5" s="884"/>
      <c r="K5" s="884"/>
      <c r="L5" s="884"/>
      <c r="M5" s="884"/>
      <c r="N5" s="884"/>
      <c r="O5" s="884"/>
      <c r="P5" s="884"/>
      <c r="Q5" s="884"/>
      <c r="R5" s="884"/>
      <c r="S5" s="885"/>
      <c r="T5" s="462"/>
      <c r="U5" s="462"/>
      <c r="V5" s="462"/>
      <c r="W5" s="462"/>
      <c r="X5" s="462"/>
      <c r="Y5" s="462"/>
      <c r="Z5" s="462"/>
      <c r="AA5" s="461"/>
    </row>
    <row r="6" spans="1:27" s="463" customFormat="1" ht="12" customHeight="1">
      <c r="A6" s="876"/>
      <c r="B6" s="877"/>
      <c r="C6" s="880" t="s">
        <v>64</v>
      </c>
      <c r="D6" s="872" t="s">
        <v>646</v>
      </c>
      <c r="E6" s="872"/>
      <c r="F6" s="872"/>
      <c r="G6" s="872"/>
      <c r="H6" s="872" t="s">
        <v>645</v>
      </c>
      <c r="I6" s="872"/>
      <c r="J6" s="872"/>
      <c r="K6" s="872"/>
      <c r="L6" s="460"/>
      <c r="M6" s="873" t="s">
        <v>644</v>
      </c>
      <c r="N6" s="873"/>
      <c r="O6" s="873"/>
      <c r="P6" s="873"/>
      <c r="Q6" s="873"/>
      <c r="R6" s="873"/>
      <c r="S6" s="882"/>
      <c r="T6" s="462"/>
      <c r="U6" s="861" t="s">
        <v>643</v>
      </c>
      <c r="V6" s="861"/>
      <c r="W6" s="861"/>
      <c r="X6" s="861"/>
      <c r="Y6" s="861"/>
      <c r="Z6" s="861"/>
      <c r="AA6" s="854"/>
    </row>
    <row r="7" spans="1:27" s="463" customFormat="1" ht="25.5">
      <c r="A7" s="878"/>
      <c r="B7" s="879"/>
      <c r="C7" s="881"/>
      <c r="D7" s="457"/>
      <c r="E7" s="455" t="s">
        <v>434</v>
      </c>
      <c r="F7" s="427" t="s">
        <v>641</v>
      </c>
      <c r="G7" s="429" t="s">
        <v>642</v>
      </c>
      <c r="H7" s="486"/>
      <c r="I7" s="455" t="s">
        <v>434</v>
      </c>
      <c r="J7" s="427" t="s">
        <v>641</v>
      </c>
      <c r="K7" s="429" t="s">
        <v>642</v>
      </c>
      <c r="L7" s="456"/>
      <c r="M7" s="455" t="s">
        <v>434</v>
      </c>
      <c r="N7" s="427" t="s">
        <v>641</v>
      </c>
      <c r="O7" s="427" t="s">
        <v>640</v>
      </c>
      <c r="P7" s="427" t="s">
        <v>639</v>
      </c>
      <c r="Q7" s="427" t="s">
        <v>638</v>
      </c>
      <c r="R7" s="427" t="s">
        <v>637</v>
      </c>
      <c r="S7" s="485" t="s">
        <v>636</v>
      </c>
      <c r="T7" s="484"/>
      <c r="U7" s="455" t="s">
        <v>434</v>
      </c>
      <c r="V7" s="455" t="s">
        <v>641</v>
      </c>
      <c r="W7" s="455" t="s">
        <v>640</v>
      </c>
      <c r="X7" s="455" t="s">
        <v>639</v>
      </c>
      <c r="Y7" s="455" t="s">
        <v>638</v>
      </c>
      <c r="Z7" s="427" t="s">
        <v>637</v>
      </c>
      <c r="AA7" s="455" t="s">
        <v>636</v>
      </c>
    </row>
    <row r="8" spans="1:27">
      <c r="A8" s="483">
        <v>1</v>
      </c>
      <c r="B8" s="482" t="s">
        <v>435</v>
      </c>
      <c r="C8" s="734">
        <v>248501835.463</v>
      </c>
      <c r="D8" s="726">
        <v>224147987.7728</v>
      </c>
      <c r="E8" s="726">
        <v>22433802.809099998</v>
      </c>
      <c r="F8" s="726"/>
      <c r="G8" s="726"/>
      <c r="H8" s="726">
        <v>10362065.9794</v>
      </c>
      <c r="I8" s="726">
        <v>164671.67000000001</v>
      </c>
      <c r="J8" s="726">
        <v>2175832.3692000001</v>
      </c>
      <c r="K8" s="726"/>
      <c r="L8" s="726">
        <v>13991781.7108</v>
      </c>
      <c r="M8" s="726">
        <v>53303.121899999998</v>
      </c>
      <c r="N8" s="726">
        <v>355247.89559999999</v>
      </c>
      <c r="O8" s="726">
        <v>3547657.11</v>
      </c>
      <c r="P8" s="726">
        <v>5059998.0399000002</v>
      </c>
      <c r="Q8" s="726">
        <v>2092032.07</v>
      </c>
      <c r="R8" s="726"/>
      <c r="S8" s="699"/>
      <c r="T8" s="699"/>
      <c r="U8" s="699"/>
      <c r="V8" s="699"/>
      <c r="W8" s="699"/>
      <c r="X8" s="699"/>
      <c r="Y8" s="699"/>
      <c r="Z8" s="699"/>
      <c r="AA8" s="702"/>
    </row>
    <row r="9" spans="1:27">
      <c r="A9" s="480">
        <v>1.1000000000000001</v>
      </c>
      <c r="B9" s="481" t="s">
        <v>445</v>
      </c>
      <c r="C9" s="735">
        <v>215136281.95570001</v>
      </c>
      <c r="D9" s="726">
        <v>190850122.74739999</v>
      </c>
      <c r="E9" s="726">
        <v>22383466.372499999</v>
      </c>
      <c r="F9" s="726"/>
      <c r="G9" s="726"/>
      <c r="H9" s="726">
        <v>10353957.319399999</v>
      </c>
      <c r="I9" s="726">
        <v>164671.67000000001</v>
      </c>
      <c r="J9" s="726">
        <v>2175832.3692000001</v>
      </c>
      <c r="K9" s="726"/>
      <c r="L9" s="726">
        <v>13932201.888900001</v>
      </c>
      <c r="M9" s="726"/>
      <c r="N9" s="726">
        <v>355247.89559999999</v>
      </c>
      <c r="O9" s="726">
        <v>3547657.11</v>
      </c>
      <c r="P9" s="726">
        <v>5059998.0399000002</v>
      </c>
      <c r="Q9" s="726">
        <v>2085755.37</v>
      </c>
      <c r="R9" s="726"/>
      <c r="S9" s="699"/>
      <c r="T9" s="699"/>
      <c r="U9" s="699"/>
      <c r="V9" s="699"/>
      <c r="W9" s="699"/>
      <c r="X9" s="699"/>
      <c r="Y9" s="699"/>
      <c r="Z9" s="699"/>
      <c r="AA9" s="702"/>
    </row>
    <row r="10" spans="1:27">
      <c r="A10" s="478" t="s">
        <v>14</v>
      </c>
      <c r="B10" s="479" t="s">
        <v>446</v>
      </c>
      <c r="C10" s="736">
        <v>193786005.4878</v>
      </c>
      <c r="D10" s="726">
        <v>169499846.27950001</v>
      </c>
      <c r="E10" s="726">
        <v>1033189.9046</v>
      </c>
      <c r="F10" s="726"/>
      <c r="G10" s="726"/>
      <c r="H10" s="726">
        <v>10353957.319399999</v>
      </c>
      <c r="I10" s="726">
        <v>164671.67000000001</v>
      </c>
      <c r="J10" s="726">
        <v>2175832.3692000001</v>
      </c>
      <c r="K10" s="726"/>
      <c r="L10" s="726">
        <v>13932201.888900001</v>
      </c>
      <c r="M10" s="726"/>
      <c r="N10" s="726">
        <v>355247.89559999999</v>
      </c>
      <c r="O10" s="726">
        <v>3547657.11</v>
      </c>
      <c r="P10" s="726">
        <v>5059998.0399000002</v>
      </c>
      <c r="Q10" s="726">
        <v>2085755.37</v>
      </c>
      <c r="R10" s="726"/>
      <c r="S10" s="699"/>
      <c r="T10" s="699"/>
      <c r="U10" s="699"/>
      <c r="V10" s="699"/>
      <c r="W10" s="699"/>
      <c r="X10" s="699"/>
      <c r="Y10" s="699"/>
      <c r="Z10" s="699"/>
      <c r="AA10" s="702"/>
    </row>
    <row r="11" spans="1:27">
      <c r="A11" s="477" t="s">
        <v>447</v>
      </c>
      <c r="B11" s="476" t="s">
        <v>448</v>
      </c>
      <c r="C11" s="737">
        <v>102678940.5583</v>
      </c>
      <c r="D11" s="726">
        <v>83700282.957699999</v>
      </c>
      <c r="E11" s="726"/>
      <c r="F11" s="726"/>
      <c r="G11" s="726"/>
      <c r="H11" s="726">
        <v>6779177.1322999997</v>
      </c>
      <c r="I11" s="726"/>
      <c r="J11" s="726">
        <v>145170.43</v>
      </c>
      <c r="K11" s="726"/>
      <c r="L11" s="726">
        <v>12199480.4683</v>
      </c>
      <c r="M11" s="726"/>
      <c r="N11" s="726">
        <v>309571.01750000002</v>
      </c>
      <c r="O11" s="726">
        <v>2120719.0274</v>
      </c>
      <c r="P11" s="726">
        <v>4917860.1100000003</v>
      </c>
      <c r="Q11" s="726">
        <v>2085755.37</v>
      </c>
      <c r="R11" s="726"/>
      <c r="S11" s="699"/>
      <c r="T11" s="699"/>
      <c r="U11" s="699"/>
      <c r="V11" s="699"/>
      <c r="W11" s="699"/>
      <c r="X11" s="699"/>
      <c r="Y11" s="699"/>
      <c r="Z11" s="699"/>
      <c r="AA11" s="702"/>
    </row>
    <row r="12" spans="1:27">
      <c r="A12" s="477" t="s">
        <v>449</v>
      </c>
      <c r="B12" s="476" t="s">
        <v>450</v>
      </c>
      <c r="C12" s="737">
        <v>32819219.011599999</v>
      </c>
      <c r="D12" s="726">
        <v>30067324.661200002</v>
      </c>
      <c r="E12" s="726"/>
      <c r="F12" s="726"/>
      <c r="G12" s="726"/>
      <c r="H12" s="726">
        <v>1414237.9992</v>
      </c>
      <c r="I12" s="726">
        <v>164671.67000000001</v>
      </c>
      <c r="J12" s="726">
        <v>708252.18920000002</v>
      </c>
      <c r="K12" s="726"/>
      <c r="L12" s="726">
        <v>1337656.3511999999</v>
      </c>
      <c r="M12" s="726"/>
      <c r="N12" s="726"/>
      <c r="O12" s="726">
        <v>1233631.9812</v>
      </c>
      <c r="P12" s="726"/>
      <c r="Q12" s="726"/>
      <c r="R12" s="726"/>
      <c r="S12" s="699"/>
      <c r="T12" s="699"/>
      <c r="U12" s="699"/>
      <c r="V12" s="699"/>
      <c r="W12" s="699"/>
      <c r="X12" s="699"/>
      <c r="Y12" s="699"/>
      <c r="Z12" s="699"/>
      <c r="AA12" s="702"/>
    </row>
    <row r="13" spans="1:27">
      <c r="A13" s="477" t="s">
        <v>451</v>
      </c>
      <c r="B13" s="476" t="s">
        <v>452</v>
      </c>
      <c r="C13" s="737">
        <v>43178241.752400003</v>
      </c>
      <c r="D13" s="726">
        <v>42017067.733099997</v>
      </c>
      <c r="E13" s="726"/>
      <c r="F13" s="726"/>
      <c r="G13" s="726"/>
      <c r="H13" s="726">
        <v>967867.9179</v>
      </c>
      <c r="I13" s="726"/>
      <c r="J13" s="726">
        <v>513977.25</v>
      </c>
      <c r="K13" s="726"/>
      <c r="L13" s="726">
        <v>193306.10140000001</v>
      </c>
      <c r="M13" s="726"/>
      <c r="N13" s="726"/>
      <c r="O13" s="726">
        <v>193306.10140000001</v>
      </c>
      <c r="P13" s="726"/>
      <c r="Q13" s="726"/>
      <c r="R13" s="726"/>
      <c r="S13" s="699"/>
      <c r="T13" s="699"/>
      <c r="U13" s="699"/>
      <c r="V13" s="699"/>
      <c r="W13" s="699"/>
      <c r="X13" s="699"/>
      <c r="Y13" s="699"/>
      <c r="Z13" s="699"/>
      <c r="AA13" s="702"/>
    </row>
    <row r="14" spans="1:27">
      <c r="A14" s="477" t="s">
        <v>453</v>
      </c>
      <c r="B14" s="476" t="s">
        <v>454</v>
      </c>
      <c r="C14" s="737">
        <v>15109604.1655</v>
      </c>
      <c r="D14" s="726">
        <v>13715170.9275</v>
      </c>
      <c r="E14" s="726">
        <v>1033189.9046</v>
      </c>
      <c r="F14" s="726"/>
      <c r="G14" s="726"/>
      <c r="H14" s="726">
        <v>1192674.27</v>
      </c>
      <c r="I14" s="726"/>
      <c r="J14" s="726">
        <v>808432.5</v>
      </c>
      <c r="K14" s="726"/>
      <c r="L14" s="726">
        <v>201758.96799999999</v>
      </c>
      <c r="M14" s="726"/>
      <c r="N14" s="726">
        <v>45676.878100000002</v>
      </c>
      <c r="O14" s="726"/>
      <c r="P14" s="726">
        <v>142137.92989999999</v>
      </c>
      <c r="Q14" s="726"/>
      <c r="R14" s="726"/>
      <c r="S14" s="699"/>
      <c r="T14" s="699"/>
      <c r="U14" s="699"/>
      <c r="V14" s="699"/>
      <c r="W14" s="699"/>
      <c r="X14" s="699"/>
      <c r="Y14" s="699"/>
      <c r="Z14" s="699"/>
      <c r="AA14" s="702"/>
    </row>
    <row r="15" spans="1:27">
      <c r="A15" s="475">
        <v>1.2</v>
      </c>
      <c r="B15" s="473" t="s">
        <v>648</v>
      </c>
      <c r="C15" s="738">
        <v>5429338.9400000004</v>
      </c>
      <c r="D15" s="726">
        <v>1816718.54</v>
      </c>
      <c r="E15" s="726">
        <v>20121.650000000001</v>
      </c>
      <c r="F15" s="726"/>
      <c r="G15" s="726"/>
      <c r="H15" s="726">
        <v>343066.61</v>
      </c>
      <c r="I15" s="726">
        <v>8116.6</v>
      </c>
      <c r="J15" s="726">
        <v>87428.26</v>
      </c>
      <c r="K15" s="726"/>
      <c r="L15" s="726">
        <v>3269553.79</v>
      </c>
      <c r="M15" s="726"/>
      <c r="N15" s="726">
        <v>139179.42000000001</v>
      </c>
      <c r="O15" s="726">
        <v>1121677.4099999999</v>
      </c>
      <c r="P15" s="726">
        <v>1068679.58</v>
      </c>
      <c r="Q15" s="726">
        <v>270977.43</v>
      </c>
      <c r="R15" s="726"/>
      <c r="S15" s="699"/>
      <c r="T15" s="699"/>
      <c r="U15" s="699"/>
      <c r="V15" s="699"/>
      <c r="W15" s="699"/>
      <c r="X15" s="699"/>
      <c r="Y15" s="699"/>
      <c r="Z15" s="699"/>
      <c r="AA15" s="702"/>
    </row>
    <row r="16" spans="1:27">
      <c r="A16" s="474">
        <v>1.3</v>
      </c>
      <c r="B16" s="473" t="s">
        <v>493</v>
      </c>
      <c r="C16" s="739"/>
      <c r="D16" s="740"/>
      <c r="E16" s="740"/>
      <c r="F16" s="740"/>
      <c r="G16" s="740"/>
      <c r="H16" s="740"/>
      <c r="I16" s="740"/>
      <c r="J16" s="740"/>
      <c r="K16" s="740"/>
      <c r="L16" s="740"/>
      <c r="M16" s="740"/>
      <c r="N16" s="740"/>
      <c r="O16" s="740"/>
      <c r="P16" s="740"/>
      <c r="Q16" s="740"/>
      <c r="R16" s="740"/>
      <c r="S16" s="703"/>
      <c r="T16" s="703"/>
      <c r="U16" s="703"/>
      <c r="V16" s="703"/>
      <c r="W16" s="703"/>
      <c r="X16" s="703"/>
      <c r="Y16" s="703"/>
      <c r="Z16" s="703"/>
      <c r="AA16" s="704"/>
    </row>
    <row r="17" spans="1:27" s="463" customFormat="1">
      <c r="A17" s="471" t="s">
        <v>455</v>
      </c>
      <c r="B17" s="472" t="s">
        <v>456</v>
      </c>
      <c r="C17" s="741">
        <v>213165602.6031</v>
      </c>
      <c r="D17" s="727">
        <v>189030158.6004</v>
      </c>
      <c r="E17" s="727">
        <v>21246439.904599998</v>
      </c>
      <c r="F17" s="727"/>
      <c r="G17" s="727"/>
      <c r="H17" s="727">
        <v>10203242.1138</v>
      </c>
      <c r="I17" s="727">
        <v>164671.67000000001</v>
      </c>
      <c r="J17" s="727">
        <v>2175832.3692000001</v>
      </c>
      <c r="K17" s="727"/>
      <c r="L17" s="727">
        <v>13932201.888900001</v>
      </c>
      <c r="M17" s="727"/>
      <c r="N17" s="727">
        <v>355247.89559999999</v>
      </c>
      <c r="O17" s="727">
        <v>3547657.11</v>
      </c>
      <c r="P17" s="727">
        <v>5059998.0399000002</v>
      </c>
      <c r="Q17" s="727">
        <v>2085755.37</v>
      </c>
      <c r="R17" s="727"/>
      <c r="S17" s="700"/>
      <c r="T17" s="700"/>
      <c r="U17" s="700"/>
      <c r="V17" s="700"/>
      <c r="W17" s="700"/>
      <c r="X17" s="700"/>
      <c r="Y17" s="700"/>
      <c r="Z17" s="700"/>
      <c r="AA17" s="705"/>
    </row>
    <row r="18" spans="1:27" s="463" customFormat="1">
      <c r="A18" s="468" t="s">
        <v>457</v>
      </c>
      <c r="B18" s="469" t="s">
        <v>458</v>
      </c>
      <c r="C18" s="742">
        <v>192952352.6031</v>
      </c>
      <c r="D18" s="727">
        <v>168816908.6004</v>
      </c>
      <c r="E18" s="727">
        <v>1033189.9046</v>
      </c>
      <c r="F18" s="727"/>
      <c r="G18" s="727"/>
      <c r="H18" s="727">
        <v>10203242.1138</v>
      </c>
      <c r="I18" s="727">
        <v>164671.67000000001</v>
      </c>
      <c r="J18" s="727">
        <v>2175832.3692000001</v>
      </c>
      <c r="K18" s="727"/>
      <c r="L18" s="727">
        <v>13932201.888900001</v>
      </c>
      <c r="M18" s="727"/>
      <c r="N18" s="727">
        <v>355247.89559999999</v>
      </c>
      <c r="O18" s="727">
        <v>3547657.11</v>
      </c>
      <c r="P18" s="727">
        <v>5059998.0399000002</v>
      </c>
      <c r="Q18" s="727">
        <v>2085755.37</v>
      </c>
      <c r="R18" s="727"/>
      <c r="S18" s="700"/>
      <c r="T18" s="700"/>
      <c r="U18" s="700"/>
      <c r="V18" s="700"/>
      <c r="W18" s="700"/>
      <c r="X18" s="700"/>
      <c r="Y18" s="700"/>
      <c r="Z18" s="700"/>
      <c r="AA18" s="705"/>
    </row>
    <row r="19" spans="1:27" s="463" customFormat="1">
      <c r="A19" s="471" t="s">
        <v>459</v>
      </c>
      <c r="B19" s="470" t="s">
        <v>460</v>
      </c>
      <c r="C19" s="743">
        <v>247776685.5433</v>
      </c>
      <c r="D19" s="727">
        <v>192635858.13769999</v>
      </c>
      <c r="E19" s="727">
        <v>1339204.4682</v>
      </c>
      <c r="F19" s="727"/>
      <c r="G19" s="727"/>
      <c r="H19" s="727">
        <v>36188545.816</v>
      </c>
      <c r="I19" s="727">
        <v>168873.7273</v>
      </c>
      <c r="J19" s="727">
        <v>1252784.243</v>
      </c>
      <c r="K19" s="727"/>
      <c r="L19" s="727">
        <v>18952281.589600001</v>
      </c>
      <c r="M19" s="727"/>
      <c r="N19" s="727">
        <v>305117.65139999997</v>
      </c>
      <c r="O19" s="727">
        <v>2400628.6612999998</v>
      </c>
      <c r="P19" s="727">
        <v>6085178.4106999999</v>
      </c>
      <c r="Q19" s="727">
        <v>6387550.4500000002</v>
      </c>
      <c r="R19" s="727"/>
      <c r="S19" s="700"/>
      <c r="T19" s="700"/>
      <c r="U19" s="700"/>
      <c r="V19" s="700"/>
      <c r="W19" s="700"/>
      <c r="X19" s="700"/>
      <c r="Y19" s="700"/>
      <c r="Z19" s="700"/>
      <c r="AA19" s="705"/>
    </row>
    <row r="20" spans="1:27" s="463" customFormat="1">
      <c r="A20" s="468" t="s">
        <v>461</v>
      </c>
      <c r="B20" s="469" t="s">
        <v>458</v>
      </c>
      <c r="C20" s="742">
        <v>247776685.5433</v>
      </c>
      <c r="D20" s="727">
        <v>192635858.13769999</v>
      </c>
      <c r="E20" s="727">
        <v>1339204.4682</v>
      </c>
      <c r="F20" s="727"/>
      <c r="G20" s="727"/>
      <c r="H20" s="727">
        <v>36188545.816</v>
      </c>
      <c r="I20" s="727">
        <v>168873.7273</v>
      </c>
      <c r="J20" s="727">
        <v>1252784.243</v>
      </c>
      <c r="K20" s="727"/>
      <c r="L20" s="727">
        <v>18952281.589600001</v>
      </c>
      <c r="M20" s="727"/>
      <c r="N20" s="727">
        <v>305117.65139999997</v>
      </c>
      <c r="O20" s="727">
        <v>2400628.6612999998</v>
      </c>
      <c r="P20" s="727">
        <v>6085178.4106999999</v>
      </c>
      <c r="Q20" s="727">
        <v>6387550.4500000002</v>
      </c>
      <c r="R20" s="727"/>
      <c r="S20" s="700"/>
      <c r="T20" s="700"/>
      <c r="U20" s="700"/>
      <c r="V20" s="700"/>
      <c r="W20" s="700"/>
      <c r="X20" s="700"/>
      <c r="Y20" s="700"/>
      <c r="Z20" s="700"/>
      <c r="AA20" s="705"/>
    </row>
    <row r="21" spans="1:27" s="463" customFormat="1">
      <c r="A21" s="467">
        <v>1.4</v>
      </c>
      <c r="B21" s="466" t="s">
        <v>462</v>
      </c>
      <c r="C21" s="744"/>
      <c r="D21" s="727"/>
      <c r="E21" s="727"/>
      <c r="F21" s="727"/>
      <c r="G21" s="727"/>
      <c r="H21" s="727"/>
      <c r="I21" s="727"/>
      <c r="J21" s="727"/>
      <c r="K21" s="727"/>
      <c r="L21" s="727"/>
      <c r="M21" s="727"/>
      <c r="N21" s="727"/>
      <c r="O21" s="727"/>
      <c r="P21" s="727"/>
      <c r="Q21" s="727"/>
      <c r="R21" s="727"/>
      <c r="S21" s="700"/>
      <c r="T21" s="700"/>
      <c r="U21" s="700"/>
      <c r="V21" s="700"/>
      <c r="W21" s="700"/>
      <c r="X21" s="700"/>
      <c r="Y21" s="700"/>
      <c r="Z21" s="700"/>
      <c r="AA21" s="705"/>
    </row>
    <row r="22" spans="1:27" s="463" customFormat="1" ht="13.5" thickBot="1">
      <c r="A22" s="465">
        <v>1.5</v>
      </c>
      <c r="B22" s="464" t="s">
        <v>463</v>
      </c>
      <c r="C22" s="745">
        <v>21350276.467900001</v>
      </c>
      <c r="D22" s="746">
        <v>21350276.467900001</v>
      </c>
      <c r="E22" s="746">
        <v>21350276.467900001</v>
      </c>
      <c r="F22" s="746"/>
      <c r="G22" s="746"/>
      <c r="H22" s="746"/>
      <c r="I22" s="746"/>
      <c r="J22" s="746"/>
      <c r="K22" s="746"/>
      <c r="L22" s="746"/>
      <c r="M22" s="746"/>
      <c r="N22" s="746"/>
      <c r="O22" s="746"/>
      <c r="P22" s="746"/>
      <c r="Q22" s="746"/>
      <c r="R22" s="746"/>
      <c r="S22" s="706"/>
      <c r="T22" s="706"/>
      <c r="U22" s="706"/>
      <c r="V22" s="706"/>
      <c r="W22" s="706"/>
      <c r="X22" s="706"/>
      <c r="Y22" s="706"/>
      <c r="Z22" s="706"/>
      <c r="AA22" s="707"/>
    </row>
    <row r="23" spans="1:27">
      <c r="A23" s="451"/>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topLeftCell="A31" zoomScale="80" zoomScaleNormal="80" workbookViewId="0">
      <selection activeCell="C7" sqref="C7:H36"/>
    </sheetView>
  </sheetViews>
  <sheetFormatPr defaultColWidth="8.85546875" defaultRowHeight="15"/>
  <cols>
    <col min="1" max="1" width="8.85546875" style="580"/>
    <col min="2" max="2" width="69.140625" style="581" customWidth="1"/>
    <col min="3" max="3" width="13.5703125" style="546" customWidth="1"/>
    <col min="4" max="4" width="14.42578125" style="546" customWidth="1"/>
    <col min="5" max="8" width="13.140625" style="546" customWidth="1"/>
    <col min="9" max="16384" width="8.85546875" style="546"/>
  </cols>
  <sheetData>
    <row r="1" spans="1:8">
      <c r="A1" s="232" t="s">
        <v>30</v>
      </c>
      <c r="B1" s="545" t="str">
        <f>'Info '!C2</f>
        <v>JSC Ziraat Bank Georgia</v>
      </c>
      <c r="C1" s="545"/>
    </row>
    <row r="2" spans="1:8">
      <c r="A2" s="232" t="s">
        <v>31</v>
      </c>
      <c r="B2" s="722">
        <f>'1. key ratios '!B2</f>
        <v>46022</v>
      </c>
      <c r="C2" s="547"/>
      <c r="D2" s="548"/>
      <c r="E2" s="548"/>
      <c r="F2" s="548"/>
      <c r="G2" s="548"/>
      <c r="H2" s="548"/>
    </row>
    <row r="3" spans="1:8">
      <c r="A3" s="232"/>
      <c r="B3" s="547"/>
      <c r="C3" s="547"/>
      <c r="D3" s="548"/>
      <c r="E3" s="548"/>
      <c r="F3" s="548"/>
      <c r="G3" s="548"/>
      <c r="H3" s="548"/>
    </row>
    <row r="4" spans="1:8" ht="21" customHeight="1">
      <c r="A4" s="772" t="s">
        <v>6</v>
      </c>
      <c r="B4" s="773" t="s">
        <v>519</v>
      </c>
      <c r="C4" s="775" t="s">
        <v>520</v>
      </c>
      <c r="D4" s="775"/>
      <c r="E4" s="775"/>
      <c r="F4" s="775" t="s">
        <v>521</v>
      </c>
      <c r="G4" s="775"/>
      <c r="H4" s="776"/>
    </row>
    <row r="5" spans="1:8" ht="21" customHeight="1">
      <c r="A5" s="772"/>
      <c r="B5" s="774"/>
      <c r="C5" s="549" t="s">
        <v>32</v>
      </c>
      <c r="D5" s="549" t="s">
        <v>33</v>
      </c>
      <c r="E5" s="549" t="s">
        <v>34</v>
      </c>
      <c r="F5" s="549" t="s">
        <v>32</v>
      </c>
      <c r="G5" s="549" t="s">
        <v>33</v>
      </c>
      <c r="H5" s="549" t="s">
        <v>34</v>
      </c>
    </row>
    <row r="6" spans="1:8" ht="26.45" customHeight="1">
      <c r="A6" s="772"/>
      <c r="B6" s="550" t="s">
        <v>522</v>
      </c>
      <c r="C6" s="777"/>
      <c r="D6" s="778"/>
      <c r="E6" s="778"/>
      <c r="F6" s="778"/>
      <c r="G6" s="778"/>
      <c r="H6" s="779"/>
    </row>
    <row r="7" spans="1:8" ht="23.1" customHeight="1">
      <c r="A7" s="551">
        <v>1</v>
      </c>
      <c r="B7" s="552" t="s">
        <v>523</v>
      </c>
      <c r="C7" s="753">
        <v>41415188.660000004</v>
      </c>
      <c r="D7" s="753">
        <v>103406285.77229999</v>
      </c>
      <c r="E7" s="754">
        <v>144821474.4323</v>
      </c>
      <c r="F7" s="753">
        <v>20438483.829999998</v>
      </c>
      <c r="G7" s="753">
        <v>65186123.682799995</v>
      </c>
      <c r="H7" s="754">
        <v>85624607.512799993</v>
      </c>
    </row>
    <row r="8" spans="1:8">
      <c r="A8" s="551">
        <v>1.1000000000000001</v>
      </c>
      <c r="B8" s="553" t="s">
        <v>524</v>
      </c>
      <c r="C8" s="753">
        <v>3462685.4</v>
      </c>
      <c r="D8" s="753">
        <v>7983424.7560999999</v>
      </c>
      <c r="E8" s="754">
        <v>11446110.156099999</v>
      </c>
      <c r="F8" s="753">
        <v>2132659.2000000002</v>
      </c>
      <c r="G8" s="753">
        <v>5381313.6695999997</v>
      </c>
      <c r="H8" s="754">
        <v>7513972.8695999999</v>
      </c>
    </row>
    <row r="9" spans="1:8">
      <c r="A9" s="551">
        <v>1.2</v>
      </c>
      <c r="B9" s="553" t="s">
        <v>525</v>
      </c>
      <c r="C9" s="753">
        <v>37872085.200000003</v>
      </c>
      <c r="D9" s="753">
        <v>62696425.817499995</v>
      </c>
      <c r="E9" s="754">
        <v>100568511.0175</v>
      </c>
      <c r="F9" s="753">
        <v>3276877.22</v>
      </c>
      <c r="G9" s="753">
        <v>32692449.897499997</v>
      </c>
      <c r="H9" s="754">
        <v>35969327.1175</v>
      </c>
    </row>
    <row r="10" spans="1:8">
      <c r="A10" s="551">
        <v>1.3</v>
      </c>
      <c r="B10" s="553" t="s">
        <v>526</v>
      </c>
      <c r="C10" s="753">
        <v>80418.06</v>
      </c>
      <c r="D10" s="753">
        <v>32726435.1987</v>
      </c>
      <c r="E10" s="754">
        <v>32806853.258699998</v>
      </c>
      <c r="F10" s="753">
        <v>15028947.41</v>
      </c>
      <c r="G10" s="753">
        <v>27112360.115699999</v>
      </c>
      <c r="H10" s="754">
        <v>42141307.525700003</v>
      </c>
    </row>
    <row r="11" spans="1:8">
      <c r="A11" s="551">
        <v>2</v>
      </c>
      <c r="B11" s="554" t="s">
        <v>527</v>
      </c>
      <c r="C11" s="753"/>
      <c r="D11" s="753"/>
      <c r="E11" s="754">
        <v>0</v>
      </c>
      <c r="F11" s="753"/>
      <c r="G11" s="753"/>
      <c r="H11" s="754">
        <v>0</v>
      </c>
    </row>
    <row r="12" spans="1:8">
      <c r="A12" s="551">
        <v>2.1</v>
      </c>
      <c r="B12" s="555" t="s">
        <v>528</v>
      </c>
      <c r="C12" s="753"/>
      <c r="D12" s="753"/>
      <c r="E12" s="754">
        <v>0</v>
      </c>
      <c r="F12" s="753"/>
      <c r="G12" s="753"/>
      <c r="H12" s="754">
        <v>0</v>
      </c>
    </row>
    <row r="13" spans="1:8" ht="26.45" customHeight="1">
      <c r="A13" s="551">
        <v>3</v>
      </c>
      <c r="B13" s="556" t="s">
        <v>529</v>
      </c>
      <c r="C13" s="753"/>
      <c r="D13" s="753"/>
      <c r="E13" s="754">
        <v>0</v>
      </c>
      <c r="F13" s="753"/>
      <c r="G13" s="753"/>
      <c r="H13" s="754">
        <v>0</v>
      </c>
    </row>
    <row r="14" spans="1:8" ht="26.45" customHeight="1">
      <c r="A14" s="551">
        <v>4</v>
      </c>
      <c r="B14" s="557" t="s">
        <v>530</v>
      </c>
      <c r="C14" s="753"/>
      <c r="D14" s="753"/>
      <c r="E14" s="754">
        <v>0</v>
      </c>
      <c r="F14" s="753"/>
      <c r="G14" s="753"/>
      <c r="H14" s="754">
        <v>0</v>
      </c>
    </row>
    <row r="15" spans="1:8" ht="24.6" customHeight="1">
      <c r="A15" s="551">
        <v>5</v>
      </c>
      <c r="B15" s="558" t="s">
        <v>531</v>
      </c>
      <c r="C15" s="755"/>
      <c r="D15" s="755"/>
      <c r="E15" s="756">
        <v>0</v>
      </c>
      <c r="F15" s="755">
        <v>0</v>
      </c>
      <c r="G15" s="755">
        <v>0</v>
      </c>
      <c r="H15" s="756">
        <v>0</v>
      </c>
    </row>
    <row r="16" spans="1:8">
      <c r="A16" s="551">
        <v>5.0999999999999996</v>
      </c>
      <c r="B16" s="559" t="s">
        <v>532</v>
      </c>
      <c r="C16" s="753"/>
      <c r="D16" s="753"/>
      <c r="E16" s="754">
        <v>0</v>
      </c>
      <c r="F16" s="753"/>
      <c r="G16" s="753"/>
      <c r="H16" s="754">
        <v>0</v>
      </c>
    </row>
    <row r="17" spans="1:8">
      <c r="A17" s="551">
        <v>5.2</v>
      </c>
      <c r="B17" s="559" t="s">
        <v>533</v>
      </c>
      <c r="C17" s="753"/>
      <c r="D17" s="753"/>
      <c r="E17" s="754">
        <v>0</v>
      </c>
      <c r="F17" s="753"/>
      <c r="G17" s="753"/>
      <c r="H17" s="754">
        <v>0</v>
      </c>
    </row>
    <row r="18" spans="1:8">
      <c r="A18" s="551">
        <v>5.3</v>
      </c>
      <c r="B18" s="560" t="s">
        <v>534</v>
      </c>
      <c r="C18" s="753"/>
      <c r="D18" s="753"/>
      <c r="E18" s="754">
        <v>0</v>
      </c>
      <c r="F18" s="753"/>
      <c r="G18" s="753"/>
      <c r="H18" s="754">
        <v>0</v>
      </c>
    </row>
    <row r="19" spans="1:8">
      <c r="A19" s="551">
        <v>6</v>
      </c>
      <c r="B19" s="556" t="s">
        <v>535</v>
      </c>
      <c r="C19" s="753">
        <v>86029139.892000005</v>
      </c>
      <c r="D19" s="753">
        <v>156952219.57170001</v>
      </c>
      <c r="E19" s="754">
        <v>242981359.4637</v>
      </c>
      <c r="F19" s="753">
        <v>93168609.644900009</v>
      </c>
      <c r="G19" s="753">
        <v>69198613.663699999</v>
      </c>
      <c r="H19" s="754">
        <v>162367223.30860001</v>
      </c>
    </row>
    <row r="20" spans="1:8">
      <c r="A20" s="551">
        <v>6.1</v>
      </c>
      <c r="B20" s="559" t="s">
        <v>533</v>
      </c>
      <c r="C20" s="753">
        <v>0</v>
      </c>
      <c r="D20" s="753"/>
      <c r="E20" s="754">
        <v>0</v>
      </c>
      <c r="F20" s="753">
        <v>0</v>
      </c>
      <c r="G20" s="753"/>
      <c r="H20" s="754">
        <v>0</v>
      </c>
    </row>
    <row r="21" spans="1:8">
      <c r="A21" s="551">
        <v>6.2</v>
      </c>
      <c r="B21" s="560" t="s">
        <v>534</v>
      </c>
      <c r="C21" s="753">
        <v>86029139.892000005</v>
      </c>
      <c r="D21" s="753">
        <v>156952219.57170001</v>
      </c>
      <c r="E21" s="754">
        <v>242981359.4637</v>
      </c>
      <c r="F21" s="753">
        <v>93168609.644900009</v>
      </c>
      <c r="G21" s="753">
        <v>69198613.663699999</v>
      </c>
      <c r="H21" s="754">
        <v>162367223.30860001</v>
      </c>
    </row>
    <row r="22" spans="1:8">
      <c r="A22" s="551">
        <v>7</v>
      </c>
      <c r="B22" s="554" t="s">
        <v>536</v>
      </c>
      <c r="C22" s="753"/>
      <c r="D22" s="753"/>
      <c r="E22" s="754">
        <v>0</v>
      </c>
      <c r="F22" s="753"/>
      <c r="G22" s="753"/>
      <c r="H22" s="754">
        <v>0</v>
      </c>
    </row>
    <row r="23" spans="1:8">
      <c r="A23" s="551">
        <v>8</v>
      </c>
      <c r="B23" s="561" t="s">
        <v>537</v>
      </c>
      <c r="C23" s="753"/>
      <c r="D23" s="753"/>
      <c r="E23" s="754">
        <v>0</v>
      </c>
      <c r="F23" s="753"/>
      <c r="G23" s="753"/>
      <c r="H23" s="754">
        <v>0</v>
      </c>
    </row>
    <row r="24" spans="1:8">
      <c r="A24" s="551">
        <v>9</v>
      </c>
      <c r="B24" s="557" t="s">
        <v>538</v>
      </c>
      <c r="C24" s="753">
        <v>5174495.26</v>
      </c>
      <c r="D24" s="753">
        <v>0</v>
      </c>
      <c r="E24" s="754">
        <v>5174495.26</v>
      </c>
      <c r="F24" s="753">
        <v>4422445.8099999996</v>
      </c>
      <c r="G24" s="753">
        <v>0</v>
      </c>
      <c r="H24" s="754">
        <v>4422445.8099999996</v>
      </c>
    </row>
    <row r="25" spans="1:8">
      <c r="A25" s="551">
        <v>9.1</v>
      </c>
      <c r="B25" s="559" t="s">
        <v>539</v>
      </c>
      <c r="C25" s="753">
        <v>5174495.26</v>
      </c>
      <c r="D25" s="753"/>
      <c r="E25" s="754">
        <v>5174495.26</v>
      </c>
      <c r="F25" s="753">
        <v>4422445.8099999996</v>
      </c>
      <c r="G25" s="753"/>
      <c r="H25" s="754">
        <v>4422445.8099999996</v>
      </c>
    </row>
    <row r="26" spans="1:8">
      <c r="A26" s="551">
        <v>9.1999999999999993</v>
      </c>
      <c r="B26" s="559" t="s">
        <v>540</v>
      </c>
      <c r="C26" s="753"/>
      <c r="D26" s="753"/>
      <c r="E26" s="754">
        <v>0</v>
      </c>
      <c r="F26" s="753"/>
      <c r="G26" s="753"/>
      <c r="H26" s="754">
        <v>0</v>
      </c>
    </row>
    <row r="27" spans="1:8">
      <c r="A27" s="551">
        <v>10</v>
      </c>
      <c r="B27" s="557" t="s">
        <v>541</v>
      </c>
      <c r="C27" s="753">
        <v>1028206.16</v>
      </c>
      <c r="D27" s="753">
        <v>0</v>
      </c>
      <c r="E27" s="754">
        <v>1028206.16</v>
      </c>
      <c r="F27" s="753">
        <v>1114718.2</v>
      </c>
      <c r="G27" s="753">
        <v>0</v>
      </c>
      <c r="H27" s="754">
        <v>1114718.2</v>
      </c>
    </row>
    <row r="28" spans="1:8">
      <c r="A28" s="551">
        <v>10.1</v>
      </c>
      <c r="B28" s="559" t="s">
        <v>542</v>
      </c>
      <c r="C28" s="753"/>
      <c r="D28" s="753"/>
      <c r="E28" s="754">
        <v>0</v>
      </c>
      <c r="F28" s="753"/>
      <c r="G28" s="753"/>
      <c r="H28" s="754">
        <v>0</v>
      </c>
    </row>
    <row r="29" spans="1:8">
      <c r="A29" s="551">
        <v>10.199999999999999</v>
      </c>
      <c r="B29" s="559" t="s">
        <v>543</v>
      </c>
      <c r="C29" s="753">
        <v>1028206.16</v>
      </c>
      <c r="D29" s="753"/>
      <c r="E29" s="754">
        <v>1028206.16</v>
      </c>
      <c r="F29" s="753">
        <v>1114718.2</v>
      </c>
      <c r="G29" s="753"/>
      <c r="H29" s="754">
        <v>1114718.2</v>
      </c>
    </row>
    <row r="30" spans="1:8">
      <c r="A30" s="551">
        <v>11</v>
      </c>
      <c r="B30" s="557" t="s">
        <v>544</v>
      </c>
      <c r="C30" s="753">
        <v>0</v>
      </c>
      <c r="D30" s="753">
        <v>0</v>
      </c>
      <c r="E30" s="754">
        <v>0</v>
      </c>
      <c r="F30" s="753">
        <v>726143</v>
      </c>
      <c r="G30" s="753">
        <v>0</v>
      </c>
      <c r="H30" s="754">
        <v>726143</v>
      </c>
    </row>
    <row r="31" spans="1:8">
      <c r="A31" s="551">
        <v>11.1</v>
      </c>
      <c r="B31" s="559" t="s">
        <v>545</v>
      </c>
      <c r="C31" s="753">
        <v>0</v>
      </c>
      <c r="D31" s="753">
        <v>0</v>
      </c>
      <c r="E31" s="754">
        <v>0</v>
      </c>
      <c r="F31" s="753">
        <v>726143</v>
      </c>
      <c r="G31" s="753">
        <v>0</v>
      </c>
      <c r="H31" s="754">
        <v>726143</v>
      </c>
    </row>
    <row r="32" spans="1:8">
      <c r="A32" s="551">
        <v>11.2</v>
      </c>
      <c r="B32" s="559" t="s">
        <v>546</v>
      </c>
      <c r="C32" s="753">
        <v>0</v>
      </c>
      <c r="D32" s="753">
        <v>0</v>
      </c>
      <c r="E32" s="754">
        <v>0</v>
      </c>
      <c r="F32" s="753">
        <v>0</v>
      </c>
      <c r="G32" s="753">
        <v>0</v>
      </c>
      <c r="H32" s="754">
        <v>0</v>
      </c>
    </row>
    <row r="33" spans="1:8">
      <c r="A33" s="551">
        <v>13</v>
      </c>
      <c r="B33" s="557" t="s">
        <v>547</v>
      </c>
      <c r="C33" s="753">
        <v>7548241.4100000001</v>
      </c>
      <c r="D33" s="753">
        <v>876680.62849999999</v>
      </c>
      <c r="E33" s="754">
        <v>8424922.0384999998</v>
      </c>
      <c r="F33" s="753">
        <v>1089345.67</v>
      </c>
      <c r="G33" s="753">
        <v>1354374.2583999999</v>
      </c>
      <c r="H33" s="754">
        <v>2443719.9283999996</v>
      </c>
    </row>
    <row r="34" spans="1:8">
      <c r="A34" s="551">
        <v>13.1</v>
      </c>
      <c r="B34" s="562" t="s">
        <v>548</v>
      </c>
      <c r="C34" s="753">
        <v>1098986.3799999999</v>
      </c>
      <c r="D34" s="753"/>
      <c r="E34" s="754">
        <v>1098986.3799999999</v>
      </c>
      <c r="F34" s="753">
        <v>302210</v>
      </c>
      <c r="G34" s="753"/>
      <c r="H34" s="754">
        <v>302210</v>
      </c>
    </row>
    <row r="35" spans="1:8">
      <c r="A35" s="551">
        <v>13.2</v>
      </c>
      <c r="B35" s="562" t="s">
        <v>549</v>
      </c>
      <c r="C35" s="753">
        <v>0</v>
      </c>
      <c r="D35" s="753">
        <v>0</v>
      </c>
      <c r="E35" s="754">
        <v>0</v>
      </c>
      <c r="F35" s="753"/>
      <c r="G35" s="753"/>
      <c r="H35" s="754">
        <v>0</v>
      </c>
    </row>
    <row r="36" spans="1:8">
      <c r="A36" s="551">
        <v>14</v>
      </c>
      <c r="B36" s="563" t="s">
        <v>550</v>
      </c>
      <c r="C36" s="753">
        <v>141195271.38200003</v>
      </c>
      <c r="D36" s="753">
        <v>261235185.9725</v>
      </c>
      <c r="E36" s="754">
        <v>402430457.35450006</v>
      </c>
      <c r="F36" s="753">
        <v>120959746.15490001</v>
      </c>
      <c r="G36" s="753">
        <v>135739111.60489997</v>
      </c>
      <c r="H36" s="754">
        <v>256698857.75979999</v>
      </c>
    </row>
    <row r="37" spans="1:8" ht="22.5" customHeight="1">
      <c r="A37" s="551"/>
      <c r="B37" s="564" t="s">
        <v>551</v>
      </c>
      <c r="C37" s="780"/>
      <c r="D37" s="781"/>
      <c r="E37" s="781"/>
      <c r="F37" s="781"/>
      <c r="G37" s="781"/>
      <c r="H37" s="782"/>
    </row>
    <row r="38" spans="1:8">
      <c r="A38" s="551">
        <v>15</v>
      </c>
      <c r="B38" s="565" t="s">
        <v>552</v>
      </c>
      <c r="C38" s="757"/>
      <c r="D38" s="757"/>
      <c r="E38" s="758">
        <v>0</v>
      </c>
      <c r="F38" s="757"/>
      <c r="G38" s="757"/>
      <c r="H38" s="758">
        <v>0</v>
      </c>
    </row>
    <row r="39" spans="1:8">
      <c r="A39" s="566">
        <v>15.1</v>
      </c>
      <c r="B39" s="567" t="s">
        <v>528</v>
      </c>
      <c r="C39" s="757"/>
      <c r="D39" s="757"/>
      <c r="E39" s="758">
        <v>0</v>
      </c>
      <c r="F39" s="757"/>
      <c r="G39" s="757"/>
      <c r="H39" s="758">
        <v>0</v>
      </c>
    </row>
    <row r="40" spans="1:8" ht="24" customHeight="1">
      <c r="A40" s="566">
        <v>16</v>
      </c>
      <c r="B40" s="554" t="s">
        <v>553</v>
      </c>
      <c r="C40" s="757"/>
      <c r="D40" s="757"/>
      <c r="E40" s="758">
        <v>0</v>
      </c>
      <c r="F40" s="757"/>
      <c r="G40" s="757"/>
      <c r="H40" s="758">
        <v>0</v>
      </c>
    </row>
    <row r="41" spans="1:8">
      <c r="A41" s="566">
        <v>17</v>
      </c>
      <c r="B41" s="554" t="s">
        <v>554</v>
      </c>
      <c r="C41" s="757">
        <v>49363245.119999997</v>
      </c>
      <c r="D41" s="757">
        <v>255288583.37229997</v>
      </c>
      <c r="E41" s="758">
        <v>304651828.49229997</v>
      </c>
      <c r="F41" s="757">
        <v>36159432.629999995</v>
      </c>
      <c r="G41" s="757">
        <v>134964869.34470001</v>
      </c>
      <c r="H41" s="758">
        <v>171124301.9747</v>
      </c>
    </row>
    <row r="42" spans="1:8">
      <c r="A42" s="566">
        <v>17.100000000000001</v>
      </c>
      <c r="B42" s="568" t="s">
        <v>555</v>
      </c>
      <c r="C42" s="757">
        <v>48233317.710000001</v>
      </c>
      <c r="D42" s="757">
        <v>243336950.72979999</v>
      </c>
      <c r="E42" s="758">
        <v>291570268.43979996</v>
      </c>
      <c r="F42" s="757">
        <v>35910562.649999999</v>
      </c>
      <c r="G42" s="757">
        <v>119014043.35570002</v>
      </c>
      <c r="H42" s="758">
        <v>154924606.00570002</v>
      </c>
    </row>
    <row r="43" spans="1:8">
      <c r="A43" s="566">
        <v>17.2</v>
      </c>
      <c r="B43" s="569" t="s">
        <v>556</v>
      </c>
      <c r="C43" s="757">
        <v>0</v>
      </c>
      <c r="D43" s="757">
        <v>11780238.3509</v>
      </c>
      <c r="E43" s="758">
        <v>11780238.3509</v>
      </c>
      <c r="F43" s="757">
        <v>0</v>
      </c>
      <c r="G43" s="757">
        <v>15690327.077400001</v>
      </c>
      <c r="H43" s="758">
        <v>15690327.077400001</v>
      </c>
    </row>
    <row r="44" spans="1:8">
      <c r="A44" s="566">
        <v>17.3</v>
      </c>
      <c r="B44" s="568" t="s">
        <v>557</v>
      </c>
      <c r="C44" s="757">
        <v>0</v>
      </c>
      <c r="D44" s="757"/>
      <c r="E44" s="758">
        <v>0</v>
      </c>
      <c r="F44" s="757"/>
      <c r="G44" s="757"/>
      <c r="H44" s="758">
        <v>0</v>
      </c>
    </row>
    <row r="45" spans="1:8">
      <c r="A45" s="566">
        <v>17.399999999999999</v>
      </c>
      <c r="B45" s="568" t="s">
        <v>558</v>
      </c>
      <c r="C45" s="757">
        <v>1129927.4099999999</v>
      </c>
      <c r="D45" s="757">
        <v>171394.2916</v>
      </c>
      <c r="E45" s="758">
        <v>1301321.7015999998</v>
      </c>
      <c r="F45" s="757">
        <v>248869.98</v>
      </c>
      <c r="G45" s="757">
        <v>260498.91159999999</v>
      </c>
      <c r="H45" s="758">
        <v>509368.89159999997</v>
      </c>
    </row>
    <row r="46" spans="1:8">
      <c r="A46" s="566">
        <v>18</v>
      </c>
      <c r="B46" s="570" t="s">
        <v>559</v>
      </c>
      <c r="C46" s="757">
        <v>201372.58000000002</v>
      </c>
      <c r="D46" s="757">
        <v>56851.18</v>
      </c>
      <c r="E46" s="758">
        <v>258223.76</v>
      </c>
      <c r="F46" s="757">
        <v>306002.43</v>
      </c>
      <c r="G46" s="757">
        <v>184409.78999999998</v>
      </c>
      <c r="H46" s="758">
        <v>490412.22</v>
      </c>
    </row>
    <row r="47" spans="1:8">
      <c r="A47" s="566">
        <v>19</v>
      </c>
      <c r="B47" s="570" t="s">
        <v>560</v>
      </c>
      <c r="C47" s="757">
        <v>459520.32</v>
      </c>
      <c r="D47" s="757">
        <v>0</v>
      </c>
      <c r="E47" s="758">
        <v>459520.32</v>
      </c>
      <c r="F47" s="757">
        <v>37232</v>
      </c>
      <c r="G47" s="757">
        <v>0</v>
      </c>
      <c r="H47" s="758">
        <v>37232</v>
      </c>
    </row>
    <row r="48" spans="1:8">
      <c r="A48" s="566">
        <v>19.100000000000001</v>
      </c>
      <c r="B48" s="571" t="s">
        <v>561</v>
      </c>
      <c r="C48" s="757">
        <v>422288.32</v>
      </c>
      <c r="D48" s="757">
        <v>0</v>
      </c>
      <c r="E48" s="758">
        <v>422288.32</v>
      </c>
      <c r="F48" s="757">
        <v>0</v>
      </c>
      <c r="G48" s="757"/>
      <c r="H48" s="758">
        <v>0</v>
      </c>
    </row>
    <row r="49" spans="1:8">
      <c r="A49" s="566">
        <v>19.2</v>
      </c>
      <c r="B49" s="572" t="s">
        <v>562</v>
      </c>
      <c r="C49" s="757">
        <v>37232</v>
      </c>
      <c r="D49" s="757">
        <v>0</v>
      </c>
      <c r="E49" s="758">
        <v>37232</v>
      </c>
      <c r="F49" s="757">
        <v>37232</v>
      </c>
      <c r="G49" s="757"/>
      <c r="H49" s="758">
        <v>37232</v>
      </c>
    </row>
    <row r="50" spans="1:8">
      <c r="A50" s="566">
        <v>20</v>
      </c>
      <c r="B50" s="573" t="s">
        <v>563</v>
      </c>
      <c r="C50" s="757">
        <v>0</v>
      </c>
      <c r="D50" s="757">
        <v>0</v>
      </c>
      <c r="E50" s="758">
        <v>0</v>
      </c>
      <c r="F50" s="757"/>
      <c r="G50" s="757"/>
      <c r="H50" s="758">
        <v>0</v>
      </c>
    </row>
    <row r="51" spans="1:8">
      <c r="A51" s="566">
        <v>21</v>
      </c>
      <c r="B51" s="561" t="s">
        <v>564</v>
      </c>
      <c r="C51" s="757">
        <v>926517.56</v>
      </c>
      <c r="D51" s="757">
        <v>7051940.1918000001</v>
      </c>
      <c r="E51" s="758">
        <v>7978457.7518000007</v>
      </c>
      <c r="F51" s="757">
        <v>1605105.54</v>
      </c>
      <c r="G51" s="757">
        <v>1473745.2776000001</v>
      </c>
      <c r="H51" s="758">
        <v>3078850.8176000002</v>
      </c>
    </row>
    <row r="52" spans="1:8">
      <c r="A52" s="566">
        <v>21.1</v>
      </c>
      <c r="B52" s="569" t="s">
        <v>565</v>
      </c>
      <c r="C52" s="757"/>
      <c r="D52" s="757"/>
      <c r="E52" s="758">
        <v>0</v>
      </c>
      <c r="F52" s="757"/>
      <c r="G52" s="757"/>
      <c r="H52" s="758">
        <v>0</v>
      </c>
    </row>
    <row r="53" spans="1:8">
      <c r="A53" s="566">
        <v>22</v>
      </c>
      <c r="B53" s="574" t="s">
        <v>566</v>
      </c>
      <c r="C53" s="757">
        <v>50950655.579999998</v>
      </c>
      <c r="D53" s="757">
        <v>262397374.74409997</v>
      </c>
      <c r="E53" s="758">
        <v>313348030.32409996</v>
      </c>
      <c r="F53" s="757">
        <v>38107772.599999994</v>
      </c>
      <c r="G53" s="757">
        <v>136623024.41229999</v>
      </c>
      <c r="H53" s="758">
        <v>174730797.01229998</v>
      </c>
    </row>
    <row r="54" spans="1:8" ht="24" customHeight="1">
      <c r="A54" s="566"/>
      <c r="B54" s="575" t="s">
        <v>567</v>
      </c>
      <c r="C54" s="769"/>
      <c r="D54" s="770"/>
      <c r="E54" s="770"/>
      <c r="F54" s="770"/>
      <c r="G54" s="770"/>
      <c r="H54" s="771"/>
    </row>
    <row r="55" spans="1:8">
      <c r="A55" s="566">
        <v>23</v>
      </c>
      <c r="B55" s="589" t="s">
        <v>708</v>
      </c>
      <c r="C55" s="757">
        <v>50000000</v>
      </c>
      <c r="D55" s="757"/>
      <c r="E55" s="758">
        <v>50000000</v>
      </c>
      <c r="F55" s="757">
        <v>50000000</v>
      </c>
      <c r="G55" s="757"/>
      <c r="H55" s="758">
        <v>50000000</v>
      </c>
    </row>
    <row r="56" spans="1:8">
      <c r="A56" s="566">
        <v>24</v>
      </c>
      <c r="B56" s="589" t="s">
        <v>569</v>
      </c>
      <c r="C56" s="757">
        <v>0</v>
      </c>
      <c r="D56" s="757"/>
      <c r="E56" s="758">
        <v>0</v>
      </c>
      <c r="F56" s="757">
        <v>0</v>
      </c>
      <c r="G56" s="757"/>
      <c r="H56" s="758">
        <v>0</v>
      </c>
    </row>
    <row r="57" spans="1:8">
      <c r="A57" s="566">
        <v>25</v>
      </c>
      <c r="B57" s="570" t="s">
        <v>570</v>
      </c>
      <c r="C57" s="757">
        <v>0</v>
      </c>
      <c r="D57" s="757"/>
      <c r="E57" s="758">
        <v>0</v>
      </c>
      <c r="F57" s="757">
        <v>0</v>
      </c>
      <c r="G57" s="757"/>
      <c r="H57" s="758">
        <v>0</v>
      </c>
    </row>
    <row r="58" spans="1:8">
      <c r="A58" s="566">
        <v>26</v>
      </c>
      <c r="B58" s="570" t="s">
        <v>571</v>
      </c>
      <c r="C58" s="757">
        <v>0</v>
      </c>
      <c r="D58" s="757"/>
      <c r="E58" s="758">
        <v>0</v>
      </c>
      <c r="F58" s="757">
        <v>0</v>
      </c>
      <c r="G58" s="757"/>
      <c r="H58" s="758">
        <v>0</v>
      </c>
    </row>
    <row r="59" spans="1:8">
      <c r="A59" s="566">
        <v>27</v>
      </c>
      <c r="B59" s="570" t="s">
        <v>572</v>
      </c>
      <c r="C59" s="757">
        <v>0</v>
      </c>
      <c r="D59" s="757">
        <v>0</v>
      </c>
      <c r="E59" s="758">
        <v>0</v>
      </c>
      <c r="F59" s="757"/>
      <c r="G59" s="757"/>
      <c r="H59" s="758">
        <v>0</v>
      </c>
    </row>
    <row r="60" spans="1:8">
      <c r="A60" s="566">
        <v>27.1</v>
      </c>
      <c r="B60" s="568" t="s">
        <v>573</v>
      </c>
      <c r="C60" s="757"/>
      <c r="D60" s="757"/>
      <c r="E60" s="758">
        <v>0</v>
      </c>
      <c r="F60" s="757"/>
      <c r="G60" s="757"/>
      <c r="H60" s="758">
        <v>0</v>
      </c>
    </row>
    <row r="61" spans="1:8">
      <c r="A61" s="566">
        <v>27.2</v>
      </c>
      <c r="B61" s="568" t="s">
        <v>574</v>
      </c>
      <c r="C61" s="757"/>
      <c r="D61" s="757"/>
      <c r="E61" s="758">
        <v>0</v>
      </c>
      <c r="F61" s="757"/>
      <c r="G61" s="757"/>
      <c r="H61" s="758">
        <v>0</v>
      </c>
    </row>
    <row r="62" spans="1:8">
      <c r="A62" s="566">
        <v>28</v>
      </c>
      <c r="B62" s="576" t="s">
        <v>575</v>
      </c>
      <c r="C62" s="757"/>
      <c r="D62" s="757"/>
      <c r="E62" s="758">
        <v>0</v>
      </c>
      <c r="F62" s="757"/>
      <c r="G62" s="757"/>
      <c r="H62" s="758">
        <v>0</v>
      </c>
    </row>
    <row r="63" spans="1:8">
      <c r="A63" s="566">
        <v>29</v>
      </c>
      <c r="B63" s="570" t="s">
        <v>576</v>
      </c>
      <c r="C63" s="757">
        <v>0</v>
      </c>
      <c r="D63" s="757">
        <v>0</v>
      </c>
      <c r="E63" s="758">
        <v>0</v>
      </c>
      <c r="F63" s="757"/>
      <c r="G63" s="757"/>
      <c r="H63" s="758">
        <v>0</v>
      </c>
    </row>
    <row r="64" spans="1:8">
      <c r="A64" s="566">
        <v>29.1</v>
      </c>
      <c r="B64" s="560" t="s">
        <v>577</v>
      </c>
      <c r="C64" s="757"/>
      <c r="D64" s="757"/>
      <c r="E64" s="758">
        <v>0</v>
      </c>
      <c r="F64" s="757"/>
      <c r="G64" s="757"/>
      <c r="H64" s="758">
        <v>0</v>
      </c>
    </row>
    <row r="65" spans="1:8" ht="24.95" customHeight="1">
      <c r="A65" s="566">
        <v>29.2</v>
      </c>
      <c r="B65" s="577" t="s">
        <v>578</v>
      </c>
      <c r="C65" s="757"/>
      <c r="D65" s="757"/>
      <c r="E65" s="758">
        <v>0</v>
      </c>
      <c r="F65" s="757"/>
      <c r="G65" s="757"/>
      <c r="H65" s="758">
        <v>0</v>
      </c>
    </row>
    <row r="66" spans="1:8" ht="22.5" customHeight="1">
      <c r="A66" s="566">
        <v>29.3</v>
      </c>
      <c r="B66" s="577" t="s">
        <v>579</v>
      </c>
      <c r="C66" s="757"/>
      <c r="D66" s="757"/>
      <c r="E66" s="758">
        <v>0</v>
      </c>
      <c r="F66" s="757"/>
      <c r="G66" s="757"/>
      <c r="H66" s="758">
        <v>0</v>
      </c>
    </row>
    <row r="67" spans="1:8">
      <c r="A67" s="566">
        <v>30</v>
      </c>
      <c r="B67" s="557" t="s">
        <v>580</v>
      </c>
      <c r="C67" s="757">
        <v>39082427.030399919</v>
      </c>
      <c r="D67" s="757"/>
      <c r="E67" s="758">
        <v>39082427.030399919</v>
      </c>
      <c r="F67" s="757">
        <v>31968060.747500002</v>
      </c>
      <c r="G67" s="757"/>
      <c r="H67" s="758">
        <v>31968060.747500002</v>
      </c>
    </row>
    <row r="68" spans="1:8">
      <c r="A68" s="566">
        <v>31</v>
      </c>
      <c r="B68" s="578" t="s">
        <v>774</v>
      </c>
      <c r="C68" s="757">
        <v>89082427.030399919</v>
      </c>
      <c r="D68" s="757">
        <v>0</v>
      </c>
      <c r="E68" s="758">
        <v>89082427.030399919</v>
      </c>
      <c r="F68" s="757">
        <v>81968060.747500002</v>
      </c>
      <c r="G68" s="757">
        <v>0</v>
      </c>
      <c r="H68" s="758">
        <v>81968060.747500002</v>
      </c>
    </row>
    <row r="69" spans="1:8">
      <c r="A69" s="566">
        <v>32</v>
      </c>
      <c r="B69" s="579" t="s">
        <v>582</v>
      </c>
      <c r="C69" s="757">
        <v>140033082.6103999</v>
      </c>
      <c r="D69" s="757">
        <v>262397374.74409997</v>
      </c>
      <c r="E69" s="758">
        <v>402430457.35449988</v>
      </c>
      <c r="F69" s="757">
        <v>120075833.3475</v>
      </c>
      <c r="G69" s="757">
        <v>136623024.41229999</v>
      </c>
      <c r="H69" s="758">
        <v>256698857.75979999</v>
      </c>
    </row>
    <row r="72" spans="1:8">
      <c r="B72" s="581" t="s">
        <v>773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90" zoomScaleNormal="90" workbookViewId="0">
      <selection activeCell="C7" sqref="C7:L33"/>
    </sheetView>
  </sheetViews>
  <sheetFormatPr defaultColWidth="9.140625" defaultRowHeight="12.75"/>
  <cols>
    <col min="1" max="1" width="11.85546875" style="430" bestFit="1" customWidth="1"/>
    <col min="2" max="2" width="71.7109375" style="430" customWidth="1"/>
    <col min="3" max="3" width="14.5703125" style="430" customWidth="1"/>
    <col min="4" max="5" width="16.140625" style="430" customWidth="1"/>
    <col min="6" max="6" width="16.140625" style="488" customWidth="1"/>
    <col min="7" max="7" width="6.28515625" style="488" customWidth="1"/>
    <col min="8" max="8" width="16.140625" style="430" customWidth="1"/>
    <col min="9" max="11" width="16.140625" style="488" customWidth="1"/>
    <col min="12" max="12" width="6.28515625" style="488" customWidth="1"/>
    <col min="13" max="16384" width="9.140625" style="430"/>
  </cols>
  <sheetData>
    <row r="1" spans="1:12" ht="13.5">
      <c r="A1" s="336" t="s">
        <v>30</v>
      </c>
      <c r="B1" s="416" t="str">
        <f>'Info '!C2</f>
        <v>JSC Ziraat Bank Georgia</v>
      </c>
      <c r="F1" s="430"/>
      <c r="G1" s="430"/>
      <c r="I1" s="430"/>
      <c r="J1" s="430"/>
      <c r="K1" s="430"/>
      <c r="L1" s="430"/>
    </row>
    <row r="2" spans="1:12">
      <c r="A2" s="337" t="s">
        <v>31</v>
      </c>
      <c r="B2" s="720">
        <f>'1. key ratios '!B2</f>
        <v>46022</v>
      </c>
      <c r="F2" s="430"/>
      <c r="G2" s="430"/>
      <c r="I2" s="430"/>
      <c r="J2" s="430"/>
      <c r="K2" s="430"/>
      <c r="L2" s="430"/>
    </row>
    <row r="3" spans="1:12">
      <c r="A3" s="338" t="s">
        <v>464</v>
      </c>
      <c r="F3" s="430"/>
      <c r="G3" s="430"/>
      <c r="I3" s="430"/>
      <c r="J3" s="430"/>
      <c r="K3" s="430"/>
      <c r="L3" s="430"/>
    </row>
    <row r="4" spans="1:12">
      <c r="F4" s="430"/>
      <c r="G4" s="430"/>
      <c r="I4" s="430"/>
      <c r="J4" s="430"/>
      <c r="K4" s="430"/>
      <c r="L4" s="430"/>
    </row>
    <row r="5" spans="1:12" ht="37.5" customHeight="1">
      <c r="A5" s="836" t="s">
        <v>481</v>
      </c>
      <c r="B5" s="837"/>
      <c r="C5" s="886" t="s">
        <v>465</v>
      </c>
      <c r="D5" s="887"/>
      <c r="E5" s="887"/>
      <c r="F5" s="887"/>
      <c r="G5" s="887"/>
      <c r="H5" s="888" t="s">
        <v>625</v>
      </c>
      <c r="I5" s="889"/>
      <c r="J5" s="889"/>
      <c r="K5" s="889"/>
      <c r="L5" s="890"/>
    </row>
    <row r="6" spans="1:12" ht="39.6" customHeight="1">
      <c r="A6" s="840"/>
      <c r="B6" s="841"/>
      <c r="C6" s="340"/>
      <c r="D6" s="428" t="s">
        <v>646</v>
      </c>
      <c r="E6" s="428" t="s">
        <v>645</v>
      </c>
      <c r="F6" s="428" t="s">
        <v>644</v>
      </c>
      <c r="G6" s="428" t="s">
        <v>643</v>
      </c>
      <c r="H6" s="491"/>
      <c r="I6" s="428" t="s">
        <v>646</v>
      </c>
      <c r="J6" s="428" t="s">
        <v>645</v>
      </c>
      <c r="K6" s="428" t="s">
        <v>644</v>
      </c>
      <c r="L6" s="428" t="s">
        <v>643</v>
      </c>
    </row>
    <row r="7" spans="1:12">
      <c r="A7" s="419">
        <v>1</v>
      </c>
      <c r="B7" s="436" t="s">
        <v>484</v>
      </c>
      <c r="C7" s="749">
        <v>5322114.6746999994</v>
      </c>
      <c r="D7" s="749">
        <v>4917890.3652999997</v>
      </c>
      <c r="E7" s="749"/>
      <c r="F7" s="749">
        <v>404224.30940000003</v>
      </c>
      <c r="G7" s="749"/>
      <c r="H7" s="749">
        <v>202040.13</v>
      </c>
      <c r="I7" s="749">
        <v>29009.22</v>
      </c>
      <c r="J7" s="749"/>
      <c r="K7" s="749">
        <v>173030.91</v>
      </c>
      <c r="L7" s="749"/>
    </row>
    <row r="8" spans="1:12">
      <c r="A8" s="419">
        <v>2</v>
      </c>
      <c r="B8" s="436" t="s">
        <v>397</v>
      </c>
      <c r="C8" s="749">
        <v>2123376.3080000002</v>
      </c>
      <c r="D8" s="750">
        <v>2063007.348</v>
      </c>
      <c r="E8" s="750"/>
      <c r="F8" s="747">
        <v>60368.959999999999</v>
      </c>
      <c r="G8" s="747"/>
      <c r="H8" s="750">
        <v>33546.25</v>
      </c>
      <c r="I8" s="747">
        <v>23314.94</v>
      </c>
      <c r="J8" s="747"/>
      <c r="K8" s="747">
        <v>10231.31</v>
      </c>
      <c r="L8" s="747"/>
    </row>
    <row r="9" spans="1:12">
      <c r="A9" s="419">
        <v>3</v>
      </c>
      <c r="B9" s="436" t="s">
        <v>398</v>
      </c>
      <c r="C9" s="749">
        <v>0</v>
      </c>
      <c r="D9" s="750"/>
      <c r="E9" s="750"/>
      <c r="F9" s="748"/>
      <c r="G9" s="748"/>
      <c r="H9" s="750">
        <v>0</v>
      </c>
      <c r="I9" s="748"/>
      <c r="J9" s="748"/>
      <c r="K9" s="748"/>
      <c r="L9" s="748"/>
    </row>
    <row r="10" spans="1:12">
      <c r="A10" s="419">
        <v>4</v>
      </c>
      <c r="B10" s="436" t="s">
        <v>485</v>
      </c>
      <c r="C10" s="749">
        <v>34475029.322400004</v>
      </c>
      <c r="D10" s="750">
        <v>34475029.322400004</v>
      </c>
      <c r="E10" s="750"/>
      <c r="F10" s="748"/>
      <c r="G10" s="748"/>
      <c r="H10" s="750">
        <v>47539.1</v>
      </c>
      <c r="I10" s="748">
        <v>47539.1</v>
      </c>
      <c r="J10" s="748"/>
      <c r="K10" s="748"/>
      <c r="L10" s="748"/>
    </row>
    <row r="11" spans="1:12">
      <c r="A11" s="419">
        <v>5</v>
      </c>
      <c r="B11" s="436" t="s">
        <v>399</v>
      </c>
      <c r="C11" s="749">
        <v>3945566.3750999998</v>
      </c>
      <c r="D11" s="750">
        <v>2560516.6450999998</v>
      </c>
      <c r="E11" s="750">
        <v>124675.49</v>
      </c>
      <c r="F11" s="748">
        <v>1260374.24</v>
      </c>
      <c r="G11" s="748"/>
      <c r="H11" s="750">
        <v>194005.69</v>
      </c>
      <c r="I11" s="748">
        <v>26978.81</v>
      </c>
      <c r="J11" s="748">
        <v>2288.6799999999998</v>
      </c>
      <c r="K11" s="748">
        <v>164738.20000000001</v>
      </c>
      <c r="L11" s="748"/>
    </row>
    <row r="12" spans="1:12">
      <c r="A12" s="419">
        <v>6</v>
      </c>
      <c r="B12" s="436" t="s">
        <v>400</v>
      </c>
      <c r="C12" s="749">
        <v>19898783.6767</v>
      </c>
      <c r="D12" s="750">
        <v>15828982.032</v>
      </c>
      <c r="E12" s="750">
        <v>1733198.7091999999</v>
      </c>
      <c r="F12" s="748">
        <v>2336602.9355000001</v>
      </c>
      <c r="G12" s="748"/>
      <c r="H12" s="750">
        <v>874805.17</v>
      </c>
      <c r="I12" s="748">
        <v>173936.85</v>
      </c>
      <c r="J12" s="748">
        <v>68590.509999999995</v>
      </c>
      <c r="K12" s="748">
        <v>632277.81000000006</v>
      </c>
      <c r="L12" s="748"/>
    </row>
    <row r="13" spans="1:12">
      <c r="A13" s="419">
        <v>7</v>
      </c>
      <c r="B13" s="436" t="s">
        <v>401</v>
      </c>
      <c r="C13" s="749">
        <v>18229134.088199999</v>
      </c>
      <c r="D13" s="750">
        <v>17721901.8882</v>
      </c>
      <c r="E13" s="750">
        <v>507232.2</v>
      </c>
      <c r="F13" s="748"/>
      <c r="G13" s="748"/>
      <c r="H13" s="750">
        <v>279882.09999999998</v>
      </c>
      <c r="I13" s="748">
        <v>256684.21</v>
      </c>
      <c r="J13" s="748">
        <v>23197.89</v>
      </c>
      <c r="K13" s="748"/>
      <c r="L13" s="748"/>
    </row>
    <row r="14" spans="1:12">
      <c r="A14" s="419">
        <v>8</v>
      </c>
      <c r="B14" s="436" t="s">
        <v>402</v>
      </c>
      <c r="C14" s="749">
        <v>2232216.13</v>
      </c>
      <c r="D14" s="750">
        <v>2232216.13</v>
      </c>
      <c r="E14" s="750"/>
      <c r="F14" s="748"/>
      <c r="G14" s="748"/>
      <c r="H14" s="750">
        <v>21346.49</v>
      </c>
      <c r="I14" s="748">
        <v>21346.49</v>
      </c>
      <c r="J14" s="748"/>
      <c r="K14" s="748"/>
      <c r="L14" s="748"/>
    </row>
    <row r="15" spans="1:12">
      <c r="A15" s="419">
        <v>9</v>
      </c>
      <c r="B15" s="436" t="s">
        <v>403</v>
      </c>
      <c r="C15" s="749">
        <v>10629633.9585</v>
      </c>
      <c r="D15" s="750">
        <v>10629633.9585</v>
      </c>
      <c r="E15" s="750"/>
      <c r="F15" s="748"/>
      <c r="G15" s="748"/>
      <c r="H15" s="750">
        <v>231261.98</v>
      </c>
      <c r="I15" s="748">
        <v>231261.98</v>
      </c>
      <c r="J15" s="748"/>
      <c r="K15" s="748"/>
      <c r="L15" s="748"/>
    </row>
    <row r="16" spans="1:12">
      <c r="A16" s="419">
        <v>10</v>
      </c>
      <c r="B16" s="436" t="s">
        <v>404</v>
      </c>
      <c r="C16" s="749">
        <v>6003425.5201000003</v>
      </c>
      <c r="D16" s="750">
        <v>5010819.7467</v>
      </c>
      <c r="E16" s="750"/>
      <c r="F16" s="748">
        <v>992605.77339999995</v>
      </c>
      <c r="G16" s="748"/>
      <c r="H16" s="750">
        <v>168740.01</v>
      </c>
      <c r="I16" s="748">
        <v>49433.440000000002</v>
      </c>
      <c r="J16" s="748"/>
      <c r="K16" s="748">
        <v>119306.57</v>
      </c>
      <c r="L16" s="748"/>
    </row>
    <row r="17" spans="1:12">
      <c r="A17" s="419">
        <v>11</v>
      </c>
      <c r="B17" s="436" t="s">
        <v>405</v>
      </c>
      <c r="C17" s="749">
        <v>13592762.7983</v>
      </c>
      <c r="D17" s="750">
        <v>13592762.7983</v>
      </c>
      <c r="E17" s="750"/>
      <c r="F17" s="748"/>
      <c r="G17" s="748"/>
      <c r="H17" s="750">
        <v>19102.89</v>
      </c>
      <c r="I17" s="748">
        <v>19102.89</v>
      </c>
      <c r="J17" s="748"/>
      <c r="K17" s="748"/>
      <c r="L17" s="748"/>
    </row>
    <row r="18" spans="1:12">
      <c r="A18" s="419">
        <v>12</v>
      </c>
      <c r="B18" s="436" t="s">
        <v>406</v>
      </c>
      <c r="C18" s="749">
        <v>57691407.482199997</v>
      </c>
      <c r="D18" s="750">
        <v>52219681.609899998</v>
      </c>
      <c r="E18" s="750">
        <v>2320037.2322999998</v>
      </c>
      <c r="F18" s="748">
        <v>3151688.64</v>
      </c>
      <c r="G18" s="748"/>
      <c r="H18" s="750">
        <v>1341361.1499999999</v>
      </c>
      <c r="I18" s="748">
        <v>528276.18999999994</v>
      </c>
      <c r="J18" s="748">
        <v>22672.03</v>
      </c>
      <c r="K18" s="748">
        <v>790412.93</v>
      </c>
      <c r="L18" s="748"/>
    </row>
    <row r="19" spans="1:12">
      <c r="A19" s="419">
        <v>13</v>
      </c>
      <c r="B19" s="436" t="s">
        <v>407</v>
      </c>
      <c r="C19" s="749">
        <v>15305771.695699999</v>
      </c>
      <c r="D19" s="750">
        <v>12724424.232999999</v>
      </c>
      <c r="E19" s="750">
        <v>2000199.9627</v>
      </c>
      <c r="F19" s="748">
        <v>581147.5</v>
      </c>
      <c r="G19" s="748"/>
      <c r="H19" s="750">
        <v>446717.1</v>
      </c>
      <c r="I19" s="748">
        <v>115339.22</v>
      </c>
      <c r="J19" s="748">
        <v>76879.009999999995</v>
      </c>
      <c r="K19" s="748">
        <v>254498.87</v>
      </c>
      <c r="L19" s="748"/>
    </row>
    <row r="20" spans="1:12">
      <c r="A20" s="419">
        <v>14</v>
      </c>
      <c r="B20" s="436" t="s">
        <v>408</v>
      </c>
      <c r="C20" s="749">
        <v>4735804.9830999998</v>
      </c>
      <c r="D20" s="750">
        <v>2044133.5930999999</v>
      </c>
      <c r="E20" s="750">
        <v>2691671.39</v>
      </c>
      <c r="F20" s="748"/>
      <c r="G20" s="748"/>
      <c r="H20" s="750">
        <v>105347.86</v>
      </c>
      <c r="I20" s="748">
        <v>4583.01</v>
      </c>
      <c r="J20" s="748">
        <v>100764.85</v>
      </c>
      <c r="K20" s="748"/>
      <c r="L20" s="748"/>
    </row>
    <row r="21" spans="1:12">
      <c r="A21" s="419">
        <v>15</v>
      </c>
      <c r="B21" s="436" t="s">
        <v>409</v>
      </c>
      <c r="C21" s="749">
        <v>14062447.584100001</v>
      </c>
      <c r="D21" s="750">
        <v>14062447.584100001</v>
      </c>
      <c r="E21" s="750"/>
      <c r="F21" s="748"/>
      <c r="G21" s="748"/>
      <c r="H21" s="750">
        <v>69723.25</v>
      </c>
      <c r="I21" s="748">
        <v>69723.25</v>
      </c>
      <c r="J21" s="748"/>
      <c r="K21" s="748"/>
      <c r="L21" s="748"/>
    </row>
    <row r="22" spans="1:12">
      <c r="A22" s="419">
        <v>16</v>
      </c>
      <c r="B22" s="436" t="s">
        <v>410</v>
      </c>
      <c r="C22" s="749">
        <v>0</v>
      </c>
      <c r="D22" s="750"/>
      <c r="E22" s="750"/>
      <c r="F22" s="748"/>
      <c r="G22" s="748"/>
      <c r="H22" s="750">
        <v>0</v>
      </c>
      <c r="I22" s="748"/>
      <c r="J22" s="748"/>
      <c r="K22" s="748"/>
      <c r="L22" s="748"/>
    </row>
    <row r="23" spans="1:12">
      <c r="A23" s="419">
        <v>17</v>
      </c>
      <c r="B23" s="436" t="s">
        <v>488</v>
      </c>
      <c r="C23" s="749">
        <v>542723.0477</v>
      </c>
      <c r="D23" s="750">
        <v>130508.4118</v>
      </c>
      <c r="E23" s="750">
        <v>412214.63589999999</v>
      </c>
      <c r="F23" s="748"/>
      <c r="G23" s="748"/>
      <c r="H23" s="750">
        <v>16108.14</v>
      </c>
      <c r="I23" s="748">
        <v>108.38</v>
      </c>
      <c r="J23" s="748">
        <v>15999.76</v>
      </c>
      <c r="K23" s="748"/>
      <c r="L23" s="748"/>
    </row>
    <row r="24" spans="1:12">
      <c r="A24" s="419">
        <v>18</v>
      </c>
      <c r="B24" s="436" t="s">
        <v>411</v>
      </c>
      <c r="C24" s="749">
        <v>0</v>
      </c>
      <c r="D24" s="750"/>
      <c r="E24" s="750"/>
      <c r="F24" s="748"/>
      <c r="G24" s="748"/>
      <c r="H24" s="750">
        <v>0</v>
      </c>
      <c r="I24" s="748"/>
      <c r="J24" s="748"/>
      <c r="K24" s="748"/>
      <c r="L24" s="748"/>
    </row>
    <row r="25" spans="1:12">
      <c r="A25" s="419">
        <v>19</v>
      </c>
      <c r="B25" s="436" t="s">
        <v>412</v>
      </c>
      <c r="C25" s="749">
        <v>0</v>
      </c>
      <c r="D25" s="750"/>
      <c r="E25" s="750"/>
      <c r="F25" s="748"/>
      <c r="G25" s="748"/>
      <c r="H25" s="750">
        <v>0</v>
      </c>
      <c r="I25" s="748"/>
      <c r="J25" s="748"/>
      <c r="K25" s="748"/>
      <c r="L25" s="748"/>
    </row>
    <row r="26" spans="1:12">
      <c r="A26" s="419">
        <v>20</v>
      </c>
      <c r="B26" s="436" t="s">
        <v>487</v>
      </c>
      <c r="C26" s="749">
        <v>591237.51060000004</v>
      </c>
      <c r="D26" s="750">
        <v>591237.51060000004</v>
      </c>
      <c r="E26" s="750"/>
      <c r="F26" s="748"/>
      <c r="G26" s="748"/>
      <c r="H26" s="750">
        <v>10050.73</v>
      </c>
      <c r="I26" s="748">
        <v>10050.73</v>
      </c>
      <c r="J26" s="748"/>
      <c r="K26" s="748"/>
      <c r="L26" s="748"/>
    </row>
    <row r="27" spans="1:12">
      <c r="A27" s="419">
        <v>21</v>
      </c>
      <c r="B27" s="436" t="s">
        <v>413</v>
      </c>
      <c r="C27" s="749">
        <v>6749769.4334000004</v>
      </c>
      <c r="D27" s="750">
        <v>6749769.4334000004</v>
      </c>
      <c r="E27" s="750"/>
      <c r="F27" s="748"/>
      <c r="G27" s="748"/>
      <c r="H27" s="750">
        <v>17180.2</v>
      </c>
      <c r="I27" s="748">
        <v>17180.2</v>
      </c>
      <c r="J27" s="748"/>
      <c r="K27" s="748"/>
      <c r="L27" s="748"/>
    </row>
    <row r="28" spans="1:12">
      <c r="A28" s="419">
        <v>22</v>
      </c>
      <c r="B28" s="436" t="s">
        <v>414</v>
      </c>
      <c r="C28" s="749">
        <v>0</v>
      </c>
      <c r="D28" s="750"/>
      <c r="E28" s="750"/>
      <c r="F28" s="748"/>
      <c r="G28" s="748"/>
      <c r="H28" s="750">
        <v>0</v>
      </c>
      <c r="I28" s="748"/>
      <c r="J28" s="748"/>
      <c r="K28" s="748"/>
      <c r="L28" s="748"/>
    </row>
    <row r="29" spans="1:12">
      <c r="A29" s="419">
        <v>23</v>
      </c>
      <c r="B29" s="436" t="s">
        <v>415</v>
      </c>
      <c r="C29" s="749">
        <v>20368278.405400001</v>
      </c>
      <c r="D29" s="750">
        <v>15140874.2886</v>
      </c>
      <c r="E29" s="750">
        <v>84021.494300000006</v>
      </c>
      <c r="F29" s="748">
        <v>5143382.6224999996</v>
      </c>
      <c r="G29" s="748"/>
      <c r="H29" s="750">
        <v>1264434.95</v>
      </c>
      <c r="I29" s="748">
        <v>117792.58</v>
      </c>
      <c r="J29" s="748">
        <v>5609.12</v>
      </c>
      <c r="K29" s="748">
        <v>1141033.25</v>
      </c>
      <c r="L29" s="748"/>
    </row>
    <row r="30" spans="1:12">
      <c r="A30" s="419">
        <v>24</v>
      </c>
      <c r="B30" s="436" t="s">
        <v>486</v>
      </c>
      <c r="C30" s="749">
        <v>2024481.7707</v>
      </c>
      <c r="D30" s="750">
        <v>2024481.7707</v>
      </c>
      <c r="E30" s="750"/>
      <c r="F30" s="748"/>
      <c r="G30" s="748"/>
      <c r="H30" s="750">
        <v>2225.94</v>
      </c>
      <c r="I30" s="748">
        <v>2225.94</v>
      </c>
      <c r="J30" s="748"/>
      <c r="K30" s="748"/>
      <c r="L30" s="748"/>
    </row>
    <row r="31" spans="1:12">
      <c r="A31" s="419">
        <v>25</v>
      </c>
      <c r="B31" s="436" t="s">
        <v>416</v>
      </c>
      <c r="C31" s="749">
        <v>9977870.6981000006</v>
      </c>
      <c r="D31" s="750">
        <v>9427669.1030999999</v>
      </c>
      <c r="E31" s="750">
        <v>488814.86499999999</v>
      </c>
      <c r="F31" s="748">
        <v>61386.73</v>
      </c>
      <c r="G31" s="748"/>
      <c r="H31" s="750">
        <v>175056.96000000002</v>
      </c>
      <c r="I31" s="748">
        <v>137663.35</v>
      </c>
      <c r="J31" s="748">
        <v>27866.13</v>
      </c>
      <c r="K31" s="748">
        <v>9527.48</v>
      </c>
      <c r="L31" s="748"/>
    </row>
    <row r="32" spans="1:12">
      <c r="A32" s="419">
        <v>26</v>
      </c>
      <c r="B32" s="436" t="s">
        <v>483</v>
      </c>
      <c r="C32" s="749">
        <v>0</v>
      </c>
      <c r="D32" s="750"/>
      <c r="E32" s="750"/>
      <c r="F32" s="748"/>
      <c r="G32" s="748"/>
      <c r="H32" s="750">
        <v>0</v>
      </c>
      <c r="I32" s="748"/>
      <c r="J32" s="748"/>
      <c r="K32" s="748"/>
      <c r="L32" s="748"/>
    </row>
    <row r="33" spans="1:12">
      <c r="A33" s="419">
        <v>27</v>
      </c>
      <c r="B33" s="490" t="s">
        <v>64</v>
      </c>
      <c r="C33" s="751">
        <v>248501835.46300003</v>
      </c>
      <c r="D33" s="750">
        <v>224147987.77280003</v>
      </c>
      <c r="E33" s="750">
        <v>10362065.979400001</v>
      </c>
      <c r="F33" s="748">
        <v>13991781.7108</v>
      </c>
      <c r="G33" s="748">
        <v>0</v>
      </c>
      <c r="H33" s="752">
        <v>5520476.0899999999</v>
      </c>
      <c r="I33" s="748">
        <v>1881550.78</v>
      </c>
      <c r="J33" s="748">
        <v>343867.98</v>
      </c>
      <c r="K33" s="748">
        <v>3295057.33</v>
      </c>
      <c r="L33" s="748">
        <v>0</v>
      </c>
    </row>
    <row r="34" spans="1:12">
      <c r="A34" s="451"/>
      <c r="B34" s="451"/>
      <c r="C34" s="451"/>
      <c r="D34" s="451"/>
      <c r="E34" s="451"/>
      <c r="H34" s="451"/>
    </row>
    <row r="35" spans="1:12">
      <c r="A35" s="451"/>
      <c r="B35" s="489"/>
      <c r="C35" s="489"/>
      <c r="D35" s="451"/>
      <c r="E35" s="451"/>
      <c r="H35" s="451"/>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90" zoomScaleNormal="90" workbookViewId="0">
      <selection activeCell="C6" sqref="C6:K11"/>
    </sheetView>
  </sheetViews>
  <sheetFormatPr defaultColWidth="8.85546875" defaultRowHeight="12"/>
  <cols>
    <col min="1" max="1" width="11.85546875" style="492" bestFit="1" customWidth="1"/>
    <col min="2" max="2" width="68.85546875" style="492" customWidth="1"/>
    <col min="3" max="3" width="21" style="492" bestFit="1" customWidth="1"/>
    <col min="4" max="4" width="19.7109375" style="492" customWidth="1"/>
    <col min="5" max="5" width="19.42578125" style="492" customWidth="1"/>
    <col min="6" max="9" width="19.140625" style="492" customWidth="1"/>
    <col min="10" max="10" width="28.140625" style="492" customWidth="1"/>
    <col min="11" max="11" width="20.7109375" style="492" bestFit="1" customWidth="1"/>
    <col min="12" max="16384" width="8.85546875" style="492"/>
  </cols>
  <sheetData>
    <row r="1" spans="1:11" s="430" customFormat="1" ht="13.5">
      <c r="A1" s="336" t="s">
        <v>30</v>
      </c>
      <c r="B1" s="416" t="str">
        <f>'Info '!C2</f>
        <v>JSC Ziraat Bank Georgia</v>
      </c>
    </row>
    <row r="2" spans="1:11" s="430" customFormat="1" ht="12.75">
      <c r="A2" s="337" t="s">
        <v>31</v>
      </c>
      <c r="B2" s="720">
        <f>'1. key ratios '!B2</f>
        <v>46022</v>
      </c>
    </row>
    <row r="3" spans="1:11" s="430" customFormat="1" ht="12.75">
      <c r="A3" s="338" t="s">
        <v>466</v>
      </c>
    </row>
    <row r="4" spans="1:11">
      <c r="C4" s="495" t="s">
        <v>660</v>
      </c>
      <c r="D4" s="495" t="s">
        <v>659</v>
      </c>
      <c r="E4" s="495" t="s">
        <v>658</v>
      </c>
      <c r="F4" s="495" t="s">
        <v>657</v>
      </c>
      <c r="G4" s="495" t="s">
        <v>656</v>
      </c>
      <c r="H4" s="495" t="s">
        <v>655</v>
      </c>
      <c r="I4" s="495" t="s">
        <v>654</v>
      </c>
      <c r="J4" s="495" t="s">
        <v>653</v>
      </c>
      <c r="K4" s="495" t="s">
        <v>652</v>
      </c>
    </row>
    <row r="5" spans="1:11" ht="104.1" customHeight="1">
      <c r="A5" s="891" t="s">
        <v>651</v>
      </c>
      <c r="B5" s="892"/>
      <c r="C5" s="494" t="s">
        <v>467</v>
      </c>
      <c r="D5" s="494" t="s">
        <v>468</v>
      </c>
      <c r="E5" s="494" t="s">
        <v>469</v>
      </c>
      <c r="F5" s="494" t="s">
        <v>470</v>
      </c>
      <c r="G5" s="494" t="s">
        <v>471</v>
      </c>
      <c r="H5" s="494" t="s">
        <v>472</v>
      </c>
      <c r="I5" s="494" t="s">
        <v>473</v>
      </c>
      <c r="J5" s="494" t="s">
        <v>474</v>
      </c>
      <c r="K5" s="494" t="s">
        <v>475</v>
      </c>
    </row>
    <row r="6" spans="1:11" ht="12.75">
      <c r="A6" s="418">
        <v>1</v>
      </c>
      <c r="B6" s="418" t="s">
        <v>435</v>
      </c>
      <c r="C6" s="726">
        <v>5241828.7823999999</v>
      </c>
      <c r="D6" s="726"/>
      <c r="E6" s="726">
        <v>20213250</v>
      </c>
      <c r="F6" s="726"/>
      <c r="G6" s="726">
        <v>192952352.6031</v>
      </c>
      <c r="H6" s="726"/>
      <c r="I6" s="726"/>
      <c r="J6" s="726">
        <v>24221952.311099999</v>
      </c>
      <c r="K6" s="726">
        <v>5872451.7664000001</v>
      </c>
    </row>
    <row r="7" spans="1:11" ht="12.75">
      <c r="A7" s="418">
        <v>2</v>
      </c>
      <c r="B7" s="419" t="s">
        <v>476</v>
      </c>
      <c r="C7" s="726"/>
      <c r="D7" s="726"/>
      <c r="E7" s="726"/>
      <c r="F7" s="726"/>
      <c r="G7" s="726"/>
      <c r="H7" s="726"/>
      <c r="I7" s="726"/>
      <c r="J7" s="726"/>
      <c r="K7" s="726"/>
    </row>
    <row r="8" spans="1:11" ht="12.75">
      <c r="A8" s="418">
        <v>3</v>
      </c>
      <c r="B8" s="419" t="s">
        <v>443</v>
      </c>
      <c r="C8" s="726">
        <v>2862991.4202999999</v>
      </c>
      <c r="D8" s="726"/>
      <c r="E8" s="726">
        <v>22627117.4672</v>
      </c>
      <c r="F8" s="726"/>
      <c r="G8" s="726">
        <v>27530418.299600001</v>
      </c>
      <c r="H8" s="726"/>
      <c r="I8" s="726"/>
      <c r="J8" s="726">
        <v>21476137.148400001</v>
      </c>
      <c r="K8" s="726">
        <v>7594177.7103000004</v>
      </c>
    </row>
    <row r="9" spans="1:11" ht="12.75">
      <c r="A9" s="418">
        <v>4</v>
      </c>
      <c r="B9" s="452" t="s">
        <v>477</v>
      </c>
      <c r="C9" s="718"/>
      <c r="D9" s="718"/>
      <c r="E9" s="718"/>
      <c r="F9" s="718"/>
      <c r="G9" s="718">
        <v>13932201.888900001</v>
      </c>
      <c r="H9" s="718"/>
      <c r="I9" s="718"/>
      <c r="J9" s="718"/>
      <c r="K9" s="718">
        <v>59579.821900000003</v>
      </c>
    </row>
    <row r="10" spans="1:11" ht="12.75">
      <c r="A10" s="418">
        <v>5</v>
      </c>
      <c r="B10" s="441" t="s">
        <v>478</v>
      </c>
      <c r="C10" s="718"/>
      <c r="D10" s="718"/>
      <c r="E10" s="718"/>
      <c r="F10" s="718"/>
      <c r="G10" s="718"/>
      <c r="H10" s="718"/>
      <c r="I10" s="718"/>
      <c r="J10" s="718"/>
      <c r="K10" s="718"/>
    </row>
    <row r="11" spans="1:11" ht="12.75">
      <c r="A11" s="418">
        <v>6</v>
      </c>
      <c r="B11" s="441" t="s">
        <v>479</v>
      </c>
      <c r="C11" s="718"/>
      <c r="D11" s="718"/>
      <c r="E11" s="718"/>
      <c r="F11" s="718"/>
      <c r="G11" s="718"/>
      <c r="H11" s="718"/>
      <c r="I11" s="718"/>
      <c r="J11" s="718"/>
      <c r="K11" s="718"/>
    </row>
    <row r="13" spans="1:11" ht="15">
      <c r="B13" s="493"/>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C7" sqref="C7"/>
    </sheetView>
  </sheetViews>
  <sheetFormatPr defaultColWidth="8.85546875" defaultRowHeight="15"/>
  <cols>
    <col min="1" max="1" width="10" style="496" bestFit="1" customWidth="1"/>
    <col min="2" max="2" width="71.85546875" style="496" customWidth="1"/>
    <col min="3" max="3" width="12.85546875" style="496" bestFit="1" customWidth="1"/>
    <col min="4" max="7" width="15.5703125" style="496" customWidth="1"/>
    <col min="8" max="8" width="13.5703125" style="496" bestFit="1" customWidth="1"/>
    <col min="9" max="12" width="17.140625" style="496" customWidth="1"/>
    <col min="13" max="13" width="10.85546875" style="496" bestFit="1" customWidth="1"/>
    <col min="14" max="17" width="16.140625" style="496" customWidth="1"/>
    <col min="18" max="18" width="12.28515625" style="496" bestFit="1" customWidth="1"/>
    <col min="19" max="22" width="36.28515625" style="496" customWidth="1"/>
    <col min="23" max="16384" width="8.85546875" style="496"/>
  </cols>
  <sheetData>
    <row r="1" spans="1:22">
      <c r="A1" s="336" t="s">
        <v>30</v>
      </c>
      <c r="B1" s="416" t="str">
        <f>'Info '!C2</f>
        <v>JSC Ziraat Bank Georgia</v>
      </c>
    </row>
    <row r="2" spans="1:22">
      <c r="A2" s="337" t="s">
        <v>31</v>
      </c>
      <c r="B2" s="720">
        <f>'1. key ratios '!B2</f>
        <v>46022</v>
      </c>
    </row>
    <row r="3" spans="1:22">
      <c r="A3" s="338" t="s">
        <v>494</v>
      </c>
      <c r="B3" s="430"/>
    </row>
    <row r="4" spans="1:22">
      <c r="A4" s="338"/>
      <c r="B4" s="430"/>
    </row>
    <row r="5" spans="1:22" ht="24" customHeight="1">
      <c r="A5" s="893" t="s">
        <v>495</v>
      </c>
      <c r="B5" s="894"/>
      <c r="C5" s="898" t="s">
        <v>661</v>
      </c>
      <c r="D5" s="898"/>
      <c r="E5" s="898"/>
      <c r="F5" s="898"/>
      <c r="G5" s="898"/>
      <c r="H5" s="898" t="s">
        <v>513</v>
      </c>
      <c r="I5" s="898"/>
      <c r="J5" s="898"/>
      <c r="K5" s="898"/>
      <c r="L5" s="898"/>
      <c r="M5" s="898" t="s">
        <v>625</v>
      </c>
      <c r="N5" s="898"/>
      <c r="O5" s="898"/>
      <c r="P5" s="898"/>
      <c r="Q5" s="898"/>
      <c r="R5" s="897" t="s">
        <v>496</v>
      </c>
      <c r="S5" s="897" t="s">
        <v>510</v>
      </c>
      <c r="T5" s="897" t="s">
        <v>511</v>
      </c>
      <c r="U5" s="897" t="s">
        <v>670</v>
      </c>
      <c r="V5" s="897" t="s">
        <v>671</v>
      </c>
    </row>
    <row r="6" spans="1:22" ht="36" customHeight="1">
      <c r="A6" s="895"/>
      <c r="B6" s="896"/>
      <c r="C6" s="506"/>
      <c r="D6" s="428" t="s">
        <v>646</v>
      </c>
      <c r="E6" s="428" t="s">
        <v>645</v>
      </c>
      <c r="F6" s="428" t="s">
        <v>644</v>
      </c>
      <c r="G6" s="428" t="s">
        <v>643</v>
      </c>
      <c r="H6" s="506"/>
      <c r="I6" s="428" t="s">
        <v>646</v>
      </c>
      <c r="J6" s="428" t="s">
        <v>645</v>
      </c>
      <c r="K6" s="428" t="s">
        <v>644</v>
      </c>
      <c r="L6" s="428" t="s">
        <v>643</v>
      </c>
      <c r="M6" s="506"/>
      <c r="N6" s="428" t="s">
        <v>646</v>
      </c>
      <c r="O6" s="428" t="s">
        <v>645</v>
      </c>
      <c r="P6" s="428" t="s">
        <v>644</v>
      </c>
      <c r="Q6" s="428" t="s">
        <v>643</v>
      </c>
      <c r="R6" s="897"/>
      <c r="S6" s="897"/>
      <c r="T6" s="897"/>
      <c r="U6" s="897"/>
      <c r="V6" s="897"/>
    </row>
    <row r="7" spans="1:22">
      <c r="A7" s="504">
        <v>1</v>
      </c>
      <c r="B7" s="505" t="s">
        <v>504</v>
      </c>
      <c r="C7" s="718">
        <v>0</v>
      </c>
      <c r="D7" s="718"/>
      <c r="E7" s="718"/>
      <c r="F7" s="718"/>
      <c r="G7" s="718"/>
      <c r="H7" s="718">
        <v>0</v>
      </c>
      <c r="I7" s="718"/>
      <c r="J7" s="718"/>
      <c r="K7" s="718"/>
      <c r="L7" s="718"/>
      <c r="M7" s="718">
        <v>0</v>
      </c>
      <c r="N7" s="718"/>
      <c r="O7" s="718"/>
      <c r="P7" s="718"/>
      <c r="Q7" s="718"/>
      <c r="R7" s="718"/>
      <c r="S7" s="718"/>
      <c r="T7" s="718"/>
      <c r="U7" s="718"/>
      <c r="V7" s="718"/>
    </row>
    <row r="8" spans="1:22">
      <c r="A8" s="504">
        <v>2</v>
      </c>
      <c r="B8" s="503" t="s">
        <v>503</v>
      </c>
      <c r="C8" s="718">
        <v>13137269.725000005</v>
      </c>
      <c r="D8" s="718">
        <v>12706290.427600006</v>
      </c>
      <c r="E8" s="718">
        <v>200101.95550000001</v>
      </c>
      <c r="F8" s="718">
        <v>230877.3419</v>
      </c>
      <c r="G8" s="718"/>
      <c r="H8" s="718">
        <v>13408016.248799998</v>
      </c>
      <c r="I8" s="718">
        <v>12969874.441899998</v>
      </c>
      <c r="J8" s="718">
        <v>201572.755</v>
      </c>
      <c r="K8" s="718">
        <v>236569.05189999999</v>
      </c>
      <c r="L8" s="718"/>
      <c r="M8" s="718">
        <v>133548.44730095204</v>
      </c>
      <c r="N8" s="718">
        <v>57090.157300952029</v>
      </c>
      <c r="O8" s="718">
        <v>11564.82</v>
      </c>
      <c r="P8" s="718">
        <v>64893.47</v>
      </c>
      <c r="Q8" s="718"/>
      <c r="R8" s="718">
        <v>202</v>
      </c>
      <c r="S8" s="718">
        <v>0.1040335</v>
      </c>
      <c r="T8" s="718">
        <v>0.1210862</v>
      </c>
      <c r="U8" s="718">
        <v>9.8602499999999996E-2</v>
      </c>
      <c r="V8" s="718">
        <v>32.084278900000001</v>
      </c>
    </row>
    <row r="9" spans="1:22">
      <c r="A9" s="504">
        <v>3</v>
      </c>
      <c r="B9" s="503" t="s">
        <v>502</v>
      </c>
      <c r="C9" s="718">
        <v>0</v>
      </c>
      <c r="D9" s="718"/>
      <c r="E9" s="718"/>
      <c r="F9" s="718"/>
      <c r="G9" s="718"/>
      <c r="H9" s="718">
        <v>0</v>
      </c>
      <c r="I9" s="718"/>
      <c r="J9" s="718"/>
      <c r="K9" s="718"/>
      <c r="L9" s="718"/>
      <c r="M9" s="718">
        <v>0</v>
      </c>
      <c r="N9" s="718"/>
      <c r="O9" s="718"/>
      <c r="P9" s="718"/>
      <c r="Q9" s="718"/>
      <c r="R9" s="718"/>
      <c r="S9" s="718"/>
      <c r="T9" s="718"/>
      <c r="U9" s="718"/>
      <c r="V9" s="718"/>
    </row>
    <row r="10" spans="1:22">
      <c r="A10" s="504">
        <v>4</v>
      </c>
      <c r="B10" s="503" t="s">
        <v>501</v>
      </c>
      <c r="C10" s="718">
        <v>0</v>
      </c>
      <c r="D10" s="718"/>
      <c r="E10" s="718"/>
      <c r="F10" s="718"/>
      <c r="G10" s="718"/>
      <c r="H10" s="718">
        <v>0</v>
      </c>
      <c r="I10" s="718"/>
      <c r="J10" s="718"/>
      <c r="K10" s="718"/>
      <c r="L10" s="718"/>
      <c r="M10" s="718">
        <v>0</v>
      </c>
      <c r="N10" s="718"/>
      <c r="O10" s="718"/>
      <c r="P10" s="718"/>
      <c r="Q10" s="718"/>
      <c r="R10" s="718"/>
      <c r="S10" s="718"/>
      <c r="T10" s="718"/>
      <c r="U10" s="718"/>
      <c r="V10" s="718"/>
    </row>
    <row r="11" spans="1:22">
      <c r="A11" s="504">
        <v>5</v>
      </c>
      <c r="B11" s="503" t="s">
        <v>500</v>
      </c>
      <c r="C11" s="718">
        <v>0</v>
      </c>
      <c r="D11" s="718"/>
      <c r="E11" s="718"/>
      <c r="F11" s="718"/>
      <c r="G11" s="718"/>
      <c r="H11" s="718">
        <v>0</v>
      </c>
      <c r="I11" s="718"/>
      <c r="J11" s="718"/>
      <c r="K11" s="718"/>
      <c r="L11" s="718"/>
      <c r="M11" s="718">
        <v>0</v>
      </c>
      <c r="N11" s="718"/>
      <c r="O11" s="718"/>
      <c r="P11" s="718"/>
      <c r="Q11" s="718"/>
      <c r="R11" s="718"/>
      <c r="S11" s="718"/>
      <c r="T11" s="718"/>
      <c r="U11" s="718"/>
      <c r="V11" s="718"/>
    </row>
    <row r="12" spans="1:22">
      <c r="A12" s="504">
        <v>6</v>
      </c>
      <c r="B12" s="503" t="s">
        <v>499</v>
      </c>
      <c r="C12" s="718">
        <v>0</v>
      </c>
      <c r="D12" s="718"/>
      <c r="E12" s="718"/>
      <c r="F12" s="718"/>
      <c r="G12" s="718"/>
      <c r="H12" s="718">
        <v>0</v>
      </c>
      <c r="I12" s="718"/>
      <c r="J12" s="718"/>
      <c r="K12" s="718"/>
      <c r="L12" s="718"/>
      <c r="M12" s="718">
        <v>0</v>
      </c>
      <c r="N12" s="718"/>
      <c r="O12" s="718"/>
      <c r="P12" s="718"/>
      <c r="Q12" s="718"/>
      <c r="R12" s="718"/>
      <c r="S12" s="718"/>
      <c r="T12" s="718"/>
      <c r="U12" s="718"/>
      <c r="V12" s="718"/>
    </row>
    <row r="13" spans="1:22">
      <c r="A13" s="504">
        <v>7</v>
      </c>
      <c r="B13" s="503" t="s">
        <v>498</v>
      </c>
      <c r="C13" s="718">
        <v>9420810.3742999993</v>
      </c>
      <c r="D13" s="718">
        <v>8552066.6535</v>
      </c>
      <c r="E13" s="718">
        <v>566059.54619999998</v>
      </c>
      <c r="F13" s="718">
        <v>302684.17460000003</v>
      </c>
      <c r="G13" s="718">
        <v>0</v>
      </c>
      <c r="H13" s="718">
        <v>9493605.5738999993</v>
      </c>
      <c r="I13" s="718">
        <v>8613976.9204999991</v>
      </c>
      <c r="J13" s="718">
        <v>570057.63589999999</v>
      </c>
      <c r="K13" s="718">
        <v>309571.01750000002</v>
      </c>
      <c r="L13" s="718">
        <v>0</v>
      </c>
      <c r="M13" s="718">
        <v>301692.80378057156</v>
      </c>
      <c r="N13" s="718">
        <v>139335.48378057158</v>
      </c>
      <c r="O13" s="718">
        <v>29843.39</v>
      </c>
      <c r="P13" s="718">
        <v>132513.93</v>
      </c>
      <c r="Q13" s="718">
        <v>0</v>
      </c>
      <c r="R13" s="718">
        <v>73</v>
      </c>
      <c r="S13" s="718">
        <v>0.105</v>
      </c>
      <c r="T13" s="718">
        <v>0.1195</v>
      </c>
      <c r="U13" s="718">
        <v>0.1038471</v>
      </c>
      <c r="V13" s="718">
        <v>87.201478499999993</v>
      </c>
    </row>
    <row r="14" spans="1:22">
      <c r="A14" s="498">
        <v>7.1</v>
      </c>
      <c r="B14" s="497" t="s">
        <v>507</v>
      </c>
      <c r="C14" s="718">
        <v>8506177.8942000009</v>
      </c>
      <c r="D14" s="718">
        <v>7940118.3480000002</v>
      </c>
      <c r="E14" s="718">
        <v>566059.54619999998</v>
      </c>
      <c r="F14" s="718"/>
      <c r="G14" s="718"/>
      <c r="H14" s="718">
        <v>8567817.8509999979</v>
      </c>
      <c r="I14" s="718">
        <v>7997760.2150999987</v>
      </c>
      <c r="J14" s="718">
        <v>570057.63589999999</v>
      </c>
      <c r="K14" s="718"/>
      <c r="L14" s="718"/>
      <c r="M14" s="718">
        <v>166333.26378057158</v>
      </c>
      <c r="N14" s="718">
        <v>136489.87378057159</v>
      </c>
      <c r="O14" s="718">
        <v>29843.39</v>
      </c>
      <c r="P14" s="718"/>
      <c r="Q14" s="718"/>
      <c r="R14" s="718">
        <v>66</v>
      </c>
      <c r="S14" s="718">
        <v>0.105</v>
      </c>
      <c r="T14" s="718">
        <v>0.1195</v>
      </c>
      <c r="U14" s="718">
        <v>0.1043678</v>
      </c>
      <c r="V14" s="718">
        <v>86.689491599999997</v>
      </c>
    </row>
    <row r="15" spans="1:22">
      <c r="A15" s="498">
        <v>7.2</v>
      </c>
      <c r="B15" s="497" t="s">
        <v>509</v>
      </c>
      <c r="C15" s="718">
        <v>914632.48010000004</v>
      </c>
      <c r="D15" s="718">
        <v>611948.30550000002</v>
      </c>
      <c r="E15" s="718"/>
      <c r="F15" s="718">
        <v>302684.17460000003</v>
      </c>
      <c r="G15" s="718"/>
      <c r="H15" s="718">
        <v>925787.72289999994</v>
      </c>
      <c r="I15" s="718">
        <v>616216.70539999998</v>
      </c>
      <c r="J15" s="718"/>
      <c r="K15" s="718">
        <v>309571.01750000002</v>
      </c>
      <c r="L15" s="718"/>
      <c r="M15" s="718">
        <v>135359.53999999998</v>
      </c>
      <c r="N15" s="718">
        <v>2845.61</v>
      </c>
      <c r="O15" s="718"/>
      <c r="P15" s="718">
        <v>132513.93</v>
      </c>
      <c r="Q15" s="718"/>
      <c r="R15" s="718">
        <v>7</v>
      </c>
      <c r="S15" s="718"/>
      <c r="T15" s="718"/>
      <c r="U15" s="718">
        <v>9.9469500000000002E-2</v>
      </c>
      <c r="V15" s="718">
        <v>91.506112000000002</v>
      </c>
    </row>
    <row r="16" spans="1:22">
      <c r="A16" s="498">
        <v>7.3</v>
      </c>
      <c r="B16" s="497" t="s">
        <v>506</v>
      </c>
      <c r="C16" s="718">
        <v>0</v>
      </c>
      <c r="D16" s="718"/>
      <c r="E16" s="718"/>
      <c r="F16" s="718"/>
      <c r="G16" s="718"/>
      <c r="H16" s="718">
        <v>0</v>
      </c>
      <c r="I16" s="718"/>
      <c r="J16" s="718"/>
      <c r="K16" s="718"/>
      <c r="L16" s="718"/>
      <c r="M16" s="718">
        <v>0</v>
      </c>
      <c r="N16" s="718"/>
      <c r="O16" s="718"/>
      <c r="P16" s="718"/>
      <c r="Q16" s="718"/>
      <c r="R16" s="718"/>
      <c r="S16" s="718"/>
      <c r="T16" s="718"/>
      <c r="U16" s="718"/>
      <c r="V16" s="718"/>
    </row>
    <row r="17" spans="1:22">
      <c r="A17" s="504">
        <v>8</v>
      </c>
      <c r="B17" s="503" t="s">
        <v>505</v>
      </c>
      <c r="C17" s="718">
        <v>0</v>
      </c>
      <c r="D17" s="718"/>
      <c r="E17" s="718"/>
      <c r="F17" s="718"/>
      <c r="G17" s="718"/>
      <c r="H17" s="718">
        <v>0</v>
      </c>
      <c r="I17" s="718"/>
      <c r="J17" s="718"/>
      <c r="K17" s="718"/>
      <c r="L17" s="718"/>
      <c r="M17" s="718">
        <v>0</v>
      </c>
      <c r="N17" s="718"/>
      <c r="O17" s="718"/>
      <c r="P17" s="718"/>
      <c r="Q17" s="718"/>
      <c r="R17" s="718"/>
      <c r="S17" s="718"/>
      <c r="T17" s="718"/>
      <c r="U17" s="718"/>
      <c r="V17" s="718"/>
    </row>
    <row r="18" spans="1:22">
      <c r="A18" s="502">
        <v>9</v>
      </c>
      <c r="B18" s="501" t="s">
        <v>497</v>
      </c>
      <c r="C18" s="719">
        <v>0</v>
      </c>
      <c r="D18" s="719"/>
      <c r="E18" s="719"/>
      <c r="F18" s="719"/>
      <c r="G18" s="719"/>
      <c r="H18" s="719">
        <v>0</v>
      </c>
      <c r="I18" s="719"/>
      <c r="J18" s="719"/>
      <c r="K18" s="719"/>
      <c r="L18" s="719"/>
      <c r="M18" s="719">
        <v>0</v>
      </c>
      <c r="N18" s="719"/>
      <c r="O18" s="719"/>
      <c r="P18" s="719"/>
      <c r="Q18" s="719"/>
      <c r="R18" s="719"/>
      <c r="S18" s="719"/>
      <c r="T18" s="719"/>
      <c r="U18" s="719"/>
      <c r="V18" s="719"/>
    </row>
    <row r="19" spans="1:22">
      <c r="A19" s="500">
        <v>10</v>
      </c>
      <c r="B19" s="499" t="s">
        <v>508</v>
      </c>
      <c r="C19" s="718">
        <v>22558080.099300005</v>
      </c>
      <c r="D19" s="718">
        <v>21258357.081100006</v>
      </c>
      <c r="E19" s="718">
        <v>766161.50170000002</v>
      </c>
      <c r="F19" s="718">
        <v>533561.51650000003</v>
      </c>
      <c r="G19" s="718">
        <v>0</v>
      </c>
      <c r="H19" s="718">
        <v>22901621.822699998</v>
      </c>
      <c r="I19" s="718">
        <v>21583851.362399999</v>
      </c>
      <c r="J19" s="718">
        <v>771630.3909</v>
      </c>
      <c r="K19" s="718">
        <v>546140.06940000004</v>
      </c>
      <c r="L19" s="718">
        <v>0</v>
      </c>
      <c r="M19" s="718">
        <v>435241.2510815236</v>
      </c>
      <c r="N19" s="718">
        <v>196425.64108152362</v>
      </c>
      <c r="O19" s="718">
        <v>41408.21</v>
      </c>
      <c r="P19" s="718">
        <v>197407.4</v>
      </c>
      <c r="Q19" s="718">
        <v>0</v>
      </c>
      <c r="R19" s="718">
        <v>275</v>
      </c>
      <c r="S19" s="718">
        <v>0.1048737</v>
      </c>
      <c r="T19" s="718">
        <v>0.1206137</v>
      </c>
      <c r="U19" s="718">
        <v>0.10071819999999999</v>
      </c>
      <c r="V19" s="718">
        <v>54.0450436</v>
      </c>
    </row>
    <row r="20" spans="1:22" ht="25.5">
      <c r="A20" s="498">
        <v>10.1</v>
      </c>
      <c r="B20" s="497" t="s">
        <v>512</v>
      </c>
      <c r="C20" s="718"/>
      <c r="D20" s="718"/>
      <c r="E20" s="718"/>
      <c r="F20" s="718"/>
      <c r="G20" s="718"/>
      <c r="H20" s="718"/>
      <c r="I20" s="718"/>
      <c r="J20" s="718"/>
      <c r="K20" s="718"/>
      <c r="L20" s="718"/>
      <c r="M20" s="718"/>
      <c r="N20" s="718"/>
      <c r="O20" s="718"/>
      <c r="P20" s="718"/>
      <c r="Q20" s="718"/>
      <c r="R20" s="718"/>
      <c r="S20" s="718"/>
      <c r="T20" s="718"/>
      <c r="U20" s="718"/>
      <c r="V20" s="71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topLeftCell="A16" zoomScale="80" zoomScaleNormal="80" workbookViewId="0">
      <selection activeCell="C6" sqref="C6:H45"/>
    </sheetView>
  </sheetViews>
  <sheetFormatPr defaultRowHeight="15"/>
  <cols>
    <col min="2" max="2" width="66.5703125" customWidth="1"/>
    <col min="3" max="8" width="17.85546875" customWidth="1"/>
  </cols>
  <sheetData>
    <row r="1" spans="1:8" s="5" customFormat="1" ht="14.25">
      <c r="A1" s="2" t="s">
        <v>30</v>
      </c>
      <c r="B1" s="3" t="str">
        <f>'Info '!C2</f>
        <v>JSC Ziraat Bank Georgia</v>
      </c>
      <c r="C1" s="3"/>
      <c r="D1" s="4"/>
      <c r="E1" s="4"/>
      <c r="F1" s="4"/>
      <c r="G1" s="4"/>
    </row>
    <row r="2" spans="1:8" s="5" customFormat="1" ht="14.25">
      <c r="A2" s="2" t="s">
        <v>31</v>
      </c>
      <c r="B2" s="721">
        <f>'1. key ratios '!B2</f>
        <v>46022</v>
      </c>
      <c r="C2" s="6"/>
      <c r="D2" s="7"/>
      <c r="E2" s="7"/>
      <c r="F2" s="7"/>
      <c r="G2" s="7"/>
      <c r="H2" s="8"/>
    </row>
    <row r="4" spans="1:8">
      <c r="A4" s="783" t="s">
        <v>6</v>
      </c>
      <c r="B4" s="785" t="s">
        <v>583</v>
      </c>
      <c r="C4" s="775" t="s">
        <v>520</v>
      </c>
      <c r="D4" s="775"/>
      <c r="E4" s="775"/>
      <c r="F4" s="775" t="s">
        <v>521</v>
      </c>
      <c r="G4" s="775"/>
      <c r="H4" s="776"/>
    </row>
    <row r="5" spans="1:8" ht="15.6" customHeight="1">
      <c r="A5" s="784"/>
      <c r="B5" s="786"/>
      <c r="C5" s="368" t="s">
        <v>32</v>
      </c>
      <c r="D5" s="368" t="s">
        <v>33</v>
      </c>
      <c r="E5" s="368" t="s">
        <v>34</v>
      </c>
      <c r="F5" s="368" t="s">
        <v>32</v>
      </c>
      <c r="G5" s="368" t="s">
        <v>33</v>
      </c>
      <c r="H5" s="368" t="s">
        <v>34</v>
      </c>
    </row>
    <row r="6" spans="1:8">
      <c r="A6" s="369">
        <v>1</v>
      </c>
      <c r="B6" s="370" t="s">
        <v>584</v>
      </c>
      <c r="C6" s="759">
        <v>13801613.460000001</v>
      </c>
      <c r="D6" s="759">
        <v>12400548.1598</v>
      </c>
      <c r="E6" s="760">
        <v>26202161.619800001</v>
      </c>
      <c r="F6" s="759">
        <v>12545065.689999999</v>
      </c>
      <c r="G6" s="759">
        <v>6569433.5635000002</v>
      </c>
      <c r="H6" s="760">
        <v>19114499.2535</v>
      </c>
    </row>
    <row r="7" spans="1:8">
      <c r="A7" s="369">
        <v>1.1000000000000001</v>
      </c>
      <c r="B7" s="371" t="s">
        <v>527</v>
      </c>
      <c r="C7" s="759"/>
      <c r="D7" s="759"/>
      <c r="E7" s="760">
        <v>0</v>
      </c>
      <c r="F7" s="759"/>
      <c r="G7" s="759"/>
      <c r="H7" s="760">
        <v>0</v>
      </c>
    </row>
    <row r="8" spans="1:8">
      <c r="A8" s="369">
        <v>1.2</v>
      </c>
      <c r="B8" s="371" t="s">
        <v>529</v>
      </c>
      <c r="C8" s="759"/>
      <c r="D8" s="759"/>
      <c r="E8" s="760">
        <v>0</v>
      </c>
      <c r="F8" s="759"/>
      <c r="G8" s="759"/>
      <c r="H8" s="760">
        <v>0</v>
      </c>
    </row>
    <row r="9" spans="1:8" ht="21.6" customHeight="1">
      <c r="A9" s="369">
        <v>1.3</v>
      </c>
      <c r="B9" s="371" t="s">
        <v>585</v>
      </c>
      <c r="C9" s="759"/>
      <c r="D9" s="759"/>
      <c r="E9" s="760">
        <v>0</v>
      </c>
      <c r="F9" s="759"/>
      <c r="G9" s="759"/>
      <c r="H9" s="760">
        <v>0</v>
      </c>
    </row>
    <row r="10" spans="1:8">
      <c r="A10" s="369">
        <v>1.4</v>
      </c>
      <c r="B10" s="371" t="s">
        <v>531</v>
      </c>
      <c r="C10" s="759"/>
      <c r="D10" s="759"/>
      <c r="E10" s="760">
        <v>0</v>
      </c>
      <c r="F10" s="759"/>
      <c r="G10" s="759"/>
      <c r="H10" s="760">
        <v>0</v>
      </c>
    </row>
    <row r="11" spans="1:8">
      <c r="A11" s="369">
        <v>1.5</v>
      </c>
      <c r="B11" s="371" t="s">
        <v>535</v>
      </c>
      <c r="C11" s="759">
        <v>13801613.460000001</v>
      </c>
      <c r="D11" s="759">
        <v>12400548.1598</v>
      </c>
      <c r="E11" s="760">
        <v>26202161.619800001</v>
      </c>
      <c r="F11" s="759">
        <v>12545065.689999999</v>
      </c>
      <c r="G11" s="759">
        <v>6569433.5635000002</v>
      </c>
      <c r="H11" s="760">
        <v>19114499.2535</v>
      </c>
    </row>
    <row r="12" spans="1:8">
      <c r="A12" s="369">
        <v>1.6</v>
      </c>
      <c r="B12" s="372" t="s">
        <v>417</v>
      </c>
      <c r="C12" s="759"/>
      <c r="D12" s="759"/>
      <c r="E12" s="760">
        <v>0</v>
      </c>
      <c r="F12" s="759"/>
      <c r="G12" s="759"/>
      <c r="H12" s="760">
        <v>0</v>
      </c>
    </row>
    <row r="13" spans="1:8">
      <c r="A13" s="369">
        <v>2</v>
      </c>
      <c r="B13" s="373" t="s">
        <v>586</v>
      </c>
      <c r="C13" s="759">
        <v>-2587001.8199999994</v>
      </c>
      <c r="D13" s="759">
        <v>-6463986.2999999998</v>
      </c>
      <c r="E13" s="760">
        <v>-9050988.1199999992</v>
      </c>
      <c r="F13" s="759">
        <v>-1917711.0499999998</v>
      </c>
      <c r="G13" s="759">
        <v>-3011157.29</v>
      </c>
      <c r="H13" s="760">
        <v>-4928868.34</v>
      </c>
    </row>
    <row r="14" spans="1:8">
      <c r="A14" s="369">
        <v>2.1</v>
      </c>
      <c r="B14" s="371" t="s">
        <v>587</v>
      </c>
      <c r="C14" s="759"/>
      <c r="D14" s="759"/>
      <c r="E14" s="760">
        <v>0</v>
      </c>
      <c r="F14" s="759"/>
      <c r="G14" s="759"/>
      <c r="H14" s="760">
        <v>0</v>
      </c>
    </row>
    <row r="15" spans="1:8" ht="24.6" customHeight="1">
      <c r="A15" s="369">
        <v>2.2000000000000002</v>
      </c>
      <c r="B15" s="371" t="s">
        <v>588</v>
      </c>
      <c r="C15" s="759"/>
      <c r="D15" s="759"/>
      <c r="E15" s="760">
        <v>0</v>
      </c>
      <c r="F15" s="759"/>
      <c r="G15" s="759"/>
      <c r="H15" s="760">
        <v>0</v>
      </c>
    </row>
    <row r="16" spans="1:8" ht="20.45" customHeight="1">
      <c r="A16" s="369">
        <v>2.2999999999999998</v>
      </c>
      <c r="B16" s="371" t="s">
        <v>589</v>
      </c>
      <c r="C16" s="759">
        <v>-2437286.5599999996</v>
      </c>
      <c r="D16" s="759">
        <v>-6446102.3799999999</v>
      </c>
      <c r="E16" s="760">
        <v>-8883388.9399999995</v>
      </c>
      <c r="F16" s="759">
        <v>-1834881.5299999998</v>
      </c>
      <c r="G16" s="759">
        <v>-3011157.29</v>
      </c>
      <c r="H16" s="760">
        <v>-4846038.82</v>
      </c>
    </row>
    <row r="17" spans="1:8">
      <c r="A17" s="369">
        <v>2.4</v>
      </c>
      <c r="B17" s="371" t="s">
        <v>590</v>
      </c>
      <c r="C17" s="759">
        <v>-149715.26</v>
      </c>
      <c r="D17" s="759">
        <v>-17883.919999999998</v>
      </c>
      <c r="E17" s="760">
        <v>-167599.18</v>
      </c>
      <c r="F17" s="759">
        <v>-82829.52</v>
      </c>
      <c r="G17" s="759">
        <v>0</v>
      </c>
      <c r="H17" s="760">
        <v>-82829.52</v>
      </c>
    </row>
    <row r="18" spans="1:8">
      <c r="A18" s="369">
        <v>3</v>
      </c>
      <c r="B18" s="373" t="s">
        <v>591</v>
      </c>
      <c r="C18" s="759"/>
      <c r="D18" s="759"/>
      <c r="E18" s="760">
        <v>0</v>
      </c>
      <c r="F18" s="759"/>
      <c r="G18" s="759"/>
      <c r="H18" s="760">
        <v>0</v>
      </c>
    </row>
    <row r="19" spans="1:8">
      <c r="A19" s="369">
        <v>4</v>
      </c>
      <c r="B19" s="373" t="s">
        <v>592</v>
      </c>
      <c r="C19" s="759">
        <v>826742.77</v>
      </c>
      <c r="D19" s="759">
        <v>1227950.1799999997</v>
      </c>
      <c r="E19" s="760">
        <v>2054692.9499999997</v>
      </c>
      <c r="F19" s="759">
        <v>746154.69000000006</v>
      </c>
      <c r="G19" s="759">
        <v>1261004.23</v>
      </c>
      <c r="H19" s="760">
        <v>2007158.92</v>
      </c>
    </row>
    <row r="20" spans="1:8">
      <c r="A20" s="369">
        <v>5</v>
      </c>
      <c r="B20" s="373" t="s">
        <v>593</v>
      </c>
      <c r="C20" s="759">
        <v>-2223312.5</v>
      </c>
      <c r="D20" s="759">
        <v>0</v>
      </c>
      <c r="E20" s="760">
        <v>-2223312.5</v>
      </c>
      <c r="F20" s="759">
        <v>-1676960.26</v>
      </c>
      <c r="G20" s="759">
        <v>0</v>
      </c>
      <c r="H20" s="760">
        <v>-1676960.26</v>
      </c>
    </row>
    <row r="21" spans="1:8" ht="24" customHeight="1">
      <c r="A21" s="369">
        <v>6</v>
      </c>
      <c r="B21" s="373" t="s">
        <v>594</v>
      </c>
      <c r="C21" s="759"/>
      <c r="D21" s="759"/>
      <c r="E21" s="760">
        <v>0</v>
      </c>
      <c r="F21" s="759"/>
      <c r="G21" s="759"/>
      <c r="H21" s="760">
        <v>0</v>
      </c>
    </row>
    <row r="22" spans="1:8" ht="18.600000000000001" customHeight="1">
      <c r="A22" s="369">
        <v>7</v>
      </c>
      <c r="B22" s="373" t="s">
        <v>595</v>
      </c>
      <c r="C22" s="759"/>
      <c r="D22" s="759"/>
      <c r="E22" s="760">
        <v>0</v>
      </c>
      <c r="F22" s="759"/>
      <c r="G22" s="759"/>
      <c r="H22" s="760">
        <v>0</v>
      </c>
    </row>
    <row r="23" spans="1:8" ht="25.5" customHeight="1">
      <c r="A23" s="369">
        <v>8</v>
      </c>
      <c r="B23" s="374" t="s">
        <v>596</v>
      </c>
      <c r="C23" s="759"/>
      <c r="D23" s="759"/>
      <c r="E23" s="760">
        <v>0</v>
      </c>
      <c r="F23" s="759"/>
      <c r="G23" s="759"/>
      <c r="H23" s="760">
        <v>0</v>
      </c>
    </row>
    <row r="24" spans="1:8" ht="34.5" customHeight="1">
      <c r="A24" s="369">
        <v>9</v>
      </c>
      <c r="B24" s="374" t="s">
        <v>597</v>
      </c>
      <c r="C24" s="759"/>
      <c r="D24" s="759"/>
      <c r="E24" s="760">
        <v>0</v>
      </c>
      <c r="F24" s="759"/>
      <c r="G24" s="759"/>
      <c r="H24" s="760">
        <v>0</v>
      </c>
    </row>
    <row r="25" spans="1:8">
      <c r="A25" s="369">
        <v>10</v>
      </c>
      <c r="B25" s="373" t="s">
        <v>598</v>
      </c>
      <c r="C25" s="759">
        <v>1974006.57</v>
      </c>
      <c r="D25" s="759">
        <v>0</v>
      </c>
      <c r="E25" s="760">
        <v>1974006.57</v>
      </c>
      <c r="F25" s="759">
        <v>1782849.0799999998</v>
      </c>
      <c r="G25" s="759">
        <v>0</v>
      </c>
      <c r="H25" s="760">
        <v>1782849.0799999998</v>
      </c>
    </row>
    <row r="26" spans="1:8">
      <c r="A26" s="369">
        <v>11</v>
      </c>
      <c r="B26" s="375" t="s">
        <v>599</v>
      </c>
      <c r="C26" s="759"/>
      <c r="D26" s="759"/>
      <c r="E26" s="760">
        <v>0</v>
      </c>
      <c r="F26" s="759"/>
      <c r="G26" s="759"/>
      <c r="H26" s="760">
        <v>0</v>
      </c>
    </row>
    <row r="27" spans="1:8">
      <c r="A27" s="369">
        <v>12</v>
      </c>
      <c r="B27" s="373" t="s">
        <v>600</v>
      </c>
      <c r="C27" s="759">
        <v>25855.17</v>
      </c>
      <c r="D27" s="759"/>
      <c r="E27" s="760">
        <v>25855.17</v>
      </c>
      <c r="F27" s="759">
        <v>74696.42</v>
      </c>
      <c r="G27" s="759"/>
      <c r="H27" s="760">
        <v>74696.42</v>
      </c>
    </row>
    <row r="28" spans="1:8">
      <c r="A28" s="369">
        <v>13</v>
      </c>
      <c r="B28" s="376" t="s">
        <v>601</v>
      </c>
      <c r="C28" s="759"/>
      <c r="D28" s="759"/>
      <c r="E28" s="760">
        <v>0</v>
      </c>
      <c r="F28" s="759"/>
      <c r="G28" s="759"/>
      <c r="H28" s="760">
        <v>0</v>
      </c>
    </row>
    <row r="29" spans="1:8">
      <c r="A29" s="369">
        <v>14</v>
      </c>
      <c r="B29" s="377" t="s">
        <v>602</v>
      </c>
      <c r="C29" s="759">
        <v>-8801124.5399999991</v>
      </c>
      <c r="D29" s="759">
        <v>1790231.23</v>
      </c>
      <c r="E29" s="760">
        <v>-7010893.3099999987</v>
      </c>
      <c r="F29" s="759">
        <v>-6503095.1699999999</v>
      </c>
      <c r="G29" s="759">
        <v>0</v>
      </c>
      <c r="H29" s="760">
        <v>-6503095.1699999999</v>
      </c>
    </row>
    <row r="30" spans="1:8">
      <c r="A30" s="369">
        <v>14.1</v>
      </c>
      <c r="B30" s="352" t="s">
        <v>603</v>
      </c>
      <c r="C30" s="759">
        <v>-4622014.79</v>
      </c>
      <c r="D30" s="759">
        <v>0</v>
      </c>
      <c r="E30" s="760">
        <v>-4622014.79</v>
      </c>
      <c r="F30" s="759">
        <v>-4182947.02</v>
      </c>
      <c r="G30" s="759">
        <v>0</v>
      </c>
      <c r="H30" s="760">
        <v>-4182947.02</v>
      </c>
    </row>
    <row r="31" spans="1:8">
      <c r="A31" s="369">
        <v>14.2</v>
      </c>
      <c r="B31" s="352" t="s">
        <v>604</v>
      </c>
      <c r="C31" s="759">
        <v>-4179109.75</v>
      </c>
      <c r="D31" s="759">
        <v>1790231.23</v>
      </c>
      <c r="E31" s="760">
        <v>-2388878.52</v>
      </c>
      <c r="F31" s="759">
        <v>-2320148.15</v>
      </c>
      <c r="G31" s="759">
        <v>0</v>
      </c>
      <c r="H31" s="760">
        <v>-2320148.15</v>
      </c>
    </row>
    <row r="32" spans="1:8">
      <c r="A32" s="369">
        <v>15</v>
      </c>
      <c r="B32" s="373" t="s">
        <v>605</v>
      </c>
      <c r="C32" s="759">
        <v>-1447210.46</v>
      </c>
      <c r="D32" s="759">
        <v>0</v>
      </c>
      <c r="E32" s="760">
        <v>-1447210.46</v>
      </c>
      <c r="F32" s="759">
        <v>-1353300.25</v>
      </c>
      <c r="G32" s="759">
        <v>0</v>
      </c>
      <c r="H32" s="760">
        <v>-1353300.25</v>
      </c>
    </row>
    <row r="33" spans="1:8" ht="22.5" customHeight="1">
      <c r="A33" s="369">
        <v>16</v>
      </c>
      <c r="B33" s="350" t="s">
        <v>606</v>
      </c>
      <c r="C33" s="759"/>
      <c r="D33" s="759"/>
      <c r="E33" s="760">
        <v>0</v>
      </c>
      <c r="F33" s="759"/>
      <c r="G33" s="759"/>
      <c r="H33" s="760">
        <v>0</v>
      </c>
    </row>
    <row r="34" spans="1:8">
      <c r="A34" s="369">
        <v>17</v>
      </c>
      <c r="B34" s="373" t="s">
        <v>607</v>
      </c>
      <c r="C34" s="759">
        <v>104629.85</v>
      </c>
      <c r="D34" s="759">
        <v>127558.61000000002</v>
      </c>
      <c r="E34" s="760">
        <v>232188.46000000002</v>
      </c>
      <c r="F34" s="759">
        <v>-264820.59000000003</v>
      </c>
      <c r="G34" s="759">
        <v>-35474.540000000008</v>
      </c>
      <c r="H34" s="760">
        <v>-300295.13</v>
      </c>
    </row>
    <row r="35" spans="1:8">
      <c r="A35" s="369">
        <v>17.100000000000001</v>
      </c>
      <c r="B35" s="352" t="s">
        <v>608</v>
      </c>
      <c r="C35" s="759">
        <v>104629.85</v>
      </c>
      <c r="D35" s="759">
        <v>127558.61000000002</v>
      </c>
      <c r="E35" s="760">
        <v>232188.46000000002</v>
      </c>
      <c r="F35" s="759">
        <v>-264820.59000000003</v>
      </c>
      <c r="G35" s="759">
        <v>-35474.540000000008</v>
      </c>
      <c r="H35" s="760">
        <v>-300295.13</v>
      </c>
    </row>
    <row r="36" spans="1:8">
      <c r="A36" s="369">
        <v>17.2</v>
      </c>
      <c r="B36" s="352" t="s">
        <v>609</v>
      </c>
      <c r="C36" s="759"/>
      <c r="D36" s="759"/>
      <c r="E36" s="760">
        <v>0</v>
      </c>
      <c r="F36" s="759"/>
      <c r="G36" s="759"/>
      <c r="H36" s="760">
        <v>0</v>
      </c>
    </row>
    <row r="37" spans="1:8" ht="41.45" customHeight="1">
      <c r="A37" s="369">
        <v>18</v>
      </c>
      <c r="B37" s="378" t="s">
        <v>610</v>
      </c>
      <c r="C37" s="759">
        <v>-1405365.37</v>
      </c>
      <c r="D37" s="759">
        <v>-768535.02710002963</v>
      </c>
      <c r="E37" s="760">
        <v>-2173900.3971000295</v>
      </c>
      <c r="F37" s="759">
        <v>-1666030.9700000002</v>
      </c>
      <c r="G37" s="761">
        <v>-585686.28629994241</v>
      </c>
      <c r="H37" s="760">
        <v>-2251717.2562999427</v>
      </c>
    </row>
    <row r="38" spans="1:8">
      <c r="A38" s="369">
        <v>18.100000000000001</v>
      </c>
      <c r="B38" s="379" t="s">
        <v>611</v>
      </c>
      <c r="C38" s="759"/>
      <c r="D38" s="759"/>
      <c r="E38" s="760">
        <v>0</v>
      </c>
      <c r="F38" s="759"/>
      <c r="G38" s="759"/>
      <c r="H38" s="760">
        <v>0</v>
      </c>
    </row>
    <row r="39" spans="1:8">
      <c r="A39" s="369">
        <v>18.2</v>
      </c>
      <c r="B39" s="379" t="s">
        <v>612</v>
      </c>
      <c r="C39" s="759">
        <v>-1405365.37</v>
      </c>
      <c r="D39" s="759">
        <v>-768535.02710002963</v>
      </c>
      <c r="E39" s="760">
        <v>-2173900.3971000295</v>
      </c>
      <c r="F39" s="759">
        <v>-1666030.9700000002</v>
      </c>
      <c r="G39" s="759">
        <v>-585686.28629994241</v>
      </c>
      <c r="H39" s="760">
        <v>-2251717.2562999427</v>
      </c>
    </row>
    <row r="40" spans="1:8" ht="24.6" customHeight="1">
      <c r="A40" s="369">
        <v>19</v>
      </c>
      <c r="B40" s="378" t="s">
        <v>613</v>
      </c>
      <c r="C40" s="759"/>
      <c r="D40" s="759"/>
      <c r="E40" s="760">
        <v>0</v>
      </c>
      <c r="F40" s="759"/>
      <c r="G40" s="759"/>
      <c r="H40" s="760">
        <v>0</v>
      </c>
    </row>
    <row r="41" spans="1:8" ht="17.45" customHeight="1">
      <c r="A41" s="369">
        <v>20</v>
      </c>
      <c r="B41" s="378" t="s">
        <v>614</v>
      </c>
      <c r="C41" s="759"/>
      <c r="D41" s="759"/>
      <c r="E41" s="760">
        <v>0</v>
      </c>
      <c r="F41" s="759"/>
      <c r="G41" s="759"/>
      <c r="H41" s="760">
        <v>0</v>
      </c>
    </row>
    <row r="42" spans="1:8" ht="26.45" customHeight="1">
      <c r="A42" s="369">
        <v>21</v>
      </c>
      <c r="B42" s="378" t="s">
        <v>615</v>
      </c>
      <c r="C42" s="759"/>
      <c r="D42" s="759"/>
      <c r="E42" s="760">
        <v>0</v>
      </c>
      <c r="F42" s="759"/>
      <c r="G42" s="759"/>
      <c r="H42" s="760">
        <v>0</v>
      </c>
    </row>
    <row r="43" spans="1:8">
      <c r="A43" s="369">
        <v>22</v>
      </c>
      <c r="B43" s="380" t="s">
        <v>616</v>
      </c>
      <c r="C43" s="759">
        <v>268833.13000000129</v>
      </c>
      <c r="D43" s="759">
        <v>8313766.8526999699</v>
      </c>
      <c r="E43" s="760">
        <v>8582599.9826999716</v>
      </c>
      <c r="F43" s="759">
        <v>1766847.5900000003</v>
      </c>
      <c r="G43" s="759">
        <v>4198119.6772000575</v>
      </c>
      <c r="H43" s="760">
        <v>5964967.2672000583</v>
      </c>
    </row>
    <row r="44" spans="1:8">
      <c r="A44" s="369">
        <v>23</v>
      </c>
      <c r="B44" s="380" t="s">
        <v>617</v>
      </c>
      <c r="C44" s="759">
        <v>-1468235</v>
      </c>
      <c r="D44" s="759"/>
      <c r="E44" s="760">
        <v>-1468235</v>
      </c>
      <c r="F44" s="759">
        <v>-1045675</v>
      </c>
      <c r="G44" s="759"/>
      <c r="H44" s="760">
        <v>-1045675</v>
      </c>
    </row>
    <row r="45" spans="1:8">
      <c r="A45" s="369">
        <v>24</v>
      </c>
      <c r="B45" s="381" t="s">
        <v>618</v>
      </c>
      <c r="C45" s="762">
        <v>-1199401.8699999987</v>
      </c>
      <c r="D45" s="762">
        <v>8313766.8526999699</v>
      </c>
      <c r="E45" s="763">
        <v>7114364.9826999716</v>
      </c>
      <c r="F45" s="762">
        <v>721172.59000000032</v>
      </c>
      <c r="G45" s="762">
        <v>4198119.6772000575</v>
      </c>
      <c r="H45" s="760">
        <v>4919292.2672000583</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tabSelected="1" topLeftCell="A4" zoomScale="80" zoomScaleNormal="80" workbookViewId="0">
      <selection activeCell="P38" sqref="P38"/>
    </sheetView>
  </sheetViews>
  <sheetFormatPr defaultColWidth="8.85546875" defaultRowHeight="15"/>
  <cols>
    <col min="1" max="1" width="8.85546875" style="580"/>
    <col min="2" max="2" width="87.5703125" style="546" bestFit="1" customWidth="1"/>
    <col min="3" max="8" width="15.42578125" style="546" customWidth="1"/>
    <col min="9" max="16384" width="8.85546875" style="546"/>
  </cols>
  <sheetData>
    <row r="1" spans="1:8">
      <c r="A1" s="232" t="s">
        <v>30</v>
      </c>
      <c r="B1" s="545" t="str">
        <f>'Info '!C2</f>
        <v>JSC Ziraat Bank Georgia</v>
      </c>
      <c r="C1" s="545"/>
    </row>
    <row r="2" spans="1:8">
      <c r="A2" s="232" t="s">
        <v>31</v>
      </c>
      <c r="B2" s="722">
        <f>'1. key ratios '!B2</f>
        <v>46022</v>
      </c>
      <c r="C2" s="547"/>
      <c r="D2" s="548"/>
      <c r="E2" s="548"/>
      <c r="F2" s="548"/>
      <c r="G2" s="548"/>
      <c r="H2" s="548"/>
    </row>
    <row r="3" spans="1:8" ht="15.75" thickBot="1">
      <c r="A3" s="546"/>
    </row>
    <row r="4" spans="1:8">
      <c r="A4" s="787" t="s">
        <v>6</v>
      </c>
      <c r="B4" s="788" t="s">
        <v>94</v>
      </c>
      <c r="C4" s="789" t="s">
        <v>520</v>
      </c>
      <c r="D4" s="789"/>
      <c r="E4" s="789"/>
      <c r="F4" s="789" t="s">
        <v>521</v>
      </c>
      <c r="G4" s="789"/>
      <c r="H4" s="790"/>
    </row>
    <row r="5" spans="1:8">
      <c r="A5" s="787"/>
      <c r="B5" s="788"/>
      <c r="C5" s="368" t="s">
        <v>32</v>
      </c>
      <c r="D5" s="368" t="s">
        <v>33</v>
      </c>
      <c r="E5" s="368" t="s">
        <v>34</v>
      </c>
      <c r="F5" s="368" t="s">
        <v>32</v>
      </c>
      <c r="G5" s="368" t="s">
        <v>33</v>
      </c>
      <c r="H5" s="368" t="s">
        <v>34</v>
      </c>
    </row>
    <row r="6" spans="1:8">
      <c r="A6" s="405">
        <v>1</v>
      </c>
      <c r="B6" s="383" t="s">
        <v>619</v>
      </c>
      <c r="C6" s="582"/>
      <c r="D6" s="582"/>
      <c r="E6" s="583">
        <v>0</v>
      </c>
      <c r="F6" s="582"/>
      <c r="G6" s="582"/>
      <c r="H6" s="584">
        <v>0</v>
      </c>
    </row>
    <row r="7" spans="1:8">
      <c r="A7" s="405">
        <v>2</v>
      </c>
      <c r="B7" s="383" t="s">
        <v>183</v>
      </c>
      <c r="C7" s="582"/>
      <c r="D7" s="582"/>
      <c r="E7" s="583">
        <v>0</v>
      </c>
      <c r="F7" s="582"/>
      <c r="G7" s="582"/>
      <c r="H7" s="584">
        <v>0</v>
      </c>
    </row>
    <row r="8" spans="1:8">
      <c r="A8" s="405">
        <v>3</v>
      </c>
      <c r="B8" s="383" t="s">
        <v>193</v>
      </c>
      <c r="C8" s="582">
        <v>445700815</v>
      </c>
      <c r="D8" s="582">
        <v>886272274.64219999</v>
      </c>
      <c r="E8" s="583">
        <v>1331973089.6422</v>
      </c>
      <c r="F8" s="582">
        <v>409006230</v>
      </c>
      <c r="G8" s="582">
        <v>437743094.15250003</v>
      </c>
      <c r="H8" s="584">
        <v>846749324.15250003</v>
      </c>
    </row>
    <row r="9" spans="1:8">
      <c r="A9" s="405">
        <v>3.1</v>
      </c>
      <c r="B9" s="382" t="s">
        <v>184</v>
      </c>
      <c r="C9" s="582">
        <v>441713500</v>
      </c>
      <c r="D9" s="582">
        <v>847419222.17499995</v>
      </c>
      <c r="E9" s="583">
        <v>1289132722.175</v>
      </c>
      <c r="F9" s="582">
        <v>405329500</v>
      </c>
      <c r="G9" s="582">
        <v>421586406.71640003</v>
      </c>
      <c r="H9" s="584">
        <v>826915906.71640003</v>
      </c>
    </row>
    <row r="10" spans="1:8">
      <c r="A10" s="405">
        <v>3.2</v>
      </c>
      <c r="B10" s="382" t="s">
        <v>180</v>
      </c>
      <c r="C10" s="582">
        <v>3987315</v>
      </c>
      <c r="D10" s="582">
        <v>38853052.467200004</v>
      </c>
      <c r="E10" s="583">
        <v>42840367.467200004</v>
      </c>
      <c r="F10" s="582">
        <v>3676730</v>
      </c>
      <c r="G10" s="582">
        <v>16156687.436100001</v>
      </c>
      <c r="H10" s="584">
        <v>19833417.436099999</v>
      </c>
    </row>
    <row r="11" spans="1:8">
      <c r="A11" s="405">
        <v>4</v>
      </c>
      <c r="B11" s="383" t="s">
        <v>182</v>
      </c>
      <c r="C11" s="582">
        <v>0</v>
      </c>
      <c r="D11" s="582">
        <v>0</v>
      </c>
      <c r="E11" s="583">
        <v>0</v>
      </c>
      <c r="F11" s="582">
        <v>0</v>
      </c>
      <c r="G11" s="582">
        <v>0</v>
      </c>
      <c r="H11" s="584">
        <v>0</v>
      </c>
    </row>
    <row r="12" spans="1:8">
      <c r="A12" s="405">
        <v>4.0999999999999996</v>
      </c>
      <c r="B12" s="382" t="s">
        <v>166</v>
      </c>
      <c r="C12" s="582"/>
      <c r="D12" s="582"/>
      <c r="E12" s="583">
        <v>0</v>
      </c>
      <c r="F12" s="582"/>
      <c r="G12" s="582"/>
      <c r="H12" s="584">
        <v>0</v>
      </c>
    </row>
    <row r="13" spans="1:8">
      <c r="A13" s="405">
        <v>4.2</v>
      </c>
      <c r="B13" s="382" t="s">
        <v>167</v>
      </c>
      <c r="C13" s="582"/>
      <c r="D13" s="582"/>
      <c r="E13" s="583">
        <v>0</v>
      </c>
      <c r="F13" s="582"/>
      <c r="G13" s="582"/>
      <c r="H13" s="584">
        <v>0</v>
      </c>
    </row>
    <row r="14" spans="1:8">
      <c r="A14" s="405">
        <v>5</v>
      </c>
      <c r="B14" s="383" t="s">
        <v>192</v>
      </c>
      <c r="C14" s="582">
        <v>186923556.20999998</v>
      </c>
      <c r="D14" s="582">
        <v>220956832.27599996</v>
      </c>
      <c r="E14" s="583">
        <v>407880388.48599994</v>
      </c>
      <c r="F14" s="582">
        <v>164155872.99000001</v>
      </c>
      <c r="G14" s="582">
        <v>160730047.8037</v>
      </c>
      <c r="H14" s="584">
        <v>324885920.79369998</v>
      </c>
    </row>
    <row r="15" spans="1:8">
      <c r="A15" s="405">
        <v>5.0999999999999996</v>
      </c>
      <c r="B15" s="384" t="s">
        <v>170</v>
      </c>
      <c r="C15" s="582">
        <v>989588.94</v>
      </c>
      <c r="D15" s="582">
        <v>12222026.2359</v>
      </c>
      <c r="E15" s="583">
        <v>13211615.175899999</v>
      </c>
      <c r="F15" s="582">
        <v>7309312.1900000004</v>
      </c>
      <c r="G15" s="582">
        <v>4135067.9205</v>
      </c>
      <c r="H15" s="584">
        <v>11444380.1105</v>
      </c>
    </row>
    <row r="16" spans="1:8">
      <c r="A16" s="405">
        <v>5.2</v>
      </c>
      <c r="B16" s="384" t="s">
        <v>169</v>
      </c>
      <c r="C16" s="582">
        <v>0</v>
      </c>
      <c r="D16" s="582">
        <v>0</v>
      </c>
      <c r="E16" s="583">
        <v>0</v>
      </c>
      <c r="F16" s="582">
        <v>0</v>
      </c>
      <c r="G16" s="582">
        <v>0</v>
      </c>
      <c r="H16" s="584">
        <v>0</v>
      </c>
    </row>
    <row r="17" spans="1:8">
      <c r="A17" s="405">
        <v>5.3</v>
      </c>
      <c r="B17" s="384" t="s">
        <v>168</v>
      </c>
      <c r="C17" s="582">
        <v>185933967.26999998</v>
      </c>
      <c r="D17" s="582">
        <v>208734806.04009998</v>
      </c>
      <c r="E17" s="583">
        <v>394668773.31009996</v>
      </c>
      <c r="F17" s="582">
        <v>156846560.80000001</v>
      </c>
      <c r="G17" s="582">
        <v>156594979.88319999</v>
      </c>
      <c r="H17" s="584">
        <v>313441540.6832</v>
      </c>
    </row>
    <row r="18" spans="1:8">
      <c r="A18" s="405" t="s">
        <v>15</v>
      </c>
      <c r="B18" s="385" t="s">
        <v>36</v>
      </c>
      <c r="C18" s="582">
        <v>58081100.25</v>
      </c>
      <c r="D18" s="582">
        <v>30879428.0288</v>
      </c>
      <c r="E18" s="583">
        <v>88960528.278799996</v>
      </c>
      <c r="F18" s="582">
        <v>48307152.57</v>
      </c>
      <c r="G18" s="582">
        <v>26228249.5616</v>
      </c>
      <c r="H18" s="584">
        <v>74535402.131599993</v>
      </c>
    </row>
    <row r="19" spans="1:8">
      <c r="A19" s="405" t="s">
        <v>16</v>
      </c>
      <c r="B19" s="385" t="s">
        <v>37</v>
      </c>
      <c r="C19" s="582">
        <v>67729867.709999993</v>
      </c>
      <c r="D19" s="582">
        <v>86029659.923299998</v>
      </c>
      <c r="E19" s="583">
        <v>153759527.63330001</v>
      </c>
      <c r="F19" s="582">
        <v>53655655.030000001</v>
      </c>
      <c r="G19" s="582">
        <v>65812623.477200001</v>
      </c>
      <c r="H19" s="584">
        <v>119468278.5072</v>
      </c>
    </row>
    <row r="20" spans="1:8">
      <c r="A20" s="405" t="s">
        <v>17</v>
      </c>
      <c r="B20" s="385" t="s">
        <v>38</v>
      </c>
      <c r="C20" s="582">
        <v>20545582.199999999</v>
      </c>
      <c r="D20" s="582">
        <v>9779488.3717999998</v>
      </c>
      <c r="E20" s="583">
        <v>30325070.571800001</v>
      </c>
      <c r="F20" s="582">
        <v>20244058.199999999</v>
      </c>
      <c r="G20" s="582">
        <v>9177565.1747999992</v>
      </c>
      <c r="H20" s="584">
        <v>29421623.374799997</v>
      </c>
    </row>
    <row r="21" spans="1:8">
      <c r="A21" s="405" t="s">
        <v>18</v>
      </c>
      <c r="B21" s="385" t="s">
        <v>39</v>
      </c>
      <c r="C21" s="582">
        <v>39577417.109999999</v>
      </c>
      <c r="D21" s="582">
        <v>82046229.716199994</v>
      </c>
      <c r="E21" s="583">
        <v>121623646.82619999</v>
      </c>
      <c r="F21" s="582">
        <v>34639695</v>
      </c>
      <c r="G21" s="582">
        <v>55376541.669600002</v>
      </c>
      <c r="H21" s="584">
        <v>90016236.66960001</v>
      </c>
    </row>
    <row r="22" spans="1:8">
      <c r="A22" s="405" t="s">
        <v>19</v>
      </c>
      <c r="B22" s="385" t="s">
        <v>40</v>
      </c>
      <c r="C22" s="582">
        <v>0</v>
      </c>
      <c r="D22" s="582">
        <v>0</v>
      </c>
      <c r="E22" s="583">
        <v>0</v>
      </c>
      <c r="F22" s="582">
        <v>0</v>
      </c>
      <c r="G22" s="582">
        <v>0</v>
      </c>
      <c r="H22" s="584">
        <v>0</v>
      </c>
    </row>
    <row r="23" spans="1:8">
      <c r="A23" s="405">
        <v>5.4</v>
      </c>
      <c r="B23" s="384" t="s">
        <v>171</v>
      </c>
      <c r="C23" s="582">
        <v>0</v>
      </c>
      <c r="D23" s="582">
        <v>0</v>
      </c>
      <c r="E23" s="583">
        <v>0</v>
      </c>
      <c r="F23" s="582">
        <v>0</v>
      </c>
      <c r="G23" s="582">
        <v>0</v>
      </c>
      <c r="H23" s="584">
        <v>0</v>
      </c>
    </row>
    <row r="24" spans="1:8">
      <c r="A24" s="405">
        <v>5.5</v>
      </c>
      <c r="B24" s="384" t="s">
        <v>172</v>
      </c>
      <c r="C24" s="582">
        <v>0</v>
      </c>
      <c r="D24" s="582">
        <v>0</v>
      </c>
      <c r="E24" s="583">
        <v>0</v>
      </c>
      <c r="F24" s="582">
        <v>0</v>
      </c>
      <c r="G24" s="582">
        <v>0</v>
      </c>
      <c r="H24" s="584">
        <v>0</v>
      </c>
    </row>
    <row r="25" spans="1:8">
      <c r="A25" s="405">
        <v>5.6</v>
      </c>
      <c r="B25" s="384" t="s">
        <v>173</v>
      </c>
      <c r="C25" s="582">
        <v>0</v>
      </c>
      <c r="D25" s="582">
        <v>0</v>
      </c>
      <c r="E25" s="583">
        <v>0</v>
      </c>
      <c r="F25" s="582">
        <v>0</v>
      </c>
      <c r="G25" s="582">
        <v>0</v>
      </c>
      <c r="H25" s="584">
        <v>0</v>
      </c>
    </row>
    <row r="26" spans="1:8">
      <c r="A26" s="405">
        <v>5.7</v>
      </c>
      <c r="B26" s="384" t="s">
        <v>40</v>
      </c>
      <c r="C26" s="582">
        <v>0</v>
      </c>
      <c r="D26" s="582">
        <v>0</v>
      </c>
      <c r="E26" s="583">
        <v>0</v>
      </c>
      <c r="F26" s="582">
        <v>0</v>
      </c>
      <c r="G26" s="582">
        <v>0</v>
      </c>
      <c r="H26" s="584">
        <v>0</v>
      </c>
    </row>
    <row r="27" spans="1:8">
      <c r="A27" s="405">
        <v>6</v>
      </c>
      <c r="B27" s="585" t="s">
        <v>620</v>
      </c>
      <c r="C27" s="582">
        <v>3996892</v>
      </c>
      <c r="D27" s="582">
        <v>13977655.5173</v>
      </c>
      <c r="E27" s="583">
        <v>17974547.517300002</v>
      </c>
      <c r="F27" s="582">
        <v>2926617.16</v>
      </c>
      <c r="G27" s="582">
        <v>3523642.2089</v>
      </c>
      <c r="H27" s="584">
        <v>6450259.3689000001</v>
      </c>
    </row>
    <row r="28" spans="1:8">
      <c r="A28" s="405">
        <v>7</v>
      </c>
      <c r="B28" s="585" t="s">
        <v>621</v>
      </c>
      <c r="C28" s="582">
        <v>17242840.369999997</v>
      </c>
      <c r="D28" s="582">
        <v>43921757.918799996</v>
      </c>
      <c r="E28" s="583">
        <v>61164598.288799994</v>
      </c>
      <c r="F28" s="582">
        <v>19101629.629999999</v>
      </c>
      <c r="G28" s="582">
        <v>28713639.442299999</v>
      </c>
      <c r="H28" s="584">
        <v>47815269.072300002</v>
      </c>
    </row>
    <row r="29" spans="1:8">
      <c r="A29" s="405">
        <v>8</v>
      </c>
      <c r="B29" s="585" t="s">
        <v>181</v>
      </c>
      <c r="C29" s="582">
        <v>0</v>
      </c>
      <c r="D29" s="582">
        <v>2951696.2396999998</v>
      </c>
      <c r="E29" s="583">
        <v>2951696.2396999998</v>
      </c>
      <c r="F29" s="582"/>
      <c r="G29" s="582"/>
      <c r="H29" s="584">
        <v>0</v>
      </c>
    </row>
    <row r="30" spans="1:8">
      <c r="A30" s="405">
        <v>9</v>
      </c>
      <c r="B30" s="586" t="s">
        <v>198</v>
      </c>
      <c r="C30" s="582">
        <v>0</v>
      </c>
      <c r="D30" s="582">
        <v>0</v>
      </c>
      <c r="E30" s="583">
        <v>0</v>
      </c>
      <c r="F30" s="582">
        <v>0</v>
      </c>
      <c r="G30" s="582">
        <v>0</v>
      </c>
      <c r="H30" s="584">
        <v>0</v>
      </c>
    </row>
    <row r="31" spans="1:8">
      <c r="A31" s="405">
        <v>9.1</v>
      </c>
      <c r="B31" s="386" t="s">
        <v>188</v>
      </c>
      <c r="C31" s="582"/>
      <c r="D31" s="582"/>
      <c r="E31" s="583">
        <v>0</v>
      </c>
      <c r="F31" s="582"/>
      <c r="G31" s="582"/>
      <c r="H31" s="584">
        <v>0</v>
      </c>
    </row>
    <row r="32" spans="1:8">
      <c r="A32" s="405">
        <v>9.1999999999999993</v>
      </c>
      <c r="B32" s="386" t="s">
        <v>189</v>
      </c>
      <c r="C32" s="582"/>
      <c r="D32" s="582"/>
      <c r="E32" s="583">
        <v>0</v>
      </c>
      <c r="F32" s="582"/>
      <c r="G32" s="582"/>
      <c r="H32" s="584">
        <v>0</v>
      </c>
    </row>
    <row r="33" spans="1:8">
      <c r="A33" s="405">
        <v>9.3000000000000007</v>
      </c>
      <c r="B33" s="386" t="s">
        <v>185</v>
      </c>
      <c r="C33" s="582"/>
      <c r="D33" s="582"/>
      <c r="E33" s="583">
        <v>0</v>
      </c>
      <c r="F33" s="582"/>
      <c r="G33" s="582"/>
      <c r="H33" s="584">
        <v>0</v>
      </c>
    </row>
    <row r="34" spans="1:8">
      <c r="A34" s="405">
        <v>9.4</v>
      </c>
      <c r="B34" s="386" t="s">
        <v>186</v>
      </c>
      <c r="C34" s="582"/>
      <c r="D34" s="582"/>
      <c r="E34" s="583">
        <v>0</v>
      </c>
      <c r="F34" s="582"/>
      <c r="G34" s="582"/>
      <c r="H34" s="584">
        <v>0</v>
      </c>
    </row>
    <row r="35" spans="1:8">
      <c r="A35" s="405">
        <v>9.5</v>
      </c>
      <c r="B35" s="386" t="s">
        <v>187</v>
      </c>
      <c r="C35" s="582"/>
      <c r="D35" s="582"/>
      <c r="E35" s="583">
        <v>0</v>
      </c>
      <c r="F35" s="582"/>
      <c r="G35" s="582"/>
      <c r="H35" s="584">
        <v>0</v>
      </c>
    </row>
    <row r="36" spans="1:8">
      <c r="A36" s="405">
        <v>9.6</v>
      </c>
      <c r="B36" s="386" t="s">
        <v>190</v>
      </c>
      <c r="C36" s="582"/>
      <c r="D36" s="582"/>
      <c r="E36" s="583">
        <v>0</v>
      </c>
      <c r="F36" s="582"/>
      <c r="G36" s="582"/>
      <c r="H36" s="584">
        <v>0</v>
      </c>
    </row>
    <row r="37" spans="1:8">
      <c r="A37" s="405">
        <v>9.6999999999999993</v>
      </c>
      <c r="B37" s="386" t="s">
        <v>191</v>
      </c>
      <c r="C37" s="582"/>
      <c r="D37" s="582"/>
      <c r="E37" s="583">
        <v>0</v>
      </c>
      <c r="F37" s="582"/>
      <c r="G37" s="582"/>
      <c r="H37" s="584">
        <v>0</v>
      </c>
    </row>
    <row r="38" spans="1:8">
      <c r="A38" s="405">
        <v>10</v>
      </c>
      <c r="B38" s="383" t="s">
        <v>194</v>
      </c>
      <c r="C38" s="590">
        <v>929206.74</v>
      </c>
      <c r="D38" s="590">
        <v>332460.00649999996</v>
      </c>
      <c r="E38" s="587">
        <v>1261666.7464999999</v>
      </c>
      <c r="F38" s="590">
        <v>346002.49</v>
      </c>
      <c r="G38" s="590">
        <v>409779.03339999996</v>
      </c>
      <c r="H38" s="584">
        <v>755781.52339999995</v>
      </c>
    </row>
    <row r="39" spans="1:8">
      <c r="A39" s="405">
        <v>10.1</v>
      </c>
      <c r="B39" s="386" t="s">
        <v>195</v>
      </c>
      <c r="C39" s="582">
        <v>33089.980000000003</v>
      </c>
      <c r="D39" s="582">
        <v>0</v>
      </c>
      <c r="E39" s="583">
        <v>33089.980000000003</v>
      </c>
      <c r="F39" s="582">
        <v>22379.93</v>
      </c>
      <c r="G39" s="582">
        <v>0</v>
      </c>
      <c r="H39" s="584">
        <v>22379.93</v>
      </c>
    </row>
    <row r="40" spans="1:8">
      <c r="A40" s="405">
        <v>10.199999999999999</v>
      </c>
      <c r="B40" s="386" t="s">
        <v>196</v>
      </c>
      <c r="C40" s="582">
        <v>0</v>
      </c>
      <c r="D40" s="582">
        <v>0</v>
      </c>
      <c r="E40" s="583">
        <v>0</v>
      </c>
      <c r="F40" s="582">
        <v>0</v>
      </c>
      <c r="G40" s="582">
        <v>0</v>
      </c>
      <c r="H40" s="584">
        <v>0</v>
      </c>
    </row>
    <row r="41" spans="1:8">
      <c r="A41" s="405">
        <v>10.3</v>
      </c>
      <c r="B41" s="386" t="s">
        <v>199</v>
      </c>
      <c r="C41" s="582">
        <v>791331.66</v>
      </c>
      <c r="D41" s="582">
        <v>247927.77709999998</v>
      </c>
      <c r="E41" s="583">
        <v>1039259.4371</v>
      </c>
      <c r="F41" s="582">
        <v>317044.96000000002</v>
      </c>
      <c r="G41" s="582">
        <v>291328.46849999996</v>
      </c>
      <c r="H41" s="584">
        <v>608373.42849999992</v>
      </c>
    </row>
    <row r="42" spans="1:8" ht="25.5">
      <c r="A42" s="405">
        <v>10.4</v>
      </c>
      <c r="B42" s="386" t="s">
        <v>200</v>
      </c>
      <c r="C42" s="582">
        <v>104785.09999999996</v>
      </c>
      <c r="D42" s="582">
        <v>84532.229399999997</v>
      </c>
      <c r="E42" s="583">
        <v>189317.32939999996</v>
      </c>
      <c r="F42" s="582">
        <v>6577.5999999999995</v>
      </c>
      <c r="G42" s="582">
        <v>118450.5649</v>
      </c>
      <c r="H42" s="584">
        <v>125028.1649</v>
      </c>
    </row>
    <row r="43" spans="1:8" ht="15.75" thickBot="1">
      <c r="A43" s="405">
        <v>11</v>
      </c>
      <c r="B43" s="122" t="s">
        <v>197</v>
      </c>
      <c r="C43" s="582"/>
      <c r="D43" s="582"/>
      <c r="E43" s="583">
        <v>0</v>
      </c>
      <c r="F43" s="582"/>
      <c r="G43" s="582"/>
      <c r="H43" s="584">
        <v>0</v>
      </c>
    </row>
    <row r="44" spans="1:8">
      <c r="C44" s="387"/>
      <c r="D44" s="387"/>
      <c r="E44" s="387"/>
      <c r="F44" s="387"/>
      <c r="G44" s="387"/>
      <c r="H44" s="387"/>
    </row>
    <row r="45" spans="1:8">
      <c r="C45" s="387"/>
      <c r="D45" s="387"/>
      <c r="E45" s="387"/>
      <c r="F45" s="387"/>
      <c r="G45" s="387"/>
      <c r="H45" s="387"/>
    </row>
    <row r="46" spans="1:8">
      <c r="C46" s="387"/>
      <c r="D46" s="387"/>
      <c r="E46" s="387"/>
      <c r="F46" s="387"/>
      <c r="G46" s="387"/>
      <c r="H46" s="387"/>
    </row>
    <row r="47" spans="1:8">
      <c r="C47" s="387"/>
      <c r="D47" s="387"/>
      <c r="E47" s="387"/>
      <c r="F47" s="387"/>
      <c r="G47" s="387"/>
      <c r="H47" s="387"/>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6" sqref="C6:G13"/>
    </sheetView>
  </sheetViews>
  <sheetFormatPr defaultColWidth="9.140625" defaultRowHeight="12.75"/>
  <cols>
    <col min="1" max="1" width="9.5703125" style="4" bestFit="1" customWidth="1"/>
    <col min="2" max="2" width="93.5703125" style="4" customWidth="1"/>
    <col min="3" max="4" width="15.5703125" style="4" customWidth="1"/>
    <col min="5" max="7" width="15.5703125" style="17" customWidth="1"/>
    <col min="8" max="11" width="9.85546875" style="17" customWidth="1"/>
    <col min="12" max="16384" width="9.140625" style="17"/>
  </cols>
  <sheetData>
    <row r="1" spans="1:8">
      <c r="A1" s="2" t="s">
        <v>30</v>
      </c>
      <c r="B1" s="3" t="str">
        <f>'Info '!C2</f>
        <v>JSC Ziraat Bank Georgia</v>
      </c>
      <c r="C1" s="3"/>
    </row>
    <row r="2" spans="1:8">
      <c r="A2" s="2" t="s">
        <v>31</v>
      </c>
      <c r="B2" s="721">
        <f>'1. key ratios '!B2</f>
        <v>46022</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6" t="s">
        <v>6</v>
      </c>
      <c r="B5" s="147"/>
      <c r="C5" s="297" t="str">
        <f>INT((MONTH($B$2))/3)&amp;"Q"&amp;"-"&amp;YEAR($B$2)</f>
        <v>4Q-2025</v>
      </c>
      <c r="D5" s="297" t="str">
        <f>IF(INT(MONTH($B$2))=3, "4"&amp;"Q"&amp;"-"&amp;YEAR($B$2)-1, IF(INT(MONTH($B$2))=6, "1"&amp;"Q"&amp;"-"&amp;YEAR($B$2), IF(INT(MONTH($B$2))=9, "2"&amp;"Q"&amp;"-"&amp;YEAR($B$2),IF(INT(MONTH($B$2))=12, "3"&amp;"Q"&amp;"-"&amp;YEAR($B$2), 0))))</f>
        <v>3Q-2025</v>
      </c>
      <c r="E5" s="297" t="str">
        <f>IF(INT(MONTH($B$2))=3, "3"&amp;"Q"&amp;"-"&amp;YEAR($B$2)-1, IF(INT(MONTH($B$2))=6, "4"&amp;"Q"&amp;"-"&amp;YEAR($B$2)-1, IF(INT(MONTH($B$2))=9, "1"&amp;"Q"&amp;"-"&amp;YEAR($B$2),IF(INT(MONTH($B$2))=12, "2"&amp;"Q"&amp;"-"&amp;YEAR($B$2), 0))))</f>
        <v>2Q-2025</v>
      </c>
      <c r="F5" s="297" t="str">
        <f>IF(INT(MONTH($B$2))=3, "2"&amp;"Q"&amp;"-"&amp;YEAR($B$2)-1, IF(INT(MONTH($B$2))=6, "3"&amp;"Q"&amp;"-"&amp;YEAR($B$2)-1, IF(INT(MONTH($B$2))=9, "4"&amp;"Q"&amp;"-"&amp;YEAR($B$2)-1,IF(INT(MONTH($B$2))=12, "1"&amp;"Q"&amp;"-"&amp;YEAR($B$2), 0))))</f>
        <v>1Q-2025</v>
      </c>
      <c r="G5" s="298" t="str">
        <f>IF(INT(MONTH($B$2))=3, "1"&amp;"Q"&amp;"-"&amp;YEAR($B$2)-1, IF(INT(MONTH($B$2))=6, "2"&amp;"Q"&amp;"-"&amp;YEAR($B$2)-1, IF(INT(MONTH($B$2))=9, "3"&amp;"Q"&amp;"-"&amp;YEAR($B$2)-1,IF(INT(MONTH($B$2))=12, "4"&amp;"Q"&amp;"-"&amp;YEAR($B$2)-1, 0))))</f>
        <v>4Q-2024</v>
      </c>
    </row>
    <row r="6" spans="1:8" ht="15" customHeight="1">
      <c r="A6" s="22">
        <v>1</v>
      </c>
      <c r="B6" s="246" t="s">
        <v>178</v>
      </c>
      <c r="C6" s="287">
        <v>373021938.76869982</v>
      </c>
      <c r="D6" s="290">
        <v>353236576.34071004</v>
      </c>
      <c r="E6" s="248">
        <v>345111598.05895996</v>
      </c>
      <c r="F6" s="287">
        <v>250861460.73114002</v>
      </c>
      <c r="G6" s="293">
        <v>244726596</v>
      </c>
    </row>
    <row r="7" spans="1:8" ht="15" customHeight="1">
      <c r="A7" s="22">
        <v>1.1000000000000001</v>
      </c>
      <c r="B7" s="246" t="s">
        <v>743</v>
      </c>
      <c r="C7" s="288">
        <v>334607842.44104999</v>
      </c>
      <c r="D7" s="291">
        <v>318246966.38515002</v>
      </c>
      <c r="E7" s="288">
        <v>312897885.91654998</v>
      </c>
      <c r="F7" s="288">
        <v>222174080.58335</v>
      </c>
      <c r="G7" s="294">
        <v>219238042</v>
      </c>
    </row>
    <row r="8" spans="1:8">
      <c r="A8" s="22" t="s">
        <v>14</v>
      </c>
      <c r="B8" s="246" t="s">
        <v>95</v>
      </c>
      <c r="C8" s="288"/>
      <c r="D8" s="291"/>
      <c r="E8" s="288"/>
      <c r="F8" s="288"/>
      <c r="G8" s="294"/>
    </row>
    <row r="9" spans="1:8" ht="15" customHeight="1">
      <c r="A9" s="22">
        <v>1.2</v>
      </c>
      <c r="B9" s="247" t="s">
        <v>94</v>
      </c>
      <c r="C9" s="288">
        <v>38414096.327649832</v>
      </c>
      <c r="D9" s="291">
        <v>34989609.955559999</v>
      </c>
      <c r="E9" s="288">
        <v>32213712.142409999</v>
      </c>
      <c r="F9" s="288">
        <v>28687380.147790004</v>
      </c>
      <c r="G9" s="294">
        <v>25488554</v>
      </c>
    </row>
    <row r="10" spans="1:8" ht="15" customHeight="1">
      <c r="A10" s="22">
        <v>1.3</v>
      </c>
      <c r="B10" s="246" t="s">
        <v>28</v>
      </c>
      <c r="C10" s="289">
        <v>0</v>
      </c>
      <c r="D10" s="291">
        <v>0</v>
      </c>
      <c r="E10" s="289">
        <v>0</v>
      </c>
      <c r="F10" s="288">
        <v>0</v>
      </c>
      <c r="G10" s="295">
        <v>0</v>
      </c>
    </row>
    <row r="11" spans="1:8" ht="15" customHeight="1">
      <c r="A11" s="22">
        <v>2</v>
      </c>
      <c r="B11" s="246" t="s">
        <v>175</v>
      </c>
      <c r="C11" s="288">
        <v>1162188.8540010003</v>
      </c>
      <c r="D11" s="291">
        <v>1703389.2330790064</v>
      </c>
      <c r="E11" s="288">
        <v>432830.08436707774</v>
      </c>
      <c r="F11" s="288">
        <v>591295.31907698407</v>
      </c>
      <c r="G11" s="294">
        <v>1217526</v>
      </c>
    </row>
    <row r="12" spans="1:8" ht="15" customHeight="1">
      <c r="A12" s="22">
        <v>3</v>
      </c>
      <c r="B12" s="246" t="s">
        <v>176</v>
      </c>
      <c r="C12" s="289">
        <v>31658461</v>
      </c>
      <c r="D12" s="291">
        <v>28136548</v>
      </c>
      <c r="E12" s="289">
        <v>28136548</v>
      </c>
      <c r="F12" s="288">
        <v>28136548</v>
      </c>
      <c r="G12" s="295">
        <v>28136548</v>
      </c>
    </row>
    <row r="13" spans="1:8" ht="15" customHeight="1" thickBot="1">
      <c r="A13" s="24">
        <v>4</v>
      </c>
      <c r="B13" s="25" t="s">
        <v>177</v>
      </c>
      <c r="C13" s="249">
        <v>405842588.62270081</v>
      </c>
      <c r="D13" s="292">
        <v>383076513.57378906</v>
      </c>
      <c r="E13" s="250">
        <v>373680976.14332706</v>
      </c>
      <c r="F13" s="249">
        <v>279589304.05021703</v>
      </c>
      <c r="G13" s="296">
        <v>274080670</v>
      </c>
    </row>
    <row r="14" spans="1:8">
      <c r="B14" s="28"/>
    </row>
    <row r="15" spans="1:8">
      <c r="B15" s="29"/>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90" zoomScaleNormal="90" workbookViewId="0">
      <pane xSplit="1" ySplit="4" topLeftCell="B5" activePane="bottomRight" state="frozen"/>
      <selection activeCell="B19" sqref="B19"/>
      <selection pane="topRight" activeCell="B19" sqref="B19"/>
      <selection pane="bottomLeft" activeCell="B19" sqref="B19"/>
      <selection pane="bottomRight" activeCell="B18" sqref="B18"/>
    </sheetView>
  </sheetViews>
  <sheetFormatPr defaultColWidth="9.140625" defaultRowHeight="14.25"/>
  <cols>
    <col min="1" max="1" width="9.5703125" style="4" bestFit="1" customWidth="1"/>
    <col min="2" max="2" width="65.5703125" style="4" customWidth="1"/>
    <col min="3" max="3" width="48.140625" style="4" customWidth="1"/>
    <col min="4" max="16384" width="9.140625" style="5"/>
  </cols>
  <sheetData>
    <row r="1" spans="1:8">
      <c r="A1" s="2" t="s">
        <v>30</v>
      </c>
      <c r="B1" s="3" t="str">
        <f>'Info '!C2</f>
        <v>JSC Ziraat Bank Georgia</v>
      </c>
    </row>
    <row r="2" spans="1:8">
      <c r="A2" s="2" t="s">
        <v>31</v>
      </c>
      <c r="B2" s="721">
        <f>'1. key ratios '!B2</f>
        <v>46022</v>
      </c>
    </row>
    <row r="4" spans="1:8" ht="27.95" customHeight="1" thickBot="1">
      <c r="A4" s="30" t="s">
        <v>41</v>
      </c>
      <c r="B4" s="31" t="s">
        <v>151</v>
      </c>
      <c r="C4" s="32"/>
    </row>
    <row r="5" spans="1:8">
      <c r="A5" s="33"/>
      <c r="B5" s="281" t="s">
        <v>42</v>
      </c>
      <c r="C5" s="282" t="s">
        <v>334</v>
      </c>
    </row>
    <row r="6" spans="1:8">
      <c r="A6" s="34">
        <v>1</v>
      </c>
      <c r="B6" s="35" t="s">
        <v>766</v>
      </c>
      <c r="C6" s="36" t="s">
        <v>765</v>
      </c>
    </row>
    <row r="7" spans="1:8">
      <c r="A7" s="34">
        <v>2</v>
      </c>
      <c r="B7" s="35" t="s">
        <v>772</v>
      </c>
      <c r="C7" s="36" t="s">
        <v>753</v>
      </c>
    </row>
    <row r="8" spans="1:8">
      <c r="A8" s="34">
        <v>3</v>
      </c>
      <c r="B8" s="35" t="s">
        <v>771</v>
      </c>
      <c r="C8" s="36" t="s">
        <v>753</v>
      </c>
    </row>
    <row r="9" spans="1:8">
      <c r="A9" s="34">
        <v>4</v>
      </c>
      <c r="B9" s="35" t="s">
        <v>755</v>
      </c>
      <c r="C9" s="36" t="s">
        <v>754</v>
      </c>
    </row>
    <row r="10" spans="1:8">
      <c r="A10" s="34">
        <v>5</v>
      </c>
      <c r="B10" s="35" t="s">
        <v>775</v>
      </c>
      <c r="C10" s="36" t="s">
        <v>754</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83"/>
      <c r="C16" s="284"/>
    </row>
    <row r="17" spans="1:3">
      <c r="A17" s="34"/>
      <c r="B17" s="285" t="s">
        <v>43</v>
      </c>
      <c r="C17" s="286" t="s">
        <v>335</v>
      </c>
    </row>
    <row r="18" spans="1:3">
      <c r="A18" s="34">
        <v>1</v>
      </c>
      <c r="B18" s="35" t="s">
        <v>751</v>
      </c>
      <c r="C18" s="38" t="s">
        <v>756</v>
      </c>
    </row>
    <row r="19" spans="1:3">
      <c r="A19" s="34">
        <v>2</v>
      </c>
      <c r="B19" s="35" t="s">
        <v>757</v>
      </c>
      <c r="C19" s="38" t="s">
        <v>758</v>
      </c>
    </row>
    <row r="20" spans="1:3">
      <c r="A20" s="34">
        <v>3</v>
      </c>
      <c r="B20" s="35" t="s">
        <v>759</v>
      </c>
      <c r="C20" s="38" t="s">
        <v>760</v>
      </c>
    </row>
    <row r="21" spans="1:3">
      <c r="A21" s="34">
        <v>4</v>
      </c>
      <c r="B21" s="35" t="s">
        <v>761</v>
      </c>
      <c r="C21" s="38" t="s">
        <v>762</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91" t="s">
        <v>44</v>
      </c>
      <c r="C29" s="792"/>
    </row>
    <row r="30" spans="1:3">
      <c r="A30" s="34">
        <v>1</v>
      </c>
      <c r="B30" s="708" t="s">
        <v>763</v>
      </c>
      <c r="C30" s="709">
        <v>1</v>
      </c>
    </row>
    <row r="31" spans="1:3" ht="15.75" customHeight="1">
      <c r="A31" s="34"/>
      <c r="B31" s="35"/>
      <c r="C31" s="36"/>
    </row>
    <row r="32" spans="1:3" ht="29.25" customHeight="1">
      <c r="A32" s="34"/>
      <c r="B32" s="791" t="s">
        <v>45</v>
      </c>
      <c r="C32" s="792"/>
    </row>
    <row r="33" spans="1:3">
      <c r="A33" s="34">
        <v>1</v>
      </c>
      <c r="B33" s="35" t="s">
        <v>764</v>
      </c>
      <c r="C33" s="709">
        <v>1</v>
      </c>
    </row>
    <row r="34" spans="1:3" ht="15" thickBot="1">
      <c r="A34" s="40"/>
      <c r="B34" s="41"/>
      <c r="C34" s="42"/>
    </row>
  </sheetData>
  <mergeCells count="2">
    <mergeCell ref="B32:C32"/>
    <mergeCell ref="B29:C29"/>
  </mergeCells>
  <dataValidations disablePrompts="1"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8" sqref="C8:E37"/>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83" t="s">
        <v>30</v>
      </c>
      <c r="B1" s="3" t="str">
        <f>'Info '!C2</f>
        <v>JSC Ziraat Bank Georgia</v>
      </c>
      <c r="C1" s="54"/>
      <c r="D1" s="54"/>
      <c r="E1" s="54"/>
      <c r="F1" s="15"/>
    </row>
    <row r="2" spans="1:7" s="43" customFormat="1" ht="15.75" customHeight="1">
      <c r="A2" s="183" t="s">
        <v>31</v>
      </c>
      <c r="B2" s="721">
        <f>'1. key ratios '!B2</f>
        <v>46022</v>
      </c>
    </row>
    <row r="3" spans="1:7" s="43" customFormat="1" ht="15.75" customHeight="1">
      <c r="A3" s="183"/>
    </row>
    <row r="4" spans="1:7" s="43" customFormat="1" ht="15.75" customHeight="1" thickBot="1">
      <c r="A4" s="184" t="s">
        <v>99</v>
      </c>
      <c r="B4" s="797" t="s">
        <v>211</v>
      </c>
      <c r="C4" s="798"/>
      <c r="D4" s="798"/>
      <c r="E4" s="798"/>
    </row>
    <row r="5" spans="1:7" s="47" customFormat="1" ht="17.45" customHeight="1">
      <c r="A5" s="131"/>
      <c r="B5" s="132"/>
      <c r="C5" s="45" t="s">
        <v>0</v>
      </c>
      <c r="D5" s="45" t="s">
        <v>1</v>
      </c>
      <c r="E5" s="46" t="s">
        <v>2</v>
      </c>
    </row>
    <row r="6" spans="1:7" s="15" customFormat="1" ht="14.45" customHeight="1">
      <c r="A6" s="185"/>
      <c r="B6" s="793" t="s">
        <v>218</v>
      </c>
      <c r="C6" s="793" t="s">
        <v>622</v>
      </c>
      <c r="D6" s="795" t="s">
        <v>98</v>
      </c>
      <c r="E6" s="796"/>
      <c r="G6" s="5"/>
    </row>
    <row r="7" spans="1:7" s="15" customFormat="1" ht="99.6" customHeight="1">
      <c r="A7" s="185"/>
      <c r="B7" s="794"/>
      <c r="C7" s="793"/>
      <c r="D7" s="230" t="s">
        <v>97</v>
      </c>
      <c r="E7" s="231" t="s">
        <v>219</v>
      </c>
      <c r="G7" s="5"/>
    </row>
    <row r="8" spans="1:7" ht="21">
      <c r="A8" s="344">
        <v>1</v>
      </c>
      <c r="B8" s="345" t="s">
        <v>523</v>
      </c>
      <c r="C8" s="388">
        <v>144821474.4323</v>
      </c>
      <c r="D8" s="388">
        <v>0</v>
      </c>
      <c r="E8" s="388">
        <v>144821474.4323</v>
      </c>
      <c r="F8" s="15"/>
    </row>
    <row r="9" spans="1:7" ht="15">
      <c r="A9" s="344">
        <v>1.1000000000000001</v>
      </c>
      <c r="B9" s="346" t="s">
        <v>524</v>
      </c>
      <c r="C9" s="388">
        <v>11446110.156099999</v>
      </c>
      <c r="D9" s="388"/>
      <c r="E9" s="388">
        <v>11446110.156099999</v>
      </c>
      <c r="F9" s="15"/>
    </row>
    <row r="10" spans="1:7" ht="15">
      <c r="A10" s="344">
        <v>1.2</v>
      </c>
      <c r="B10" s="346" t="s">
        <v>525</v>
      </c>
      <c r="C10" s="388">
        <v>100568511.0175</v>
      </c>
      <c r="D10" s="388"/>
      <c r="E10" s="388">
        <v>100568511.0175</v>
      </c>
      <c r="F10" s="15"/>
    </row>
    <row r="11" spans="1:7" ht="15">
      <c r="A11" s="344">
        <v>1.3</v>
      </c>
      <c r="B11" s="346" t="s">
        <v>526</v>
      </c>
      <c r="C11" s="388">
        <v>32806853.258699998</v>
      </c>
      <c r="D11" s="388"/>
      <c r="E11" s="388">
        <v>32806853.258699998</v>
      </c>
      <c r="F11" s="15"/>
    </row>
    <row r="12" spans="1:7" ht="15">
      <c r="A12" s="344">
        <v>2</v>
      </c>
      <c r="B12" s="347" t="s">
        <v>527</v>
      </c>
      <c r="C12" s="388">
        <v>0</v>
      </c>
      <c r="D12" s="388"/>
      <c r="E12" s="388">
        <v>0</v>
      </c>
      <c r="F12" s="15"/>
    </row>
    <row r="13" spans="1:7" ht="15">
      <c r="A13" s="344">
        <v>2.1</v>
      </c>
      <c r="B13" s="348" t="s">
        <v>528</v>
      </c>
      <c r="C13" s="389">
        <v>0</v>
      </c>
      <c r="D13" s="389"/>
      <c r="E13" s="389">
        <v>0</v>
      </c>
      <c r="F13" s="15"/>
    </row>
    <row r="14" spans="1:7" ht="21">
      <c r="A14" s="344">
        <v>3</v>
      </c>
      <c r="B14" s="349" t="s">
        <v>529</v>
      </c>
      <c r="C14" s="389">
        <v>0</v>
      </c>
      <c r="D14" s="389"/>
      <c r="E14" s="389">
        <v>0</v>
      </c>
      <c r="F14" s="15"/>
    </row>
    <row r="15" spans="1:7" ht="21">
      <c r="A15" s="344">
        <v>4</v>
      </c>
      <c r="B15" s="350" t="s">
        <v>530</v>
      </c>
      <c r="C15" s="389">
        <v>0</v>
      </c>
      <c r="D15" s="389"/>
      <c r="E15" s="389">
        <v>0</v>
      </c>
      <c r="F15" s="15"/>
    </row>
    <row r="16" spans="1:7" ht="21">
      <c r="A16" s="344">
        <v>5</v>
      </c>
      <c r="B16" s="351" t="s">
        <v>531</v>
      </c>
      <c r="C16" s="389">
        <v>0</v>
      </c>
      <c r="D16" s="389">
        <v>0</v>
      </c>
      <c r="E16" s="389">
        <v>0</v>
      </c>
      <c r="F16" s="15"/>
    </row>
    <row r="17" spans="1:6" ht="15">
      <c r="A17" s="344">
        <v>5.0999999999999996</v>
      </c>
      <c r="B17" s="352" t="s">
        <v>532</v>
      </c>
      <c r="C17" s="389">
        <v>0</v>
      </c>
      <c r="D17" s="389"/>
      <c r="E17" s="389">
        <v>0</v>
      </c>
      <c r="F17" s="15"/>
    </row>
    <row r="18" spans="1:6" ht="15">
      <c r="A18" s="344">
        <v>5.2</v>
      </c>
      <c r="B18" s="352" t="s">
        <v>533</v>
      </c>
      <c r="C18" s="389">
        <v>0</v>
      </c>
      <c r="D18" s="389"/>
      <c r="E18" s="389">
        <v>0</v>
      </c>
      <c r="F18" s="15"/>
    </row>
    <row r="19" spans="1:6" ht="15">
      <c r="A19" s="344">
        <v>5.3</v>
      </c>
      <c r="B19" s="353" t="s">
        <v>534</v>
      </c>
      <c r="C19" s="389">
        <v>0</v>
      </c>
      <c r="D19" s="389"/>
      <c r="E19" s="389">
        <v>0</v>
      </c>
      <c r="F19" s="15"/>
    </row>
    <row r="20" spans="1:6" ht="15">
      <c r="A20" s="344">
        <v>6</v>
      </c>
      <c r="B20" s="349" t="s">
        <v>535</v>
      </c>
      <c r="C20" s="389">
        <v>242981359.4637</v>
      </c>
      <c r="D20" s="389">
        <v>0</v>
      </c>
      <c r="E20" s="389">
        <v>242981359.4637</v>
      </c>
      <c r="F20" s="15"/>
    </row>
    <row r="21" spans="1:6" ht="15">
      <c r="A21" s="344">
        <v>6.1</v>
      </c>
      <c r="B21" s="352" t="s">
        <v>533</v>
      </c>
      <c r="C21" s="389">
        <v>0</v>
      </c>
      <c r="D21" s="389"/>
      <c r="E21" s="389">
        <v>0</v>
      </c>
      <c r="F21" s="15"/>
    </row>
    <row r="22" spans="1:6" ht="15">
      <c r="A22" s="344">
        <v>6.2</v>
      </c>
      <c r="B22" s="353" t="s">
        <v>534</v>
      </c>
      <c r="C22" s="389">
        <v>242981359.4637</v>
      </c>
      <c r="D22" s="389"/>
      <c r="E22" s="389">
        <v>242981359.4637</v>
      </c>
      <c r="F22" s="15"/>
    </row>
    <row r="23" spans="1:6" ht="21">
      <c r="A23" s="344">
        <v>7</v>
      </c>
      <c r="B23" s="347" t="s">
        <v>536</v>
      </c>
      <c r="C23" s="389">
        <v>0</v>
      </c>
      <c r="D23" s="389"/>
      <c r="E23" s="389">
        <v>0</v>
      </c>
      <c r="F23" s="15"/>
    </row>
    <row r="24" spans="1:6" ht="21">
      <c r="A24" s="344">
        <v>8</v>
      </c>
      <c r="B24" s="354" t="s">
        <v>537</v>
      </c>
      <c r="C24" s="389">
        <v>0</v>
      </c>
      <c r="D24" s="389"/>
      <c r="E24" s="389">
        <v>0</v>
      </c>
      <c r="F24" s="15"/>
    </row>
    <row r="25" spans="1:6" ht="15">
      <c r="A25" s="344">
        <v>9</v>
      </c>
      <c r="B25" s="350" t="s">
        <v>538</v>
      </c>
      <c r="C25" s="389">
        <v>5174495.26</v>
      </c>
      <c r="D25" s="389">
        <v>0</v>
      </c>
      <c r="E25" s="389">
        <v>5174495.26</v>
      </c>
      <c r="F25" s="15"/>
    </row>
    <row r="26" spans="1:6" ht="15">
      <c r="A26" s="344">
        <v>9.1</v>
      </c>
      <c r="B26" s="352" t="s">
        <v>539</v>
      </c>
      <c r="C26" s="389">
        <v>5174495.26</v>
      </c>
      <c r="D26" s="389"/>
      <c r="E26" s="389">
        <v>5174495.26</v>
      </c>
      <c r="F26" s="15"/>
    </row>
    <row r="27" spans="1:6" ht="15">
      <c r="A27" s="344">
        <v>9.1999999999999993</v>
      </c>
      <c r="B27" s="352" t="s">
        <v>540</v>
      </c>
      <c r="C27" s="389">
        <v>0</v>
      </c>
      <c r="D27" s="389"/>
      <c r="E27" s="389">
        <v>0</v>
      </c>
      <c r="F27" s="15"/>
    </row>
    <row r="28" spans="1:6" ht="15">
      <c r="A28" s="344">
        <v>10</v>
      </c>
      <c r="B28" s="350" t="s">
        <v>541</v>
      </c>
      <c r="C28" s="389">
        <v>1028206.16</v>
      </c>
      <c r="D28" s="389">
        <v>1028206.16</v>
      </c>
      <c r="E28" s="389">
        <v>0</v>
      </c>
      <c r="F28" s="15"/>
    </row>
    <row r="29" spans="1:6" ht="15">
      <c r="A29" s="344">
        <v>10.1</v>
      </c>
      <c r="B29" s="352" t="s">
        <v>542</v>
      </c>
      <c r="C29" s="389">
        <v>0</v>
      </c>
      <c r="D29" s="389"/>
      <c r="E29" s="389">
        <v>0</v>
      </c>
      <c r="F29" s="15"/>
    </row>
    <row r="30" spans="1:6" ht="15">
      <c r="A30" s="344">
        <v>10.199999999999999</v>
      </c>
      <c r="B30" s="352" t="s">
        <v>543</v>
      </c>
      <c r="C30" s="389">
        <v>1028206.16</v>
      </c>
      <c r="D30" s="389">
        <v>1028206.16</v>
      </c>
      <c r="E30" s="389">
        <v>0</v>
      </c>
      <c r="F30" s="15"/>
    </row>
    <row r="31" spans="1:6" ht="15">
      <c r="A31" s="344">
        <v>11</v>
      </c>
      <c r="B31" s="350" t="s">
        <v>544</v>
      </c>
      <c r="C31" s="389">
        <v>0</v>
      </c>
      <c r="D31" s="389">
        <v>0</v>
      </c>
      <c r="E31" s="389">
        <v>0</v>
      </c>
      <c r="F31" s="15"/>
    </row>
    <row r="32" spans="1:6" ht="15">
      <c r="A32" s="344">
        <v>11.1</v>
      </c>
      <c r="B32" s="352" t="s">
        <v>545</v>
      </c>
      <c r="C32" s="389">
        <v>0</v>
      </c>
      <c r="D32" s="389"/>
      <c r="E32" s="389">
        <v>0</v>
      </c>
      <c r="F32" s="15"/>
    </row>
    <row r="33" spans="1:7" ht="15">
      <c r="A33" s="344">
        <v>11.2</v>
      </c>
      <c r="B33" s="352" t="s">
        <v>546</v>
      </c>
      <c r="C33" s="389">
        <v>0</v>
      </c>
      <c r="D33" s="389"/>
      <c r="E33" s="389">
        <v>0</v>
      </c>
      <c r="F33" s="15"/>
    </row>
    <row r="34" spans="1:7" ht="15">
      <c r="A34" s="344">
        <v>13</v>
      </c>
      <c r="B34" s="350" t="s">
        <v>547</v>
      </c>
      <c r="C34" s="389">
        <v>8424922.0384999998</v>
      </c>
      <c r="D34" s="389"/>
      <c r="E34" s="389">
        <v>8424922.0384999998</v>
      </c>
      <c r="F34" s="15"/>
    </row>
    <row r="35" spans="1:7" ht="15">
      <c r="A35" s="344">
        <v>13.1</v>
      </c>
      <c r="B35" s="355" t="s">
        <v>548</v>
      </c>
      <c r="C35" s="389">
        <v>1098986.3799999999</v>
      </c>
      <c r="D35" s="389"/>
      <c r="E35" s="389">
        <v>1098986.3799999999</v>
      </c>
      <c r="F35" s="15"/>
    </row>
    <row r="36" spans="1:7" ht="15">
      <c r="A36" s="344">
        <v>13.2</v>
      </c>
      <c r="B36" s="355" t="s">
        <v>549</v>
      </c>
      <c r="C36" s="389">
        <v>0</v>
      </c>
      <c r="D36" s="389"/>
      <c r="E36" s="389">
        <v>0</v>
      </c>
      <c r="F36" s="15"/>
    </row>
    <row r="37" spans="1:7" ht="26.25" thickBot="1">
      <c r="A37" s="119"/>
      <c r="B37" s="186" t="s">
        <v>220</v>
      </c>
      <c r="C37" s="133">
        <v>402430457.35450006</v>
      </c>
      <c r="D37" s="133">
        <v>1028206.16</v>
      </c>
      <c r="E37" s="133">
        <v>401402251.19450003</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Normal="100" workbookViewId="0">
      <pane xSplit="1" ySplit="4" topLeftCell="B5" activePane="bottomRight" state="frozen"/>
      <selection activeCell="B19" sqref="B19"/>
      <selection pane="topRight" activeCell="B19" sqref="B19"/>
      <selection pane="bottomLeft" activeCell="B19" sqref="B19"/>
      <selection pane="bottomRight" activeCell="C5" sqref="C5:C13"/>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Ziraat Bank Georgia</v>
      </c>
    </row>
    <row r="2" spans="1:6" s="43" customFormat="1" ht="15.75" customHeight="1">
      <c r="A2" s="2" t="s">
        <v>31</v>
      </c>
      <c r="B2" s="721">
        <f>'1. key ratios '!B2</f>
        <v>46022</v>
      </c>
      <c r="C2" s="4"/>
      <c r="D2" s="4"/>
      <c r="E2" s="4"/>
      <c r="F2" s="4"/>
    </row>
    <row r="3" spans="1:6" s="43" customFormat="1" ht="15.75" customHeight="1">
      <c r="C3" s="4"/>
      <c r="D3" s="4"/>
      <c r="E3" s="4"/>
      <c r="F3" s="4"/>
    </row>
    <row r="4" spans="1:6" s="43" customFormat="1" ht="13.5" thickBot="1">
      <c r="A4" s="43" t="s">
        <v>46</v>
      </c>
      <c r="B4" s="187" t="s">
        <v>516</v>
      </c>
      <c r="C4" s="44" t="s">
        <v>35</v>
      </c>
      <c r="D4" s="4"/>
      <c r="E4" s="4"/>
      <c r="F4" s="4"/>
    </row>
    <row r="5" spans="1:6">
      <c r="A5" s="138">
        <v>1</v>
      </c>
      <c r="B5" s="188" t="s">
        <v>518</v>
      </c>
      <c r="C5" s="139">
        <v>401402251.19450003</v>
      </c>
    </row>
    <row r="6" spans="1:6" s="140" customFormat="1">
      <c r="A6" s="50">
        <v>2.1</v>
      </c>
      <c r="B6" s="135" t="s">
        <v>201</v>
      </c>
      <c r="C6" s="107">
        <v>81832618.286299154</v>
      </c>
    </row>
    <row r="7" spans="1:6" s="28" customFormat="1" outlineLevel="1">
      <c r="A7" s="22">
        <v>2.2000000000000002</v>
      </c>
      <c r="B7" s="23" t="s">
        <v>202</v>
      </c>
      <c r="C7" s="141"/>
    </row>
    <row r="8" spans="1:6" s="28" customFormat="1">
      <c r="A8" s="22">
        <v>3</v>
      </c>
      <c r="B8" s="136" t="s">
        <v>517</v>
      </c>
      <c r="C8" s="142">
        <v>483234869.4807992</v>
      </c>
    </row>
    <row r="9" spans="1:6" s="140" customFormat="1">
      <c r="A9" s="50">
        <v>4</v>
      </c>
      <c r="B9" s="52" t="s">
        <v>48</v>
      </c>
      <c r="C9" s="107">
        <v>0</v>
      </c>
    </row>
    <row r="10" spans="1:6" s="28" customFormat="1" outlineLevel="1">
      <c r="A10" s="22">
        <v>5.0999999999999996</v>
      </c>
      <c r="B10" s="23" t="s">
        <v>203</v>
      </c>
      <c r="C10" s="141">
        <v>-43418521.958649322</v>
      </c>
    </row>
    <row r="11" spans="1:6" s="28" customFormat="1" outlineLevel="1">
      <c r="A11" s="22">
        <v>5.2</v>
      </c>
      <c r="B11" s="23" t="s">
        <v>204</v>
      </c>
      <c r="C11" s="141"/>
    </row>
    <row r="12" spans="1:6" s="28" customFormat="1">
      <c r="A12" s="22">
        <v>6</v>
      </c>
      <c r="B12" s="134" t="s">
        <v>744</v>
      </c>
      <c r="C12" s="141">
        <v>0</v>
      </c>
    </row>
    <row r="13" spans="1:6" s="28" customFormat="1" ht="13.5" thickBot="1">
      <c r="A13" s="24">
        <v>7</v>
      </c>
      <c r="B13" s="137" t="s">
        <v>164</v>
      </c>
      <c r="C13" s="143">
        <v>439816347.52214986</v>
      </c>
    </row>
    <row r="15" spans="1:6">
      <c r="A15" s="153"/>
      <c r="B15" s="29"/>
    </row>
    <row r="16" spans="1:6">
      <c r="A16" s="153"/>
      <c r="B16" s="153"/>
    </row>
    <row r="17" spans="1:5" ht="15">
      <c r="A17" s="148"/>
      <c r="B17" s="149"/>
      <c r="C17" s="153"/>
      <c r="D17" s="153"/>
      <c r="E17" s="153"/>
    </row>
    <row r="18" spans="1:5" ht="15">
      <c r="A18" s="154"/>
      <c r="B18" s="155"/>
      <c r="C18" s="153"/>
      <c r="D18" s="153"/>
      <c r="E18" s="153"/>
    </row>
    <row r="19" spans="1:5">
      <c r="A19" s="156"/>
      <c r="B19" s="150"/>
      <c r="C19" s="153"/>
      <c r="D19" s="153"/>
      <c r="E19" s="153"/>
    </row>
    <row r="20" spans="1:5">
      <c r="A20" s="157"/>
      <c r="B20" s="151"/>
      <c r="C20" s="153"/>
      <c r="D20" s="153"/>
      <c r="E20" s="153"/>
    </row>
    <row r="21" spans="1:5">
      <c r="A21" s="157"/>
      <c r="B21" s="155"/>
      <c r="C21" s="153"/>
      <c r="D21" s="153"/>
      <c r="E21" s="153"/>
    </row>
    <row r="22" spans="1:5">
      <c r="A22" s="156"/>
      <c r="B22" s="152"/>
      <c r="C22" s="153"/>
      <c r="D22" s="153"/>
      <c r="E22" s="153"/>
    </row>
    <row r="23" spans="1:5">
      <c r="A23" s="157"/>
      <c r="B23" s="151"/>
      <c r="C23" s="153"/>
      <c r="D23" s="153"/>
      <c r="E23" s="153"/>
    </row>
    <row r="24" spans="1:5">
      <c r="A24" s="157"/>
      <c r="B24" s="151"/>
      <c r="C24" s="153"/>
      <c r="D24" s="153"/>
      <c r="E24" s="153"/>
    </row>
    <row r="25" spans="1:5">
      <c r="A25" s="157"/>
      <c r="B25" s="158"/>
      <c r="C25" s="153"/>
      <c r="D25" s="153"/>
      <c r="E25" s="153"/>
    </row>
    <row r="26" spans="1:5">
      <c r="A26" s="157"/>
      <c r="B26" s="155"/>
      <c r="C26" s="153"/>
      <c r="D26" s="153"/>
      <c r="E26" s="153"/>
    </row>
    <row r="27" spans="1:5">
      <c r="A27" s="153"/>
      <c r="B27" s="159"/>
      <c r="C27" s="153"/>
      <c r="D27" s="153"/>
      <c r="E27" s="153"/>
    </row>
    <row r="28" spans="1:5">
      <c r="A28" s="153"/>
      <c r="B28" s="159"/>
      <c r="C28" s="153"/>
      <c r="D28" s="153"/>
      <c r="E28" s="153"/>
    </row>
    <row r="29" spans="1:5">
      <c r="A29" s="153"/>
      <c r="B29" s="159"/>
      <c r="C29" s="153"/>
      <c r="D29" s="153"/>
      <c r="E29" s="153"/>
    </row>
    <row r="30" spans="1:5">
      <c r="A30" s="153"/>
      <c r="B30" s="159"/>
      <c r="C30" s="153"/>
      <c r="D30" s="153"/>
      <c r="E30" s="153"/>
    </row>
    <row r="31" spans="1:5">
      <c r="A31" s="153"/>
      <c r="B31" s="159"/>
      <c r="C31" s="153"/>
      <c r="D31" s="153"/>
      <c r="E31" s="153"/>
    </row>
    <row r="32" spans="1:5">
      <c r="A32" s="153"/>
      <c r="B32" s="159"/>
      <c r="C32" s="153"/>
      <c r="D32" s="153"/>
      <c r="E32" s="153"/>
    </row>
    <row r="33" spans="1:5">
      <c r="A33" s="153"/>
      <c r="B33" s="159"/>
      <c r="C33" s="153"/>
      <c r="D33" s="153"/>
      <c r="E33" s="15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2026-02-05T06:23:37Z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