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tabRatio="919" activeTab="1"/>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calcOnSave="0"/>
</workbook>
</file>

<file path=xl/calcChain.xml><?xml version="1.0" encoding="utf-8"?>
<calcChain xmlns="http://schemas.openxmlformats.org/spreadsheetml/2006/main">
  <c r="G13" i="86" l="1"/>
  <c r="F13" i="86"/>
  <c r="E13" i="86"/>
  <c r="D13" i="86"/>
  <c r="C13" i="86"/>
  <c r="G6" i="86"/>
  <c r="F6" i="86"/>
  <c r="E6" i="86"/>
  <c r="D6" i="86"/>
  <c r="C6" i="86"/>
  <c r="E9" i="92" l="1"/>
  <c r="B2" i="97" l="1"/>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B1" i="97" l="1"/>
  <c r="B1" i="95" l="1"/>
  <c r="B1" i="92"/>
  <c r="B1" i="93"/>
  <c r="B1" i="64"/>
  <c r="B1" i="90"/>
  <c r="B1" i="69"/>
  <c r="B1" i="94"/>
  <c r="B1" i="89"/>
  <c r="B1" i="73"/>
  <c r="B1" i="88"/>
  <c r="B1" i="52"/>
  <c r="B1" i="86"/>
  <c r="G5" i="86"/>
  <c r="F5" i="86"/>
  <c r="E5" i="86"/>
  <c r="D5" i="86"/>
  <c r="B1" i="91" l="1"/>
  <c r="B1" i="84"/>
  <c r="N20" i="92" l="1"/>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N8" i="92"/>
  <c r="N7" i="92" s="1"/>
  <c r="E8" i="92"/>
  <c r="M7" i="92"/>
  <c r="M21" i="92" s="1"/>
  <c r="L7" i="92"/>
  <c r="L21" i="92" s="1"/>
  <c r="K7" i="92"/>
  <c r="K21" i="92" s="1"/>
  <c r="J7" i="92"/>
  <c r="J21" i="92" s="1"/>
  <c r="I7" i="92"/>
  <c r="I21" i="92" s="1"/>
  <c r="H7" i="92"/>
  <c r="H21" i="92" s="1"/>
  <c r="G7" i="92"/>
  <c r="G21" i="92" s="1"/>
  <c r="F7" i="92"/>
  <c r="F21" i="92" s="1"/>
  <c r="E7" i="92"/>
  <c r="C7" i="92"/>
  <c r="T21" i="64" l="1"/>
  <c r="U21" i="64"/>
  <c r="S21" i="64"/>
  <c r="C21" i="64"/>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alcChain>
</file>

<file path=xl/sharedStrings.xml><?xml version="1.0" encoding="utf-8"?>
<sst xmlns="http://schemas.openxmlformats.org/spreadsheetml/2006/main" count="1197" uniqueCount="745">
  <si>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</si>
  <si>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</si>
  <si>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</si>
  <si>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</si>
  <si>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</si>
  <si>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</si>
  <si>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</si>
  <si>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</si>
  <si>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</si>
  <si>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</si>
  <si>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</si>
  <si>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</si>
  <si>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</si>
  <si>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</si>
  <si>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</si>
  <si>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</si>
  <si>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</si>
  <si>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</si>
  <si>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</si>
  <si>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</si>
  <si>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</si>
  <si>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</si>
  <si>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</si>
  <si>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</si>
  <si>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</si>
  <si>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</si>
  <si>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</si>
  <si>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</si>
  <si>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</si>
  <si>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</si>
  <si>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</si>
  <si>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</si>
  <si>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</si>
  <si>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</si>
  <si>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</si>
  <si>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</si>
  <si>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</si>
  <si>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</si>
  <si>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</si>
  <si>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</si>
  <si>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</si>
  <si>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</si>
  <si>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</si>
  <si>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</si>
  <si>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</si>
  <si>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</si>
  <si>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</si>
  <si>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</si>
  <si>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</si>
  <si>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</si>
  <si>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</si>
  <si>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</si>
  <si>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</si>
  <si>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</si>
  <si>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</si>
  <si>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</si>
  <si>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</si>
  <si>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</si>
  <si>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</si>
  <si>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</si>
  <si>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</si>
  <si>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</si>
  <si>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</si>
  <si>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</si>
  <si>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</si>
  <si>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</si>
  <si>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</si>
  <si>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</si>
  <si>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</si>
  <si>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</si>
  <si>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</si>
  <si>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</si>
  <si>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</si>
  <si>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</si>
  <si>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</si>
  <si>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</si>
  <si>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</si>
  <si>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</si>
  <si>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</si>
  <si>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</si>
  <si>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</si>
  <si>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</si>
  <si>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</si>
  <si>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</si>
  <si>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</si>
  <si>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</si>
  <si>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</si>
  <si>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</si>
  <si>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</si>
  <si>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</si>
  <si>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</si>
  <si>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</si>
  <si>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</si>
  <si>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</si>
  <si>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</si>
  <si>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</si>
  <si>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</si>
  <si>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</si>
  <si>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</si>
  <si>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</si>
  <si>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</si>
  <si>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</si>
  <si>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</si>
  <si>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</si>
  <si>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</si>
  <si>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</si>
  <si>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</si>
  <si>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</si>
  <si>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</si>
  <si>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</si>
  <si>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</si>
  <si>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</si>
  <si>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</si>
  <si>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</si>
  <si>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</si>
  <si>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</si>
  <si>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</si>
  <si>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</si>
  <si>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</si>
  <si>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</si>
  <si>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</si>
  <si>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</si>
  <si>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</si>
  <si>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</si>
  <si>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</si>
  <si>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</si>
  <si>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</si>
  <si>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</si>
  <si>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</si>
  <si>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</si>
  <si>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</si>
  <si>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</si>
  <si>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</si>
  <si>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</si>
  <si>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</si>
  <si>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</si>
  <si>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</si>
  <si>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</si>
  <si>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</si>
  <si>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</si>
  <si>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</si>
  <si>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</si>
  <si>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</si>
  <si>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</si>
  <si>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</si>
  <si>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</si>
  <si>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</si>
  <si>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</si>
  <si>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</si>
  <si>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</si>
  <si>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</si>
  <si>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</si>
  <si>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</si>
  <si>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</si>
  <si>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</si>
  <si>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</si>
  <si>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</si>
  <si>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</si>
  <si>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</si>
  <si>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</si>
  <si>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</si>
  <si>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</si>
  <si>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</si>
  <si>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</si>
  <si>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</si>
  <si>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</si>
  <si>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</si>
  <si>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</si>
  <si>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</si>
  <si>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</si>
  <si>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</si>
  <si>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</si>
  <si>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</si>
  <si>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</si>
  <si>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</si>
  <si>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</si>
  <si>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</si>
  <si>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</si>
  <si>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</si>
  <si>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</si>
  <si>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</si>
  <si>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</si>
  <si>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</si>
  <si>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</si>
  <si>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</si>
  <si>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</si>
  <si>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</si>
  <si>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</si>
  <si>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</si>
  <si>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</si>
  <si>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</si>
  <si>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</si>
  <si>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</si>
  <si>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</si>
  <si>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</si>
  <si>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</si>
  <si>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</si>
  <si>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</si>
  <si>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</si>
  <si>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</si>
  <si>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</si>
  <si>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</si>
  <si>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</si>
  <si>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</si>
  <si>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</si>
  <si>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</si>
  <si>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</si>
  <si>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</si>
  <si>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</si>
  <si>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</si>
  <si>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</si>
  <si>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</si>
  <si>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</si>
  <si>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</si>
  <si>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</si>
  <si>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</si>
  <si>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</si>
  <si>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</si>
  <si>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</si>
  <si>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</si>
  <si>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</si>
  <si>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</si>
  <si>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</si>
  <si>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</si>
  <si>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</si>
  <si>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</si>
  <si>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</si>
  <si>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</si>
  <si>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</si>
  <si>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</si>
  <si>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</si>
  <si>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</si>
  <si>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</si>
  <si>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</si>
  <si>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</si>
  <si>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</si>
  <si>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</si>
  <si>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</si>
  <si>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</si>
  <si>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</si>
  <si>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</si>
  <si>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</si>
  <si>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</si>
  <si>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</si>
  <si>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</si>
  <si>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</si>
  <si>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</si>
  <si>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</si>
  <si>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</si>
  <si>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</si>
  <si>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</si>
  <si>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</si>
  <si>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</si>
  <si>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</si>
  <si>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</si>
  <si>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</si>
  <si>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</si>
  <si>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</si>
  <si>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</si>
  <si>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</si>
  <si>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</si>
  <si>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</si>
  <si>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</si>
  <si>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</si>
  <si>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</si>
  <si>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</si>
  <si>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</si>
  <si>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</si>
  <si>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</si>
  <si>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</si>
  <si>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</si>
  <si>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</si>
  <si>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</si>
  <si>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</si>
  <si>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</si>
  <si>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</si>
  <si>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</si>
  <si>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</si>
  <si>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</si>
  <si>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</si>
  <si>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</si>
  <si>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</si>
  <si>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</si>
  <si>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</si>
  <si>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</si>
  <si>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</si>
  <si>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</si>
  <si>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</si>
  <si>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</si>
  <si>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</si>
  <si>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</si>
  <si>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</si>
  <si>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</si>
  <si>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</si>
  <si>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</si>
  <si>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</si>
  <si>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</si>
  <si>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</si>
  <si>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</si>
  <si>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</si>
  <si>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</si>
  <si>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</si>
  <si>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</si>
  <si>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</si>
  <si>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</si>
  <si>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</si>
  <si>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</si>
  <si>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</si>
  <si>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</si>
  <si>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</si>
  <si>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</si>
  <si>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</si>
  <si>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</si>
  <si>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</si>
  <si>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</si>
  <si>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</si>
  <si>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</si>
  <si>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</si>
  <si>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</si>
  <si>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</si>
  <si>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</si>
  <si>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</si>
  <si>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</si>
  <si>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</si>
  <si>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</si>
  <si>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</si>
  <si>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</si>
  <si>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</si>
  <si>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</si>
  <si>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</si>
  <si>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</si>
  <si>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</si>
  <si>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</si>
  <si>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</si>
  <si>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</si>
  <si>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</si>
  <si>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</si>
  <si>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</si>
  <si>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</si>
  <si>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</si>
  <si>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</si>
  <si>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</si>
  <si>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</si>
  <si>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</si>
  <si>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</si>
  <si>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</si>
  <si>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</si>
  <si>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</si>
  <si>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</si>
  <si>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</si>
  <si>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</si>
  <si>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</si>
  <si>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</si>
  <si>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</si>
  <si>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</si>
  <si>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</si>
  <si>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</si>
  <si>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</si>
  <si>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</si>
  <si>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</si>
  <si>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</si>
  <si>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</si>
  <si>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</si>
  <si>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</si>
  <si>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</si>
  <si>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</si>
  <si>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</si>
  <si>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</si>
  <si>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</si>
  <si>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</si>
  <si>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</si>
  <si>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</si>
  <si>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</si>
  <si>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</si>
  <si>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</si>
  <si>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</si>
  <si>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</si>
  <si>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</si>
  <si>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</si>
  <si>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</si>
  <si>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</si>
  <si>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</si>
  <si>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</si>
  <si>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</si>
  <si>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</si>
  <si>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</si>
  <si>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</si>
  <si>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</si>
  <si>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</si>
  <si>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</si>
  <si>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</si>
  <si>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</si>
  <si>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</si>
  <si>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</si>
  <si>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</si>
  <si>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</si>
  <si>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</si>
  <si>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</si>
  <si>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</si>
  <si>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</si>
  <si>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</si>
  <si>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</si>
  <si>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</si>
  <si>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</si>
  <si>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</si>
  <si>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</si>
  <si>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</si>
  <si>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</si>
  <si>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</si>
  <si>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</si>
  <si>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</si>
  <si>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</si>
  <si>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</si>
  <si>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</si>
  <si>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</si>
  <si>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</si>
  <si>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</si>
  <si>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</si>
  <si>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</si>
  <si>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</si>
  <si>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</si>
  <si>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</si>
  <si>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</si>
  <si>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</si>
  <si>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</si>
  <si>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</si>
  <si>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</si>
  <si>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</si>
  <si>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</si>
  <si>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</si>
  <si>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</si>
  <si>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</si>
  <si>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</si>
  <si>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</si>
  <si>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</si>
  <si>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</si>
  <si>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</si>
  <si>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</si>
  <si>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</si>
  <si>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</si>
  <si>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</si>
  <si>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</si>
  <si>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</si>
  <si>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</si>
  <si>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</si>
  <si>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</si>
  <si>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</si>
  <si>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</si>
  <si>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</si>
  <si>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</si>
  <si>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</si>
  <si>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</si>
  <si>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</si>
  <si>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</si>
  <si>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</si>
  <si>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</si>
  <si>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</si>
  <si>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</si>
  <si>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</si>
  <si>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</si>
  <si>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</si>
  <si>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</si>
  <si>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</si>
  <si>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</si>
  <si>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</si>
  <si>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</si>
  <si>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</si>
  <si>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</si>
  <si>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</si>
  <si>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</si>
  <si>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</si>
  <si>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</si>
  <si>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</si>
  <si>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</si>
  <si>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</si>
  <si>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</si>
  <si>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</si>
  <si>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</si>
  <si>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</si>
  <si>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</si>
  <si>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</si>
  <si>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</si>
  <si>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</si>
  <si>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</si>
  <si>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</si>
  <si>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</si>
  <si>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</si>
  <si>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</si>
  <si>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</si>
  <si>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</si>
  <si>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</si>
  <si>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</si>
  <si>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</si>
  <si>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</si>
  <si>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</si>
  <si>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</si>
  <si>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</si>
  <si>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</si>
  <si>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</si>
  <si>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</si>
  <si>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</si>
  <si>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</si>
  <si>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</si>
  <si>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</si>
  <si>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</si>
  <si>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</si>
  <si>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</si>
  <si>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</si>
  <si>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</si>
  <si>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</si>
  <si>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</si>
  <si>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</si>
  <si>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</si>
  <si>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</si>
  <si>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</si>
  <si>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</si>
  <si>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</si>
  <si>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</si>
  <si>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</si>
  <si>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</si>
  <si>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</si>
  <si>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</si>
  <si>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</si>
  <si>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</si>
  <si>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</si>
  <si>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</si>
  <si>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</si>
  <si>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</si>
  <si>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</si>
  <si>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</si>
  <si>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</si>
  <si>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</si>
  <si>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</si>
  <si>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</si>
  <si>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</si>
  <si>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</si>
  <si>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</si>
  <si>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</si>
  <si>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</si>
  <si>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</si>
  <si>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</si>
  <si>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</si>
  <si>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</si>
  <si>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</si>
  <si>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</si>
  <si>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</si>
  <si>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</si>
  <si>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</si>
  <si>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</si>
  <si>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</si>
  <si>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</si>
  <si>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</si>
  <si>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</si>
  <si>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</si>
  <si>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</si>
  <si>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</si>
  <si>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</si>
  <si>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</si>
  <si>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</si>
  <si>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</si>
  <si>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</si>
  <si>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</si>
  <si>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</si>
  <si>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</si>
  <si>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</si>
  <si>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</si>
  <si>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</si>
  <si>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</si>
  <si>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</si>
  <si>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</si>
  <si>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</si>
  <si>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</si>
  <si>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</si>
  <si>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</si>
  <si>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</si>
  <si>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</si>
  <si>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</si>
  <si>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</si>
  <si>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</si>
  <si>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</si>
  <si>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</si>
  <si>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</si>
  <si>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</si>
  <si>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</si>
  <si>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</si>
  <si>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</si>
  <si>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</si>
  <si>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</si>
  <si>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</si>
  <si>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</si>
  <si>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</si>
  <si>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</si>
  <si>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</si>
  <si>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</si>
  <si>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</si>
  <si>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</si>
  <si>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</si>
  <si>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</si>
  <si>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</si>
  <si>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</si>
  <si>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</si>
  <si>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</si>
  <si>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</si>
  <si>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</si>
  <si>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</si>
  <si>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</si>
  <si>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</si>
  <si>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</si>
  <si>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</si>
  <si>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</si>
  <si>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</si>
  <si>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</si>
  <si>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</si>
  <si>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</si>
  <si>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</si>
  <si>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</si>
  <si>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</si>
  <si>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</si>
  <si>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</si>
  <si>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</si>
  <si>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</si>
  <si>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</si>
  <si>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</si>
  <si>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</si>
  <si>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</si>
  <si>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</si>
  <si>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</si>
  <si>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</si>
  <si>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</si>
  <si>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</si>
  <si>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</si>
  <si>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</si>
  <si>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</si>
  <si>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</si>
  <si>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</si>
  <si>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</si>
  <si>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</si>
  <si>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</si>
  <si>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</si>
  <si>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</si>
  <si>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</si>
  <si>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</si>
  <si>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</si>
  <si>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</si>
  <si>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</si>
  <si>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</si>
  <si>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</si>
  <si>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</si>
  <si>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</si>
  <si>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</si>
  <si>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</si>
  <si>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</si>
  <si>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</si>
  <si>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</si>
  <si>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</si>
  <si>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</si>
  <si>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</si>
  <si>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</si>
  <si>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</si>
  <si>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</si>
  <si>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</si>
  <si>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</si>
  <si>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</si>
  <si>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</si>
  <si>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</si>
  <si>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</si>
  <si>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</si>
  <si>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</si>
  <si>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</si>
  <si>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</si>
  <si>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</si>
  <si>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</si>
  <si>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</si>
  <si>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</si>
  <si>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</si>
  <si>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</si>
  <si>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</si>
  <si>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</si>
  <si>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</si>
  <si>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</si>
  <si>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</si>
  <si>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</si>
  <si>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</si>
  <si>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</si>
  <si>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</si>
  <si>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</si>
  <si>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</si>
  <si>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</si>
  <si>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</si>
  <si>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</si>
  <si>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</si>
  <si>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</si>
  <si>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</si>
  <si>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</si>
  <si>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</si>
  <si>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</si>
  <si>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</si>
  <si>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</si>
  <si>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</si>
  <si>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</si>
  <si>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</si>
  <si>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</si>
  <si>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</si>
  <si>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</si>
  <si>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</si>
  <si>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</si>
  <si>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</si>
  <si>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</si>
  <si>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</si>
  <si>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</si>
  <si>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JSC Ziraat Bank Georgia</t>
  </si>
  <si>
    <t>www.ziraatbank.ge</t>
  </si>
  <si>
    <t>Non-independent chair</t>
  </si>
  <si>
    <t>Harun ÖZMEN</t>
  </si>
  <si>
    <t>Non-independent member</t>
  </si>
  <si>
    <t>Dimitri JAPARIDZE</t>
  </si>
  <si>
    <t>Independent member</t>
  </si>
  <si>
    <t>Ketevan TKAVADZE</t>
  </si>
  <si>
    <t>Haluk CENGIZ</t>
  </si>
  <si>
    <t>Mert KOZACIOGLU</t>
  </si>
  <si>
    <t>Director (Credit and Marcketing)</t>
  </si>
  <si>
    <t>JSC  Ziraat Bank Turkey</t>
  </si>
  <si>
    <t>Table 9 (Capital), N2</t>
  </si>
  <si>
    <t>Table 9 (Capital), N6</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</si>
  <si>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</si>
  <si>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</si>
  <si>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 xml:space="preserve">                                                                                                    On Balance Assets                                                                                                                   
                                                                                                                                                                                                                                                                                                            Risk classes</t>
  </si>
  <si>
    <t>Özlem MELEK SEZER</t>
  </si>
  <si>
    <t>2Q-2023</t>
  </si>
  <si>
    <t>1Q-2023</t>
  </si>
  <si>
    <t>4Q-2022</t>
  </si>
  <si>
    <t>3Q-2022</t>
  </si>
  <si>
    <t>კოეფიციენტი</t>
  </si>
  <si>
    <t>თანხა (ლარი)</t>
  </si>
  <si>
    <t>Sezgin TUNC</t>
  </si>
  <si>
    <t>Konstantine MACHAVARIANI</t>
  </si>
  <si>
    <t>Director (Director of Risk Management)</t>
  </si>
  <si>
    <t>3Q-2024</t>
  </si>
  <si>
    <t>2Q-2024</t>
  </si>
  <si>
    <t>1Q-2024</t>
  </si>
  <si>
    <t>4Q-2023</t>
  </si>
  <si>
    <t>3Q-2023</t>
  </si>
  <si>
    <t>General Director, Acting</t>
  </si>
  <si>
    <t>CEO of a bank, Acting</t>
  </si>
  <si>
    <t>Republic of Turkey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</si>
</sst>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s>
  <fonts count="143">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i/>
      <sz val="11"/>
      <color theme="1"/>
      <name val="Arial"/>
      <family val="2"/>
    </font>
    <font>
      <i/>
      <sz val="10"/>
      <color theme="1"/>
      <name val="Sylfaen"/>
      <family val="1"/>
    </font>
    <font>
      <sz val="10"/>
      <color rgb="FF333333"/>
      <name val="Sylfaen"/>
      <family val="1"/>
    </font>
    <font>
      <sz val="10"/>
      <color rgb="FFC00000"/>
      <name val="Calibri"/>
      <family val="2"/>
      <scheme val="minor"/>
    </font>
    <font>
      <sz val="11"/>
      <color theme="1"/>
      <name val="Sylfaen"/>
      <family val="1"/>
    </font>
    <font>
      <b/>
      <sz val="10"/>
      <color theme="1"/>
      <name val="Sylfaen"/>
      <family val="1"/>
    </font>
    <font>
      <sz val="10"/>
      <color theme="1"/>
      <name val="Sylfaen"/>
      <family val="1"/>
    </font>
    <font>
      <b/>
      <i/>
      <sz val="10"/>
      <color theme="1"/>
      <name val="Sylfaen"/>
      <family val="1"/>
    </font>
    <font>
      <sz val="9"/>
      <color theme="1"/>
      <name val="Calibri"/>
      <family val="2"/>
      <scheme val="minor"/>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69696"/>
        <bgColor indexed="64"/>
      </patternFill>
    </fill>
  </fills>
  <borders count="13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0968">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8" fontId="23"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8" fontId="23"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9" fontId="23"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0" fontId="21" fillId="64" borderId="37" applyNumberFormat="0" applyAlignment="0" applyProtection="0"/>
    <xf numFmtId="0" fontId="24" fillId="65" borderId="38" applyNumberFormat="0" applyAlignment="0" applyProtection="0"/>
    <xf numFmtId="0" fontId="25" fillId="10" borderId="33"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0" fontId="24"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0" fontId="25" fillId="10" borderId="33"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0" fontId="24" fillId="65"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29" applyNumberFormat="0" applyAlignment="0" applyProtection="0">
      <alignment horizontal="left" vertical="center"/>
    </xf>
    <xf numFmtId="0" fontId="37" fillId="0" borderId="29" applyNumberFormat="0" applyAlignment="0" applyProtection="0">
      <alignment horizontal="left" vertical="center"/>
    </xf>
    <xf numFmtId="168" fontId="37" fillId="0" borderId="29"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0" applyNumberFormat="0" applyFill="0" applyAlignment="0" applyProtection="0"/>
    <xf numFmtId="169" fontId="38" fillId="0" borderId="40" applyNumberFormat="0" applyFill="0" applyAlignment="0" applyProtection="0"/>
    <xf numFmtId="0"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0" fontId="38" fillId="0" borderId="40" applyNumberFormat="0" applyFill="0" applyAlignment="0" applyProtection="0"/>
    <xf numFmtId="0" fontId="39" fillId="0" borderId="41" applyNumberFormat="0" applyFill="0" applyAlignment="0" applyProtection="0"/>
    <xf numFmtId="169" fontId="39" fillId="0" borderId="41" applyNumberFormat="0" applyFill="0" applyAlignment="0" applyProtection="0"/>
    <xf numFmtId="0"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0" fontId="39" fillId="0" borderId="41" applyNumberFormat="0" applyFill="0" applyAlignment="0" applyProtection="0"/>
    <xf numFmtId="0" fontId="40" fillId="0" borderId="42" applyNumberFormat="0" applyFill="0" applyAlignment="0" applyProtection="0"/>
    <xf numFmtId="169" fontId="40" fillId="0" borderId="42" applyNumberFormat="0" applyFill="0" applyAlignment="0" applyProtection="0"/>
    <xf numFmtId="0" fontId="40" fillId="0" borderId="42" applyNumberFormat="0" applyFill="0" applyAlignment="0" applyProtection="0"/>
    <xf numFmtId="168" fontId="40" fillId="0" borderId="42" applyNumberFormat="0" applyFill="0" applyAlignment="0" applyProtection="0"/>
    <xf numFmtId="0" fontId="40" fillId="0" borderId="42" applyNumberFormat="0" applyFill="0" applyAlignment="0" applyProtection="0"/>
    <xf numFmtId="168" fontId="40" fillId="0" borderId="42" applyNumberFormat="0" applyFill="0" applyAlignment="0" applyProtection="0"/>
    <xf numFmtId="0" fontId="40" fillId="0" borderId="42" applyNumberFormat="0" applyFill="0" applyAlignment="0" applyProtection="0"/>
    <xf numFmtId="0"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0" fontId="40" fillId="0" borderId="42"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8" fontId="51"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8" fontId="51"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9" fontId="51"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0" fontId="49" fillId="43" borderId="37"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3" applyNumberFormat="0" applyFill="0" applyAlignment="0" applyProtection="0"/>
    <xf numFmtId="0" fontId="53" fillId="0" borderId="32"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0" fontId="52" fillId="0" borderId="43"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0" fontId="52"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44"/>
    <xf numFmtId="169" fontId="9" fillId="0" borderId="44"/>
    <xf numFmtId="168" fontId="9"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168" fontId="2" fillId="0" borderId="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10" fillId="74" borderId="45" applyNumberFormat="0" applyFont="0" applyAlignment="0" applyProtection="0"/>
    <xf numFmtId="168" fontId="2" fillId="0" borderId="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169" fontId="2" fillId="0" borderId="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2" fillId="0" borderId="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168" fontId="2" fillId="0" borderId="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8" fontId="68"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8" fontId="68"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9" fontId="68"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0" fontId="66" fillId="64" borderId="46"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8" fontId="77"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8" fontId="77"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9" fontId="77"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0" fontId="30" fillId="0" borderId="47" applyNumberFormat="0" applyFill="0" applyAlignment="0" applyProtection="0"/>
    <xf numFmtId="0" fontId="8" fillId="0" borderId="48"/>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123" fillId="0" borderId="0"/>
    <xf numFmtId="43" fontId="1" fillId="0" borderId="0"/>
  </cellStyleXfs>
  <cellXfs count="830">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17" xfId="0" applyFont="1" applyBorder="1" applyAlignment="1">
      <alignment horizontal="right" vertical="center" wrapText="1"/>
    </xf>
    <xf numFmtId="0" fontId="2" fillId="0" borderId="15" xfId="0" applyFont="1" applyBorder="1" applyAlignment="1">
      <alignment vertical="center" wrapText="1"/>
    </xf>
    <xf numFmtId="0" fontId="2" fillId="0" borderId="17" xfId="0" applyFont="1" applyFill="1" applyBorder="1" applyAlignment="1">
      <alignment horizontal="center" vertical="center" wrapText="1"/>
    </xf>
    <xf numFmtId="0" fontId="2" fillId="0" borderId="3" xfId="0" applyFont="1" applyBorder="1" applyAlignment="1">
      <alignment vertical="center" wrapText="1"/>
    </xf>
    <xf numFmtId="0" fontId="85" fillId="0" borderId="0" xfId="0" applyFont="1" applyFill="1"/>
    <xf numFmtId="0" fontId="2" fillId="0" borderId="0" xfId="0" applyFont="1" applyAlignment="1">
      <alignment horizontal="right"/>
    </xf>
    <xf numFmtId="0" fontId="88" fillId="0" borderId="0" xfId="0" applyFont="1"/>
    <xf numFmtId="0" fontId="46" fillId="0" borderId="0" xfId="0" applyFont="1" applyFill="1" applyBorder="1" applyAlignment="1" applyProtection="1">
      <alignment horizontal="right"/>
      <protection locked="0"/>
    </xf>
    <xf numFmtId="0" fontId="2" fillId="0" borderId="3" xfId="0" applyFont="1" applyFill="1" applyBorder="1" applyAlignment="1">
      <alignment horizontal="center" vertical="center" wrapText="1"/>
    </xf>
    <xf numFmtId="0" fontId="88" fillId="0" borderId="0" xfId="0" applyFont="1" applyBorder="1"/>
    <xf numFmtId="0" fontId="46" fillId="0" borderId="0" xfId="0" applyFont="1" applyFill="1" applyAlignment="1">
      <alignment horizontal="center"/>
    </xf>
    <xf numFmtId="0" fontId="84" fillId="0" borderId="17" xfId="0" applyFont="1" applyBorder="1" applyAlignment="1">
      <alignment horizontal="center" vertical="center" wrapText="1"/>
    </xf>
    <xf numFmtId="0" fontId="84" fillId="0" borderId="3" xfId="0" applyFont="1" applyFill="1" applyBorder="1" applyAlignment="1">
      <alignment vertical="center" wrapText="1"/>
    </xf>
    <xf numFmtId="0" fontId="84" fillId="0" borderId="20" xfId="0" applyFont="1" applyBorder="1" applyAlignment="1">
      <alignment horizontal="center" vertical="center" wrapText="1"/>
    </xf>
    <xf numFmtId="0" fontId="86" fillId="0" borderId="21"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4" xfId="0" applyFont="1" applyBorder="1"/>
    <xf numFmtId="0" fontId="2" fillId="0" borderId="17" xfId="0" applyFont="1" applyBorder="1" applyAlignment="1">
      <alignment vertical="center"/>
    </xf>
    <xf numFmtId="0" fontId="2" fillId="0" borderId="8" xfId="0" applyFont="1" applyBorder="1" applyAlignment="1">
      <alignment wrapText="1"/>
    </xf>
    <xf numFmtId="0" fontId="84" fillId="0" borderId="19" xfId="0" applyFont="1" applyBorder="1" applyAlignment="1"/>
    <xf numFmtId="0" fontId="85" fillId="0" borderId="0" xfId="0" applyFont="1" applyAlignment="1">
      <alignment wrapText="1"/>
    </xf>
    <xf numFmtId="0" fontId="2" fillId="0" borderId="19" xfId="0" applyFont="1" applyBorder="1" applyAlignment="1"/>
    <xf numFmtId="0" fontId="2" fillId="0" borderId="19" xfId="0" applyFont="1" applyBorder="1" applyAlignment="1">
      <alignment wrapText="1"/>
    </xf>
    <xf numFmtId="0" fontId="2" fillId="0" borderId="20" xfId="0" applyFont="1" applyBorder="1"/>
    <xf numFmtId="0" fontId="2" fillId="0" borderId="23" xfId="0" applyFont="1" applyBorder="1" applyAlignment="1">
      <alignment wrapText="1"/>
    </xf>
    <xf numFmtId="0" fontId="84" fillId="0" borderId="36" xfId="0" applyFont="1" applyBorder="1" applyAlignment="1"/>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5" xfId="11" applyFont="1" applyFill="1" applyBorder="1" applyAlignment="1" applyProtection="1">
      <alignment horizontal="center" vertical="center"/>
    </xf>
    <xf numFmtId="0" fontId="45" fillId="0" borderId="16"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0" xfId="0" applyFont="1" applyAlignment="1">
      <alignment vertical="center"/>
    </xf>
    <xf numFmtId="0" fontId="84" fillId="0" borderId="17" xfId="0" applyFont="1" applyBorder="1" applyAlignment="1">
      <alignment horizontal="center" vertical="center"/>
    </xf>
    <xf numFmtId="0" fontId="85" fillId="0" borderId="0" xfId="0" applyFont="1" applyAlignment="1"/>
    <xf numFmtId="0" fontId="84" fillId="0" borderId="11"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4"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16" xfId="2" applyNumberFormat="1" applyFont="1" applyFill="1" applyBorder="1" applyAlignment="1" applyProtection="1">
      <alignment horizontal="center" vertical="center"/>
      <protection locked="0"/>
    </xf>
    <xf numFmtId="0" fontId="2" fillId="0" borderId="17"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17"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1" xfId="13" applyFont="1" applyFill="1" applyBorder="1" applyAlignment="1" applyProtection="1">
      <alignment vertical="center" wrapText="1"/>
      <protection locked="0"/>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57" xfId="0" applyFont="1" applyFill="1" applyBorder="1" applyAlignment="1">
      <alignment horizontal="center" vertical="center" wrapText="1"/>
    </xf>
    <xf numFmtId="0" fontId="84" fillId="0" borderId="6" xfId="0" applyFont="1" applyFill="1" applyBorder="1" applyAlignment="1">
      <alignment horizontal="center" vertical="center" wrapText="1"/>
    </xf>
    <xf numFmtId="167" fontId="84" fillId="0" borderId="58" xfId="0" applyNumberFormat="1" applyFont="1" applyBorder="1" applyAlignment="1">
      <alignment horizontal="center"/>
    </xf>
    <xf numFmtId="167" fontId="85" fillId="0" borderId="0" xfId="0" applyNumberFormat="1" applyFont="1" applyBorder="1" applyAlignment="1">
      <alignment horizontal="center"/>
    </xf>
    <xf numFmtId="167" fontId="84" fillId="0" borderId="56" xfId="0" applyNumberFormat="1" applyFont="1" applyBorder="1" applyAlignment="1">
      <alignment horizontal="center"/>
    </xf>
    <xf numFmtId="167" fontId="91" fillId="0" borderId="0" xfId="0" applyNumberFormat="1" applyFont="1" applyBorder="1" applyAlignment="1">
      <alignment horizontal="center"/>
    </xf>
    <xf numFmtId="167" fontId="84" fillId="0" borderId="59" xfId="0" applyNumberFormat="1" applyFont="1" applyBorder="1" applyAlignment="1">
      <alignment horizontal="center"/>
    </xf>
    <xf numFmtId="167" fontId="89" fillId="0" borderId="0" xfId="0" applyNumberFormat="1" applyFont="1" applyFill="1" applyBorder="1" applyAlignment="1">
      <alignment horizontal="center"/>
    </xf>
    <xf numFmtId="167" fontId="84" fillId="0" borderId="60" xfId="0" applyNumberFormat="1" applyFont="1" applyBorder="1" applyAlignment="1">
      <alignment horizontal="center"/>
    </xf>
    <xf numFmtId="0" fontId="84" fillId="0" borderId="17" xfId="0" applyFont="1" applyBorder="1" applyAlignment="1">
      <alignment vertical="center"/>
    </xf>
    <xf numFmtId="193" fontId="84" fillId="0" borderId="3" xfId="0" applyNumberFormat="1" applyFont="1" applyBorder="1" applyAlignment="1"/>
    <xf numFmtId="0" fontId="88" fillId="0" borderId="0" xfId="0" applyFont="1" applyAlignment="1"/>
    <xf numFmtId="0" fontId="2" fillId="3" borderId="20" xfId="9" applyFont="1" applyFill="1" applyBorder="1" applyAlignment="1" applyProtection="1">
      <alignment horizontal="left" vertical="center"/>
      <protection locked="0"/>
    </xf>
    <xf numFmtId="0" fontId="45" fillId="3" borderId="21" xfId="16" applyFont="1" applyFill="1" applyBorder="1" applyAlignment="1" applyProtection="1">
      <protection locked="0"/>
    </xf>
    <xf numFmtId="193" fontId="84" fillId="36" borderId="21" xfId="0" applyNumberFormat="1" applyFont="1" applyFill="1" applyBorder="1"/>
    <xf numFmtId="0" fontId="86" fillId="0" borderId="0" xfId="0" applyFont="1" applyAlignment="1">
      <alignment horizontal="center"/>
    </xf>
    <xf numFmtId="0" fontId="84" fillId="0" borderId="14" xfId="0" applyFont="1" applyBorder="1"/>
    <xf numFmtId="0" fontId="84" fillId="0" borderId="16" xfId="0" applyFont="1" applyBorder="1"/>
    <xf numFmtId="0" fontId="84" fillId="0" borderId="18" xfId="0" applyFont="1" applyBorder="1" applyAlignment="1">
      <alignment horizontal="center" vertical="center"/>
    </xf>
    <xf numFmtId="164" fontId="2" fillId="3" borderId="17"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18" xfId="1" applyNumberFormat="1" applyFont="1" applyFill="1" applyBorder="1" applyAlignment="1" applyProtection="1">
      <alignment horizontal="center" vertical="center" wrapText="1"/>
      <protection locked="0"/>
    </xf>
    <xf numFmtId="0" fontId="2" fillId="3" borderId="17" xfId="5" applyFont="1" applyFill="1" applyBorder="1" applyAlignment="1" applyProtection="1">
      <alignment horizontal="right" vertical="center"/>
      <protection locked="0"/>
    </xf>
    <xf numFmtId="193" fontId="84" fillId="0" borderId="17" xfId="0" applyNumberFormat="1" applyFont="1" applyBorder="1" applyAlignment="1"/>
    <xf numFmtId="193" fontId="84" fillId="0" borderId="18" xfId="0" applyNumberFormat="1" applyFont="1" applyBorder="1" applyAlignment="1"/>
    <xf numFmtId="193" fontId="84" fillId="36" borderId="50" xfId="0" applyNumberFormat="1" applyFont="1" applyFill="1" applyBorder="1" applyAlignment="1"/>
    <xf numFmtId="0" fontId="45" fillId="3" borderId="22" xfId="16" applyFont="1" applyFill="1" applyBorder="1" applyAlignment="1" applyProtection="1">
      <protection locked="0"/>
    </xf>
    <xf numFmtId="193" fontId="84" fillId="36" borderId="20" xfId="0" applyNumberFormat="1" applyFont="1" applyFill="1" applyBorder="1"/>
    <xf numFmtId="193" fontId="84" fillId="36" borderId="22" xfId="0" applyNumberFormat="1" applyFont="1" applyFill="1" applyBorder="1"/>
    <xf numFmtId="193" fontId="84" fillId="36" borderId="51" xfId="0" applyNumberFormat="1" applyFont="1" applyFill="1" applyBorder="1"/>
    <xf numFmtId="0" fontId="84" fillId="0" borderId="0" xfId="0" applyFont="1" applyBorder="1" applyAlignment="1">
      <alignment vertical="center"/>
    </xf>
    <xf numFmtId="0" fontId="84" fillId="0" borderId="15" xfId="0" applyFont="1" applyBorder="1"/>
    <xf numFmtId="0" fontId="88" fillId="0" borderId="0" xfId="0" applyFont="1" applyAlignment="1">
      <alignment wrapText="1"/>
    </xf>
    <xf numFmtId="0" fontId="84" fillId="0" borderId="17" xfId="0" applyFont="1" applyBorder="1"/>
    <xf numFmtId="0" fontId="84" fillId="0" borderId="3" xfId="0" applyFont="1" applyBorder="1"/>
    <xf numFmtId="0" fontId="84" fillId="0" borderId="61" xfId="0" applyFont="1" applyBorder="1" applyAlignment="1">
      <alignment wrapText="1"/>
    </xf>
    <xf numFmtId="0" fontId="84" fillId="0" borderId="20" xfId="0" applyFont="1" applyBorder="1"/>
    <xf numFmtId="0" fontId="86" fillId="0" borderId="21" xfId="0" applyFont="1" applyBorder="1"/>
    <xf numFmtId="193" fontId="45" fillId="36" borderId="21" xfId="16" applyNumberFormat="1" applyFont="1" applyFill="1" applyBorder="1" applyAlignment="1" applyProtection="1">
      <protection locked="0"/>
    </xf>
    <xf numFmtId="0" fontId="84" fillId="0" borderId="52" xfId="0" applyFont="1" applyBorder="1" applyAlignment="1">
      <alignment horizontal="center"/>
    </xf>
    <xf numFmtId="0" fontId="84" fillId="0" borderId="53" xfId="0" applyFont="1" applyBorder="1" applyAlignment="1">
      <alignment horizontal="center"/>
    </xf>
    <xf numFmtId="0" fontId="84" fillId="0" borderId="15" xfId="0" applyFont="1" applyBorder="1" applyAlignment="1">
      <alignment horizontal="center"/>
    </xf>
    <xf numFmtId="0" fontId="84" fillId="0" borderId="16" xfId="0" applyFont="1" applyBorder="1" applyAlignment="1">
      <alignment horizontal="center"/>
    </xf>
    <xf numFmtId="0" fontId="88" fillId="0" borderId="0" xfId="0" applyFont="1" applyAlignment="1">
      <alignment horizontal="center"/>
    </xf>
    <xf numFmtId="0" fontId="2" fillId="3" borderId="17"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18" xfId="5" applyNumberFormat="1" applyFont="1" applyFill="1" applyBorder="1" applyProtection="1">
      <protection locked="0"/>
    </xf>
    <xf numFmtId="0" fontId="92"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2"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0" fillId="0" borderId="3" xfId="11" applyFont="1" applyFill="1" applyBorder="1" applyAlignment="1">
      <alignment wrapText="1"/>
    </xf>
    <xf numFmtId="193" fontId="2" fillId="0" borderId="3" xfId="1" applyNumberFormat="1" applyFont="1" applyFill="1" applyBorder="1" applyProtection="1">
      <protection locked="0"/>
    </xf>
    <xf numFmtId="0" fontId="92" fillId="3" borderId="3" xfId="9" applyFont="1" applyFill="1" applyBorder="1" applyAlignment="1" applyProtection="1">
      <alignment horizontal="left" vertical="center"/>
      <protection locked="0"/>
    </xf>
    <xf numFmtId="0" fontId="90" fillId="3" borderId="3" xfId="20961" applyFont="1" applyFill="1" applyBorder="1" applyAlignment="1" applyProtection="1"/>
    <xf numFmtId="3" fontId="45" fillId="36" borderId="21" xfId="16" applyNumberFormat="1" applyFont="1" applyFill="1" applyBorder="1" applyAlignment="1" applyProtection="1">
      <protection locked="0"/>
    </xf>
    <xf numFmtId="193" fontId="45" fillId="36" borderId="21" xfId="1" applyNumberFormat="1" applyFont="1" applyFill="1" applyBorder="1" applyAlignment="1" applyProtection="1">
      <protection locked="0"/>
    </xf>
    <xf numFmtId="193" fontId="2" fillId="3" borderId="21" xfId="5" applyNumberFormat="1" applyFont="1" applyFill="1" applyBorder="1" applyProtection="1">
      <protection locked="0"/>
    </xf>
    <xf numFmtId="164" fontId="45" fillId="36" borderId="22" xfId="1" applyNumberFormat="1" applyFont="1" applyFill="1" applyBorder="1" applyAlignment="1" applyProtection="1">
      <protection locked="0"/>
    </xf>
    <xf numFmtId="193" fontId="84" fillId="0" borderId="0" xfId="0" applyNumberFormat="1" applyFont="1"/>
    <xf numFmtId="0" fontId="45" fillId="0" borderId="24" xfId="0" applyNumberFormat="1" applyFont="1" applyFill="1" applyBorder="1" applyAlignment="1">
      <alignment vertical="center" wrapText="1"/>
    </xf>
    <xf numFmtId="0" fontId="90"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3"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1" xfId="0" applyFont="1" applyBorder="1" applyAlignment="1">
      <alignment vertical="center" wrapText="1"/>
    </xf>
    <xf numFmtId="0" fontId="2" fillId="0" borderId="14" xfId="11" applyFont="1" applyFill="1" applyBorder="1" applyAlignment="1" applyProtection="1">
      <alignment vertical="center"/>
    </xf>
    <xf numFmtId="0" fontId="2" fillId="0" borderId="15" xfId="11" applyFont="1" applyFill="1" applyBorder="1" applyAlignment="1" applyProtection="1">
      <alignment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1" xfId="0" applyFont="1" applyFill="1" applyBorder="1" applyAlignment="1">
      <alignment wrapText="1"/>
    </xf>
    <xf numFmtId="0" fontId="84" fillId="0" borderId="14" xfId="0" applyFont="1" applyBorder="1" applyAlignment="1">
      <alignment horizontal="center" vertical="center"/>
    </xf>
    <xf numFmtId="193" fontId="84" fillId="36" borderId="16" xfId="0" applyNumberFormat="1" applyFont="1" applyFill="1" applyBorder="1" applyAlignment="1">
      <alignment horizontal="center" vertical="center"/>
    </xf>
    <xf numFmtId="0" fontId="84" fillId="0" borderId="0" xfId="0" applyFont="1" applyAlignment="1"/>
    <xf numFmtId="193" fontId="84" fillId="36" borderId="18" xfId="0" applyNumberFormat="1" applyFont="1" applyFill="1" applyBorder="1" applyAlignment="1">
      <alignment horizontal="center" vertical="center" wrapText="1"/>
    </xf>
    <xf numFmtId="193" fontId="84" fillId="36" borderId="22" xfId="0" applyNumberFormat="1" applyFont="1" applyFill="1" applyBorder="1" applyAlignment="1">
      <alignment horizontal="center" vertical="center" wrapText="1"/>
    </xf>
    <xf numFmtId="0" fontId="45" fillId="0" borderId="0" xfId="11" applyFont="1" applyFill="1" applyBorder="1" applyAlignment="1" applyProtection="1">
      <alignment horizontal="center"/>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4" xfId="0" applyFont="1" applyBorder="1" applyAlignment="1">
      <alignment horizontal="center" vertical="center" wrapText="1"/>
    </xf>
    <xf numFmtId="0" fontId="84" fillId="0" borderId="15" xfId="0" applyFont="1" applyFill="1" applyBorder="1" applyAlignment="1">
      <alignment horizontal="left" vertical="center" wrapText="1" indent="2"/>
    </xf>
    <xf numFmtId="0" fontId="94" fillId="0" borderId="0" xfId="11" applyFont="1" applyFill="1" applyBorder="1" applyAlignment="1" applyProtection="1"/>
    <xf numFmtId="0" fontId="95"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18" xfId="1" applyNumberFormat="1" applyFont="1" applyFill="1" applyBorder="1" applyAlignment="1" applyProtection="1">
      <alignment horizontal="center" vertical="center" wrapText="1"/>
      <protection locked="0"/>
    </xf>
    <xf numFmtId="0" fontId="3" fillId="0" borderId="52" xfId="0" applyFont="1" applyBorder="1"/>
    <xf numFmtId="0" fontId="3" fillId="0" borderId="53" xfId="0" applyFont="1" applyBorder="1"/>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97" fillId="0" borderId="0" xfId="0" applyFont="1"/>
    <xf numFmtId="0" fontId="3" fillId="0" borderId="61" xfId="0" applyFont="1" applyBorder="1"/>
    <xf numFmtId="193" fontId="84" fillId="0" borderId="19" xfId="0" applyNumberFormat="1" applyFont="1" applyBorder="1" applyAlignment="1"/>
    <xf numFmtId="0" fontId="3" fillId="0" borderId="0" xfId="0" applyFont="1"/>
    <xf numFmtId="0" fontId="3" fillId="0" borderId="15" xfId="0" applyFont="1" applyBorder="1" applyAlignment="1">
      <alignment wrapText="1"/>
    </xf>
    <xf numFmtId="0" fontId="3" fillId="0" borderId="25" xfId="0" applyFont="1" applyBorder="1" applyAlignment="1">
      <alignment wrapText="1"/>
    </xf>
    <xf numFmtId="0" fontId="3" fillId="0" borderId="16" xfId="0" applyFont="1" applyBorder="1" applyAlignment="1">
      <alignment wrapText="1"/>
    </xf>
    <xf numFmtId="0" fontId="3" fillId="0" borderId="3" xfId="0" applyFont="1" applyFill="1" applyBorder="1" applyAlignment="1">
      <alignment horizontal="center" vertical="center" wrapText="1"/>
    </xf>
    <xf numFmtId="193" fontId="3" fillId="36" borderId="21" xfId="0" applyNumberFormat="1" applyFont="1" applyFill="1" applyBorder="1"/>
    <xf numFmtId="9" fontId="3" fillId="0" borderId="18" xfId="20962" applyFont="1" applyBorder="1"/>
    <xf numFmtId="9" fontId="3" fillId="36" borderId="22" xfId="20962" applyFont="1" applyFill="1" applyBorder="1"/>
    <xf numFmtId="0" fontId="86" fillId="0" borderId="0" xfId="0" applyFont="1" applyFill="1" applyBorder="1" applyAlignment="1">
      <alignment horizontal="center" wrapText="1"/>
    </xf>
    <xf numFmtId="167" fontId="84" fillId="36" borderId="21" xfId="0" applyNumberFormat="1" applyFont="1" applyFill="1" applyBorder="1"/>
    <xf numFmtId="0" fontId="84" fillId="0" borderId="0" xfId="0" applyFont="1" applyFill="1" applyBorder="1" applyAlignment="1">
      <alignment vertical="center" wrapText="1"/>
    </xf>
    <xf numFmtId="0" fontId="84" fillId="0" borderId="66" xfId="0" applyFont="1" applyFill="1" applyBorder="1" applyAlignment="1">
      <alignment vertical="center" wrapText="1"/>
    </xf>
    <xf numFmtId="0" fontId="84" fillId="0" borderId="17" xfId="0" applyFont="1" applyFill="1" applyBorder="1"/>
    <xf numFmtId="193" fontId="86" fillId="36" borderId="21"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4" xfId="0" applyFont="1" applyFill="1" applyBorder="1" applyAlignment="1">
      <alignment wrapText="1"/>
    </xf>
    <xf numFmtId="0" fontId="96" fillId="0" borderId="0" xfId="0" applyFont="1" applyAlignment="1">
      <alignment wrapText="1"/>
    </xf>
    <xf numFmtId="0" fontId="2" fillId="0" borderId="0" xfId="0" applyFont="1" applyAlignment="1">
      <alignment wrapText="1"/>
    </xf>
    <xf numFmtId="0" fontId="3" fillId="0" borderId="0" xfId="0" applyFont="1" applyFill="1"/>
    <xf numFmtId="0" fontId="99" fillId="3" borderId="76" xfId="0" applyFont="1" applyFill="1" applyBorder="1" applyAlignment="1">
      <alignment horizontal="left"/>
    </xf>
    <xf numFmtId="0" fontId="99" fillId="3" borderId="77" xfId="0" applyFont="1" applyFill="1" applyBorder="1" applyAlignment="1">
      <alignment horizontal="left"/>
    </xf>
    <xf numFmtId="0" fontId="4" fillId="3" borderId="80" xfId="0" applyFont="1" applyFill="1" applyBorder="1" applyAlignment="1">
      <alignment vertical="center"/>
    </xf>
    <xf numFmtId="0" fontId="3" fillId="3" borderId="81" xfId="0" applyFont="1" applyFill="1" applyBorder="1" applyAlignment="1">
      <alignment vertical="center"/>
    </xf>
    <xf numFmtId="0" fontId="3" fillId="3" borderId="82" xfId="0" applyFont="1" applyFill="1" applyBorder="1" applyAlignment="1">
      <alignment vertical="center"/>
    </xf>
    <xf numFmtId="0" fontId="3" fillId="0" borderId="65" xfId="0" applyFont="1" applyFill="1" applyBorder="1" applyAlignment="1">
      <alignment horizontal="center" vertical="center"/>
    </xf>
    <xf numFmtId="0" fontId="3" fillId="0" borderId="7" xfId="0" applyFont="1" applyFill="1" applyBorder="1" applyAlignment="1">
      <alignment vertical="center"/>
    </xf>
    <xf numFmtId="0" fontId="3" fillId="0" borderId="83" xfId="0" applyFont="1" applyFill="1" applyBorder="1" applyAlignment="1">
      <alignment vertical="center"/>
    </xf>
    <xf numFmtId="0" fontId="3" fillId="0" borderId="62" xfId="0" applyFont="1" applyFill="1" applyBorder="1" applyAlignment="1">
      <alignment vertical="center"/>
    </xf>
    <xf numFmtId="0" fontId="3" fillId="0" borderId="17" xfId="0" applyFont="1" applyFill="1" applyBorder="1" applyAlignment="1">
      <alignment horizontal="center" vertical="center"/>
    </xf>
    <xf numFmtId="0" fontId="3" fillId="0" borderId="78" xfId="0" applyFont="1" applyFill="1" applyBorder="1" applyAlignment="1">
      <alignment vertical="center"/>
    </xf>
    <xf numFmtId="0" fontId="3" fillId="0" borderId="79" xfId="0" applyFont="1" applyFill="1" applyBorder="1" applyAlignment="1">
      <alignment vertical="center"/>
    </xf>
    <xf numFmtId="0" fontId="4" fillId="0" borderId="78" xfId="0" applyFont="1" applyFill="1" applyBorder="1" applyAlignment="1">
      <alignment vertical="center"/>
    </xf>
    <xf numFmtId="0" fontId="3" fillId="0" borderId="20" xfId="0" applyFont="1" applyFill="1" applyBorder="1" applyAlignment="1">
      <alignment horizontal="center" vertical="center"/>
    </xf>
    <xf numFmtId="0" fontId="4" fillId="0" borderId="21" xfId="0" applyFont="1" applyFill="1" applyBorder="1" applyAlignment="1">
      <alignment vertical="center"/>
    </xf>
    <xf numFmtId="0" fontId="3" fillId="0" borderId="21" xfId="0" applyFont="1" applyFill="1" applyBorder="1" applyAlignment="1">
      <alignment vertical="center"/>
    </xf>
    <xf numFmtId="0" fontId="3" fillId="0" borderId="23" xfId="0" applyFont="1" applyFill="1" applyBorder="1" applyAlignment="1">
      <alignment vertical="center"/>
    </xf>
    <xf numFmtId="0" fontId="3" fillId="0" borderId="22" xfId="0" applyFont="1" applyFill="1" applyBorder="1" applyAlignment="1">
      <alignment vertical="center"/>
    </xf>
    <xf numFmtId="0" fontId="3" fillId="3" borderId="61" xfId="0" applyFont="1" applyFill="1" applyBorder="1" applyAlignment="1">
      <alignment horizontal="center" vertical="center"/>
    </xf>
    <xf numFmtId="0" fontId="3" fillId="3" borderId="0"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25" xfId="0" applyFont="1" applyFill="1" applyBorder="1" applyAlignment="1">
      <alignment vertical="center"/>
    </xf>
    <xf numFmtId="0" fontId="3" fillId="0" borderId="16" xfId="0" applyFont="1" applyFill="1" applyBorder="1" applyAlignment="1">
      <alignment vertical="center"/>
    </xf>
    <xf numFmtId="0" fontId="3" fillId="0" borderId="84" xfId="0" applyFont="1" applyFill="1" applyBorder="1" applyAlignment="1">
      <alignment horizontal="center" vertical="center"/>
    </xf>
    <xf numFmtId="0" fontId="3" fillId="0" borderId="85" xfId="0" applyFont="1" applyFill="1" applyBorder="1" applyAlignment="1">
      <alignment vertical="center"/>
    </xf>
    <xf numFmtId="0" fontId="3" fillId="0" borderId="87" xfId="0" applyFont="1" applyFill="1" applyBorder="1" applyAlignment="1">
      <alignment vertical="center"/>
    </xf>
    <xf numFmtId="0" fontId="3" fillId="0" borderId="88" xfId="0" applyFont="1" applyFill="1" applyBorder="1" applyAlignment="1">
      <alignment horizontal="center" vertical="center"/>
    </xf>
    <xf numFmtId="0" fontId="3" fillId="0" borderId="89" xfId="0" applyFont="1" applyFill="1" applyBorder="1" applyAlignment="1">
      <alignment vertical="center"/>
    </xf>
    <xf numFmtId="0" fontId="4" fillId="0" borderId="0" xfId="0" applyFont="1" applyFill="1" applyAlignment="1">
      <alignment horizontal="center"/>
    </xf>
    <xf numFmtId="0" fontId="86" fillId="0" borderId="78" xfId="0" applyFont="1" applyFill="1" applyBorder="1" applyAlignment="1">
      <alignment horizontal="center" vertical="center" wrapText="1"/>
    </xf>
    <xf numFmtId="0" fontId="86" fillId="0" borderId="79" xfId="0" applyFont="1" applyFill="1" applyBorder="1" applyAlignment="1">
      <alignment horizontal="center" vertical="center" wrapText="1"/>
    </xf>
    <xf numFmtId="0" fontId="94" fillId="0" borderId="0" xfId="11" applyFont="1" applyFill="1" applyBorder="1" applyProtection="1"/>
    <xf numFmtId="0" fontId="4" fillId="36" borderId="15" xfId="0" applyFont="1" applyFill="1" applyBorder="1" applyAlignment="1">
      <alignment horizontal="center" vertical="center" wrapText="1"/>
    </xf>
    <xf numFmtId="0" fontId="4" fillId="36" borderId="16" xfId="0" applyFont="1" applyFill="1" applyBorder="1" applyAlignment="1">
      <alignment horizontal="center" vertical="center" wrapText="1"/>
    </xf>
    <xf numFmtId="0" fontId="4" fillId="36" borderId="17" xfId="0" applyFont="1" applyFill="1" applyBorder="1" applyAlignment="1">
      <alignment horizontal="left" vertical="center" wrapText="1"/>
    </xf>
    <xf numFmtId="0" fontId="4" fillId="36" borderId="79" xfId="0" applyFont="1" applyFill="1" applyBorder="1" applyAlignment="1">
      <alignment horizontal="left" vertical="center" wrapText="1"/>
    </xf>
    <xf numFmtId="0" fontId="3" fillId="0" borderId="17" xfId="0" applyFont="1" applyFill="1" applyBorder="1" applyAlignment="1">
      <alignment horizontal="right" vertical="center" wrapText="1"/>
    </xf>
    <xf numFmtId="0" fontId="100" fillId="0" borderId="17" xfId="0" applyFont="1" applyFill="1" applyBorder="1" applyAlignment="1">
      <alignment horizontal="right" vertical="center" wrapText="1"/>
    </xf>
    <xf numFmtId="0" fontId="4" fillId="0" borderId="17"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0" fillId="0" borderId="0" xfId="0" applyFont="1" applyFill="1" applyAlignment="1">
      <alignment horizontal="left" vertical="center"/>
    </xf>
    <xf numFmtId="49" fontId="101" fillId="0" borderId="20" xfId="5" applyNumberFormat="1" applyFont="1" applyFill="1" applyBorder="1" applyAlignment="1" applyProtection="1">
      <alignment horizontal="left" vertical="center"/>
      <protection locked="0"/>
    </xf>
    <xf numFmtId="0" fontId="102" fillId="0" borderId="21" xfId="9" applyFont="1" applyFill="1" applyBorder="1" applyAlignment="1" applyProtection="1">
      <alignment horizontal="left" vertical="center" wrapText="1"/>
      <protection locked="0"/>
    </xf>
    <xf numFmtId="0" fontId="84" fillId="0" borderId="78" xfId="0" applyFont="1" applyBorder="1" applyAlignment="1">
      <alignment vertical="center" wrapText="1"/>
    </xf>
    <xf numFmtId="14" fontId="2" fillId="3" borderId="78" xfId="8" quotePrefix="1" applyNumberFormat="1" applyFont="1" applyFill="1" applyBorder="1" applyAlignment="1" applyProtection="1">
      <alignment horizontal="left"/>
      <protection locked="0"/>
    </xf>
    <xf numFmtId="3" fontId="103" fillId="36" borderId="21" xfId="0" applyNumberFormat="1" applyFont="1" applyFill="1" applyBorder="1" applyAlignment="1">
      <alignment vertical="center" wrapText="1"/>
    </xf>
    <xf numFmtId="0" fontId="6" fillId="0" borderId="78" xfId="17" applyFill="1" applyBorder="1" applyAlignment="1" applyProtection="1"/>
    <xf numFmtId="49" fontId="84" fillId="0" borderId="78"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6" borderId="96" xfId="20964" applyFont="1" applyFill="1" applyBorder="1" applyAlignment="1">
      <alignment vertical="center"/>
    </xf>
    <xf numFmtId="0" fontId="45" fillId="76" borderId="97" xfId="20964" applyFont="1" applyFill="1" applyBorder="1" applyAlignment="1">
      <alignment vertical="center"/>
    </xf>
    <xf numFmtId="0" fontId="45" fillId="76" borderId="94" xfId="20964" applyFont="1" applyFill="1" applyBorder="1" applyAlignment="1">
      <alignment vertical="center"/>
    </xf>
    <xf numFmtId="0" fontId="105" fillId="70" borderId="93" xfId="20964" applyFont="1" applyFill="1" applyBorder="1" applyAlignment="1">
      <alignment horizontal="center" vertical="center"/>
    </xf>
    <xf numFmtId="0" fontId="105" fillId="70" borderId="94" xfId="20964" applyFont="1" applyFill="1" applyBorder="1" applyAlignment="1">
      <alignment horizontal="left" vertical="center" wrapText="1"/>
    </xf>
    <xf numFmtId="0" fontId="104" fillId="77" borderId="95" xfId="20964" applyFont="1" applyFill="1" applyBorder="1" applyAlignment="1">
      <alignment horizontal="center" vertical="center"/>
    </xf>
    <xf numFmtId="0" fontId="104" fillId="77" borderId="97" xfId="20964" applyFont="1" applyFill="1" applyBorder="1" applyAlignment="1">
      <alignment vertical="top" wrapText="1"/>
    </xf>
    <xf numFmtId="0" fontId="106" fillId="70" borderId="93" xfId="20964" applyFont="1" applyFill="1" applyBorder="1" applyAlignment="1">
      <alignment horizontal="center" vertical="center"/>
    </xf>
    <xf numFmtId="0" fontId="105" fillId="70" borderId="97" xfId="20964" applyFont="1" applyFill="1" applyBorder="1" applyAlignment="1">
      <alignment vertical="center" wrapText="1"/>
    </xf>
    <xf numFmtId="0" fontId="105" fillId="70" borderId="94" xfId="20964" applyFont="1" applyFill="1" applyBorder="1" applyAlignment="1">
      <alignment horizontal="left" vertical="center"/>
    </xf>
    <xf numFmtId="0" fontId="106" fillId="3" borderId="93" xfId="20964" applyFont="1" applyFill="1" applyBorder="1" applyAlignment="1">
      <alignment horizontal="center" vertical="center"/>
    </xf>
    <xf numFmtId="0" fontId="105" fillId="3" borderId="94" xfId="20964" applyFont="1" applyFill="1" applyBorder="1" applyAlignment="1">
      <alignment horizontal="left" vertical="center"/>
    </xf>
    <xf numFmtId="0" fontId="106" fillId="0" borderId="93" xfId="20964" applyFont="1" applyFill="1" applyBorder="1" applyAlignment="1">
      <alignment horizontal="center" vertical="center"/>
    </xf>
    <xf numFmtId="0" fontId="105" fillId="0" borderId="94" xfId="20964" applyFont="1" applyFill="1" applyBorder="1" applyAlignment="1">
      <alignment horizontal="left" vertical="center"/>
    </xf>
    <xf numFmtId="0" fontId="107" fillId="77" borderId="95" xfId="20964" applyFont="1" applyFill="1" applyBorder="1" applyAlignment="1">
      <alignment horizontal="center" vertical="center"/>
    </xf>
    <xf numFmtId="0" fontId="104" fillId="77" borderId="97" xfId="20964" applyFont="1" applyFill="1" applyBorder="1" applyAlignment="1">
      <alignment vertical="center"/>
    </xf>
    <xf numFmtId="0" fontId="104" fillId="76" borderId="96" xfId="20964" applyFont="1" applyFill="1" applyBorder="1" applyAlignment="1">
      <alignment vertical="center"/>
    </xf>
    <xf numFmtId="0" fontId="104" fillId="76" borderId="97" xfId="20964" applyFont="1" applyFill="1" applyBorder="1" applyAlignment="1">
      <alignment vertical="center"/>
    </xf>
    <xf numFmtId="0" fontId="109" fillId="3" borderId="93" xfId="20964" applyFont="1" applyFill="1" applyBorder="1" applyAlignment="1">
      <alignment horizontal="center" vertical="center"/>
    </xf>
    <xf numFmtId="0" fontId="110" fillId="77" borderId="95" xfId="20964" applyFont="1" applyFill="1" applyBorder="1" applyAlignment="1">
      <alignment horizontal="center" vertical="center"/>
    </xf>
    <xf numFmtId="0" fontId="45" fillId="77" borderId="97" xfId="20964" applyFont="1" applyFill="1" applyBorder="1" applyAlignment="1">
      <alignment vertical="center"/>
    </xf>
    <xf numFmtId="0" fontId="109" fillId="70" borderId="93" xfId="20964" applyFont="1" applyFill="1" applyBorder="1" applyAlignment="1">
      <alignment horizontal="center" vertical="center"/>
    </xf>
    <xf numFmtId="0" fontId="110" fillId="3" borderId="95" xfId="20964" applyFont="1" applyFill="1" applyBorder="1" applyAlignment="1">
      <alignment horizontal="center" vertical="center"/>
    </xf>
    <xf numFmtId="0" fontId="45" fillId="3" borderId="97" xfId="20964" applyFont="1" applyFill="1" applyBorder="1" applyAlignment="1">
      <alignment vertical="center"/>
    </xf>
    <xf numFmtId="0" fontId="106" fillId="70" borderId="95" xfId="20964" applyFont="1" applyFill="1" applyBorder="1" applyAlignment="1">
      <alignment horizontal="center" vertical="center"/>
    </xf>
    <xf numFmtId="0" fontId="19" fillId="70" borderId="95" xfId="20964" applyFont="1" applyFill="1" applyBorder="1" applyAlignment="1">
      <alignment horizontal="center" vertical="center"/>
    </xf>
    <xf numFmtId="0" fontId="100" fillId="0" borderId="95" xfId="0" applyFont="1" applyFill="1" applyBorder="1" applyAlignment="1">
      <alignment horizontal="left" vertical="center" wrapText="1"/>
    </xf>
    <xf numFmtId="10" fontId="96" fillId="0" borderId="95" xfId="20962" applyNumberFormat="1" applyFont="1" applyFill="1" applyBorder="1" applyAlignment="1">
      <alignment horizontal="left" vertical="center" wrapText="1"/>
    </xf>
    <xf numFmtId="1" fontId="3" fillId="0" borderId="79" xfId="0" applyNumberFormat="1" applyFont="1" applyFill="1" applyBorder="1" applyAlignment="1">
      <alignment horizontal="right" vertical="center" wrapText="1"/>
    </xf>
    <xf numFmtId="10" fontId="3" fillId="0" borderId="95" xfId="20962" applyNumberFormat="1" applyFont="1" applyFill="1" applyBorder="1" applyAlignment="1">
      <alignment horizontal="left" vertical="center" wrapText="1"/>
    </xf>
    <xf numFmtId="10" fontId="4" fillId="36" borderId="95" xfId="0" applyNumberFormat="1" applyFont="1" applyFill="1" applyBorder="1" applyAlignment="1">
      <alignment horizontal="left" vertical="center" wrapText="1"/>
    </xf>
    <xf numFmtId="10" fontId="100" fillId="0" borderId="95" xfId="20962" applyNumberFormat="1" applyFont="1" applyFill="1" applyBorder="1" applyAlignment="1">
      <alignment horizontal="left" vertical="center" wrapText="1"/>
    </xf>
    <xf numFmtId="10" fontId="4" fillId="36" borderId="95" xfId="20962" applyNumberFormat="1" applyFont="1" applyFill="1" applyBorder="1" applyAlignment="1">
      <alignment horizontal="left" vertical="center" wrapText="1"/>
    </xf>
    <xf numFmtId="10" fontId="4" fillId="36" borderId="95" xfId="0" applyNumberFormat="1" applyFont="1" applyFill="1" applyBorder="1" applyAlignment="1">
      <alignment horizontal="center" vertical="center" wrapText="1"/>
    </xf>
    <xf numFmtId="10" fontId="102" fillId="0" borderId="21" xfId="20962" applyNumberFormat="1" applyFont="1" applyFill="1" applyBorder="1" applyAlignment="1" applyProtection="1">
      <alignment horizontal="left" vertical="center"/>
    </xf>
    <xf numFmtId="0" fontId="4" fillId="36" borderId="95" xfId="0" applyFont="1" applyFill="1" applyBorder="1" applyAlignment="1">
      <alignment horizontal="left" vertical="center" wrapText="1"/>
    </xf>
    <xf numFmtId="0" fontId="3" fillId="0" borderId="95" xfId="0" applyFont="1" applyFill="1" applyBorder="1" applyAlignment="1">
      <alignment horizontal="left" vertical="center" wrapText="1"/>
    </xf>
    <xf numFmtId="10" fontId="4" fillId="36" borderId="79" xfId="0" applyNumberFormat="1" applyFont="1" applyFill="1" applyBorder="1" applyAlignment="1">
      <alignment horizontal="left" vertical="center" wrapText="1"/>
    </xf>
    <xf numFmtId="10" fontId="4" fillId="36" borderId="79" xfId="20962" applyNumberFormat="1" applyFont="1" applyFill="1" applyBorder="1" applyAlignment="1">
      <alignment horizontal="left" vertical="center" wrapText="1"/>
    </xf>
    <xf numFmtId="0" fontId="4" fillId="36" borderId="79" xfId="0" applyFont="1" applyFill="1" applyBorder="1" applyAlignment="1">
      <alignment horizontal="center" vertical="center" wrapText="1"/>
    </xf>
    <xf numFmtId="0" fontId="4" fillId="36" borderId="80" xfId="0" applyFont="1" applyFill="1" applyBorder="1" applyAlignment="1">
      <alignment vertical="center" wrapText="1"/>
    </xf>
    <xf numFmtId="0" fontId="4" fillId="36" borderId="94" xfId="0" applyFont="1" applyFill="1" applyBorder="1" applyAlignment="1">
      <alignment vertical="center" wrapText="1"/>
    </xf>
    <xf numFmtId="0" fontId="4" fillId="36" borderId="67" xfId="0" applyFont="1" applyFill="1" applyBorder="1" applyAlignment="1">
      <alignment vertical="center" wrapText="1"/>
    </xf>
    <xf numFmtId="0" fontId="4" fillId="36" borderId="28" xfId="0" applyFont="1" applyFill="1" applyBorder="1" applyAlignment="1">
      <alignment vertical="center" wrapText="1"/>
    </xf>
    <xf numFmtId="0" fontId="84" fillId="0" borderId="95" xfId="0" applyFont="1" applyBorder="1"/>
    <xf numFmtId="0" fontId="6" fillId="0" borderId="95" xfId="17" applyFill="1" applyBorder="1" applyAlignment="1" applyProtection="1">
      <alignment horizontal="left" vertical="center"/>
    </xf>
    <xf numFmtId="0" fontId="6" fillId="0" borderId="95" xfId="17" applyBorder="1" applyAlignment="1" applyProtection="1"/>
    <xf numFmtId="0" fontId="84" fillId="0" borderId="95" xfId="0" applyFont="1" applyFill="1" applyBorder="1"/>
    <xf numFmtId="0" fontId="6" fillId="0" borderId="95" xfId="17" applyFill="1" applyBorder="1" applyAlignment="1" applyProtection="1">
      <alignment horizontal="left" vertical="center" wrapText="1"/>
    </xf>
    <xf numFmtId="0" fontId="6" fillId="0" borderId="95" xfId="17" applyFill="1" applyBorder="1" applyAlignment="1" applyProtection="1"/>
    <xf numFmtId="0" fontId="45" fillId="0" borderId="15" xfId="0" applyFont="1" applyBorder="1" applyAlignment="1">
      <alignment horizontal="center" vertical="center" wrapText="1"/>
    </xf>
    <xf numFmtId="0" fontId="45" fillId="0" borderId="16" xfId="0" applyFont="1" applyBorder="1" applyAlignment="1">
      <alignment horizontal="center" vertical="center" wrapText="1"/>
    </xf>
    <xf numFmtId="3" fontId="103" fillId="36" borderId="23" xfId="0" applyNumberFormat="1" applyFont="1" applyFill="1" applyBorder="1" applyAlignment="1">
      <alignment vertical="center" wrapText="1"/>
    </xf>
    <xf numFmtId="3" fontId="103" fillId="0" borderId="82" xfId="0" applyNumberFormat="1" applyFont="1" applyFill="1" applyBorder="1" applyAlignment="1">
      <alignment vertical="center" wrapText="1"/>
    </xf>
    <xf numFmtId="3" fontId="103" fillId="36" borderId="36" xfId="0" applyNumberFormat="1" applyFont="1" applyFill="1" applyBorder="1" applyAlignment="1">
      <alignment vertical="center" wrapText="1"/>
    </xf>
    <xf numFmtId="0" fontId="2" fillId="0" borderId="15" xfId="0" applyNumberFormat="1" applyFont="1" applyFill="1" applyBorder="1" applyAlignment="1">
      <alignment horizontal="left" vertical="center" wrapText="1" indent="1"/>
    </xf>
    <xf numFmtId="0" fontId="2" fillId="0" borderId="16" xfId="0" applyNumberFormat="1" applyFont="1" applyFill="1" applyBorder="1" applyAlignment="1">
      <alignment horizontal="left" vertical="center" wrapText="1" indent="1"/>
    </xf>
    <xf numFmtId="14" fontId="2" fillId="0" borderId="0" xfId="0" applyNumberFormat="1" applyFont="1"/>
    <xf numFmtId="169" fontId="2" fillId="37" borderId="0" xfId="20" applyFont="1" applyBorder="1"/>
    <xf numFmtId="169" fontId="2" fillId="37" borderId="92" xfId="20" applyFont="1" applyBorder="1"/>
    <xf numFmtId="0" fontId="2" fillId="0" borderId="17" xfId="0" applyFont="1" applyFill="1" applyBorder="1" applyAlignment="1">
      <alignment horizontal="right" vertical="center" wrapText="1"/>
    </xf>
    <xf numFmtId="0" fontId="2" fillId="2" borderId="17" xfId="0" applyFont="1" applyFill="1" applyBorder="1" applyAlignment="1">
      <alignment horizontal="right" vertical="center"/>
    </xf>
    <xf numFmtId="0" fontId="45" fillId="0" borderId="17" xfId="0" applyFont="1" applyFill="1" applyBorder="1" applyAlignment="1">
      <alignment horizontal="center" vertical="center" wrapText="1"/>
    </xf>
    <xf numFmtId="0" fontId="2" fillId="2" borderId="20"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2" xfId="0" applyFont="1" applyFill="1" applyBorder="1"/>
    <xf numFmtId="0" fontId="3" fillId="3" borderId="98" xfId="0" applyFont="1" applyFill="1" applyBorder="1" applyAlignment="1">
      <alignment wrapText="1"/>
    </xf>
    <xf numFmtId="0" fontId="3" fillId="3" borderId="99" xfId="0" applyFont="1" applyFill="1" applyBorder="1"/>
    <xf numFmtId="0" fontId="4" fillId="3" borderId="73" xfId="0" applyFont="1" applyFill="1" applyBorder="1" applyAlignment="1">
      <alignment horizontal="center" wrapText="1"/>
    </xf>
    <xf numFmtId="0" fontId="3" fillId="0" borderId="95" xfId="0" applyFont="1" applyFill="1" applyBorder="1" applyAlignment="1">
      <alignment horizontal="center"/>
    </xf>
    <xf numFmtId="0" fontId="3" fillId="0" borderId="95" xfId="0" applyFont="1" applyBorder="1" applyAlignment="1">
      <alignment horizontal="center"/>
    </xf>
    <xf numFmtId="0" fontId="3" fillId="3" borderId="61"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2" xfId="0" applyFont="1" applyFill="1" applyBorder="1" applyAlignment="1">
      <alignment horizontal="center" vertical="center" wrapText="1"/>
    </xf>
    <xf numFmtId="0" fontId="3" fillId="0" borderId="17" xfId="0" applyFont="1" applyBorder="1"/>
    <xf numFmtId="0" fontId="3" fillId="0" borderId="95" xfId="0" applyFont="1" applyBorder="1" applyAlignment="1">
      <alignment wrapText="1"/>
    </xf>
    <xf numFmtId="0" fontId="99" fillId="0" borderId="95" xfId="0" applyFont="1" applyBorder="1" applyAlignment="1">
      <alignment horizontal="left" wrapText="1" indent="2"/>
    </xf>
    <xf numFmtId="0" fontId="4" fillId="0" borderId="17" xfId="0" applyFont="1" applyBorder="1"/>
    <xf numFmtId="0" fontId="4" fillId="0" borderId="95" xfId="0" applyFont="1" applyBorder="1" applyAlignment="1">
      <alignment wrapText="1"/>
    </xf>
    <xf numFmtId="0" fontId="111" fillId="3" borderId="61"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2" xfId="7" applyNumberFormat="1" applyFont="1" applyFill="1" applyBorder="1"/>
    <xf numFmtId="0" fontId="99" fillId="0" borderId="95"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92" xfId="0" applyFont="1" applyFill="1" applyBorder="1"/>
    <xf numFmtId="0" fontId="4" fillId="0" borderId="20" xfId="0" applyFont="1" applyBorder="1"/>
    <xf numFmtId="0" fontId="4" fillId="0" borderId="21" xfId="0" applyFont="1" applyBorder="1" applyAlignment="1">
      <alignment wrapText="1"/>
    </xf>
    <xf numFmtId="0" fontId="2" fillId="2" borderId="84" xfId="0" applyFont="1" applyFill="1" applyBorder="1" applyAlignment="1">
      <alignment horizontal="right" vertical="center"/>
    </xf>
    <xf numFmtId="0" fontId="2" fillId="0" borderId="93" xfId="0" applyFont="1" applyBorder="1" applyAlignment="1">
      <alignment vertical="center" wrapText="1"/>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3" fillId="0" borderId="0" xfId="0" applyFont="1" applyFill="1"/>
    <xf numFmtId="0" fontId="115" fillId="0" borderId="66" xfId="0" applyNumberFormat="1" applyFont="1" applyFill="1" applyBorder="1" applyAlignment="1">
      <alignment horizontal="left" vertical="center" wrapText="1"/>
    </xf>
    <xf numFmtId="0" fontId="6" fillId="0" borderId="110" xfId="17" applyBorder="1" applyAlignment="1" applyProtection="1"/>
    <xf numFmtId="0" fontId="113" fillId="0" borderId="0" xfId="0" applyFont="1" applyFill="1" applyAlignment="1">
      <alignment horizontal="left" vertical="top" wrapText="1"/>
    </xf>
    <xf numFmtId="0" fontId="2" fillId="0" borderId="110" xfId="0" applyFont="1" applyFill="1" applyBorder="1" applyAlignment="1" applyProtection="1">
      <alignment horizontal="center" vertical="center" wrapText="1"/>
    </xf>
    <xf numFmtId="0" fontId="111" fillId="0" borderId="110" xfId="0" applyFont="1" applyBorder="1" applyAlignment="1">
      <alignment horizontal="center" vertical="center"/>
    </xf>
    <xf numFmtId="0" fontId="0" fillId="0" borderId="110" xfId="0" applyBorder="1" applyAlignment="1">
      <alignment horizontal="center"/>
    </xf>
    <xf numFmtId="0" fontId="124" fillId="3" borderId="110" xfId="20966" applyFont="1" applyFill="1" applyBorder="1" applyAlignment="1">
      <alignment horizontal="left" vertical="center" wrapText="1"/>
    </xf>
    <xf numFmtId="0" fontId="125" fillId="0" borderId="110" xfId="20966" applyFont="1" applyFill="1" applyBorder="1" applyAlignment="1">
      <alignment horizontal="left" vertical="center" wrapText="1" indent="1"/>
    </xf>
    <xf numFmtId="0" fontId="126" fillId="3" borderId="120" xfId="0" applyFont="1" applyFill="1" applyBorder="1" applyAlignment="1">
      <alignment horizontal="left" vertical="center" wrapText="1"/>
    </xf>
    <xf numFmtId="0" fontId="125" fillId="3" borderId="110" xfId="20966" applyFont="1" applyFill="1" applyBorder="1" applyAlignment="1">
      <alignment horizontal="left" vertical="center" wrapText="1" indent="1"/>
    </xf>
    <xf numFmtId="0" fontId="124" fillId="0" borderId="120" xfId="0" applyFont="1" applyFill="1" applyBorder="1" applyAlignment="1">
      <alignment horizontal="left" vertical="center" wrapText="1"/>
    </xf>
    <xf numFmtId="0" fontId="126" fillId="0" borderId="120" xfId="0" applyFont="1" applyFill="1" applyBorder="1" applyAlignment="1">
      <alignment horizontal="left" vertical="center" wrapText="1"/>
    </xf>
    <xf numFmtId="0" fontId="126" fillId="0" borderId="120" xfId="0" applyFont="1" applyFill="1" applyBorder="1" applyAlignment="1">
      <alignment vertical="center" wrapText="1"/>
    </xf>
    <xf numFmtId="0" fontId="127" fillId="0" borderId="120" xfId="0" applyFont="1" applyFill="1" applyBorder="1" applyAlignment="1">
      <alignment horizontal="left" vertical="center" wrapText="1" indent="1"/>
    </xf>
    <xf numFmtId="0" fontId="127" fillId="3" borderId="120" xfId="0" applyFont="1" applyFill="1" applyBorder="1" applyAlignment="1">
      <alignment horizontal="left" vertical="center" wrapText="1" indent="1"/>
    </xf>
    <xf numFmtId="0" fontId="126" fillId="3" borderId="121" xfId="0" applyFont="1" applyFill="1" applyBorder="1" applyAlignment="1">
      <alignment horizontal="left" vertical="center" wrapText="1"/>
    </xf>
    <xf numFmtId="0" fontId="127" fillId="0" borderId="110" xfId="20966" applyFont="1" applyFill="1" applyBorder="1" applyAlignment="1">
      <alignment horizontal="left" vertical="center" wrapText="1" indent="1"/>
    </xf>
    <xf numFmtId="0" fontId="126" fillId="0" borderId="110" xfId="0" applyFont="1" applyFill="1" applyBorder="1" applyAlignment="1">
      <alignment horizontal="left" vertical="center" wrapText="1"/>
    </xf>
    <xf numFmtId="0" fontId="128" fillId="0" borderId="110" xfId="20966" applyFont="1" applyFill="1" applyBorder="1" applyAlignment="1">
      <alignment horizontal="center" vertical="center" wrapText="1"/>
    </xf>
    <xf numFmtId="0" fontId="126" fillId="3" borderId="122" xfId="0" applyFont="1" applyFill="1" applyBorder="1" applyAlignment="1">
      <alignment horizontal="left" vertical="center" wrapText="1"/>
    </xf>
    <xf numFmtId="0" fontId="0" fillId="0" borderId="123" xfId="0" applyBorder="1" applyAlignment="1">
      <alignment horizontal="center"/>
    </xf>
    <xf numFmtId="0" fontId="125" fillId="3" borderId="123" xfId="20966" applyFont="1" applyFill="1" applyBorder="1" applyAlignment="1">
      <alignment horizontal="left" vertical="center" wrapText="1" indent="1"/>
    </xf>
    <xf numFmtId="0" fontId="125" fillId="3" borderId="120" xfId="0" applyFont="1" applyFill="1" applyBorder="1" applyAlignment="1">
      <alignment horizontal="left" vertical="center" wrapText="1" indent="1"/>
    </xf>
    <xf numFmtId="0" fontId="125" fillId="0" borderId="123" xfId="20966" applyFont="1" applyFill="1" applyBorder="1" applyAlignment="1">
      <alignment horizontal="left" vertical="center" wrapText="1" indent="1"/>
    </xf>
    <xf numFmtId="0" fontId="126" fillId="0" borderId="120" xfId="0" applyFont="1" applyBorder="1" applyAlignment="1">
      <alignment horizontal="left" vertical="center" wrapText="1"/>
    </xf>
    <xf numFmtId="0" fontId="125" fillId="0" borderId="120" xfId="0" applyFont="1" applyBorder="1" applyAlignment="1">
      <alignment horizontal="left" vertical="center" wrapText="1" indent="1"/>
    </xf>
    <xf numFmtId="0" fontId="125" fillId="0" borderId="121" xfId="0" applyFont="1" applyBorder="1" applyAlignment="1">
      <alignment horizontal="left" vertical="center" wrapText="1" indent="1"/>
    </xf>
    <xf numFmtId="0" fontId="126" fillId="0" borderId="123" xfId="20966" applyFont="1" applyFill="1" applyBorder="1" applyAlignment="1">
      <alignment horizontal="left" vertical="center" wrapText="1"/>
    </xf>
    <xf numFmtId="0" fontId="126" fillId="0" borderId="123" xfId="0" applyFont="1" applyFill="1" applyBorder="1" applyAlignment="1">
      <alignment vertical="center" wrapText="1"/>
    </xf>
    <xf numFmtId="0" fontId="128" fillId="0" borderId="123" xfId="20966" applyFont="1" applyFill="1" applyBorder="1" applyAlignment="1">
      <alignment horizontal="center" vertical="center" wrapText="1"/>
    </xf>
    <xf numFmtId="0" fontId="126" fillId="3" borderId="123" xfId="20966" applyFont="1" applyFill="1" applyBorder="1" applyAlignment="1">
      <alignment horizontal="left" vertical="center" wrapText="1"/>
    </xf>
    <xf numFmtId="0" fontId="129" fillId="0" borderId="0" xfId="0" applyFont="1" applyAlignment="1">
      <alignment horizontal="justify"/>
    </xf>
    <xf numFmtId="0" fontId="126" fillId="0" borderId="123"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3" xfId="0" applyFont="1" applyFill="1" applyBorder="1" applyAlignment="1" applyProtection="1">
      <alignment horizontal="center" vertical="center" wrapText="1"/>
    </xf>
    <xf numFmtId="0" fontId="0" fillId="0" borderId="123" xfId="0" applyBorder="1" applyAlignment="1">
      <alignment horizontal="center" vertical="center"/>
    </xf>
    <xf numFmtId="0" fontId="126" fillId="0" borderId="128" xfId="0" applyFont="1" applyFill="1" applyBorder="1" applyAlignment="1">
      <alignment horizontal="justify" vertical="center" wrapText="1"/>
    </xf>
    <xf numFmtId="0" fontId="125" fillId="0" borderId="120" xfId="0" applyFont="1" applyFill="1" applyBorder="1" applyAlignment="1">
      <alignment horizontal="left" vertical="center" wrapText="1" indent="1"/>
    </xf>
    <xf numFmtId="0" fontId="125" fillId="0" borderId="121" xfId="0" applyFont="1" applyFill="1" applyBorder="1" applyAlignment="1">
      <alignment horizontal="left" vertical="center" wrapText="1" indent="1"/>
    </xf>
    <xf numFmtId="0" fontId="126" fillId="0" borderId="120" xfId="0" applyFont="1" applyFill="1" applyBorder="1" applyAlignment="1">
      <alignment horizontal="justify" vertical="center" wrapText="1"/>
    </xf>
    <xf numFmtId="0" fontId="124" fillId="0" borderId="120" xfId="0" applyFont="1" applyFill="1" applyBorder="1" applyAlignment="1">
      <alignment horizontal="justify" vertical="center" wrapText="1"/>
    </xf>
    <xf numFmtId="0" fontId="126" fillId="3" borderId="120" xfId="0" applyFont="1" applyFill="1" applyBorder="1" applyAlignment="1">
      <alignment horizontal="justify" vertical="center" wrapText="1"/>
    </xf>
    <xf numFmtId="0" fontId="126" fillId="0" borderId="121" xfId="0" applyFont="1" applyFill="1" applyBorder="1" applyAlignment="1">
      <alignment horizontal="justify" vertical="center" wrapText="1"/>
    </xf>
    <xf numFmtId="0" fontId="126" fillId="0" borderId="122" xfId="0" applyFont="1" applyFill="1" applyBorder="1" applyAlignment="1">
      <alignment horizontal="justify" vertical="center" wrapText="1"/>
    </xf>
    <xf numFmtId="0" fontId="124" fillId="0" borderId="120" xfId="0" applyFont="1" applyFill="1" applyBorder="1" applyAlignment="1">
      <alignment vertical="center" wrapText="1"/>
    </xf>
    <xf numFmtId="0" fontId="125" fillId="0" borderId="120" xfId="0" applyFont="1" applyFill="1" applyBorder="1" applyAlignment="1">
      <alignment horizontal="left" vertical="center" wrapText="1"/>
    </xf>
    <xf numFmtId="0" fontId="126" fillId="0" borderId="129" xfId="0" applyFont="1" applyFill="1" applyBorder="1" applyAlignment="1">
      <alignment vertical="center" wrapText="1"/>
    </xf>
    <xf numFmtId="0" fontId="126" fillId="3" borderId="120" xfId="0" applyFont="1" applyFill="1" applyBorder="1" applyAlignment="1">
      <alignment vertical="center" wrapText="1"/>
    </xf>
    <xf numFmtId="0" fontId="104" fillId="0" borderId="126" xfId="0" applyNumberFormat="1" applyFont="1" applyFill="1" applyBorder="1" applyAlignment="1">
      <alignment vertical="center" wrapText="1"/>
    </xf>
    <xf numFmtId="0" fontId="2" fillId="0" borderId="126" xfId="0" applyNumberFormat="1" applyFont="1" applyFill="1" applyBorder="1" applyAlignment="1">
      <alignment horizontal="left" vertical="center" wrapText="1" indent="4"/>
    </xf>
    <xf numFmtId="0" fontId="45" fillId="0" borderId="126" xfId="0" applyNumberFormat="1" applyFont="1" applyFill="1" applyBorder="1" applyAlignment="1">
      <alignment vertical="center" wrapText="1"/>
    </xf>
    <xf numFmtId="0" fontId="2" fillId="0" borderId="123" xfId="0" applyFont="1" applyFill="1" applyBorder="1" applyAlignment="1" applyProtection="1">
      <alignment horizontal="left" vertical="center" indent="11"/>
      <protection locked="0"/>
    </xf>
    <xf numFmtId="0" fontId="46" fillId="0" borderId="123" xfId="0" applyFont="1" applyFill="1" applyBorder="1" applyAlignment="1" applyProtection="1">
      <alignment horizontal="left" vertical="center" indent="17"/>
      <protection locked="0"/>
    </xf>
    <xf numFmtId="0" fontId="111" fillId="0" borderId="123" xfId="0" applyFont="1" applyBorder="1" applyAlignment="1">
      <alignment vertical="center"/>
    </xf>
    <xf numFmtId="0" fontId="95" fillId="0" borderId="123" xfId="0" applyNumberFormat="1" applyFont="1" applyFill="1" applyBorder="1" applyAlignment="1">
      <alignment vertical="center" wrapText="1"/>
    </xf>
    <xf numFmtId="0" fontId="96" fillId="0" borderId="126" xfId="0" applyNumberFormat="1" applyFont="1" applyFill="1" applyBorder="1" applyAlignment="1">
      <alignment horizontal="left" vertical="center" wrapText="1"/>
    </xf>
    <xf numFmtId="0" fontId="2" fillId="0" borderId="126" xfId="0" applyNumberFormat="1" applyFont="1" applyFill="1" applyBorder="1" applyAlignment="1">
      <alignment horizontal="left" vertical="center" wrapText="1"/>
    </xf>
    <xf numFmtId="193" fontId="94" fillId="0" borderId="0" xfId="0" applyNumberFormat="1" applyFont="1" applyFill="1" applyBorder="1" applyAlignment="1" applyProtection="1">
      <alignment horizontal="right"/>
    </xf>
    <xf numFmtId="0" fontId="125" fillId="3" borderId="121" xfId="0" applyFont="1" applyFill="1" applyBorder="1" applyAlignment="1">
      <alignment horizontal="left" vertical="center" wrapText="1" indent="1"/>
    </xf>
    <xf numFmtId="0" fontId="125" fillId="3" borderId="123" xfId="0" applyFont="1" applyFill="1" applyBorder="1" applyAlignment="1">
      <alignment horizontal="left" vertical="center" wrapText="1" indent="1"/>
    </xf>
    <xf numFmtId="167" fontId="84" fillId="0" borderId="123" xfId="0" applyNumberFormat="1" applyFont="1" applyBorder="1" applyAlignment="1">
      <alignment horizontal="center"/>
    </xf>
    <xf numFmtId="0" fontId="126" fillId="0" borderId="123" xfId="0" applyFont="1" applyBorder="1" applyAlignment="1">
      <alignment horizontal="left" vertical="center" wrapText="1"/>
    </xf>
    <xf numFmtId="0" fontId="84" fillId="0" borderId="123" xfId="0" applyFont="1" applyBorder="1"/>
    <xf numFmtId="0" fontId="125" fillId="0" borderId="123" xfId="0" applyFont="1" applyBorder="1" applyAlignment="1">
      <alignment horizontal="left" vertical="center" wrapText="1" indent="1"/>
    </xf>
    <xf numFmtId="0" fontId="126" fillId="3" borderId="123" xfId="0" applyFont="1" applyFill="1" applyBorder="1" applyAlignment="1">
      <alignment horizontal="left" vertical="center" wrapText="1"/>
    </xf>
    <xf numFmtId="0" fontId="127" fillId="3" borderId="123" xfId="0" applyFont="1" applyFill="1" applyBorder="1" applyAlignment="1">
      <alignment horizontal="left" vertical="center" wrapText="1" indent="1"/>
    </xf>
    <xf numFmtId="0" fontId="129" fillId="0" borderId="123" xfId="0" applyFont="1" applyBorder="1" applyAlignment="1">
      <alignment horizontal="justify"/>
    </xf>
    <xf numFmtId="167" fontId="86" fillId="0" borderId="123" xfId="0" applyNumberFormat="1" applyFont="1" applyFill="1" applyBorder="1" applyAlignment="1">
      <alignment horizontal="center"/>
    </xf>
    <xf numFmtId="167" fontId="86" fillId="0" borderId="54" xfId="0" applyNumberFormat="1" applyFont="1" applyFill="1" applyBorder="1" applyAlignment="1">
      <alignment horizontal="center"/>
    </xf>
    <xf numFmtId="167" fontId="84" fillId="0" borderId="56" xfId="0" applyNumberFormat="1" applyFont="1" applyFill="1" applyBorder="1" applyAlignment="1">
      <alignment horizontal="center"/>
    </xf>
    <xf numFmtId="167" fontId="87" fillId="0" borderId="56" xfId="0" applyNumberFormat="1" applyFont="1" applyFill="1" applyBorder="1" applyAlignment="1">
      <alignment horizontal="center"/>
    </xf>
    <xf numFmtId="167" fontId="46" fillId="0" borderId="56" xfId="0" applyNumberFormat="1" applyFont="1" applyFill="1" applyBorder="1" applyAlignment="1">
      <alignment horizontal="center"/>
    </xf>
    <xf numFmtId="167" fontId="84" fillId="0" borderId="59" xfId="0" applyNumberFormat="1" applyFont="1" applyFill="1" applyBorder="1" applyAlignment="1">
      <alignment horizontal="center"/>
    </xf>
    <xf numFmtId="0" fontId="125" fillId="0" borderId="123" xfId="0" applyFont="1" applyFill="1" applyBorder="1" applyAlignment="1">
      <alignment horizontal="left" vertical="center" wrapText="1" indent="1"/>
    </xf>
    <xf numFmtId="0" fontId="113" fillId="0" borderId="0" xfId="0" applyFont="1"/>
    <xf numFmtId="0" fontId="116" fillId="0" borderId="123" xfId="0" applyFont="1" applyBorder="1"/>
    <xf numFmtId="49" fontId="118" fillId="0" borderId="123" xfId="5" applyNumberFormat="1" applyFont="1" applyFill="1" applyBorder="1" applyAlignment="1" applyProtection="1">
      <alignment horizontal="right" vertical="center"/>
      <protection locked="0"/>
    </xf>
    <xf numFmtId="0" fontId="117" fillId="3" borderId="123" xfId="13" applyFont="1" applyFill="1" applyBorder="1" applyAlignment="1" applyProtection="1">
      <alignment horizontal="left" vertical="center" wrapText="1"/>
      <protection locked="0"/>
    </xf>
    <xf numFmtId="49" fontId="117" fillId="3" borderId="123" xfId="5" applyNumberFormat="1" applyFont="1" applyFill="1" applyBorder="1" applyAlignment="1" applyProtection="1">
      <alignment horizontal="right" vertical="center"/>
      <protection locked="0"/>
    </xf>
    <xf numFmtId="0" fontId="117" fillId="0" borderId="123" xfId="13" applyFont="1" applyFill="1" applyBorder="1" applyAlignment="1" applyProtection="1">
      <alignment horizontal="left" vertical="center" wrapText="1"/>
      <protection locked="0"/>
    </xf>
    <xf numFmtId="49" fontId="117" fillId="0" borderId="123" xfId="5" applyNumberFormat="1" applyFont="1" applyFill="1" applyBorder="1" applyAlignment="1" applyProtection="1">
      <alignment horizontal="right" vertical="center"/>
      <protection locked="0"/>
    </xf>
    <xf numFmtId="0" fontId="119" fillId="0" borderId="123" xfId="13" applyFont="1" applyFill="1" applyBorder="1" applyAlignment="1" applyProtection="1">
      <alignment horizontal="left" vertical="center" wrapText="1"/>
      <protection locked="0"/>
    </xf>
    <xf numFmtId="0" fontId="116" fillId="0" borderId="123" xfId="0" applyFont="1" applyFill="1" applyBorder="1" applyAlignment="1">
      <alignment horizontal="center" vertical="center" wrapText="1"/>
    </xf>
    <xf numFmtId="43" fontId="96" fillId="0" borderId="0" xfId="7" applyFont="1"/>
    <xf numFmtId="0" fontId="113" fillId="0" borderId="0" xfId="0" applyFont="1" applyAlignment="1">
      <alignment wrapText="1"/>
    </xf>
    <xf numFmtId="166" fontId="112" fillId="36" borderId="123" xfId="20965" applyFont="1" applyFill="1" applyBorder="1"/>
    <xf numFmtId="0" fontId="112" fillId="0" borderId="123" xfId="0" applyFont="1" applyBorder="1"/>
    <xf numFmtId="0" fontId="112" fillId="0" borderId="123" xfId="0" applyFont="1" applyFill="1" applyBorder="1"/>
    <xf numFmtId="0" fontId="112" fillId="0" borderId="123" xfId="0" applyFont="1" applyBorder="1" applyAlignment="1">
      <alignment horizontal="left" indent="8"/>
    </xf>
    <xf numFmtId="0" fontId="112" fillId="0" borderId="123" xfId="0" applyFont="1" applyBorder="1" applyAlignment="1">
      <alignment wrapText="1"/>
    </xf>
    <xf numFmtId="0" fontId="116" fillId="0" borderId="0" xfId="0" applyFont="1"/>
    <xf numFmtId="0" fontId="115" fillId="0" borderId="123" xfId="0" applyFont="1" applyBorder="1"/>
    <xf numFmtId="49" fontId="118" fillId="0" borderId="123" xfId="5" applyNumberFormat="1" applyFont="1" applyFill="1" applyBorder="1" applyAlignment="1" applyProtection="1">
      <alignment horizontal="right" vertical="center" wrapText="1"/>
      <protection locked="0"/>
    </xf>
    <xf numFmtId="49" fontId="117" fillId="3" borderId="123" xfId="5" applyNumberFormat="1" applyFont="1" applyFill="1" applyBorder="1" applyAlignment="1" applyProtection="1">
      <alignment horizontal="right" vertical="center" wrapText="1"/>
      <protection locked="0"/>
    </xf>
    <xf numFmtId="49" fontId="117" fillId="0" borderId="123" xfId="5" applyNumberFormat="1" applyFont="1" applyFill="1" applyBorder="1" applyAlignment="1" applyProtection="1">
      <alignment horizontal="right" vertical="center" wrapText="1"/>
      <protection locked="0"/>
    </xf>
    <xf numFmtId="0" fontId="112" fillId="0" borderId="123" xfId="0" applyFont="1" applyBorder="1" applyAlignment="1">
      <alignment horizontal="center" vertical="center" wrapText="1"/>
    </xf>
    <xf numFmtId="0" fontId="112" fillId="0" borderId="127" xfId="0" applyFont="1" applyFill="1" applyBorder="1" applyAlignment="1">
      <alignment horizontal="center" vertical="center" wrapText="1"/>
    </xf>
    <xf numFmtId="0" fontId="112" fillId="0" borderId="123" xfId="0" applyFont="1" applyBorder="1" applyAlignment="1">
      <alignment horizontal="center" vertical="center"/>
    </xf>
    <xf numFmtId="0" fontId="112" fillId="0" borderId="0" xfId="0" applyFont="1"/>
    <xf numFmtId="0" fontId="112" fillId="0" borderId="0" xfId="0" applyFont="1" applyAlignment="1">
      <alignment wrapText="1"/>
    </xf>
    <xf numFmtId="14" fontId="112" fillId="0" borderId="0" xfId="0" applyNumberFormat="1" applyFont="1"/>
    <xf numFmtId="0" fontId="113" fillId="0" borderId="0" xfId="0" applyFont="1" applyBorder="1"/>
    <xf numFmtId="0" fontId="113" fillId="0" borderId="0" xfId="0" applyFont="1" applyBorder="1" applyAlignment="1">
      <alignment horizontal="left"/>
    </xf>
    <xf numFmtId="0" fontId="115" fillId="0" borderId="123" xfId="0" applyFont="1" applyFill="1" applyBorder="1"/>
    <xf numFmtId="0" fontId="112" fillId="0" borderId="123" xfId="0" applyNumberFormat="1" applyFont="1" applyFill="1" applyBorder="1" applyAlignment="1">
      <alignment horizontal="left" vertical="center" wrapText="1"/>
    </xf>
    <xf numFmtId="0" fontId="115" fillId="0" borderId="123" xfId="0" applyFont="1" applyFill="1" applyBorder="1" applyAlignment="1">
      <alignment horizontal="left" wrapText="1" indent="1"/>
    </xf>
    <xf numFmtId="0" fontId="115" fillId="0" borderId="123" xfId="0" applyFont="1" applyFill="1" applyBorder="1" applyAlignment="1">
      <alignment horizontal="left" vertical="center" indent="1"/>
    </xf>
    <xf numFmtId="0" fontId="112" fillId="0" borderId="123" xfId="0" applyFont="1" applyFill="1" applyBorder="1" applyAlignment="1">
      <alignment horizontal="left" wrapText="1" indent="1"/>
    </xf>
    <xf numFmtId="0" fontId="112" fillId="0" borderId="123" xfId="0" applyFont="1" applyFill="1" applyBorder="1" applyAlignment="1">
      <alignment horizontal="left" indent="1"/>
    </xf>
    <xf numFmtId="0" fontId="112" fillId="0" borderId="123" xfId="0" applyFont="1" applyFill="1" applyBorder="1" applyAlignment="1">
      <alignment horizontal="left" wrapText="1" indent="4"/>
    </xf>
    <xf numFmtId="0" fontId="112" fillId="0" borderId="123" xfId="0" applyNumberFormat="1" applyFont="1" applyFill="1" applyBorder="1" applyAlignment="1">
      <alignment horizontal="left" indent="3"/>
    </xf>
    <xf numFmtId="0" fontId="115" fillId="0" borderId="123" xfId="0" applyFont="1" applyFill="1" applyBorder="1" applyAlignment="1">
      <alignment horizontal="left" indent="1"/>
    </xf>
    <xf numFmtId="0" fontId="113" fillId="78" borderId="123" xfId="0" applyFont="1" applyFill="1" applyBorder="1"/>
    <xf numFmtId="0" fontId="116" fillId="0" borderId="7" xfId="0" applyFont="1" applyBorder="1"/>
    <xf numFmtId="0" fontId="116" fillId="0" borderId="123" xfId="0" applyFont="1" applyFill="1" applyBorder="1"/>
    <xf numFmtId="0" fontId="113" fillId="0" borderId="123" xfId="0" applyFont="1" applyFill="1" applyBorder="1" applyAlignment="1">
      <alignment horizontal="left" wrapText="1" indent="2"/>
    </xf>
    <xf numFmtId="0" fontId="113" fillId="0" borderId="123" xfId="0" applyFont="1" applyFill="1" applyBorder="1"/>
    <xf numFmtId="0" fontId="113" fillId="0" borderId="123" xfId="0" applyFont="1" applyFill="1" applyBorder="1" applyAlignment="1">
      <alignment horizontal="left" wrapText="1"/>
    </xf>
    <xf numFmtId="0" fontId="112" fillId="0" borderId="0" xfId="0" applyFont="1" applyBorder="1"/>
    <xf numFmtId="0" fontId="112" fillId="0" borderId="123" xfId="0" applyFont="1" applyBorder="1" applyAlignment="1">
      <alignment horizontal="left" indent="1"/>
    </xf>
    <xf numFmtId="0" fontId="112" fillId="0" borderId="123" xfId="0" applyFont="1" applyBorder="1" applyAlignment="1">
      <alignment horizontal="center"/>
    </xf>
    <xf numFmtId="0" fontId="112" fillId="0" borderId="0" xfId="0" applyFont="1" applyBorder="1" applyAlignment="1">
      <alignment horizontal="center" vertical="center"/>
    </xf>
    <xf numFmtId="0" fontId="112" fillId="0" borderId="123" xfId="0" applyFont="1" applyFill="1" applyBorder="1" applyAlignment="1">
      <alignment horizontal="center" vertical="center" wrapText="1"/>
    </xf>
    <xf numFmtId="0" fontId="112" fillId="0" borderId="7" xfId="0" applyFont="1" applyBorder="1" applyAlignment="1">
      <alignment horizontal="center" vertical="center" wrapText="1"/>
    </xf>
    <xf numFmtId="0" fontId="112" fillId="0" borderId="7" xfId="0" applyFont="1" applyBorder="1" applyAlignment="1">
      <alignment wrapText="1"/>
    </xf>
    <xf numFmtId="0" fontId="112" fillId="0" borderId="0" xfId="0" applyFont="1" applyBorder="1" applyAlignment="1">
      <alignment horizontal="center" vertical="center" wrapText="1"/>
    </xf>
    <xf numFmtId="0" fontId="112" fillId="0" borderId="102" xfId="0" applyFont="1" applyFill="1" applyBorder="1" applyAlignment="1">
      <alignment horizontal="center" vertical="center" wrapText="1"/>
    </xf>
    <xf numFmtId="0" fontId="112" fillId="0" borderId="0" xfId="0" applyFont="1" applyFill="1" applyBorder="1" applyAlignment="1">
      <alignment horizontal="center" vertical="center" wrapText="1"/>
    </xf>
    <xf numFmtId="0" fontId="112" fillId="0" borderId="126" xfId="0" applyFont="1" applyFill="1" applyBorder="1" applyAlignment="1">
      <alignment horizontal="center" vertical="center" wrapText="1"/>
    </xf>
    <xf numFmtId="0" fontId="112" fillId="0" borderId="103" xfId="0" applyFont="1" applyFill="1" applyBorder="1" applyAlignment="1">
      <alignment horizontal="center" vertical="center" wrapText="1"/>
    </xf>
    <xf numFmtId="0" fontId="112" fillId="0" borderId="0" xfId="0" applyFont="1" applyFill="1"/>
    <xf numFmtId="0" fontId="112" fillId="0" borderId="22" xfId="0" applyFont="1" applyFill="1" applyBorder="1"/>
    <xf numFmtId="0" fontId="112" fillId="0" borderId="21" xfId="0" applyFont="1" applyFill="1" applyBorder="1"/>
    <xf numFmtId="0" fontId="112" fillId="0" borderId="24" xfId="0" applyFont="1" applyFill="1" applyBorder="1"/>
    <xf numFmtId="49" fontId="112" fillId="0" borderId="22" xfId="0" applyNumberFormat="1" applyFont="1" applyFill="1" applyBorder="1" applyAlignment="1">
      <alignment horizontal="left" wrapText="1" indent="1"/>
    </xf>
    <xf numFmtId="0" fontId="112" fillId="0" borderId="20" xfId="0" applyNumberFormat="1" applyFont="1" applyFill="1" applyBorder="1" applyAlignment="1">
      <alignment horizontal="left" wrapText="1" indent="1"/>
    </xf>
    <xf numFmtId="0" fontId="112" fillId="0" borderId="79" xfId="0" applyFont="1" applyFill="1" applyBorder="1"/>
    <xf numFmtId="0" fontId="112" fillId="0" borderId="126" xfId="0" applyFont="1" applyFill="1" applyBorder="1"/>
    <xf numFmtId="49" fontId="112" fillId="0" borderId="79" xfId="0" applyNumberFormat="1" applyFont="1" applyFill="1" applyBorder="1" applyAlignment="1">
      <alignment horizontal="left" wrapText="1" indent="1"/>
    </xf>
    <xf numFmtId="0" fontId="112" fillId="0" borderId="17" xfId="0" applyNumberFormat="1" applyFont="1" applyFill="1" applyBorder="1" applyAlignment="1">
      <alignment horizontal="left" wrapText="1" indent="1"/>
    </xf>
    <xf numFmtId="49" fontId="112" fillId="0" borderId="17" xfId="0" applyNumberFormat="1" applyFont="1" applyFill="1" applyBorder="1" applyAlignment="1">
      <alignment horizontal="left" wrapText="1" indent="3"/>
    </xf>
    <xf numFmtId="49" fontId="112" fillId="0" borderId="79" xfId="0" applyNumberFormat="1" applyFont="1" applyFill="1" applyBorder="1" applyAlignment="1">
      <alignment horizontal="left" wrapText="1" indent="3"/>
    </xf>
    <xf numFmtId="49" fontId="112" fillId="0" borderId="79" xfId="0" applyNumberFormat="1" applyFont="1" applyFill="1" applyBorder="1" applyAlignment="1">
      <alignment horizontal="left" wrapText="1" indent="2"/>
    </xf>
    <xf numFmtId="49" fontId="112" fillId="0" borderId="17" xfId="0" applyNumberFormat="1" applyFont="1" applyBorder="1" applyAlignment="1">
      <alignment horizontal="left" wrapText="1" indent="2"/>
    </xf>
    <xf numFmtId="49" fontId="112" fillId="0" borderId="79" xfId="0" applyNumberFormat="1" applyFont="1" applyFill="1" applyBorder="1" applyAlignment="1">
      <alignment horizontal="left" vertical="top" wrapText="1" indent="2"/>
    </xf>
    <xf numFmtId="0" fontId="112" fillId="79" borderId="79" xfId="0" applyFont="1" applyFill="1" applyBorder="1"/>
    <xf numFmtId="0" fontId="112" fillId="79" borderId="123" xfId="0" applyFont="1" applyFill="1" applyBorder="1"/>
    <xf numFmtId="0" fontId="112" fillId="79" borderId="126" xfId="0" applyFont="1" applyFill="1" applyBorder="1"/>
    <xf numFmtId="49" fontId="112" fillId="0" borderId="79" xfId="0" applyNumberFormat="1" applyFont="1" applyFill="1" applyBorder="1" applyAlignment="1">
      <alignment horizontal="left" indent="1"/>
    </xf>
    <xf numFmtId="0" fontId="112" fillId="0" borderId="17" xfId="0" applyNumberFormat="1" applyFont="1" applyBorder="1" applyAlignment="1">
      <alignment horizontal="left" indent="1"/>
    </xf>
    <xf numFmtId="0" fontId="112" fillId="0" borderId="79" xfId="0" applyFont="1" applyBorder="1"/>
    <xf numFmtId="0" fontId="112" fillId="0" borderId="126" xfId="0" applyFont="1" applyBorder="1"/>
    <xf numFmtId="49" fontId="112" fillId="0" borderId="17" xfId="0" applyNumberFormat="1" applyFont="1" applyBorder="1" applyAlignment="1">
      <alignment horizontal="left" indent="1"/>
    </xf>
    <xf numFmtId="49" fontId="112" fillId="0" borderId="79" xfId="0" applyNumberFormat="1" applyFont="1" applyFill="1" applyBorder="1" applyAlignment="1">
      <alignment horizontal="left" indent="3"/>
    </xf>
    <xf numFmtId="49" fontId="112" fillId="0" borderId="17" xfId="0" applyNumberFormat="1" applyFont="1" applyBorder="1" applyAlignment="1">
      <alignment horizontal="left" indent="3"/>
    </xf>
    <xf numFmtId="0" fontId="112" fillId="0" borderId="17" xfId="0" applyFont="1" applyBorder="1" applyAlignment="1">
      <alignment horizontal="left" indent="2"/>
    </xf>
    <xf numFmtId="0" fontId="112" fillId="0" borderId="79" xfId="0" applyFont="1" applyBorder="1" applyAlignment="1">
      <alignment horizontal="left" indent="2"/>
    </xf>
    <xf numFmtId="0" fontId="112" fillId="0" borderId="17" xfId="0" applyFont="1" applyBorder="1" applyAlignment="1">
      <alignment horizontal="left" indent="1"/>
    </xf>
    <xf numFmtId="0" fontId="112" fillId="0" borderId="79" xfId="0" applyFont="1" applyBorder="1" applyAlignment="1">
      <alignment horizontal="left" indent="1"/>
    </xf>
    <xf numFmtId="0" fontId="115" fillId="0" borderId="62" xfId="0" applyFont="1" applyBorder="1"/>
    <xf numFmtId="0" fontId="112" fillId="0" borderId="65" xfId="0" applyFont="1" applyBorder="1"/>
    <xf numFmtId="0" fontId="112" fillId="0" borderId="73" xfId="0" applyFont="1" applyBorder="1" applyAlignment="1">
      <alignment horizontal="center" vertical="center" wrapText="1"/>
    </xf>
    <xf numFmtId="0" fontId="112" fillId="0" borderId="79" xfId="0" applyFont="1" applyFill="1" applyBorder="1" applyAlignment="1">
      <alignment horizontal="center" vertical="center" wrapText="1"/>
    </xf>
    <xf numFmtId="0" fontId="112" fillId="0" borderId="0" xfId="0" applyFont="1" applyBorder="1" applyAlignment="1">
      <alignment wrapText="1"/>
    </xf>
    <xf numFmtId="14" fontId="112" fillId="0" borderId="0" xfId="0" applyNumberFormat="1" applyFont="1" applyBorder="1"/>
    <xf numFmtId="0" fontId="112" fillId="0" borderId="0" xfId="0" applyFont="1" applyAlignment="1">
      <alignment horizontal="center" vertical="center"/>
    </xf>
    <xf numFmtId="0" fontId="112" fillId="0" borderId="0" xfId="0" applyFont="1" applyBorder="1" applyAlignment="1">
      <alignment horizontal="left"/>
    </xf>
    <xf numFmtId="0" fontId="115" fillId="0" borderId="123" xfId="0" applyNumberFormat="1" applyFont="1" applyFill="1" applyBorder="1" applyAlignment="1">
      <alignment horizontal="left" vertical="center" wrapText="1"/>
    </xf>
    <xf numFmtId="0" fontId="112" fillId="0" borderId="7" xfId="0" applyFont="1" applyFill="1" applyBorder="1" applyAlignment="1">
      <alignment horizontal="center" vertical="center" wrapText="1"/>
    </xf>
    <xf numFmtId="0" fontId="117" fillId="0" borderId="0" xfId="0" applyFont="1"/>
    <xf numFmtId="0" fontId="94" fillId="0" borderId="0" xfId="0" applyFont="1" applyFill="1" applyBorder="1" applyAlignment="1">
      <alignment wrapText="1"/>
    </xf>
    <xf numFmtId="0" fontId="115" fillId="0" borderId="123" xfId="0" applyFont="1" applyBorder="1" applyAlignment="1">
      <alignment horizontal="center" vertical="center" wrapText="1"/>
    </xf>
    <xf numFmtId="0" fontId="117" fillId="0" borderId="0" xfId="0" applyFont="1" applyAlignment="1">
      <alignment horizontal="center" vertical="center"/>
    </xf>
    <xf numFmtId="0" fontId="133" fillId="0" borderId="0" xfId="0" applyFont="1"/>
    <xf numFmtId="0" fontId="112" fillId="0" borderId="118" xfId="0" applyNumberFormat="1" applyFont="1" applyFill="1" applyBorder="1" applyAlignment="1">
      <alignment horizontal="left" vertical="center" wrapText="1" indent="1" readingOrder="1"/>
    </xf>
    <xf numFmtId="0" fontId="133" fillId="0" borderId="123" xfId="0" applyFont="1" applyBorder="1" applyAlignment="1">
      <alignment horizontal="left" indent="3"/>
    </xf>
    <xf numFmtId="0" fontId="115" fillId="0" borderId="123" xfId="0" applyNumberFormat="1" applyFont="1" applyFill="1" applyBorder="1" applyAlignment="1">
      <alignment vertical="center" wrapText="1" readingOrder="1"/>
    </xf>
    <xf numFmtId="0" fontId="133" fillId="0" borderId="123" xfId="0" applyFont="1" applyFill="1" applyBorder="1" applyAlignment="1">
      <alignment horizontal="left" indent="2"/>
    </xf>
    <xf numFmtId="0" fontId="112" fillId="0" borderId="119" xfId="0" applyNumberFormat="1" applyFont="1" applyFill="1" applyBorder="1" applyAlignment="1">
      <alignment vertical="center" wrapText="1" readingOrder="1"/>
    </xf>
    <xf numFmtId="0" fontId="133" fillId="0" borderId="127" xfId="0" applyFont="1" applyBorder="1" applyAlignment="1">
      <alignment horizontal="left" indent="2"/>
    </xf>
    <xf numFmtId="0" fontId="112" fillId="0" borderId="118" xfId="0" applyNumberFormat="1" applyFont="1" applyFill="1" applyBorder="1" applyAlignment="1">
      <alignment vertical="center" wrapText="1" readingOrder="1"/>
    </xf>
    <xf numFmtId="0" fontId="133" fillId="0" borderId="123" xfId="0" applyFont="1" applyBorder="1" applyAlignment="1">
      <alignment horizontal="left" indent="2"/>
    </xf>
    <xf numFmtId="0" fontId="112" fillId="0" borderId="117" xfId="0" applyNumberFormat="1" applyFont="1" applyFill="1" applyBorder="1" applyAlignment="1">
      <alignment vertical="center" wrapText="1" readingOrder="1"/>
    </xf>
    <xf numFmtId="0" fontId="133" fillId="0" borderId="7" xfId="0" applyFont="1" applyBorder="1"/>
    <xf numFmtId="0" fontId="2" fillId="0" borderId="14" xfId="0" applyNumberFormat="1" applyFont="1" applyFill="1" applyBorder="1" applyAlignment="1">
      <alignment horizontal="left" vertical="center" wrapText="1" indent="1"/>
    </xf>
    <xf numFmtId="169" fontId="2" fillId="37" borderId="61" xfId="20" applyFont="1" applyBorder="1"/>
    <xf numFmtId="167" fontId="135" fillId="80" borderId="55" xfId="0" applyNumberFormat="1" applyFont="1" applyFill="1" applyBorder="1" applyAlignment="1">
      <alignment horizontal="center"/>
    </xf>
    <xf numFmtId="193" fontId="96" fillId="0" borderId="123" xfId="0" applyNumberFormat="1" applyFont="1" applyFill="1" applyBorder="1" applyAlignment="1" applyProtection="1">
      <alignment vertical="center" wrapText="1"/>
      <protection locked="0"/>
    </xf>
    <xf numFmtId="193" fontId="3" fillId="0" borderId="123" xfId="0" applyNumberFormat="1" applyFont="1" applyFill="1" applyBorder="1" applyAlignment="1" applyProtection="1">
      <alignment vertical="center" wrapText="1"/>
      <protection locked="0"/>
    </xf>
    <xf numFmtId="193" fontId="3" fillId="0" borderId="79" xfId="0" applyNumberFormat="1" applyFont="1" applyFill="1" applyBorder="1" applyAlignment="1" applyProtection="1">
      <alignment vertical="center" wrapText="1"/>
      <protection locked="0"/>
    </xf>
    <xf numFmtId="169" fontId="9" fillId="37" borderId="0" xfId="20" applyNumberFormat="1" applyFont="1" applyFill="1" applyBorder="1"/>
    <xf numFmtId="193" fontId="96" fillId="0" borderId="127" xfId="0" applyNumberFormat="1" applyFont="1" applyFill="1" applyBorder="1" applyAlignment="1" applyProtection="1">
      <alignment horizontal="right" vertical="center" wrapText="1"/>
      <protection locked="0"/>
    </xf>
    <xf numFmtId="193" fontId="3" fillId="0" borderId="127" xfId="0" applyNumberFormat="1" applyFont="1" applyFill="1" applyBorder="1" applyAlignment="1" applyProtection="1">
      <alignment vertical="center" wrapText="1"/>
      <protection locked="0"/>
    </xf>
    <xf numFmtId="193" fontId="3" fillId="0" borderId="87" xfId="0" applyNumberFormat="1" applyFont="1" applyFill="1" applyBorder="1" applyAlignment="1" applyProtection="1">
      <alignment vertical="center" wrapText="1"/>
      <protection locked="0"/>
    </xf>
    <xf numFmtId="169" fontId="9" fillId="37" borderId="102" xfId="20" applyNumberFormat="1" applyFont="1" applyFill="1" applyBorder="1"/>
    <xf numFmtId="169" fontId="9" fillId="37" borderId="103" xfId="20" applyNumberFormat="1" applyFont="1" applyFill="1" applyBorder="1"/>
    <xf numFmtId="169" fontId="9" fillId="37" borderId="104" xfId="20" applyNumberFormat="1" applyFont="1" applyFill="1" applyBorder="1"/>
    <xf numFmtId="169" fontId="9" fillId="37" borderId="83" xfId="20" applyNumberFormat="1" applyFont="1" applyFill="1" applyBorder="1"/>
    <xf numFmtId="169" fontId="9" fillId="37" borderId="107" xfId="20" applyNumberFormat="1" applyFont="1" applyFill="1" applyBorder="1"/>
    <xf numFmtId="169" fontId="9" fillId="37" borderId="73" xfId="20" applyNumberFormat="1" applyFont="1" applyFill="1" applyBorder="1"/>
    <xf numFmtId="10" fontId="3" fillId="0" borderId="7" xfId="20962" applyNumberFormat="1" applyFont="1" applyFill="1" applyBorder="1" applyAlignment="1" applyProtection="1">
      <alignment horizontal="right" vertical="center" wrapText="1"/>
      <protection locked="0"/>
    </xf>
    <xf numFmtId="10" fontId="3" fillId="0" borderId="7" xfId="20962" applyNumberFormat="1" applyFont="1" applyFill="1" applyBorder="1" applyAlignment="1" applyProtection="1">
      <alignment vertical="center" wrapText="1"/>
      <protection locked="0"/>
    </xf>
    <xf numFmtId="10" fontId="3" fillId="0" borderId="62" xfId="20962" applyNumberFormat="1" applyFont="1" applyFill="1" applyBorder="1" applyAlignment="1" applyProtection="1">
      <alignment vertical="center" wrapText="1"/>
      <protection locked="0"/>
    </xf>
    <xf numFmtId="10" fontId="3" fillId="0" borderId="123" xfId="20962" applyNumberFormat="1" applyFont="1" applyFill="1" applyBorder="1" applyAlignment="1" applyProtection="1">
      <alignment horizontal="right" vertical="center" wrapText="1"/>
      <protection locked="0"/>
    </xf>
    <xf numFmtId="10" fontId="3" fillId="0" borderId="123" xfId="20962" applyNumberFormat="1" applyFont="1" applyFill="1" applyBorder="1" applyAlignment="1" applyProtection="1">
      <alignment vertical="center" wrapText="1"/>
      <protection locked="0"/>
    </xf>
    <xf numFmtId="10" fontId="3" fillId="0" borderId="79" xfId="20962" applyNumberFormat="1" applyFont="1" applyFill="1" applyBorder="1" applyAlignment="1" applyProtection="1">
      <alignment vertical="center" wrapText="1"/>
      <protection locked="0"/>
    </xf>
    <xf numFmtId="169" fontId="9" fillId="0" borderId="0" xfId="20" applyNumberFormat="1" applyFont="1" applyFill="1" applyBorder="1"/>
    <xf numFmtId="169" fontId="9" fillId="37" borderId="92" xfId="20" applyNumberFormat="1" applyFont="1" applyFill="1" applyBorder="1"/>
    <xf numFmtId="10" fontId="3" fillId="0" borderId="123" xfId="20962" applyNumberFormat="1" applyFont="1" applyBorder="1"/>
    <xf numFmtId="193" fontId="94" fillId="2" borderId="123" xfId="0" applyNumberFormat="1" applyFont="1" applyFill="1" applyBorder="1" applyAlignment="1" applyProtection="1">
      <alignment vertical="center"/>
      <protection locked="0"/>
    </xf>
    <xf numFmtId="193" fontId="94" fillId="2" borderId="79" xfId="0" applyNumberFormat="1" applyFont="1" applyFill="1" applyBorder="1" applyAlignment="1" applyProtection="1">
      <alignment vertical="center"/>
      <protection locked="0"/>
    </xf>
    <xf numFmtId="193" fontId="136" fillId="2" borderId="123" xfId="0" applyNumberFormat="1" applyFont="1" applyFill="1" applyBorder="1" applyAlignment="1" applyProtection="1">
      <alignment vertical="center"/>
      <protection locked="0"/>
    </xf>
    <xf numFmtId="193" fontId="136" fillId="2" borderId="79" xfId="0" applyNumberFormat="1" applyFont="1" applyFill="1" applyBorder="1" applyAlignment="1" applyProtection="1">
      <alignment vertical="center"/>
      <protection locked="0"/>
    </xf>
    <xf numFmtId="10" fontId="3" fillId="0" borderId="21" xfId="20962" applyNumberFormat="1" applyFont="1" applyBorder="1"/>
    <xf numFmtId="193" fontId="3" fillId="0" borderId="17" xfId="0" applyNumberFormat="1" applyFont="1" applyFill="1" applyBorder="1" applyAlignment="1" applyProtection="1">
      <alignment horizontal="center" vertical="center" wrapText="1"/>
      <protection locked="0"/>
    </xf>
    <xf numFmtId="193" fontId="3" fillId="0" borderId="123" xfId="0" applyNumberFormat="1" applyFont="1" applyFill="1" applyBorder="1" applyAlignment="1" applyProtection="1">
      <alignment horizontal="center" vertical="center" wrapText="1"/>
      <protection locked="0"/>
    </xf>
    <xf numFmtId="193" fontId="3" fillId="0" borderId="79" xfId="0" applyNumberFormat="1" applyFont="1" applyFill="1" applyBorder="1" applyAlignment="1" applyProtection="1">
      <alignment horizontal="center" vertical="center" wrapText="1"/>
      <protection locked="0"/>
    </xf>
    <xf numFmtId="169" fontId="9" fillId="37" borderId="61" xfId="20" applyNumberFormat="1" applyFont="1" applyFill="1" applyBorder="1" applyAlignment="1">
      <alignment horizontal="center"/>
    </xf>
    <xf numFmtId="169" fontId="9" fillId="37" borderId="0" xfId="20" applyNumberFormat="1" applyFont="1" applyFill="1" applyBorder="1" applyAlignment="1">
      <alignment horizontal="center"/>
    </xf>
    <xf numFmtId="169" fontId="9" fillId="37" borderId="92" xfId="20" applyNumberFormat="1" applyFont="1" applyFill="1" applyBorder="1" applyAlignment="1">
      <alignment horizontal="center"/>
    </xf>
    <xf numFmtId="10" fontId="3" fillId="0" borderId="17" xfId="20962" applyNumberFormat="1" applyFont="1" applyFill="1" applyBorder="1" applyAlignment="1" applyProtection="1">
      <alignment horizontal="center" vertical="center" wrapText="1"/>
      <protection locked="0"/>
    </xf>
    <xf numFmtId="10" fontId="3" fillId="0" borderId="123" xfId="20962" applyNumberFormat="1" applyFont="1" applyFill="1" applyBorder="1" applyAlignment="1" applyProtection="1">
      <alignment horizontal="center" vertical="center" wrapText="1"/>
      <protection locked="0"/>
    </xf>
    <xf numFmtId="10" fontId="3" fillId="0" borderId="79" xfId="20962" applyNumberFormat="1" applyFont="1" applyFill="1" applyBorder="1" applyAlignment="1" applyProtection="1">
      <alignment horizontal="center" vertical="center" wrapText="1"/>
      <protection locked="0"/>
    </xf>
    <xf numFmtId="193" fontId="3" fillId="0" borderId="14" xfId="0" applyNumberFormat="1" applyFont="1" applyFill="1" applyBorder="1" applyAlignment="1" applyProtection="1">
      <alignment horizontal="center" vertical="center" wrapText="1"/>
      <protection locked="0"/>
    </xf>
    <xf numFmtId="193" fontId="3" fillId="0" borderId="15" xfId="0" applyNumberFormat="1" applyFont="1" applyFill="1" applyBorder="1" applyAlignment="1" applyProtection="1">
      <alignment horizontal="center" vertical="center" wrapText="1"/>
      <protection locked="0"/>
    </xf>
    <xf numFmtId="193" fontId="3" fillId="0" borderId="16" xfId="0" applyNumberFormat="1" applyFont="1" applyFill="1" applyBorder="1" applyAlignment="1" applyProtection="1">
      <alignment horizontal="center" vertical="center" wrapText="1"/>
      <protection locked="0"/>
    </xf>
    <xf numFmtId="10" fontId="1" fillId="0" borderId="20" xfId="20962" applyNumberFormat="1" applyBorder="1" applyAlignment="1">
      <alignment horizontal="center"/>
    </xf>
    <xf numFmtId="10" fontId="1" fillId="0" borderId="21" xfId="20962" applyNumberFormat="1" applyBorder="1" applyAlignment="1">
      <alignment horizontal="center"/>
    </xf>
    <xf numFmtId="10" fontId="1" fillId="0" borderId="22" xfId="20962" applyNumberFormat="1" applyBorder="1" applyAlignment="1">
      <alignment horizontal="center"/>
    </xf>
    <xf numFmtId="3" fontId="0" fillId="0" borderId="123" xfId="0" applyNumberFormat="1" applyFont="1" applyFill="1" applyBorder="1"/>
    <xf numFmtId="3" fontId="0" fillId="36" borderId="123" xfId="0" applyNumberFormat="1" applyFont="1" applyFill="1" applyBorder="1"/>
    <xf numFmtId="3" fontId="0" fillId="0" borderId="123" xfId="0" applyNumberFormat="1" applyFont="1" applyFill="1" applyBorder="1" applyAlignment="1">
      <alignment vertical="center"/>
    </xf>
    <xf numFmtId="3" fontId="0" fillId="36" borderId="123" xfId="0" applyNumberFormat="1" applyFont="1" applyFill="1" applyBorder="1" applyAlignment="1">
      <alignment vertical="center"/>
    </xf>
    <xf numFmtId="193" fontId="94" fillId="0" borderId="123" xfId="0" applyNumberFormat="1" applyFont="1" applyFill="1" applyBorder="1" applyAlignment="1">
      <alignment horizontal="right"/>
    </xf>
    <xf numFmtId="193" fontId="94" fillId="36" borderId="123" xfId="0" applyNumberFormat="1" applyFont="1" applyFill="1" applyBorder="1" applyAlignment="1">
      <alignment horizontal="right"/>
    </xf>
    <xf numFmtId="193" fontId="94" fillId="36" borderId="79" xfId="0" applyNumberFormat="1" applyFont="1" applyFill="1" applyBorder="1" applyAlignment="1">
      <alignment horizontal="right"/>
    </xf>
    <xf numFmtId="3" fontId="103" fillId="0" borderId="123" xfId="0" applyNumberFormat="1" applyFont="1" applyFill="1" applyBorder="1" applyAlignment="1">
      <alignment vertical="center" wrapText="1"/>
    </xf>
    <xf numFmtId="3" fontId="103" fillId="0" borderId="124" xfId="0" applyNumberFormat="1" applyFont="1" applyFill="1" applyBorder="1" applyAlignment="1">
      <alignment vertical="center" wrapText="1"/>
    </xf>
    <xf numFmtId="167" fontId="4" fillId="36" borderId="21" xfId="0" applyNumberFormat="1" applyFont="1" applyFill="1" applyBorder="1" applyAlignment="1">
      <alignment horizontal="center" vertical="center"/>
    </xf>
    <xf numFmtId="167" fontId="4" fillId="36" borderId="22" xfId="0" applyNumberFormat="1" applyFont="1" applyFill="1" applyBorder="1" applyAlignment="1">
      <alignment horizontal="center" vertical="center"/>
    </xf>
    <xf numFmtId="193" fontId="96" fillId="36" borderId="79" xfId="2" applyNumberFormat="1" applyFont="1" applyFill="1" applyBorder="1" applyAlignment="1">
      <alignment vertical="top"/>
    </xf>
    <xf numFmtId="193" fontId="96" fillId="3" borderId="79" xfId="2" applyNumberFormat="1" applyFont="1" applyFill="1" applyBorder="1" applyAlignment="1" applyProtection="1">
      <alignment vertical="top"/>
      <protection locked="0"/>
    </xf>
    <xf numFmtId="193" fontId="96" fillId="36" borderId="79" xfId="2" applyNumberFormat="1" applyFont="1" applyFill="1" applyBorder="1" applyAlignment="1">
      <alignment vertical="top" wrapText="1"/>
    </xf>
    <xf numFmtId="193" fontId="96" fillId="3" borderId="79" xfId="2" applyNumberFormat="1" applyFont="1" applyFill="1" applyBorder="1" applyAlignment="1" applyProtection="1">
      <alignment vertical="top" wrapText="1"/>
      <protection locked="0"/>
    </xf>
    <xf numFmtId="193" fontId="137" fillId="3" borderId="79" xfId="2" applyNumberFormat="1" applyFont="1" applyFill="1" applyBorder="1" applyAlignment="1" applyProtection="1">
      <alignment vertical="top" wrapText="1"/>
      <protection locked="0"/>
    </xf>
    <xf numFmtId="193" fontId="96" fillId="36" borderId="79" xfId="2" applyNumberFormat="1" applyFont="1" applyFill="1" applyBorder="1" applyAlignment="1" applyProtection="1">
      <alignment vertical="top" wrapText="1"/>
      <protection locked="0"/>
    </xf>
    <xf numFmtId="193" fontId="96" fillId="36" borderId="22" xfId="2" applyNumberFormat="1" applyFont="1" applyFill="1" applyBorder="1" applyAlignment="1">
      <alignment vertical="top" wrapText="1"/>
    </xf>
    <xf numFmtId="3" fontId="3" fillId="0" borderId="79" xfId="0" applyNumberFormat="1" applyFont="1" applyFill="1" applyBorder="1" applyAlignment="1">
      <alignment horizontal="right" vertical="center" wrapText="1"/>
    </xf>
    <xf numFmtId="10" fontId="100" fillId="0" borderId="123" xfId="20962" applyNumberFormat="1" applyFont="1" applyFill="1" applyBorder="1" applyAlignment="1">
      <alignment horizontal="left" vertical="center" wrapText="1"/>
    </xf>
    <xf numFmtId="3" fontId="3" fillId="0" borderId="22" xfId="0" applyNumberFormat="1" applyFont="1" applyFill="1" applyBorder="1" applyAlignment="1">
      <alignment horizontal="right" vertical="center" wrapText="1"/>
    </xf>
    <xf numFmtId="0" fontId="45" fillId="0" borderId="0" xfId="0" applyFont="1"/>
    <xf numFmtId="0" fontId="138" fillId="0" borderId="123" xfId="0" applyFont="1" applyBorder="1"/>
    <xf numFmtId="0" fontId="2" fillId="0" borderId="124" xfId="0" applyFont="1" applyBorder="1" applyAlignment="1">
      <alignment wrapText="1"/>
    </xf>
    <xf numFmtId="0" fontId="84" fillId="0" borderId="82" xfId="0" applyFont="1" applyBorder="1" applyAlignment="1">
      <alignment horizontal="left"/>
    </xf>
    <xf numFmtId="0" fontId="2" fillId="0" borderId="123" xfId="0" applyFont="1" applyBorder="1" applyAlignment="1">
      <alignment wrapText="1"/>
    </xf>
    <xf numFmtId="0" fontId="84" fillId="0" borderId="79" xfId="0" applyFont="1" applyBorder="1" applyAlignment="1"/>
    <xf numFmtId="0" fontId="45" fillId="0" borderId="123" xfId="0" applyFont="1" applyBorder="1" applyAlignment="1">
      <alignment horizontal="center" vertical="center" wrapText="1"/>
    </xf>
    <xf numFmtId="0" fontId="45" fillId="0" borderId="79" xfId="0" applyFont="1" applyBorder="1" applyAlignment="1">
      <alignment horizontal="center" vertical="center" wrapText="1"/>
    </xf>
    <xf numFmtId="0" fontId="2" fillId="0" borderId="82" xfId="0" applyFont="1" applyBorder="1" applyAlignment="1"/>
    <xf numFmtId="14" fontId="2" fillId="0" borderId="0" xfId="0" applyNumberFormat="1" applyFont="1" applyAlignment="1">
      <alignment horizontal="left"/>
    </xf>
    <xf numFmtId="9" fontId="84" fillId="0" borderId="82" xfId="0" applyNumberFormat="1" applyFont="1" applyBorder="1" applyAlignment="1">
      <alignment horizontal="left"/>
    </xf>
    <xf numFmtId="3" fontId="139" fillId="0" borderId="13" xfId="0" applyNumberFormat="1" applyFont="1" applyFill="1" applyBorder="1" applyAlignment="1">
      <alignment horizontal="center" vertical="center"/>
    </xf>
    <xf numFmtId="3" fontId="140" fillId="0" borderId="11" xfId="0" applyNumberFormat="1" applyFont="1" applyFill="1" applyBorder="1" applyAlignment="1">
      <alignment horizontal="center" vertical="center"/>
    </xf>
    <xf numFmtId="3" fontId="141" fillId="0" borderId="11" xfId="0" applyNumberFormat="1" applyFont="1" applyFill="1" applyBorder="1" applyAlignment="1">
      <alignment horizontal="center" vertical="center"/>
    </xf>
    <xf numFmtId="3" fontId="139" fillId="0" borderId="11" xfId="0" applyNumberFormat="1" applyFont="1" applyFill="1" applyBorder="1" applyAlignment="1">
      <alignment horizontal="center" vertical="center"/>
    </xf>
    <xf numFmtId="3" fontId="139" fillId="0" borderId="12" xfId="0" applyNumberFormat="1" applyFont="1" applyFill="1" applyBorder="1" applyAlignment="1">
      <alignment horizontal="center" vertical="center"/>
    </xf>
    <xf numFmtId="3" fontId="139" fillId="0" borderId="123" xfId="0" applyNumberFormat="1" applyFont="1" applyFill="1" applyBorder="1" applyAlignment="1">
      <alignment horizontal="center"/>
    </xf>
    <xf numFmtId="3" fontId="139" fillId="0" borderId="123" xfId="0" applyNumberFormat="1" applyFont="1" applyFill="1" applyBorder="1" applyAlignment="1">
      <alignment horizontal="center" vertical="center"/>
    </xf>
    <xf numFmtId="3" fontId="139" fillId="0" borderId="21" xfId="0" applyNumberFormat="1" applyFont="1" applyFill="1" applyBorder="1" applyAlignment="1">
      <alignment horizontal="center" vertical="center"/>
    </xf>
    <xf numFmtId="193" fontId="3" fillId="0" borderId="123" xfId="0" applyNumberFormat="1" applyFont="1" applyFill="1" applyBorder="1"/>
    <xf numFmtId="193" fontId="3" fillId="0" borderId="124" xfId="0" applyNumberFormat="1" applyFont="1" applyFill="1" applyBorder="1"/>
    <xf numFmtId="164" fontId="105" fillId="0" borderId="123" xfId="948" applyNumberFormat="1" applyFont="1" applyFill="1" applyBorder="1" applyAlignment="1" applyProtection="1">
      <alignment horizontal="right" vertical="center"/>
      <protection locked="0"/>
    </xf>
    <xf numFmtId="164" fontId="105" fillId="77" borderId="123" xfId="948" applyNumberFormat="1" applyFont="1" applyFill="1" applyBorder="1" applyAlignment="1">
      <alignment horizontal="right" vertical="center"/>
    </xf>
    <xf numFmtId="164" fontId="45" fillId="76" borderId="126" xfId="948" applyNumberFormat="1" applyFont="1" applyFill="1" applyBorder="1" applyAlignment="1" applyProtection="1">
      <alignment horizontal="right" vertical="center"/>
      <protection locked="0"/>
    </xf>
    <xf numFmtId="164" fontId="104" fillId="76" borderId="126" xfId="948" applyNumberFormat="1" applyFont="1" applyFill="1" applyBorder="1" applyAlignment="1" applyProtection="1">
      <alignment horizontal="right" vertical="center"/>
      <protection locked="0"/>
    </xf>
    <xf numFmtId="164" fontId="105" fillId="3" borderId="123" xfId="948" applyNumberFormat="1" applyFont="1" applyFill="1" applyBorder="1" applyAlignment="1" applyProtection="1">
      <alignment horizontal="right" vertical="center"/>
      <protection locked="0"/>
    </xf>
    <xf numFmtId="194" fontId="105" fillId="77" borderId="123" xfId="948" applyNumberFormat="1" applyFont="1" applyFill="1" applyBorder="1" applyAlignment="1">
      <alignment horizontal="right" vertical="center"/>
    </xf>
    <xf numFmtId="0" fontId="3" fillId="3" borderId="125" xfId="0" applyFont="1" applyFill="1" applyBorder="1" applyAlignment="1">
      <alignment vertical="center"/>
    </xf>
    <xf numFmtId="0" fontId="3" fillId="0" borderId="123" xfId="0" applyFont="1" applyFill="1" applyBorder="1" applyAlignment="1">
      <alignment vertical="center"/>
    </xf>
    <xf numFmtId="0" fontId="3" fillId="0" borderId="124" xfId="0" applyFont="1" applyFill="1" applyBorder="1" applyAlignment="1">
      <alignment vertical="center"/>
    </xf>
    <xf numFmtId="169" fontId="9" fillId="37" borderId="53" xfId="20" applyNumberFormat="1" applyFont="1" applyFill="1" applyBorder="1"/>
    <xf numFmtId="169" fontId="9" fillId="37" borderId="23" xfId="20" applyNumberFormat="1" applyFont="1" applyFill="1" applyBorder="1"/>
    <xf numFmtId="169" fontId="9" fillId="37" borderId="86" xfId="20" applyNumberFormat="1" applyFont="1" applyFill="1" applyBorder="1"/>
    <xf numFmtId="169" fontId="9" fillId="37" borderId="24" xfId="20" applyNumberFormat="1" applyFont="1" applyFill="1" applyBorder="1"/>
    <xf numFmtId="0" fontId="3" fillId="0" borderId="102" xfId="0" applyFont="1" applyFill="1" applyBorder="1" applyAlignment="1">
      <alignment vertical="center"/>
    </xf>
    <xf numFmtId="169" fontId="9" fillId="37" borderId="29" xfId="20" applyNumberFormat="1" applyFont="1" applyFill="1" applyBorder="1"/>
    <xf numFmtId="10" fontId="3" fillId="81" borderId="90" xfId="9960" applyNumberFormat="1" applyFont="1" applyFill="1" applyBorder="1" applyAlignment="1">
      <alignment vertical="center"/>
    </xf>
    <xf numFmtId="10" fontId="3" fillId="81" borderId="91" xfId="9960" applyNumberFormat="1" applyFont="1" applyFill="1" applyBorder="1" applyAlignment="1">
      <alignment vertical="center"/>
    </xf>
    <xf numFmtId="164" fontId="4" fillId="0" borderId="123" xfId="7" applyNumberFormat="1" applyFont="1" applyFill="1" applyBorder="1"/>
    <xf numFmtId="164" fontId="4" fillId="0" borderId="79" xfId="7" applyNumberFormat="1" applyFont="1" applyFill="1" applyBorder="1"/>
    <xf numFmtId="164" fontId="3" fillId="0" borderId="123" xfId="7" applyNumberFormat="1" applyFont="1" applyFill="1" applyBorder="1"/>
    <xf numFmtId="164" fontId="3" fillId="0" borderId="79" xfId="7" applyNumberFormat="1" applyFont="1" applyFill="1" applyBorder="1"/>
    <xf numFmtId="169" fontId="9" fillId="37" borderId="123" xfId="20" applyNumberFormat="1" applyFont="1" applyFill="1" applyBorder="1"/>
    <xf numFmtId="164" fontId="3" fillId="0" borderId="123" xfId="7" applyNumberFormat="1" applyFont="1" applyFill="1" applyBorder="1" applyAlignment="1">
      <alignment vertical="center"/>
    </xf>
    <xf numFmtId="10" fontId="4" fillId="0" borderId="22" xfId="20962" applyNumberFormat="1" applyFont="1" applyFill="1" applyBorder="1"/>
    <xf numFmtId="1" fontId="116" fillId="0" borderId="123" xfId="0" applyNumberFormat="1" applyFont="1" applyFill="1" applyBorder="1" applyAlignment="1">
      <alignment horizontal="center"/>
    </xf>
    <xf numFmtId="0" fontId="116" fillId="0" borderId="123" xfId="0" applyFont="1" applyFill="1" applyBorder="1" applyAlignment="1">
      <alignment horizontal="center"/>
    </xf>
    <xf numFmtId="0" fontId="113" fillId="0" borderId="123" xfId="0" applyFont="1" applyFill="1" applyBorder="1" applyAlignment="1">
      <alignment horizontal="center"/>
    </xf>
    <xf numFmtId="0" fontId="112" fillId="0" borderId="123" xfId="0" applyFont="1" applyFill="1" applyBorder="1" applyAlignment="1">
      <alignment horizontal="center"/>
    </xf>
    <xf numFmtId="0" fontId="115" fillId="0" borderId="65" xfId="0" applyFont="1" applyFill="1" applyBorder="1" applyAlignment="1">
      <alignment horizontal="center"/>
    </xf>
    <xf numFmtId="0" fontId="112" fillId="0" borderId="123" xfId="0" applyFont="1" applyFill="1" applyBorder="1" applyAlignment="1">
      <alignment horizontal="left"/>
    </xf>
    <xf numFmtId="0" fontId="112" fillId="0" borderId="17" xfId="0" applyFont="1" applyFill="1" applyBorder="1" applyAlignment="1">
      <alignment horizontal="center"/>
    </xf>
    <xf numFmtId="49" fontId="112" fillId="0" borderId="17" xfId="0" applyNumberFormat="1" applyFont="1" applyFill="1" applyBorder="1" applyAlignment="1">
      <alignment horizontal="center"/>
    </xf>
    <xf numFmtId="0" fontId="112" fillId="79" borderId="17" xfId="0" applyFont="1" applyFill="1" applyBorder="1" applyAlignment="1">
      <alignment horizontal="center"/>
    </xf>
    <xf numFmtId="0" fontId="112" fillId="79" borderId="123" xfId="0" applyFont="1" applyFill="1" applyBorder="1" applyAlignment="1">
      <alignment horizontal="left"/>
    </xf>
    <xf numFmtId="49" fontId="112" fillId="0" borderId="17" xfId="0" applyNumberFormat="1" applyFont="1" applyFill="1" applyBorder="1" applyAlignment="1">
      <alignment horizontal="center" vertical="top" wrapText="1"/>
    </xf>
    <xf numFmtId="49" fontId="112" fillId="0" borderId="17" xfId="0" applyNumberFormat="1" applyFont="1" applyFill="1" applyBorder="1" applyAlignment="1">
      <alignment horizontal="center" wrapText="1"/>
    </xf>
    <xf numFmtId="49" fontId="112" fillId="0" borderId="20" xfId="0" applyNumberFormat="1" applyFont="1" applyFill="1" applyBorder="1" applyAlignment="1">
      <alignment horizontal="center" wrapText="1"/>
    </xf>
    <xf numFmtId="0" fontId="112" fillId="0" borderId="21" xfId="0" applyFont="1" applyFill="1" applyBorder="1" applyAlignment="1">
      <alignment horizontal="left"/>
    </xf>
    <xf numFmtId="0" fontId="112" fillId="0" borderId="123" xfId="0" applyFont="1" applyFill="1" applyBorder="1" applyAlignment="1">
      <alignment horizontal="left" vertical="center" wrapText="1"/>
    </xf>
    <xf numFmtId="0" fontId="112" fillId="0" borderId="123" xfId="0" applyFont="1" applyFill="1" applyBorder="1" applyAlignment="1">
      <alignment horizontal="center" vertical="center"/>
    </xf>
    <xf numFmtId="0" fontId="142" fillId="0" borderId="123" xfId="0" applyFont="1" applyFill="1" applyBorder="1"/>
    <xf numFmtId="0" fontId="117" fillId="0" borderId="123" xfId="0" applyFont="1" applyFill="1" applyBorder="1" applyAlignment="1">
      <alignment horizontal="center"/>
    </xf>
    <xf numFmtId="0" fontId="117" fillId="0" borderId="123" xfId="0" applyFont="1" applyFill="1" applyBorder="1"/>
    <xf numFmtId="0" fontId="142" fillId="0" borderId="123" xfId="0" applyFont="1" applyFill="1" applyBorder="1" applyAlignment="1">
      <alignment horizontal="center"/>
    </xf>
    <xf numFmtId="0" fontId="117" fillId="0" borderId="127" xfId="0" applyFont="1" applyFill="1" applyBorder="1" applyAlignment="1">
      <alignment horizontal="center"/>
    </xf>
    <xf numFmtId="0" fontId="117" fillId="0" borderId="127" xfId="0" applyFont="1" applyFill="1" applyBorder="1"/>
    <xf numFmtId="14" fontId="113" fillId="0" borderId="0" xfId="0" applyNumberFormat="1" applyFont="1" applyAlignment="1">
      <alignment horizontal="left"/>
    </xf>
    <xf numFmtId="4" fontId="116" fillId="0" borderId="123" xfId="0" applyNumberFormat="1" applyFont="1" applyFill="1" applyBorder="1" applyAlignment="1">
      <alignment horizontal="center"/>
    </xf>
    <xf numFmtId="4" fontId="113" fillId="0" borderId="123" xfId="0" applyNumberFormat="1" applyFont="1" applyFill="1" applyBorder="1" applyAlignment="1">
      <alignment horizontal="center"/>
    </xf>
    <xf numFmtId="0" fontId="112" fillId="0" borderId="0" xfId="0" applyFont="1" applyFill="1" applyBorder="1"/>
    <xf numFmtId="0" fontId="115" fillId="0" borderId="123" xfId="0" applyFont="1" applyFill="1" applyBorder="1" applyAlignment="1">
      <alignment horizontal="center"/>
    </xf>
    <xf numFmtId="37" fontId="4" fillId="77" borderId="123" xfId="20967" applyNumberFormat="1" applyFont="1" applyFill="1" applyBorder="1" applyAlignment="1">
      <alignment vertical="center" wrapText="1"/>
    </xf>
    <xf numFmtId="37" fontId="3" fillId="0" borderId="123" xfId="20967" applyNumberFormat="1" applyFont="1" applyFill="1" applyBorder="1" applyAlignment="1">
      <alignment vertical="center" wrapText="1"/>
    </xf>
    <xf numFmtId="37" fontId="3" fillId="77" borderId="123" xfId="20967" applyNumberFormat="1" applyFont="1" applyFill="1" applyBorder="1" applyAlignment="1">
      <alignment vertical="center" wrapText="1"/>
    </xf>
    <xf numFmtId="37" fontId="4" fillId="0" borderId="123" xfId="20967" applyNumberFormat="1" applyFont="1" applyFill="1" applyBorder="1" applyAlignment="1">
      <alignment vertical="center" wrapText="1"/>
    </xf>
    <xf numFmtId="37" fontId="3" fillId="0" borderId="123" xfId="20967" applyNumberFormat="1" applyFont="1" applyFill="1" applyBorder="1" applyAlignment="1">
      <alignment vertical="center"/>
    </xf>
    <xf numFmtId="37" fontId="4" fillId="0" borderId="123" xfId="20967" applyNumberFormat="1" applyFont="1" applyFill="1" applyBorder="1" applyAlignment="1">
      <alignment vertical="center"/>
    </xf>
    <xf numFmtId="193" fontId="0" fillId="0" borderId="79" xfId="0" applyNumberFormat="1" applyFont="1" applyFill="1" applyBorder="1" applyAlignment="1">
      <alignment horizontal="center"/>
    </xf>
    <xf numFmtId="193" fontId="84" fillId="0" borderId="18" xfId="0" applyNumberFormat="1" applyFont="1" applyBorder="1" applyAlignment="1">
      <alignment horizontal="center" wrapText="1"/>
    </xf>
    <xf numFmtId="193" fontId="84" fillId="0" borderId="18" xfId="0" applyNumberFormat="1" applyFont="1" applyBorder="1" applyAlignment="1">
      <alignment horizontal="center"/>
    </xf>
    <xf numFmtId="193" fontId="0" fillId="0" borderId="79" xfId="0" applyNumberFormat="1" applyFont="1" applyFill="1" applyBorder="1" applyAlignment="1">
      <alignment horizontal="center" wrapText="1"/>
    </xf>
    <xf numFmtId="167" fontId="3" fillId="0" borderId="79" xfId="0" applyNumberFormat="1" applyFont="1" applyFill="1" applyBorder="1"/>
    <xf numFmtId="0" fontId="2" fillId="0" borderId="0" xfId="13" applyFont="1" applyFill="1" applyBorder="1" applyAlignment="1" applyProtection="1">
      <alignment wrapText="1"/>
      <protection locked="0"/>
    </xf>
    <xf numFmtId="3" fontId="103" fillId="36" borderId="123" xfId="0" applyNumberFormat="1" applyFont="1" applyFill="1" applyBorder="1" applyAlignment="1">
      <alignment vertical="center" wrapText="1"/>
    </xf>
    <xf numFmtId="0" fontId="93" fillId="0" borderId="64" xfId="0" applyFont="1" applyBorder="1" applyAlignment="1">
      <alignment horizontal="left" wrapText="1"/>
    </xf>
    <xf numFmtId="0" fontId="93" fillId="0" borderId="63" xfId="0" applyFont="1" applyBorder="1" applyAlignment="1">
      <alignment horizontal="left" wrapText="1"/>
    </xf>
    <xf numFmtId="0" fontId="93" fillId="0" borderId="131" xfId="0" applyFont="1" applyBorder="1" applyAlignment="1">
      <alignment horizontal="center" vertical="center"/>
    </xf>
    <xf numFmtId="0" fontId="93" fillId="0" borderId="29" xfId="0" applyFont="1" applyBorder="1" applyAlignment="1">
      <alignment horizontal="center" vertical="center"/>
    </xf>
    <xf numFmtId="0" fontId="93" fillId="0" borderId="132" xfId="0" applyFont="1" applyBorder="1" applyAlignment="1">
      <alignment horizontal="center" vertical="center"/>
    </xf>
    <xf numFmtId="0" fontId="134" fillId="0" borderId="131" xfId="0" applyFont="1" applyBorder="1" applyAlignment="1">
      <alignment horizontal="center"/>
    </xf>
    <xf numFmtId="0" fontId="134" fillId="0" borderId="29" xfId="0" applyFont="1" applyBorder="1" applyAlignment="1">
      <alignment horizontal="center"/>
    </xf>
    <xf numFmtId="0" fontId="134" fillId="0" borderId="132" xfId="0" applyFont="1" applyBorder="1" applyAlignment="1">
      <alignment horizontal="center"/>
    </xf>
    <xf numFmtId="3" fontId="0" fillId="0" borderId="124" xfId="0" applyNumberFormat="1" applyFont="1" applyFill="1" applyBorder="1" applyAlignment="1">
      <alignment horizontal="center"/>
    </xf>
    <xf numFmtId="3" fontId="0" fillId="0" borderId="125" xfId="0" applyNumberFormat="1" applyFont="1" applyFill="1" applyBorder="1" applyAlignment="1">
      <alignment horizontal="center"/>
    </xf>
    <xf numFmtId="3" fontId="0" fillId="0" borderId="126" xfId="0" applyNumberFormat="1" applyFont="1" applyFill="1" applyBorder="1" applyAlignment="1">
      <alignment horizontal="center"/>
    </xf>
    <xf numFmtId="0" fontId="0" fillId="0" borderId="110" xfId="0" applyBorder="1" applyAlignment="1">
      <alignment horizontal="center" vertical="center"/>
    </xf>
    <xf numFmtId="0" fontId="121" fillId="0" borderId="111" xfId="0" applyFont="1" applyBorder="1" applyAlignment="1">
      <alignment horizontal="center" vertical="center"/>
    </xf>
    <xf numFmtId="0" fontId="121" fillId="0" borderId="7" xfId="0" applyFont="1" applyBorder="1" applyAlignment="1">
      <alignment horizontal="center" vertical="center"/>
    </xf>
    <xf numFmtId="0" fontId="122" fillId="0" borderId="15" xfId="0" applyFont="1" applyFill="1" applyBorder="1" applyAlignment="1" applyProtection="1">
      <alignment horizontal="center" vertical="center"/>
    </xf>
    <xf numFmtId="0" fontId="122" fillId="0" borderId="16" xfId="0" applyFont="1" applyFill="1" applyBorder="1" applyAlignment="1" applyProtection="1">
      <alignment horizontal="center" vertical="center"/>
    </xf>
    <xf numFmtId="0" fontId="0" fillId="0" borderId="112" xfId="0" applyBorder="1" applyAlignment="1">
      <alignment horizontal="center"/>
    </xf>
    <xf numFmtId="0" fontId="0" fillId="0" borderId="113" xfId="0" applyBorder="1" applyAlignment="1">
      <alignment horizontal="center"/>
    </xf>
    <xf numFmtId="0" fontId="0" fillId="0" borderId="114" xfId="0" applyBorder="1" applyAlignment="1">
      <alignment horizontal="center"/>
    </xf>
    <xf numFmtId="0" fontId="0" fillId="0" borderId="66" xfId="0" applyBorder="1" applyAlignment="1">
      <alignment horizontal="center" vertical="center"/>
    </xf>
    <xf numFmtId="0" fontId="0" fillId="0" borderId="73" xfId="0" applyBorder="1" applyAlignment="1">
      <alignment horizontal="center" vertical="center"/>
    </xf>
    <xf numFmtId="0" fontId="121" fillId="0" borderId="127" xfId="0" applyFont="1" applyBorder="1" applyAlignment="1">
      <alignment horizontal="center" vertical="center" wrapText="1"/>
    </xf>
    <xf numFmtId="0" fontId="121" fillId="0" borderId="7" xfId="0" applyFont="1" applyBorder="1" applyAlignment="1">
      <alignment horizontal="center" vertical="center" wrapText="1"/>
    </xf>
    <xf numFmtId="0" fontId="0" fillId="0" borderId="123" xfId="0" applyBorder="1" applyAlignment="1">
      <alignment horizontal="center" vertical="center"/>
    </xf>
    <xf numFmtId="0" fontId="0" fillId="0" borderId="123" xfId="0" applyBorder="1" applyAlignment="1">
      <alignment horizontal="center" vertical="center" wrapText="1"/>
    </xf>
    <xf numFmtId="0" fontId="45" fillId="0" borderId="3" xfId="0" applyFont="1" applyBorder="1" applyAlignment="1">
      <alignment horizontal="center" vertical="center" wrapText="1"/>
    </xf>
    <xf numFmtId="0" fontId="45" fillId="0" borderId="18" xfId="0" applyFont="1" applyBorder="1" applyAlignment="1">
      <alignment horizontal="center" vertical="center" wrapText="1"/>
    </xf>
    <xf numFmtId="0" fontId="86" fillId="0" borderId="78" xfId="0" applyFont="1" applyFill="1" applyBorder="1" applyAlignment="1">
      <alignment horizontal="center" vertical="center" wrapText="1"/>
    </xf>
    <xf numFmtId="0" fontId="84" fillId="0" borderId="78" xfId="0" applyFont="1" applyFill="1" applyBorder="1" applyAlignment="1">
      <alignment horizontal="center" vertical="center" wrapText="1"/>
    </xf>
    <xf numFmtId="0" fontId="45" fillId="0" borderId="78" xfId="11" applyFont="1" applyFill="1" applyBorder="1" applyAlignment="1" applyProtection="1">
      <alignment horizontal="center" vertical="center" wrapText="1"/>
    </xf>
    <xf numFmtId="0" fontId="45" fillId="0" borderId="79" xfId="11" applyFont="1" applyFill="1" applyBorder="1" applyAlignment="1" applyProtection="1">
      <alignment horizontal="center" vertical="center" wrapText="1"/>
    </xf>
    <xf numFmtId="0" fontId="45" fillId="0" borderId="68"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69" xfId="13" applyFont="1" applyFill="1" applyBorder="1" applyAlignment="1" applyProtection="1">
      <alignment horizontal="center" vertical="center" wrapText="1"/>
      <protection locked="0"/>
    </xf>
    <xf numFmtId="0" fontId="98" fillId="3" borderId="62"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67" xfId="1" applyNumberFormat="1" applyFont="1" applyFill="1" applyBorder="1" applyAlignment="1" applyProtection="1">
      <alignment horizontal="center"/>
      <protection locked="0"/>
    </xf>
    <xf numFmtId="164" fontId="45" fillId="3" borderId="26" xfId="1" applyNumberFormat="1" applyFont="1" applyFill="1" applyBorder="1" applyAlignment="1" applyProtection="1">
      <alignment horizontal="center"/>
      <protection locked="0"/>
    </xf>
    <xf numFmtId="164" fontId="45" fillId="3" borderId="27" xfId="1" applyNumberFormat="1" applyFont="1" applyFill="1" applyBorder="1" applyAlignment="1" applyProtection="1">
      <alignment horizontal="center"/>
      <protection locked="0"/>
    </xf>
    <xf numFmtId="164" fontId="45" fillId="0" borderId="14" xfId="1" applyNumberFormat="1" applyFont="1" applyFill="1" applyBorder="1" applyAlignment="1" applyProtection="1">
      <alignment horizontal="center"/>
      <protection locked="0"/>
    </xf>
    <xf numFmtId="164" fontId="45" fillId="0" borderId="15" xfId="1" applyNumberFormat="1" applyFont="1" applyFill="1" applyBorder="1" applyAlignment="1" applyProtection="1">
      <alignment horizontal="center"/>
      <protection locked="0"/>
    </xf>
    <xf numFmtId="164" fontId="45" fillId="0" borderId="16" xfId="1" applyNumberFormat="1" applyFont="1" applyFill="1" applyBorder="1" applyAlignment="1" applyProtection="1">
      <alignment horizontal="center"/>
      <protection locked="0"/>
    </xf>
    <xf numFmtId="0" fontId="86" fillId="0" borderId="49" xfId="0" applyFont="1" applyBorder="1" applyAlignment="1">
      <alignment horizontal="center" vertical="center" wrapText="1"/>
    </xf>
    <xf numFmtId="0" fontId="86" fillId="0" borderId="50" xfId="0" applyFont="1" applyBorder="1" applyAlignment="1">
      <alignment horizontal="center" vertical="center" wrapText="1"/>
    </xf>
    <xf numFmtId="164" fontId="45" fillId="0" borderId="70" xfId="1" applyNumberFormat="1" applyFont="1" applyFill="1" applyBorder="1" applyAlignment="1" applyProtection="1">
      <alignment horizontal="center" vertical="center" wrapText="1"/>
      <protection locked="0"/>
    </xf>
    <xf numFmtId="164" fontId="45" fillId="0" borderId="71" xfId="1" applyNumberFormat="1" applyFont="1" applyFill="1" applyBorder="1" applyAlignment="1" applyProtection="1">
      <alignment horizontal="center" vertical="center" wrapText="1"/>
      <protection locked="0"/>
    </xf>
    <xf numFmtId="0" fontId="3" fillId="0" borderId="69"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86" fillId="0" borderId="72" xfId="0" applyFont="1" applyBorder="1" applyAlignment="1">
      <alignment horizontal="center"/>
    </xf>
    <xf numFmtId="0" fontId="86" fillId="0" borderId="73"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99" fillId="0" borderId="52" xfId="0" applyFont="1" applyFill="1" applyBorder="1" applyAlignment="1">
      <alignment horizontal="left" vertical="center"/>
    </xf>
    <xf numFmtId="0" fontId="99" fillId="0" borderId="53" xfId="0" applyFont="1" applyFill="1" applyBorder="1" applyAlignment="1">
      <alignment horizontal="left" vertical="center"/>
    </xf>
    <xf numFmtId="0" fontId="3" fillId="0" borderId="53" xfId="0" applyFont="1" applyFill="1" applyBorder="1" applyAlignment="1">
      <alignment horizontal="center" vertical="center" wrapText="1"/>
    </xf>
    <xf numFmtId="0" fontId="3" fillId="0" borderId="75"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vertical="center" wrapText="1"/>
    </xf>
    <xf numFmtId="0" fontId="3" fillId="0" borderId="79" xfId="0" applyFont="1" applyBorder="1" applyAlignment="1">
      <alignment horizontal="center" vertical="center" wrapText="1"/>
    </xf>
    <xf numFmtId="0" fontId="115" fillId="0" borderId="100" xfId="0" applyNumberFormat="1" applyFont="1" applyFill="1" applyBorder="1" applyAlignment="1">
      <alignment horizontal="left" vertical="center" wrapText="1"/>
    </xf>
    <xf numFmtId="0" fontId="115" fillId="0" borderId="101" xfId="0" applyNumberFormat="1" applyFont="1" applyFill="1" applyBorder="1" applyAlignment="1">
      <alignment horizontal="left" vertical="center" wrapText="1"/>
    </xf>
    <xf numFmtId="0" fontId="115" fillId="0" borderId="105" xfId="0" applyNumberFormat="1" applyFont="1" applyFill="1" applyBorder="1" applyAlignment="1">
      <alignment horizontal="left" vertical="center" wrapText="1"/>
    </xf>
    <xf numFmtId="0" fontId="115" fillId="0" borderId="106" xfId="0" applyNumberFormat="1" applyFont="1" applyFill="1" applyBorder="1" applyAlignment="1">
      <alignment horizontal="left" vertical="center" wrapText="1"/>
    </xf>
    <xf numFmtId="0" fontId="115" fillId="0" borderId="108" xfId="0" applyNumberFormat="1" applyFont="1" applyFill="1" applyBorder="1" applyAlignment="1">
      <alignment horizontal="left" vertical="center" wrapText="1"/>
    </xf>
    <xf numFmtId="0" fontId="115" fillId="0" borderId="109" xfId="0" applyNumberFormat="1" applyFont="1" applyFill="1" applyBorder="1" applyAlignment="1">
      <alignment horizontal="left" vertical="center" wrapText="1"/>
    </xf>
    <xf numFmtId="0" fontId="116" fillId="0" borderId="102" xfId="0" applyFont="1" applyFill="1" applyBorder="1" applyAlignment="1">
      <alignment horizontal="center" vertical="center" wrapText="1"/>
    </xf>
    <xf numFmtId="0" fontId="116" fillId="0" borderId="103" xfId="0" applyFont="1" applyFill="1" applyBorder="1" applyAlignment="1">
      <alignment horizontal="center" vertical="center" wrapText="1"/>
    </xf>
    <xf numFmtId="0" fontId="116" fillId="0" borderId="104" xfId="0" applyFont="1" applyFill="1" applyBorder="1" applyAlignment="1">
      <alignment horizontal="center" vertical="center" wrapText="1"/>
    </xf>
    <xf numFmtId="0" fontId="116" fillId="0" borderId="83" xfId="0" applyFont="1" applyFill="1" applyBorder="1" applyAlignment="1">
      <alignment horizontal="center" vertical="center" wrapText="1"/>
    </xf>
    <xf numFmtId="0" fontId="116" fillId="0" borderId="107" xfId="0" applyFont="1" applyFill="1" applyBorder="1" applyAlignment="1">
      <alignment horizontal="center" vertical="center" wrapText="1"/>
    </xf>
    <xf numFmtId="0" fontId="116" fillId="0" borderId="73" xfId="0" applyFont="1" applyFill="1" applyBorder="1" applyAlignment="1">
      <alignment horizontal="center" vertical="center" wrapText="1"/>
    </xf>
    <xf numFmtId="0" fontId="112" fillId="0" borderId="127" xfId="0" applyFont="1" applyBorder="1" applyAlignment="1">
      <alignment horizontal="center" vertical="center" wrapText="1"/>
    </xf>
    <xf numFmtId="0" fontId="112" fillId="0" borderId="7" xfId="0" applyFont="1" applyBorder="1" applyAlignment="1">
      <alignment horizontal="center" vertical="center" wrapText="1"/>
    </xf>
    <xf numFmtId="0" fontId="112" fillId="0" borderId="123" xfId="0" applyFont="1" applyBorder="1" applyAlignment="1">
      <alignment horizontal="center" vertical="center" wrapText="1"/>
    </xf>
    <xf numFmtId="0" fontId="120" fillId="0" borderId="123" xfId="0" applyFont="1" applyFill="1" applyBorder="1" applyAlignment="1">
      <alignment horizontal="center" vertical="center"/>
    </xf>
    <xf numFmtId="0" fontId="120" fillId="0" borderId="102" xfId="0" applyFont="1" applyFill="1" applyBorder="1" applyAlignment="1">
      <alignment horizontal="center" vertical="center"/>
    </xf>
    <xf numFmtId="0" fontId="120" fillId="0" borderId="104" xfId="0" applyFont="1" applyFill="1" applyBorder="1" applyAlignment="1">
      <alignment horizontal="center" vertical="center"/>
    </xf>
    <xf numFmtId="0" fontId="120" fillId="0" borderId="83" xfId="0" applyFont="1" applyFill="1" applyBorder="1" applyAlignment="1">
      <alignment horizontal="center" vertical="center"/>
    </xf>
    <xf numFmtId="0" fontId="120" fillId="0" borderId="73" xfId="0" applyFont="1" applyFill="1" applyBorder="1" applyAlignment="1">
      <alignment horizontal="center" vertical="center"/>
    </xf>
    <xf numFmtId="0" fontId="116" fillId="0" borderId="123" xfId="0" applyFont="1" applyFill="1" applyBorder="1" applyAlignment="1">
      <alignment horizontal="center" vertical="center" wrapText="1"/>
    </xf>
    <xf numFmtId="0" fontId="112" fillId="0" borderId="126" xfId="0" applyFont="1" applyBorder="1" applyAlignment="1">
      <alignment horizontal="center" vertical="center" wrapText="1"/>
    </xf>
    <xf numFmtId="0" fontId="115" fillId="0" borderId="102" xfId="0" applyFont="1" applyFill="1" applyBorder="1" applyAlignment="1">
      <alignment horizontal="center" vertical="center" wrapText="1"/>
    </xf>
    <xf numFmtId="0" fontId="115" fillId="0" borderId="104" xfId="0" applyFont="1" applyFill="1" applyBorder="1" applyAlignment="1">
      <alignment horizontal="center" vertical="center" wrapText="1"/>
    </xf>
    <xf numFmtId="0" fontId="115" fillId="0" borderId="68" xfId="0" applyFont="1" applyFill="1" applyBorder="1" applyAlignment="1">
      <alignment horizontal="center" vertical="center" wrapText="1"/>
    </xf>
    <xf numFmtId="0" fontId="115" fillId="0" borderId="66" xfId="0" applyFont="1" applyFill="1" applyBorder="1" applyAlignment="1">
      <alignment horizontal="center" vertical="center" wrapText="1"/>
    </xf>
    <xf numFmtId="0" fontId="115" fillId="0" borderId="83" xfId="0" applyFont="1" applyFill="1" applyBorder="1" applyAlignment="1">
      <alignment horizontal="center" vertical="center" wrapText="1"/>
    </xf>
    <xf numFmtId="0" fontId="115" fillId="0" borderId="73" xfId="0" applyFont="1" applyFill="1" applyBorder="1" applyAlignment="1">
      <alignment horizontal="center" vertical="center" wrapText="1"/>
    </xf>
    <xf numFmtId="0" fontId="112" fillId="0" borderId="124" xfId="0" applyFont="1" applyFill="1" applyBorder="1" applyAlignment="1">
      <alignment horizontal="center" vertical="center" wrapText="1"/>
    </xf>
    <xf numFmtId="0" fontId="112" fillId="0" borderId="125" xfId="0" applyFont="1" applyFill="1" applyBorder="1" applyAlignment="1">
      <alignment horizontal="center" vertical="center" wrapText="1"/>
    </xf>
    <xf numFmtId="0" fontId="115" fillId="0" borderId="74"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2" fillId="0" borderId="74" xfId="0" applyFont="1" applyFill="1" applyBorder="1" applyAlignment="1">
      <alignment horizontal="center" vertical="center" wrapText="1"/>
    </xf>
    <xf numFmtId="0" fontId="112" fillId="0" borderId="73" xfId="0" applyFont="1" applyBorder="1" applyAlignment="1">
      <alignment horizontal="center" vertical="center" wrapText="1"/>
    </xf>
    <xf numFmtId="0" fontId="115" fillId="0" borderId="52" xfId="0" applyNumberFormat="1" applyFont="1" applyFill="1" applyBorder="1" applyAlignment="1">
      <alignment horizontal="left" vertical="top" wrapText="1"/>
    </xf>
    <xf numFmtId="0" fontId="115" fillId="0" borderId="75" xfId="0" applyNumberFormat="1" applyFont="1" applyFill="1" applyBorder="1" applyAlignment="1">
      <alignment horizontal="left" vertical="top" wrapText="1"/>
    </xf>
    <xf numFmtId="0" fontId="115" fillId="0" borderId="61" xfId="0" applyNumberFormat="1" applyFont="1" applyFill="1" applyBorder="1" applyAlignment="1">
      <alignment horizontal="left" vertical="top" wrapText="1"/>
    </xf>
    <xf numFmtId="0" fontId="115" fillId="0" borderId="92" xfId="0" applyNumberFormat="1" applyFont="1" applyFill="1" applyBorder="1" applyAlignment="1">
      <alignment horizontal="left" vertical="top" wrapText="1"/>
    </xf>
    <xf numFmtId="0" fontId="115" fillId="0" borderId="99" xfId="0" applyNumberFormat="1" applyFont="1" applyFill="1" applyBorder="1" applyAlignment="1">
      <alignment horizontal="left" vertical="top" wrapText="1"/>
    </xf>
    <xf numFmtId="0" fontId="115" fillId="0" borderId="130" xfId="0" applyNumberFormat="1" applyFont="1" applyFill="1" applyBorder="1" applyAlignment="1">
      <alignment horizontal="left" vertical="top" wrapText="1"/>
    </xf>
    <xf numFmtId="0" fontId="115" fillId="0" borderId="84" xfId="0" applyFont="1" applyFill="1" applyBorder="1" applyAlignment="1">
      <alignment horizontal="center" vertical="center" wrapText="1"/>
    </xf>
    <xf numFmtId="0" fontId="115" fillId="0" borderId="65" xfId="0" applyFont="1" applyFill="1" applyBorder="1" applyAlignment="1">
      <alignment horizontal="center" vertical="center" wrapText="1"/>
    </xf>
    <xf numFmtId="0" fontId="112" fillId="0" borderId="62" xfId="0" applyFont="1" applyBorder="1" applyAlignment="1">
      <alignment horizontal="center" vertical="center" wrapText="1"/>
    </xf>
    <xf numFmtId="0" fontId="112" fillId="0" borderId="67" xfId="0" applyFont="1" applyFill="1" applyBorder="1" applyAlignment="1">
      <alignment horizontal="center" vertical="center" wrapText="1"/>
    </xf>
    <xf numFmtId="0" fontId="112" fillId="0" borderId="26" xfId="0" applyFont="1" applyFill="1" applyBorder="1" applyAlignment="1">
      <alignment horizontal="center" vertical="center" wrapText="1"/>
    </xf>
    <xf numFmtId="0" fontId="112" fillId="0" borderId="27" xfId="0" applyFont="1" applyFill="1" applyBorder="1" applyAlignment="1">
      <alignment horizontal="center" vertical="center" wrapText="1"/>
    </xf>
    <xf numFmtId="0" fontId="112" fillId="0" borderId="102" xfId="0" applyFont="1" applyBorder="1" applyAlignment="1">
      <alignment horizontal="center" vertical="top" wrapText="1"/>
    </xf>
    <xf numFmtId="0" fontId="112" fillId="0" borderId="103" xfId="0" applyFont="1" applyBorder="1" applyAlignment="1">
      <alignment horizontal="center" vertical="top" wrapText="1"/>
    </xf>
    <xf numFmtId="0" fontId="112" fillId="0" borderId="102" xfId="0" applyFont="1" applyFill="1" applyBorder="1" applyAlignment="1">
      <alignment horizontal="center" vertical="top" wrapText="1"/>
    </xf>
    <xf numFmtId="0" fontId="112" fillId="0" borderId="125" xfId="0" applyFont="1" applyFill="1" applyBorder="1" applyAlignment="1">
      <alignment horizontal="center" vertical="top" wrapText="1"/>
    </xf>
    <xf numFmtId="0" fontId="112" fillId="0" borderId="126" xfId="0" applyFont="1" applyFill="1" applyBorder="1" applyAlignment="1">
      <alignment horizontal="center" vertical="top" wrapText="1"/>
    </xf>
    <xf numFmtId="0" fontId="132" fillId="0" borderId="115" xfId="0" applyNumberFormat="1" applyFont="1" applyFill="1" applyBorder="1" applyAlignment="1">
      <alignment horizontal="left" vertical="top" wrapText="1"/>
    </xf>
    <xf numFmtId="0" fontId="132" fillId="0" borderId="116" xfId="0" applyNumberFormat="1" applyFont="1" applyFill="1" applyBorder="1" applyAlignment="1">
      <alignment horizontal="left" vertical="top" wrapText="1"/>
    </xf>
    <xf numFmtId="0" fontId="118" fillId="0" borderId="102" xfId="0" applyFont="1" applyBorder="1" applyAlignment="1">
      <alignment horizontal="center" vertical="center"/>
    </xf>
    <xf numFmtId="0" fontId="118" fillId="0" borderId="104" xfId="0" applyFont="1" applyBorder="1" applyAlignment="1">
      <alignment horizontal="center" vertical="center"/>
    </xf>
    <xf numFmtId="0" fontId="118" fillId="0" borderId="83" xfId="0" applyFont="1" applyBorder="1" applyAlignment="1">
      <alignment horizontal="center" vertical="center"/>
    </xf>
    <xf numFmtId="0" fontId="118" fillId="0" borderId="73" xfId="0" applyFont="1" applyBorder="1" applyAlignment="1">
      <alignment horizontal="center" vertical="center"/>
    </xf>
    <xf numFmtId="0" fontId="117" fillId="0" borderId="123" xfId="0" applyFont="1" applyBorder="1" applyAlignment="1">
      <alignment horizontal="center" vertical="center" wrapText="1"/>
    </xf>
    <xf numFmtId="0" fontId="117" fillId="0" borderId="127" xfId="0" applyFont="1" applyBorder="1" applyAlignment="1">
      <alignment horizontal="center" vertical="center" wrapText="1"/>
    </xf>
  </cellXfs>
  <cellStyles count="20968">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85" xfId="20967"/>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23" xfId="20966"/>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zoomScaleNormal="100" workbookViewId="0">
      <selection activeCell="B38" sqref="B38"/>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10"/>
      <c r="B1" s="146" t="s">
        <v>222</v>
      </c>
      <c r="C1" s="110"/>
    </row>
    <row r="2" spans="1:3">
      <c r="A2" s="147">
        <v>1</v>
      </c>
      <c r="B2" s="267" t="s">
        <v>223</v>
      </c>
      <c r="C2" s="621" t="s">
        <v>710</v>
      </c>
    </row>
    <row r="3" spans="1:3" ht="15">
      <c r="A3" s="147">
        <v>2</v>
      </c>
      <c r="B3" s="268" t="s">
        <v>219</v>
      </c>
      <c r="C3" s="622" t="s">
        <v>713</v>
      </c>
    </row>
    <row r="4" spans="1:3" ht="15">
      <c r="A4" s="147">
        <v>3</v>
      </c>
      <c r="B4" s="269" t="s">
        <v>743</v>
      </c>
      <c r="C4" s="622" t="s">
        <v>718</v>
      </c>
    </row>
    <row r="5" spans="1:3" ht="15">
      <c r="A5" s="148">
        <v>4</v>
      </c>
      <c r="B5" s="270" t="s">
        <v>220</v>
      </c>
      <c r="C5" s="622" t="s">
        <v>711</v>
      </c>
    </row>
    <row r="6" spans="1:3" s="149" customFormat="1" ht="45.75" customHeight="1">
      <c r="A6" s="706" t="s">
        <v>294</v>
      </c>
      <c r="B6" s="707"/>
      <c r="C6" s="707"/>
    </row>
    <row r="7" spans="1:3" ht="15">
      <c r="A7" s="150" t="s">
        <v>29</v>
      </c>
      <c r="B7" s="146" t="s">
        <v>221</v>
      </c>
    </row>
    <row r="8" spans="1:3">
      <c r="A8" s="110">
        <v>1</v>
      </c>
      <c r="B8" s="183" t="s">
        <v>20</v>
      </c>
    </row>
    <row r="9" spans="1:3">
      <c r="A9" s="110">
        <v>2</v>
      </c>
      <c r="B9" s="184" t="s">
        <v>21</v>
      </c>
    </row>
    <row r="10" spans="1:3">
      <c r="A10" s="110">
        <v>3</v>
      </c>
      <c r="B10" s="184" t="s">
        <v>22</v>
      </c>
    </row>
    <row r="11" spans="1:3">
      <c r="A11" s="110">
        <v>4</v>
      </c>
      <c r="B11" s="184" t="s">
        <v>23</v>
      </c>
      <c r="C11" s="50"/>
    </row>
    <row r="12" spans="1:3">
      <c r="A12" s="110">
        <v>5</v>
      </c>
      <c r="B12" s="184" t="s">
        <v>24</v>
      </c>
    </row>
    <row r="13" spans="1:3">
      <c r="A13" s="110">
        <v>6</v>
      </c>
      <c r="B13" s="185" t="s">
        <v>230</v>
      </c>
    </row>
    <row r="14" spans="1:3">
      <c r="A14" s="110">
        <v>7</v>
      </c>
      <c r="B14" s="184" t="s">
        <v>224</v>
      </c>
    </row>
    <row r="15" spans="1:3">
      <c r="A15" s="110">
        <v>8</v>
      </c>
      <c r="B15" s="184" t="s">
        <v>225</v>
      </c>
    </row>
    <row r="16" spans="1:3">
      <c r="A16" s="110">
        <v>9</v>
      </c>
      <c r="B16" s="184" t="s">
        <v>25</v>
      </c>
    </row>
    <row r="17" spans="1:2">
      <c r="A17" s="266" t="s">
        <v>293</v>
      </c>
      <c r="B17" s="265" t="s">
        <v>280</v>
      </c>
    </row>
    <row r="18" spans="1:2">
      <c r="A18" s="110">
        <v>10</v>
      </c>
      <c r="B18" s="184" t="s">
        <v>26</v>
      </c>
    </row>
    <row r="19" spans="1:2">
      <c r="A19" s="110">
        <v>11</v>
      </c>
      <c r="B19" s="185" t="s">
        <v>226</v>
      </c>
    </row>
    <row r="20" spans="1:2">
      <c r="A20" s="110">
        <v>12</v>
      </c>
      <c r="B20" s="185" t="s">
        <v>27</v>
      </c>
    </row>
    <row r="21" spans="1:2">
      <c r="A21" s="316">
        <v>13</v>
      </c>
      <c r="B21" s="317" t="s">
        <v>227</v>
      </c>
    </row>
    <row r="22" spans="1:2">
      <c r="A22" s="316">
        <v>14</v>
      </c>
      <c r="B22" s="318" t="s">
        <v>252</v>
      </c>
    </row>
    <row r="23" spans="1:2">
      <c r="A23" s="319">
        <v>15</v>
      </c>
      <c r="B23" s="320" t="s">
        <v>28</v>
      </c>
    </row>
    <row r="24" spans="1:2">
      <c r="A24" s="319">
        <v>15.1</v>
      </c>
      <c r="B24" s="321" t="s">
        <v>306</v>
      </c>
    </row>
    <row r="25" spans="1:2">
      <c r="A25" s="319">
        <v>16</v>
      </c>
      <c r="B25" s="321" t="s">
        <v>370</v>
      </c>
    </row>
    <row r="26" spans="1:2">
      <c r="A26" s="319">
        <v>17</v>
      </c>
      <c r="B26" s="321" t="s">
        <v>411</v>
      </c>
    </row>
    <row r="27" spans="1:2">
      <c r="A27" s="319">
        <v>18</v>
      </c>
      <c r="B27" s="321" t="s">
        <v>700</v>
      </c>
    </row>
    <row r="28" spans="1:2">
      <c r="A28" s="319">
        <v>19</v>
      </c>
      <c r="B28" s="321" t="s">
        <v>701</v>
      </c>
    </row>
    <row r="29" spans="1:2">
      <c r="A29" s="319">
        <v>20</v>
      </c>
      <c r="B29" s="371" t="s">
        <v>702</v>
      </c>
    </row>
    <row r="30" spans="1:2">
      <c r="A30" s="319">
        <v>21</v>
      </c>
      <c r="B30" s="321" t="s">
        <v>527</v>
      </c>
    </row>
    <row r="31" spans="1:2">
      <c r="A31" s="319">
        <v>22</v>
      </c>
      <c r="B31" s="321" t="s">
        <v>703</v>
      </c>
    </row>
    <row r="32" spans="1:2">
      <c r="A32" s="319">
        <v>23</v>
      </c>
      <c r="B32" s="321" t="s">
        <v>704</v>
      </c>
    </row>
    <row r="33" spans="1:2">
      <c r="A33" s="319">
        <v>24</v>
      </c>
      <c r="B33" s="321" t="s">
        <v>705</v>
      </c>
    </row>
    <row r="34" spans="1:2">
      <c r="A34" s="319">
        <v>25</v>
      </c>
      <c r="B34" s="321" t="s">
        <v>412</v>
      </c>
    </row>
    <row r="35" spans="1:2">
      <c r="A35" s="319">
        <v>26</v>
      </c>
      <c r="B35" s="321" t="s">
        <v>549</v>
      </c>
    </row>
  </sheetData>
  <mergeCells count="1">
    <mergeCell ref="A6:C6"/>
  </mergeCells>
  <hyperlinks>
    <hyperlink ref="B9" location="'2. SOFP'!A1" display="Balance Sheet"/>
    <hyperlink ref="B12" location="'5. RWA '!A1" display="Risk-Weighted Assets (RWA)"/>
    <hyperlink ref="B8" location="'1. key ratios '!A1" display="Key ratios"/>
    <hyperlink ref="B10" location="'3. SO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B35" location="'26. Retail Products'!A1" display="General information on retail product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zoomScale="90" zoomScaleNormal="90" workbookViewId="0">
      <pane xSplit="1" ySplit="5" topLeftCell="B6" activePane="bottomRight" state="frozen"/>
      <selection activeCell="B9" sqref="B9"/>
      <selection pane="topRight" activeCell="B9" sqref="B9"/>
      <selection pane="bottomLeft" activeCell="B9" sqref="B9"/>
      <selection pane="bottomRight" activeCell="C6" sqref="C6:C53"/>
    </sheetView>
  </sheetViews>
  <sheetFormatPr defaultColWidth="9.140625" defaultRowHeight="12.75"/>
  <cols>
    <col min="1" max="1" width="9.5703125" style="53" bestFit="1" customWidth="1"/>
    <col min="2" max="2" width="132.42578125" style="4" customWidth="1"/>
    <col min="3" max="3" width="18.42578125" style="4" customWidth="1"/>
    <col min="4" max="16384" width="9.140625" style="4"/>
  </cols>
  <sheetData>
    <row r="1" spans="1:3">
      <c r="A1" s="2" t="s">
        <v>30</v>
      </c>
      <c r="B1" s="3" t="str">
        <f>'Info '!C2</f>
        <v>JSC Ziraat Bank Georgia</v>
      </c>
    </row>
    <row r="2" spans="1:3" s="43" customFormat="1" ht="15.75" customHeight="1">
      <c r="A2" s="43" t="s">
        <v>31</v>
      </c>
      <c r="B2" s="630">
        <f>'1. key ratios '!B2</f>
        <v>45565</v>
      </c>
    </row>
    <row r="3" spans="1:3" s="43" customFormat="1" ht="15.75" customHeight="1"/>
    <row r="4" spans="1:3" ht="13.5" thickBot="1">
      <c r="A4" s="53" t="s">
        <v>143</v>
      </c>
      <c r="B4" s="91" t="s">
        <v>142</v>
      </c>
    </row>
    <row r="5" spans="1:3">
      <c r="A5" s="54" t="s">
        <v>6</v>
      </c>
      <c r="B5" s="55"/>
      <c r="C5" s="56" t="s">
        <v>35</v>
      </c>
    </row>
    <row r="6" spans="1:3">
      <c r="A6" s="57">
        <v>1</v>
      </c>
      <c r="B6" s="58" t="s">
        <v>141</v>
      </c>
      <c r="C6" s="611">
        <v>81599725.52700001</v>
      </c>
    </row>
    <row r="7" spans="1:3">
      <c r="A7" s="57">
        <v>2</v>
      </c>
      <c r="B7" s="59" t="s">
        <v>140</v>
      </c>
      <c r="C7" s="612">
        <v>50000000</v>
      </c>
    </row>
    <row r="8" spans="1:3">
      <c r="A8" s="57">
        <v>3</v>
      </c>
      <c r="B8" s="60" t="s">
        <v>139</v>
      </c>
      <c r="C8" s="612"/>
    </row>
    <row r="9" spans="1:3">
      <c r="A9" s="57">
        <v>4</v>
      </c>
      <c r="B9" s="60" t="s">
        <v>138</v>
      </c>
      <c r="C9" s="612"/>
    </row>
    <row r="10" spans="1:3">
      <c r="A10" s="57">
        <v>5</v>
      </c>
      <c r="B10" s="60" t="s">
        <v>137</v>
      </c>
      <c r="C10" s="612"/>
    </row>
    <row r="11" spans="1:3">
      <c r="A11" s="57">
        <v>6</v>
      </c>
      <c r="B11" s="61" t="s">
        <v>136</v>
      </c>
      <c r="C11" s="612">
        <v>31599725.52700001</v>
      </c>
    </row>
    <row r="12" spans="1:3" s="28" customFormat="1">
      <c r="A12" s="57">
        <v>7</v>
      </c>
      <c r="B12" s="58" t="s">
        <v>135</v>
      </c>
      <c r="C12" s="613">
        <v>764832.47</v>
      </c>
    </row>
    <row r="13" spans="1:3" s="28" customFormat="1">
      <c r="A13" s="57">
        <v>8</v>
      </c>
      <c r="B13" s="62" t="s">
        <v>134</v>
      </c>
      <c r="C13" s="614"/>
    </row>
    <row r="14" spans="1:3" s="28" customFormat="1" ht="25.5">
      <c r="A14" s="57">
        <v>9</v>
      </c>
      <c r="B14" s="63" t="s">
        <v>133</v>
      </c>
      <c r="C14" s="614"/>
    </row>
    <row r="15" spans="1:3" s="28" customFormat="1">
      <c r="A15" s="57">
        <v>10</v>
      </c>
      <c r="B15" s="64" t="s">
        <v>132</v>
      </c>
      <c r="C15" s="615">
        <v>764832.47</v>
      </c>
    </row>
    <row r="16" spans="1:3" s="28" customFormat="1">
      <c r="A16" s="57">
        <v>11</v>
      </c>
      <c r="B16" s="65" t="s">
        <v>131</v>
      </c>
      <c r="C16" s="614"/>
    </row>
    <row r="17" spans="1:3" s="28" customFormat="1">
      <c r="A17" s="57">
        <v>12</v>
      </c>
      <c r="B17" s="64" t="s">
        <v>130</v>
      </c>
      <c r="C17" s="614"/>
    </row>
    <row r="18" spans="1:3" s="28" customFormat="1">
      <c r="A18" s="57">
        <v>13</v>
      </c>
      <c r="B18" s="64" t="s">
        <v>129</v>
      </c>
      <c r="C18" s="614"/>
    </row>
    <row r="19" spans="1:3" s="28" customFormat="1">
      <c r="A19" s="57">
        <v>14</v>
      </c>
      <c r="B19" s="64" t="s">
        <v>128</v>
      </c>
      <c r="C19" s="614"/>
    </row>
    <row r="20" spans="1:3" s="28" customFormat="1">
      <c r="A20" s="57">
        <v>15</v>
      </c>
      <c r="B20" s="64" t="s">
        <v>127</v>
      </c>
      <c r="C20" s="614"/>
    </row>
    <row r="21" spans="1:3" s="28" customFormat="1" ht="25.5">
      <c r="A21" s="57">
        <v>16</v>
      </c>
      <c r="B21" s="63" t="s">
        <v>126</v>
      </c>
      <c r="C21" s="614"/>
    </row>
    <row r="22" spans="1:3" s="28" customFormat="1">
      <c r="A22" s="57">
        <v>17</v>
      </c>
      <c r="B22" s="66" t="s">
        <v>125</v>
      </c>
      <c r="C22" s="614"/>
    </row>
    <row r="23" spans="1:3" s="28" customFormat="1">
      <c r="A23" s="57">
        <v>18</v>
      </c>
      <c r="B23" s="704" t="s">
        <v>550</v>
      </c>
      <c r="C23" s="614"/>
    </row>
    <row r="24" spans="1:3" s="28" customFormat="1">
      <c r="A24" s="57">
        <v>19</v>
      </c>
      <c r="B24" s="63" t="s">
        <v>124</v>
      </c>
      <c r="C24" s="614"/>
    </row>
    <row r="25" spans="1:3" s="28" customFormat="1" ht="25.5">
      <c r="A25" s="57">
        <v>20</v>
      </c>
      <c r="B25" s="63" t="s">
        <v>101</v>
      </c>
      <c r="C25" s="614"/>
    </row>
    <row r="26" spans="1:3" s="28" customFormat="1">
      <c r="A26" s="57">
        <v>21</v>
      </c>
      <c r="B26" s="67" t="s">
        <v>123</v>
      </c>
      <c r="C26" s="614"/>
    </row>
    <row r="27" spans="1:3" s="28" customFormat="1">
      <c r="A27" s="57">
        <v>22</v>
      </c>
      <c r="B27" s="67" t="s">
        <v>122</v>
      </c>
      <c r="C27" s="614"/>
    </row>
    <row r="28" spans="1:3" s="28" customFormat="1">
      <c r="A28" s="57">
        <v>23</v>
      </c>
      <c r="B28" s="67" t="s">
        <v>121</v>
      </c>
      <c r="C28" s="614"/>
    </row>
    <row r="29" spans="1:3" s="28" customFormat="1">
      <c r="A29" s="57">
        <v>24</v>
      </c>
      <c r="B29" s="68" t="s">
        <v>120</v>
      </c>
      <c r="C29" s="613">
        <v>80834893.057000011</v>
      </c>
    </row>
    <row r="30" spans="1:3" s="28" customFormat="1">
      <c r="A30" s="69"/>
      <c r="B30" s="70"/>
      <c r="C30" s="614"/>
    </row>
    <row r="31" spans="1:3" s="28" customFormat="1">
      <c r="A31" s="69">
        <v>25</v>
      </c>
      <c r="B31" s="68" t="s">
        <v>119</v>
      </c>
      <c r="C31" s="613">
        <v>0</v>
      </c>
    </row>
    <row r="32" spans="1:3" s="28" customFormat="1">
      <c r="A32" s="69">
        <v>26</v>
      </c>
      <c r="B32" s="60" t="s">
        <v>118</v>
      </c>
      <c r="C32" s="616">
        <v>0</v>
      </c>
    </row>
    <row r="33" spans="1:3" s="28" customFormat="1">
      <c r="A33" s="69">
        <v>27</v>
      </c>
      <c r="B33" s="71" t="s">
        <v>192</v>
      </c>
      <c r="C33" s="614"/>
    </row>
    <row r="34" spans="1:3" s="28" customFormat="1">
      <c r="A34" s="69">
        <v>28</v>
      </c>
      <c r="B34" s="71" t="s">
        <v>117</v>
      </c>
      <c r="C34" s="614"/>
    </row>
    <row r="35" spans="1:3" s="28" customFormat="1">
      <c r="A35" s="69">
        <v>29</v>
      </c>
      <c r="B35" s="60" t="s">
        <v>116</v>
      </c>
      <c r="C35" s="614"/>
    </row>
    <row r="36" spans="1:3" s="28" customFormat="1">
      <c r="A36" s="69">
        <v>30</v>
      </c>
      <c r="B36" s="68" t="s">
        <v>115</v>
      </c>
      <c r="C36" s="613">
        <v>0</v>
      </c>
    </row>
    <row r="37" spans="1:3" s="28" customFormat="1">
      <c r="A37" s="69">
        <v>31</v>
      </c>
      <c r="B37" s="63" t="s">
        <v>114</v>
      </c>
      <c r="C37" s="614"/>
    </row>
    <row r="38" spans="1:3" s="28" customFormat="1">
      <c r="A38" s="69">
        <v>32</v>
      </c>
      <c r="B38" s="64" t="s">
        <v>113</v>
      </c>
      <c r="C38" s="614"/>
    </row>
    <row r="39" spans="1:3" s="28" customFormat="1" ht="25.5">
      <c r="A39" s="69">
        <v>33</v>
      </c>
      <c r="B39" s="63" t="s">
        <v>112</v>
      </c>
      <c r="C39" s="614"/>
    </row>
    <row r="40" spans="1:3" s="28" customFormat="1" ht="25.5">
      <c r="A40" s="69">
        <v>34</v>
      </c>
      <c r="B40" s="63" t="s">
        <v>101</v>
      </c>
      <c r="C40" s="614"/>
    </row>
    <row r="41" spans="1:3" s="28" customFormat="1">
      <c r="A41" s="69">
        <v>35</v>
      </c>
      <c r="B41" s="67" t="s">
        <v>111</v>
      </c>
      <c r="C41" s="614"/>
    </row>
    <row r="42" spans="1:3" s="28" customFormat="1">
      <c r="A42" s="69">
        <v>36</v>
      </c>
      <c r="B42" s="68" t="s">
        <v>110</v>
      </c>
      <c r="C42" s="613">
        <v>0</v>
      </c>
    </row>
    <row r="43" spans="1:3" s="28" customFormat="1">
      <c r="A43" s="69"/>
      <c r="B43" s="70"/>
      <c r="C43" s="614"/>
    </row>
    <row r="44" spans="1:3" s="28" customFormat="1">
      <c r="A44" s="69">
        <v>37</v>
      </c>
      <c r="B44" s="72" t="s">
        <v>109</v>
      </c>
      <c r="C44" s="613">
        <v>0</v>
      </c>
    </row>
    <row r="45" spans="1:3" s="28" customFormat="1">
      <c r="A45" s="69">
        <v>38</v>
      </c>
      <c r="B45" s="60" t="s">
        <v>108</v>
      </c>
      <c r="C45" s="614"/>
    </row>
    <row r="46" spans="1:3" s="28" customFormat="1">
      <c r="A46" s="69">
        <v>39</v>
      </c>
      <c r="B46" s="60" t="s">
        <v>107</v>
      </c>
      <c r="C46" s="614"/>
    </row>
    <row r="47" spans="1:3" s="28" customFormat="1">
      <c r="A47" s="69">
        <v>40</v>
      </c>
      <c r="B47" s="60" t="s">
        <v>106</v>
      </c>
      <c r="C47" s="614"/>
    </row>
    <row r="48" spans="1:3" s="28" customFormat="1">
      <c r="A48" s="69">
        <v>41</v>
      </c>
      <c r="B48" s="72" t="s">
        <v>105</v>
      </c>
      <c r="C48" s="613">
        <v>0</v>
      </c>
    </row>
    <row r="49" spans="1:3" s="28" customFormat="1">
      <c r="A49" s="69">
        <v>42</v>
      </c>
      <c r="B49" s="63" t="s">
        <v>104</v>
      </c>
      <c r="C49" s="614"/>
    </row>
    <row r="50" spans="1:3" s="28" customFormat="1">
      <c r="A50" s="69">
        <v>43</v>
      </c>
      <c r="B50" s="64" t="s">
        <v>103</v>
      </c>
      <c r="C50" s="614"/>
    </row>
    <row r="51" spans="1:3" s="28" customFormat="1">
      <c r="A51" s="69">
        <v>44</v>
      </c>
      <c r="B51" s="63" t="s">
        <v>102</v>
      </c>
      <c r="C51" s="614"/>
    </row>
    <row r="52" spans="1:3" s="28" customFormat="1" ht="25.5">
      <c r="A52" s="69">
        <v>45</v>
      </c>
      <c r="B52" s="63" t="s">
        <v>101</v>
      </c>
      <c r="C52" s="614"/>
    </row>
    <row r="53" spans="1:3" s="28" customFormat="1" ht="13.5" thickBot="1">
      <c r="A53" s="69">
        <v>46</v>
      </c>
      <c r="B53" s="73" t="s">
        <v>100</v>
      </c>
      <c r="C53" s="617">
        <v>0</v>
      </c>
    </row>
    <row r="56" spans="1:3">
      <c r="B56" s="4" t="s">
        <v>7</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D7" sqref="D7:D21"/>
    </sheetView>
  </sheetViews>
  <sheetFormatPr defaultColWidth="9.140625" defaultRowHeight="12.75"/>
  <cols>
    <col min="1" max="1" width="9.42578125" style="197" bestFit="1" customWidth="1"/>
    <col min="2" max="2" width="59" style="197" customWidth="1"/>
    <col min="3" max="3" width="16.7109375" style="197" bestFit="1" customWidth="1"/>
    <col min="4" max="4" width="13.28515625" style="197" bestFit="1" customWidth="1"/>
    <col min="5" max="16384" width="9.140625" style="197"/>
  </cols>
  <sheetData>
    <row r="1" spans="1:4" ht="15">
      <c r="A1" s="248" t="s">
        <v>30</v>
      </c>
      <c r="B1" s="3" t="str">
        <f>'Info '!C2</f>
        <v>JSC Ziraat Bank Georgia</v>
      </c>
    </row>
    <row r="2" spans="1:4" s="171" customFormat="1" ht="15.75" customHeight="1">
      <c r="A2" s="171" t="s">
        <v>31</v>
      </c>
      <c r="B2" s="630">
        <f>'1. key ratios '!B2</f>
        <v>45565</v>
      </c>
    </row>
    <row r="3" spans="1:4" s="171" customFormat="1" ht="15.75" customHeight="1"/>
    <row r="4" spans="1:4" ht="13.5" thickBot="1">
      <c r="A4" s="215" t="s">
        <v>279</v>
      </c>
      <c r="B4" s="256" t="s">
        <v>280</v>
      </c>
    </row>
    <row r="5" spans="1:4" s="257" customFormat="1" ht="12.75" customHeight="1">
      <c r="A5" s="314"/>
      <c r="B5" s="315" t="s">
        <v>283</v>
      </c>
      <c r="C5" s="249" t="s">
        <v>281</v>
      </c>
      <c r="D5" s="250" t="s">
        <v>282</v>
      </c>
    </row>
    <row r="6" spans="1:4" s="258" customFormat="1">
      <c r="A6" s="251">
        <v>1</v>
      </c>
      <c r="B6" s="307" t="s">
        <v>284</v>
      </c>
      <c r="C6" s="307"/>
      <c r="D6" s="252"/>
    </row>
    <row r="7" spans="1:4" s="258" customFormat="1">
      <c r="A7" s="253" t="s">
        <v>270</v>
      </c>
      <c r="B7" s="308" t="s">
        <v>285</v>
      </c>
      <c r="C7" s="299">
        <v>4.4999999999999998E-2</v>
      </c>
      <c r="D7" s="618">
        <v>11453995.754143424</v>
      </c>
    </row>
    <row r="8" spans="1:4" s="258" customFormat="1">
      <c r="A8" s="253" t="s">
        <v>271</v>
      </c>
      <c r="B8" s="308" t="s">
        <v>286</v>
      </c>
      <c r="C8" s="301">
        <v>0.06</v>
      </c>
      <c r="D8" s="618">
        <v>15271994.338857898</v>
      </c>
    </row>
    <row r="9" spans="1:4" s="258" customFormat="1">
      <c r="A9" s="253" t="s">
        <v>272</v>
      </c>
      <c r="B9" s="308" t="s">
        <v>287</v>
      </c>
      <c r="C9" s="301">
        <v>0.08</v>
      </c>
      <c r="D9" s="618">
        <v>20362659.118477199</v>
      </c>
    </row>
    <row r="10" spans="1:4" s="258" customFormat="1">
      <c r="A10" s="251" t="s">
        <v>273</v>
      </c>
      <c r="B10" s="307" t="s">
        <v>288</v>
      </c>
      <c r="C10" s="302"/>
      <c r="D10" s="309"/>
    </row>
    <row r="11" spans="1:4" s="259" customFormat="1">
      <c r="A11" s="254" t="s">
        <v>274</v>
      </c>
      <c r="B11" s="298" t="s">
        <v>353</v>
      </c>
      <c r="C11" s="303">
        <v>2.5000000000000001E-2</v>
      </c>
      <c r="D11" s="300">
        <v>6363330.9745241255</v>
      </c>
    </row>
    <row r="12" spans="1:4" s="259" customFormat="1">
      <c r="A12" s="254" t="s">
        <v>275</v>
      </c>
      <c r="B12" s="298" t="s">
        <v>289</v>
      </c>
      <c r="C12" s="303">
        <v>2.5000000000000001E-3</v>
      </c>
      <c r="D12" s="300">
        <v>636333.09745241248</v>
      </c>
    </row>
    <row r="13" spans="1:4" s="259" customFormat="1">
      <c r="A13" s="254" t="s">
        <v>276</v>
      </c>
      <c r="B13" s="298" t="s">
        <v>290</v>
      </c>
      <c r="C13" s="303">
        <v>0</v>
      </c>
      <c r="D13" s="300">
        <v>0</v>
      </c>
    </row>
    <row r="14" spans="1:4" s="259" customFormat="1">
      <c r="A14" s="251" t="s">
        <v>277</v>
      </c>
      <c r="B14" s="307" t="s">
        <v>350</v>
      </c>
      <c r="C14" s="304"/>
      <c r="D14" s="310"/>
    </row>
    <row r="15" spans="1:4" s="259" customFormat="1">
      <c r="A15" s="254">
        <v>3.1</v>
      </c>
      <c r="B15" s="298" t="s">
        <v>295</v>
      </c>
      <c r="C15" s="619">
        <v>5.2151760821149598E-2</v>
      </c>
      <c r="D15" s="618">
        <v>13274356.600367798</v>
      </c>
    </row>
    <row r="16" spans="1:4" s="259" customFormat="1">
      <c r="A16" s="254">
        <v>3.2</v>
      </c>
      <c r="B16" s="298" t="s">
        <v>296</v>
      </c>
      <c r="C16" s="619">
        <v>6.4114345402696116E-2</v>
      </c>
      <c r="D16" s="618">
        <v>16319232.000492586</v>
      </c>
    </row>
    <row r="17" spans="1:6" s="258" customFormat="1">
      <c r="A17" s="254">
        <v>3.3</v>
      </c>
      <c r="B17" s="298" t="s">
        <v>297</v>
      </c>
      <c r="C17" s="619">
        <v>7.9854588273152075E-2</v>
      </c>
      <c r="D17" s="618">
        <v>20325647.00065678</v>
      </c>
    </row>
    <row r="18" spans="1:6" s="257" customFormat="1" ht="12.75" customHeight="1">
      <c r="A18" s="312"/>
      <c r="B18" s="313" t="s">
        <v>349</v>
      </c>
      <c r="C18" s="305" t="s">
        <v>732</v>
      </c>
      <c r="D18" s="311" t="s">
        <v>733</v>
      </c>
    </row>
    <row r="19" spans="1:6" s="258" customFormat="1">
      <c r="A19" s="255">
        <v>4</v>
      </c>
      <c r="B19" s="298" t="s">
        <v>291</v>
      </c>
      <c r="C19" s="303">
        <v>0.12465176082114961</v>
      </c>
      <c r="D19" s="618">
        <v>31728016.426487762</v>
      </c>
    </row>
    <row r="20" spans="1:6" s="258" customFormat="1">
      <c r="A20" s="255">
        <v>5</v>
      </c>
      <c r="B20" s="298" t="s">
        <v>90</v>
      </c>
      <c r="C20" s="303">
        <v>0.15161434540269611</v>
      </c>
      <c r="D20" s="618">
        <v>38590890.411327019</v>
      </c>
    </row>
    <row r="21" spans="1:6" s="258" customFormat="1" ht="13.5" thickBot="1">
      <c r="A21" s="260" t="s">
        <v>278</v>
      </c>
      <c r="B21" s="261" t="s">
        <v>292</v>
      </c>
      <c r="C21" s="306">
        <v>0.1873545882731521</v>
      </c>
      <c r="D21" s="620">
        <v>47687970.191110522</v>
      </c>
    </row>
    <row r="22" spans="1:6">
      <c r="F22" s="215"/>
    </row>
    <row r="23" spans="1:6" ht="51">
      <c r="B23" s="214" t="s">
        <v>352</v>
      </c>
    </row>
  </sheetData>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zoomScale="90" zoomScaleNormal="90" workbookViewId="0">
      <pane xSplit="1" ySplit="5" topLeftCell="B6" activePane="bottomRight" state="frozen"/>
      <selection activeCell="B47" sqref="B47"/>
      <selection pane="topRight" activeCell="B47" sqref="B47"/>
      <selection pane="bottomLeft" activeCell="B47" sqref="B47"/>
      <selection pane="bottomRight" activeCell="C6" sqref="C6:C68"/>
    </sheetView>
  </sheetViews>
  <sheetFormatPr defaultColWidth="9.140625" defaultRowHeight="14.25"/>
  <cols>
    <col min="1" max="1" width="10.7109375" style="4" customWidth="1"/>
    <col min="2" max="2" width="80.7109375" style="4" customWidth="1"/>
    <col min="3" max="3" width="48.140625" style="4" customWidth="1"/>
    <col min="4" max="4" width="24.7109375" style="4" customWidth="1"/>
    <col min="5" max="5" width="9.42578125" style="5" customWidth="1"/>
    <col min="6" max="16384" width="9.140625" style="5"/>
  </cols>
  <sheetData>
    <row r="1" spans="1:6">
      <c r="A1" s="2" t="s">
        <v>30</v>
      </c>
      <c r="B1" s="3" t="str">
        <f>'Info '!C2</f>
        <v>JSC Ziraat Bank Georgia</v>
      </c>
      <c r="E1" s="4"/>
      <c r="F1" s="4"/>
    </row>
    <row r="2" spans="1:6" s="43" customFormat="1" ht="15.75" customHeight="1">
      <c r="A2" s="2" t="s">
        <v>31</v>
      </c>
      <c r="B2" s="630">
        <f>'1. key ratios '!B2</f>
        <v>45565</v>
      </c>
    </row>
    <row r="3" spans="1:6" s="43" customFormat="1" ht="15.75" customHeight="1">
      <c r="A3" s="74"/>
    </row>
    <row r="4" spans="1:6" s="43" customFormat="1" ht="15.75" customHeight="1" thickBot="1">
      <c r="A4" s="43" t="s">
        <v>47</v>
      </c>
      <c r="B4" s="165" t="s">
        <v>178</v>
      </c>
      <c r="D4" s="18" t="s">
        <v>35</v>
      </c>
    </row>
    <row r="5" spans="1:6" ht="25.5">
      <c r="A5" s="75" t="s">
        <v>6</v>
      </c>
      <c r="B5" s="187" t="s">
        <v>218</v>
      </c>
      <c r="C5" s="76" t="s">
        <v>657</v>
      </c>
      <c r="D5" s="77" t="s">
        <v>49</v>
      </c>
    </row>
    <row r="6" spans="1:6" ht="15">
      <c r="A6" s="375">
        <v>1</v>
      </c>
      <c r="B6" s="376" t="s">
        <v>558</v>
      </c>
      <c r="C6" s="632">
        <v>67406771.817099988</v>
      </c>
      <c r="D6" s="78"/>
      <c r="E6" s="79"/>
    </row>
    <row r="7" spans="1:6" ht="15">
      <c r="A7" s="375">
        <v>1.1000000000000001</v>
      </c>
      <c r="B7" s="377" t="s">
        <v>559</v>
      </c>
      <c r="C7" s="633">
        <v>10114243.0381</v>
      </c>
      <c r="D7" s="80"/>
      <c r="E7" s="79"/>
    </row>
    <row r="8" spans="1:6" ht="15">
      <c r="A8" s="375">
        <v>1.2</v>
      </c>
      <c r="B8" s="377" t="s">
        <v>560</v>
      </c>
      <c r="C8" s="633">
        <v>29709499.483499996</v>
      </c>
      <c r="D8" s="80"/>
      <c r="E8" s="79"/>
    </row>
    <row r="9" spans="1:6" ht="15">
      <c r="A9" s="375">
        <v>1.3</v>
      </c>
      <c r="B9" s="377" t="s">
        <v>561</v>
      </c>
      <c r="C9" s="633">
        <v>27583029.295500003</v>
      </c>
      <c r="D9" s="440"/>
      <c r="E9" s="79"/>
    </row>
    <row r="10" spans="1:6" ht="15">
      <c r="A10" s="375">
        <v>2</v>
      </c>
      <c r="B10" s="378" t="s">
        <v>562</v>
      </c>
      <c r="C10" s="633">
        <v>0</v>
      </c>
      <c r="D10" s="440"/>
      <c r="E10" s="79"/>
    </row>
    <row r="11" spans="1:6" ht="15">
      <c r="A11" s="375">
        <v>2.1</v>
      </c>
      <c r="B11" s="379" t="s">
        <v>563</v>
      </c>
      <c r="C11" s="633">
        <v>0</v>
      </c>
      <c r="D11" s="441"/>
      <c r="E11" s="81"/>
    </row>
    <row r="12" spans="1:6" ht="15">
      <c r="A12" s="375">
        <v>3</v>
      </c>
      <c r="B12" s="380" t="s">
        <v>564</v>
      </c>
      <c r="C12" s="633">
        <v>0</v>
      </c>
      <c r="D12" s="441"/>
      <c r="E12" s="81"/>
    </row>
    <row r="13" spans="1:6" ht="15">
      <c r="A13" s="375">
        <v>4</v>
      </c>
      <c r="B13" s="381" t="s">
        <v>565</v>
      </c>
      <c r="C13" s="633">
        <v>0</v>
      </c>
      <c r="D13" s="441"/>
      <c r="E13" s="81"/>
    </row>
    <row r="14" spans="1:6" ht="15">
      <c r="A14" s="375">
        <v>5</v>
      </c>
      <c r="B14" s="382" t="s">
        <v>566</v>
      </c>
      <c r="C14" s="634">
        <v>0</v>
      </c>
      <c r="D14" s="441"/>
      <c r="E14" s="81"/>
    </row>
    <row r="15" spans="1:6" ht="15">
      <c r="A15" s="375">
        <v>5.0999999999999996</v>
      </c>
      <c r="B15" s="383" t="s">
        <v>567</v>
      </c>
      <c r="C15" s="633">
        <v>0</v>
      </c>
      <c r="D15" s="441"/>
      <c r="E15" s="79"/>
    </row>
    <row r="16" spans="1:6" ht="15">
      <c r="A16" s="375">
        <v>5.2</v>
      </c>
      <c r="B16" s="383" t="s">
        <v>568</v>
      </c>
      <c r="C16" s="633">
        <v>0</v>
      </c>
      <c r="D16" s="440"/>
      <c r="E16" s="79"/>
    </row>
    <row r="17" spans="1:5" ht="15">
      <c r="A17" s="375">
        <v>5.3</v>
      </c>
      <c r="B17" s="384" t="s">
        <v>569</v>
      </c>
      <c r="C17" s="633">
        <v>0</v>
      </c>
      <c r="D17" s="440"/>
      <c r="E17" s="79"/>
    </row>
    <row r="18" spans="1:5" ht="15">
      <c r="A18" s="375">
        <v>6</v>
      </c>
      <c r="B18" s="380" t="s">
        <v>570</v>
      </c>
      <c r="C18" s="635">
        <v>154002665.1376</v>
      </c>
      <c r="D18" s="440"/>
      <c r="E18" s="79"/>
    </row>
    <row r="19" spans="1:5" ht="15">
      <c r="A19" s="375">
        <v>6.1</v>
      </c>
      <c r="B19" s="383" t="s">
        <v>568</v>
      </c>
      <c r="C19" s="633">
        <v>2338377.61</v>
      </c>
      <c r="D19" s="440"/>
      <c r="E19" s="79"/>
    </row>
    <row r="20" spans="1:5" ht="15">
      <c r="A20" s="375">
        <v>6.2</v>
      </c>
      <c r="B20" s="384" t="s">
        <v>569</v>
      </c>
      <c r="C20" s="633">
        <v>151664287.52759999</v>
      </c>
      <c r="D20" s="440"/>
      <c r="E20" s="79"/>
    </row>
    <row r="21" spans="1:5" ht="15">
      <c r="A21" s="375">
        <v>7</v>
      </c>
      <c r="B21" s="378" t="s">
        <v>571</v>
      </c>
      <c r="C21" s="633">
        <v>0</v>
      </c>
      <c r="D21" s="440"/>
      <c r="E21" s="79"/>
    </row>
    <row r="22" spans="1:5" ht="15">
      <c r="A22" s="375">
        <v>8</v>
      </c>
      <c r="B22" s="385" t="s">
        <v>572</v>
      </c>
      <c r="C22" s="633">
        <v>0</v>
      </c>
      <c r="D22" s="440"/>
      <c r="E22" s="79"/>
    </row>
    <row r="23" spans="1:5" ht="15">
      <c r="A23" s="375">
        <v>9</v>
      </c>
      <c r="B23" s="381" t="s">
        <v>573</v>
      </c>
      <c r="C23" s="635">
        <v>4210850.51</v>
      </c>
      <c r="D23" s="442"/>
      <c r="E23" s="79"/>
    </row>
    <row r="24" spans="1:5" ht="15">
      <c r="A24" s="375">
        <v>9.1</v>
      </c>
      <c r="B24" s="383" t="s">
        <v>574</v>
      </c>
      <c r="C24" s="633">
        <v>4210850.51</v>
      </c>
      <c r="D24" s="443"/>
      <c r="E24" s="79"/>
    </row>
    <row r="25" spans="1:5" ht="15">
      <c r="A25" s="375">
        <v>9.1999999999999993</v>
      </c>
      <c r="B25" s="383" t="s">
        <v>575</v>
      </c>
      <c r="C25" s="633">
        <v>0</v>
      </c>
      <c r="D25" s="439"/>
      <c r="E25" s="83"/>
    </row>
    <row r="26" spans="1:5" ht="15.75">
      <c r="A26" s="375">
        <v>10</v>
      </c>
      <c r="B26" s="381" t="s">
        <v>576</v>
      </c>
      <c r="C26" s="632">
        <v>764832.47</v>
      </c>
      <c r="D26" s="557" t="s">
        <v>699</v>
      </c>
      <c r="E26" s="79"/>
    </row>
    <row r="27" spans="1:5" ht="15">
      <c r="A27" s="375">
        <v>10.1</v>
      </c>
      <c r="B27" s="383" t="s">
        <v>577</v>
      </c>
      <c r="C27" s="633">
        <v>0</v>
      </c>
      <c r="D27" s="80"/>
      <c r="E27" s="79"/>
    </row>
    <row r="28" spans="1:5" ht="15">
      <c r="A28" s="375">
        <v>10.199999999999999</v>
      </c>
      <c r="B28" s="383" t="s">
        <v>578</v>
      </c>
      <c r="C28" s="633">
        <v>764832.47</v>
      </c>
      <c r="D28" s="80"/>
      <c r="E28" s="79"/>
    </row>
    <row r="29" spans="1:5" ht="15">
      <c r="A29" s="375">
        <v>11</v>
      </c>
      <c r="B29" s="381" t="s">
        <v>579</v>
      </c>
      <c r="C29" s="635">
        <v>1328863.5</v>
      </c>
      <c r="D29" s="80"/>
      <c r="E29" s="79"/>
    </row>
    <row r="30" spans="1:5" ht="15">
      <c r="A30" s="375">
        <v>11.1</v>
      </c>
      <c r="B30" s="383" t="s">
        <v>580</v>
      </c>
      <c r="C30" s="633">
        <v>1328863.5</v>
      </c>
      <c r="D30" s="80"/>
      <c r="E30" s="79"/>
    </row>
    <row r="31" spans="1:5" ht="15">
      <c r="A31" s="375">
        <v>11.2</v>
      </c>
      <c r="B31" s="383" t="s">
        <v>581</v>
      </c>
      <c r="C31" s="633">
        <v>0</v>
      </c>
      <c r="D31" s="80"/>
      <c r="E31" s="79"/>
    </row>
    <row r="32" spans="1:5" ht="15">
      <c r="A32" s="375">
        <v>13</v>
      </c>
      <c r="B32" s="381" t="s">
        <v>582</v>
      </c>
      <c r="C32" s="633">
        <v>6458823.0238000005</v>
      </c>
      <c r="D32" s="80"/>
      <c r="E32" s="79"/>
    </row>
    <row r="33" spans="1:5" ht="15">
      <c r="A33" s="375">
        <v>13.1</v>
      </c>
      <c r="B33" s="386" t="s">
        <v>583</v>
      </c>
      <c r="C33" s="633">
        <v>302210</v>
      </c>
      <c r="D33" s="80"/>
      <c r="E33" s="79"/>
    </row>
    <row r="34" spans="1:5" ht="15">
      <c r="A34" s="375">
        <v>13.2</v>
      </c>
      <c r="B34" s="386" t="s">
        <v>584</v>
      </c>
      <c r="C34" s="633">
        <v>0</v>
      </c>
      <c r="D34" s="82"/>
      <c r="E34" s="79"/>
    </row>
    <row r="35" spans="1:5" ht="15">
      <c r="A35" s="375">
        <v>14</v>
      </c>
      <c r="B35" s="387" t="s">
        <v>585</v>
      </c>
      <c r="C35" s="636">
        <v>234172806.45849997</v>
      </c>
      <c r="D35" s="82"/>
      <c r="E35" s="79"/>
    </row>
    <row r="36" spans="1:5" ht="15">
      <c r="A36" s="375"/>
      <c r="B36" s="388" t="s">
        <v>586</v>
      </c>
      <c r="C36" s="633">
        <v>0</v>
      </c>
      <c r="D36" s="84"/>
      <c r="E36" s="79"/>
    </row>
    <row r="37" spans="1:5" ht="15">
      <c r="A37" s="375">
        <v>15</v>
      </c>
      <c r="B37" s="389" t="s">
        <v>587</v>
      </c>
      <c r="C37" s="633">
        <v>0</v>
      </c>
      <c r="D37" s="439"/>
      <c r="E37" s="83"/>
    </row>
    <row r="38" spans="1:5" ht="15">
      <c r="A38" s="390">
        <v>15.1</v>
      </c>
      <c r="B38" s="391" t="s">
        <v>563</v>
      </c>
      <c r="C38" s="633">
        <v>0</v>
      </c>
      <c r="D38" s="80"/>
      <c r="E38" s="79"/>
    </row>
    <row r="39" spans="1:5" ht="15">
      <c r="A39" s="390">
        <v>16</v>
      </c>
      <c r="B39" s="378" t="s">
        <v>588</v>
      </c>
      <c r="C39" s="633">
        <v>0</v>
      </c>
      <c r="D39" s="80"/>
      <c r="E39" s="79"/>
    </row>
    <row r="40" spans="1:5" ht="15">
      <c r="A40" s="390">
        <v>17</v>
      </c>
      <c r="B40" s="378" t="s">
        <v>589</v>
      </c>
      <c r="C40" s="635">
        <v>145218915.86679998</v>
      </c>
      <c r="D40" s="80"/>
      <c r="E40" s="79"/>
    </row>
    <row r="41" spans="1:5" ht="15">
      <c r="A41" s="390">
        <v>17.100000000000001</v>
      </c>
      <c r="B41" s="392" t="s">
        <v>590</v>
      </c>
      <c r="C41" s="633">
        <v>135273901.1796</v>
      </c>
      <c r="D41" s="80"/>
      <c r="E41" s="79"/>
    </row>
    <row r="42" spans="1:5" ht="15">
      <c r="A42" s="390">
        <v>17.2</v>
      </c>
      <c r="B42" s="393" t="s">
        <v>591</v>
      </c>
      <c r="C42" s="633">
        <v>9593626.3499999996</v>
      </c>
      <c r="D42" s="80"/>
      <c r="E42" s="79"/>
    </row>
    <row r="43" spans="1:5" ht="15">
      <c r="A43" s="390">
        <v>17.3</v>
      </c>
      <c r="B43" s="429" t="s">
        <v>592</v>
      </c>
      <c r="C43" s="633">
        <v>0</v>
      </c>
      <c r="D43" s="82"/>
      <c r="E43" s="79"/>
    </row>
    <row r="44" spans="1:5" ht="15">
      <c r="A44" s="390">
        <v>17.399999999999999</v>
      </c>
      <c r="B44" s="430" t="s">
        <v>593</v>
      </c>
      <c r="C44" s="633">
        <v>351388.33720000001</v>
      </c>
      <c r="D44" s="431"/>
      <c r="E44" s="79"/>
    </row>
    <row r="45" spans="1:5" ht="15">
      <c r="A45" s="390">
        <v>18</v>
      </c>
      <c r="B45" s="432" t="s">
        <v>594</v>
      </c>
      <c r="C45" s="633">
        <v>203803.55</v>
      </c>
      <c r="D45" s="438"/>
      <c r="E45" s="83"/>
    </row>
    <row r="46" spans="1:5" ht="15.75">
      <c r="A46" s="390">
        <v>19</v>
      </c>
      <c r="B46" s="432" t="s">
        <v>595</v>
      </c>
      <c r="C46" s="637">
        <v>1069878</v>
      </c>
      <c r="D46" s="433"/>
    </row>
    <row r="47" spans="1:5" ht="15">
      <c r="A47" s="390">
        <v>19.100000000000001</v>
      </c>
      <c r="B47" s="434" t="s">
        <v>596</v>
      </c>
      <c r="C47" s="633">
        <v>1032646</v>
      </c>
      <c r="D47" s="433"/>
    </row>
    <row r="48" spans="1:5" ht="15">
      <c r="A48" s="390">
        <v>19.2</v>
      </c>
      <c r="B48" s="434" t="s">
        <v>597</v>
      </c>
      <c r="C48" s="633">
        <v>37232</v>
      </c>
      <c r="D48" s="433"/>
    </row>
    <row r="49" spans="1:4" ht="15">
      <c r="A49" s="390">
        <v>20</v>
      </c>
      <c r="B49" s="397" t="s">
        <v>598</v>
      </c>
      <c r="C49" s="633">
        <v>0</v>
      </c>
      <c r="D49" s="433"/>
    </row>
    <row r="50" spans="1:4" ht="15">
      <c r="A50" s="390">
        <v>21</v>
      </c>
      <c r="B50" s="435" t="s">
        <v>599</v>
      </c>
      <c r="C50" s="633">
        <v>6080483.5147000002</v>
      </c>
      <c r="D50" s="433"/>
    </row>
    <row r="51" spans="1:4" ht="15">
      <c r="A51" s="390">
        <v>21.1</v>
      </c>
      <c r="B51" s="393" t="s">
        <v>600</v>
      </c>
      <c r="C51" s="633">
        <v>0</v>
      </c>
      <c r="D51" s="433"/>
    </row>
    <row r="52" spans="1:4" ht="15.75">
      <c r="A52" s="390">
        <v>22</v>
      </c>
      <c r="B52" s="398" t="s">
        <v>601</v>
      </c>
      <c r="C52" s="637">
        <v>152573080.93149999</v>
      </c>
      <c r="D52" s="433"/>
    </row>
    <row r="53" spans="1:4" ht="15">
      <c r="A53" s="390"/>
      <c r="B53" s="399" t="s">
        <v>602</v>
      </c>
      <c r="C53" s="633">
        <v>0</v>
      </c>
      <c r="D53" s="433"/>
    </row>
    <row r="54" spans="1:4" ht="15.75">
      <c r="A54" s="390">
        <v>23</v>
      </c>
      <c r="B54" s="397" t="s">
        <v>603</v>
      </c>
      <c r="C54" s="633">
        <v>50000000</v>
      </c>
      <c r="D54" s="557" t="s">
        <v>722</v>
      </c>
    </row>
    <row r="55" spans="1:4" ht="15">
      <c r="A55" s="390">
        <v>24</v>
      </c>
      <c r="B55" s="397" t="s">
        <v>604</v>
      </c>
      <c r="C55" s="633">
        <v>0</v>
      </c>
      <c r="D55" s="433"/>
    </row>
    <row r="56" spans="1:4" ht="15">
      <c r="A56" s="390">
        <v>25</v>
      </c>
      <c r="B56" s="432" t="s">
        <v>605</v>
      </c>
      <c r="C56" s="633">
        <v>0</v>
      </c>
      <c r="D56" s="433"/>
    </row>
    <row r="57" spans="1:4" ht="15">
      <c r="A57" s="390">
        <v>26</v>
      </c>
      <c r="B57" s="432" t="s">
        <v>606</v>
      </c>
      <c r="C57" s="633">
        <v>0</v>
      </c>
      <c r="D57" s="433"/>
    </row>
    <row r="58" spans="1:4" ht="15">
      <c r="A58" s="390">
        <v>27</v>
      </c>
      <c r="B58" s="432" t="s">
        <v>607</v>
      </c>
      <c r="C58" s="638">
        <v>0</v>
      </c>
      <c r="D58" s="433"/>
    </row>
    <row r="59" spans="1:4" ht="15">
      <c r="A59" s="390">
        <v>27.1</v>
      </c>
      <c r="B59" s="430" t="s">
        <v>608</v>
      </c>
      <c r="C59" s="633">
        <v>0</v>
      </c>
      <c r="D59" s="433"/>
    </row>
    <row r="60" spans="1:4" ht="15">
      <c r="A60" s="390">
        <v>27.2</v>
      </c>
      <c r="B60" s="430" t="s">
        <v>609</v>
      </c>
      <c r="C60" s="633">
        <v>0</v>
      </c>
      <c r="D60" s="433"/>
    </row>
    <row r="61" spans="1:4" ht="15">
      <c r="A61" s="390">
        <v>28</v>
      </c>
      <c r="B61" s="400" t="s">
        <v>610</v>
      </c>
      <c r="C61" s="633">
        <v>0</v>
      </c>
      <c r="D61" s="433"/>
    </row>
    <row r="62" spans="1:4" ht="15">
      <c r="A62" s="390">
        <v>29</v>
      </c>
      <c r="B62" s="432" t="s">
        <v>611</v>
      </c>
      <c r="C62" s="638">
        <v>0</v>
      </c>
      <c r="D62" s="433"/>
    </row>
    <row r="63" spans="1:4" ht="15">
      <c r="A63" s="390">
        <v>29.1</v>
      </c>
      <c r="B63" s="436" t="s">
        <v>612</v>
      </c>
      <c r="C63" s="633">
        <v>0</v>
      </c>
      <c r="D63" s="433"/>
    </row>
    <row r="64" spans="1:4" ht="21">
      <c r="A64" s="390">
        <v>29.2</v>
      </c>
      <c r="B64" s="444" t="s">
        <v>613</v>
      </c>
      <c r="C64" s="633">
        <v>0</v>
      </c>
      <c r="D64" s="433"/>
    </row>
    <row r="65" spans="1:4" ht="21">
      <c r="A65" s="390">
        <v>29.3</v>
      </c>
      <c r="B65" s="444" t="s">
        <v>614</v>
      </c>
      <c r="C65" s="633">
        <v>0</v>
      </c>
      <c r="D65" s="433"/>
    </row>
    <row r="66" spans="1:4" ht="15.75">
      <c r="A66" s="390">
        <v>30</v>
      </c>
      <c r="B66" s="402" t="s">
        <v>615</v>
      </c>
      <c r="C66" s="633">
        <v>31599725.52700001</v>
      </c>
      <c r="D66" s="557" t="s">
        <v>723</v>
      </c>
    </row>
    <row r="67" spans="1:4" ht="15">
      <c r="A67" s="390">
        <v>31</v>
      </c>
      <c r="B67" s="437" t="s">
        <v>616</v>
      </c>
      <c r="C67" s="638">
        <v>81599725.52700001</v>
      </c>
      <c r="D67" s="433"/>
    </row>
    <row r="68" spans="1:4" ht="15.75" thickBot="1">
      <c r="A68" s="390">
        <v>32</v>
      </c>
      <c r="B68" s="402" t="s">
        <v>617</v>
      </c>
      <c r="C68" s="639">
        <v>234172806.4585</v>
      </c>
      <c r="D68" s="433"/>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zoomScale="80" zoomScaleNormal="80" workbookViewId="0">
      <pane xSplit="1" ySplit="4" topLeftCell="B5" activePane="bottomRight" state="frozen"/>
      <selection activeCell="B9" sqref="B9"/>
      <selection pane="topRight" activeCell="B9" sqref="B9"/>
      <selection pane="bottomLeft" activeCell="B9" sqref="B9"/>
      <selection pane="bottomRight" activeCell="C8" sqref="C8:S22"/>
    </sheetView>
  </sheetViews>
  <sheetFormatPr defaultColWidth="9.140625" defaultRowHeight="12.75"/>
  <cols>
    <col min="1" max="1" width="10.5703125" style="4" bestFit="1" customWidth="1"/>
    <col min="2" max="2" width="9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17" bestFit="1" customWidth="1"/>
    <col min="17" max="17" width="14.7109375" style="17" customWidth="1"/>
    <col min="18" max="18" width="13" style="17" bestFit="1" customWidth="1"/>
    <col min="19" max="19" width="34.85546875" style="17" customWidth="1"/>
    <col min="20" max="16384" width="9.140625" style="17"/>
  </cols>
  <sheetData>
    <row r="1" spans="1:19">
      <c r="A1" s="2" t="s">
        <v>30</v>
      </c>
      <c r="B1" s="3" t="str">
        <f>'Info '!C2</f>
        <v>JSC Ziraat Bank Georgia</v>
      </c>
    </row>
    <row r="2" spans="1:19">
      <c r="A2" s="2" t="s">
        <v>31</v>
      </c>
      <c r="B2" s="630">
        <f>'1. key ratios '!B2</f>
        <v>45565</v>
      </c>
    </row>
    <row r="4" spans="1:19" ht="26.25" thickBot="1">
      <c r="A4" s="4" t="s">
        <v>146</v>
      </c>
      <c r="B4" s="205" t="s">
        <v>250</v>
      </c>
    </row>
    <row r="5" spans="1:19" s="194" customFormat="1">
      <c r="A5" s="189"/>
      <c r="B5" s="190"/>
      <c r="C5" s="191" t="s">
        <v>0</v>
      </c>
      <c r="D5" s="191" t="s">
        <v>1</v>
      </c>
      <c r="E5" s="191" t="s">
        <v>2</v>
      </c>
      <c r="F5" s="191" t="s">
        <v>3</v>
      </c>
      <c r="G5" s="191" t="s">
        <v>4</v>
      </c>
      <c r="H5" s="191" t="s">
        <v>5</v>
      </c>
      <c r="I5" s="191" t="s">
        <v>8</v>
      </c>
      <c r="J5" s="191" t="s">
        <v>9</v>
      </c>
      <c r="K5" s="191" t="s">
        <v>10</v>
      </c>
      <c r="L5" s="191" t="s">
        <v>11</v>
      </c>
      <c r="M5" s="191" t="s">
        <v>12</v>
      </c>
      <c r="N5" s="191" t="s">
        <v>13</v>
      </c>
      <c r="O5" s="191" t="s">
        <v>234</v>
      </c>
      <c r="P5" s="191" t="s">
        <v>235</v>
      </c>
      <c r="Q5" s="191" t="s">
        <v>236</v>
      </c>
      <c r="R5" s="192" t="s">
        <v>237</v>
      </c>
      <c r="S5" s="193" t="s">
        <v>238</v>
      </c>
    </row>
    <row r="6" spans="1:19" s="194" customFormat="1" ht="99" customHeight="1">
      <c r="A6" s="195"/>
      <c r="B6" s="743" t="s">
        <v>239</v>
      </c>
      <c r="C6" s="739">
        <v>0</v>
      </c>
      <c r="D6" s="740"/>
      <c r="E6" s="739">
        <v>0.2</v>
      </c>
      <c r="F6" s="740"/>
      <c r="G6" s="739">
        <v>0.35</v>
      </c>
      <c r="H6" s="740"/>
      <c r="I6" s="739">
        <v>0.5</v>
      </c>
      <c r="J6" s="740"/>
      <c r="K6" s="739">
        <v>0.75</v>
      </c>
      <c r="L6" s="740"/>
      <c r="M6" s="739">
        <v>1</v>
      </c>
      <c r="N6" s="740"/>
      <c r="O6" s="739">
        <v>1.5</v>
      </c>
      <c r="P6" s="740"/>
      <c r="Q6" s="739">
        <v>2.5</v>
      </c>
      <c r="R6" s="740"/>
      <c r="S6" s="741" t="s">
        <v>145</v>
      </c>
    </row>
    <row r="7" spans="1:19" s="194" customFormat="1" ht="30.75" customHeight="1">
      <c r="A7" s="195"/>
      <c r="B7" s="744"/>
      <c r="C7" s="186" t="s">
        <v>148</v>
      </c>
      <c r="D7" s="186" t="s">
        <v>147</v>
      </c>
      <c r="E7" s="186" t="s">
        <v>148</v>
      </c>
      <c r="F7" s="186" t="s">
        <v>147</v>
      </c>
      <c r="G7" s="186" t="s">
        <v>148</v>
      </c>
      <c r="H7" s="186" t="s">
        <v>147</v>
      </c>
      <c r="I7" s="186" t="s">
        <v>148</v>
      </c>
      <c r="J7" s="186" t="s">
        <v>147</v>
      </c>
      <c r="K7" s="186" t="s">
        <v>148</v>
      </c>
      <c r="L7" s="186" t="s">
        <v>147</v>
      </c>
      <c r="M7" s="186" t="s">
        <v>148</v>
      </c>
      <c r="N7" s="186" t="s">
        <v>147</v>
      </c>
      <c r="O7" s="186" t="s">
        <v>148</v>
      </c>
      <c r="P7" s="186" t="s">
        <v>147</v>
      </c>
      <c r="Q7" s="186" t="s">
        <v>148</v>
      </c>
      <c r="R7" s="186" t="s">
        <v>147</v>
      </c>
      <c r="S7" s="742"/>
    </row>
    <row r="8" spans="1:19" s="87" customFormat="1">
      <c r="A8" s="85">
        <v>1</v>
      </c>
      <c r="B8" s="1" t="s">
        <v>51</v>
      </c>
      <c r="C8" s="640">
        <v>4206928.95</v>
      </c>
      <c r="D8" s="640"/>
      <c r="E8" s="640">
        <v>2000342.47</v>
      </c>
      <c r="F8" s="641"/>
      <c r="G8" s="640">
        <v>0</v>
      </c>
      <c r="H8" s="640"/>
      <c r="I8" s="640">
        <v>0</v>
      </c>
      <c r="J8" s="640"/>
      <c r="K8" s="640">
        <v>0</v>
      </c>
      <c r="L8" s="640"/>
      <c r="M8" s="640">
        <v>25840605.673500001</v>
      </c>
      <c r="N8" s="640"/>
      <c r="O8" s="640">
        <v>0</v>
      </c>
      <c r="P8" s="640"/>
      <c r="Q8" s="640">
        <v>0</v>
      </c>
      <c r="R8" s="641"/>
      <c r="S8" s="703">
        <v>26240674.1675</v>
      </c>
    </row>
    <row r="9" spans="1:19" s="87" customFormat="1">
      <c r="A9" s="85">
        <v>2</v>
      </c>
      <c r="B9" s="1" t="s">
        <v>52</v>
      </c>
      <c r="C9" s="640">
        <v>0</v>
      </c>
      <c r="D9" s="640"/>
      <c r="E9" s="640">
        <v>0</v>
      </c>
      <c r="F9" s="640"/>
      <c r="G9" s="640">
        <v>0</v>
      </c>
      <c r="H9" s="640"/>
      <c r="I9" s="640">
        <v>0</v>
      </c>
      <c r="J9" s="640"/>
      <c r="K9" s="640">
        <v>0</v>
      </c>
      <c r="L9" s="640"/>
      <c r="M9" s="640">
        <v>0</v>
      </c>
      <c r="N9" s="640"/>
      <c r="O9" s="640">
        <v>0</v>
      </c>
      <c r="P9" s="640"/>
      <c r="Q9" s="640">
        <v>0</v>
      </c>
      <c r="R9" s="641"/>
      <c r="S9" s="703">
        <v>0</v>
      </c>
    </row>
    <row r="10" spans="1:19" s="87" customFormat="1">
      <c r="A10" s="85">
        <v>3</v>
      </c>
      <c r="B10" s="1" t="s">
        <v>164</v>
      </c>
      <c r="C10" s="640">
        <v>0</v>
      </c>
      <c r="D10" s="640"/>
      <c r="E10" s="640">
        <v>0</v>
      </c>
      <c r="F10" s="640"/>
      <c r="G10" s="640">
        <v>0</v>
      </c>
      <c r="H10" s="640"/>
      <c r="I10" s="640">
        <v>0</v>
      </c>
      <c r="J10" s="640"/>
      <c r="K10" s="640">
        <v>0</v>
      </c>
      <c r="L10" s="640"/>
      <c r="M10" s="640">
        <v>0</v>
      </c>
      <c r="N10" s="640"/>
      <c r="O10" s="640">
        <v>0</v>
      </c>
      <c r="P10" s="640"/>
      <c r="Q10" s="640">
        <v>0</v>
      </c>
      <c r="R10" s="641"/>
      <c r="S10" s="703">
        <v>0</v>
      </c>
    </row>
    <row r="11" spans="1:19" s="87" customFormat="1">
      <c r="A11" s="85">
        <v>4</v>
      </c>
      <c r="B11" s="1" t="s">
        <v>53</v>
      </c>
      <c r="C11" s="640">
        <v>0</v>
      </c>
      <c r="D11" s="640"/>
      <c r="E11" s="640">
        <v>0</v>
      </c>
      <c r="F11" s="640"/>
      <c r="G11" s="640">
        <v>0</v>
      </c>
      <c r="H11" s="640"/>
      <c r="I11" s="640">
        <v>0</v>
      </c>
      <c r="J11" s="640"/>
      <c r="K11" s="640">
        <v>0</v>
      </c>
      <c r="L11" s="640"/>
      <c r="M11" s="640">
        <v>0</v>
      </c>
      <c r="N11" s="640"/>
      <c r="O11" s="640">
        <v>0</v>
      </c>
      <c r="P11" s="640"/>
      <c r="Q11" s="640">
        <v>0</v>
      </c>
      <c r="R11" s="641"/>
      <c r="S11" s="703">
        <v>0</v>
      </c>
    </row>
    <row r="12" spans="1:19" s="87" customFormat="1">
      <c r="A12" s="85">
        <v>5</v>
      </c>
      <c r="B12" s="1" t="s">
        <v>54</v>
      </c>
      <c r="C12" s="640">
        <v>0</v>
      </c>
      <c r="D12" s="640"/>
      <c r="E12" s="640">
        <v>0</v>
      </c>
      <c r="F12" s="640"/>
      <c r="G12" s="640">
        <v>0</v>
      </c>
      <c r="H12" s="640"/>
      <c r="I12" s="640">
        <v>0</v>
      </c>
      <c r="J12" s="640"/>
      <c r="K12" s="640">
        <v>0</v>
      </c>
      <c r="L12" s="640"/>
      <c r="M12" s="640">
        <v>0</v>
      </c>
      <c r="N12" s="640"/>
      <c r="O12" s="640">
        <v>0</v>
      </c>
      <c r="P12" s="640"/>
      <c r="Q12" s="640">
        <v>0</v>
      </c>
      <c r="R12" s="641"/>
      <c r="S12" s="703">
        <v>0</v>
      </c>
    </row>
    <row r="13" spans="1:19" s="87" customFormat="1">
      <c r="A13" s="85">
        <v>6</v>
      </c>
      <c r="B13" s="1" t="s">
        <v>55</v>
      </c>
      <c r="C13" s="640">
        <v>0</v>
      </c>
      <c r="D13" s="640"/>
      <c r="E13" s="640">
        <v>12027897.710000001</v>
      </c>
      <c r="F13" s="640"/>
      <c r="G13" s="640">
        <v>0</v>
      </c>
      <c r="H13" s="640"/>
      <c r="I13" s="640">
        <v>15555131.5855</v>
      </c>
      <c r="J13" s="640"/>
      <c r="K13" s="640">
        <v>0</v>
      </c>
      <c r="L13" s="640"/>
      <c r="M13" s="640">
        <v>0</v>
      </c>
      <c r="N13" s="640"/>
      <c r="O13" s="640">
        <v>0</v>
      </c>
      <c r="P13" s="640"/>
      <c r="Q13" s="640">
        <v>0</v>
      </c>
      <c r="R13" s="641"/>
      <c r="S13" s="703">
        <v>10183145.33475</v>
      </c>
    </row>
    <row r="14" spans="1:19" s="87" customFormat="1">
      <c r="A14" s="85">
        <v>7</v>
      </c>
      <c r="B14" s="1" t="s">
        <v>56</v>
      </c>
      <c r="C14" s="640">
        <v>0</v>
      </c>
      <c r="D14" s="640"/>
      <c r="E14" s="640">
        <v>0</v>
      </c>
      <c r="F14" s="640"/>
      <c r="G14" s="640">
        <v>0</v>
      </c>
      <c r="H14" s="640"/>
      <c r="I14" s="640">
        <v>0</v>
      </c>
      <c r="J14" s="640"/>
      <c r="K14" s="640">
        <v>0</v>
      </c>
      <c r="L14" s="640"/>
      <c r="M14" s="640">
        <v>71629776.606299996</v>
      </c>
      <c r="N14" s="640">
        <v>24752838.28638212</v>
      </c>
      <c r="O14" s="640">
        <v>0</v>
      </c>
      <c r="P14" s="640"/>
      <c r="Q14" s="640">
        <v>0</v>
      </c>
      <c r="R14" s="641"/>
      <c r="S14" s="703">
        <v>96382614.89268212</v>
      </c>
    </row>
    <row r="15" spans="1:19" s="87" customFormat="1">
      <c r="A15" s="85">
        <v>8</v>
      </c>
      <c r="B15" s="1" t="s">
        <v>57</v>
      </c>
      <c r="C15" s="640">
        <v>0</v>
      </c>
      <c r="D15" s="640"/>
      <c r="E15" s="640">
        <v>0</v>
      </c>
      <c r="F15" s="640"/>
      <c r="G15" s="640">
        <v>0</v>
      </c>
      <c r="H15" s="640"/>
      <c r="I15" s="640">
        <v>0</v>
      </c>
      <c r="J15" s="640"/>
      <c r="K15" s="640">
        <v>0</v>
      </c>
      <c r="L15" s="640"/>
      <c r="M15" s="640">
        <v>80034510.921299994</v>
      </c>
      <c r="N15" s="640">
        <v>5070866.2508343011</v>
      </c>
      <c r="O15" s="640">
        <v>0</v>
      </c>
      <c r="P15" s="640"/>
      <c r="Q15" s="640">
        <v>0</v>
      </c>
      <c r="R15" s="641"/>
      <c r="S15" s="703">
        <v>85105377.172134295</v>
      </c>
    </row>
    <row r="16" spans="1:19" s="87" customFormat="1">
      <c r="A16" s="85">
        <v>9</v>
      </c>
      <c r="B16" s="1" t="s">
        <v>58</v>
      </c>
      <c r="C16" s="640">
        <v>0</v>
      </c>
      <c r="D16" s="640"/>
      <c r="E16" s="640">
        <v>0</v>
      </c>
      <c r="F16" s="640"/>
      <c r="G16" s="640">
        <v>0</v>
      </c>
      <c r="H16" s="640"/>
      <c r="I16" s="640">
        <v>0</v>
      </c>
      <c r="J16" s="640"/>
      <c r="K16" s="640">
        <v>0</v>
      </c>
      <c r="L16" s="640"/>
      <c r="M16" s="640">
        <v>0</v>
      </c>
      <c r="N16" s="640"/>
      <c r="O16" s="640">
        <v>0</v>
      </c>
      <c r="P16" s="640"/>
      <c r="Q16" s="640">
        <v>0</v>
      </c>
      <c r="R16" s="641"/>
      <c r="S16" s="703">
        <v>0</v>
      </c>
    </row>
    <row r="17" spans="1:19" s="87" customFormat="1">
      <c r="A17" s="85">
        <v>10</v>
      </c>
      <c r="B17" s="1" t="s">
        <v>59</v>
      </c>
      <c r="C17" s="640">
        <v>0</v>
      </c>
      <c r="D17" s="640"/>
      <c r="E17" s="640">
        <v>0</v>
      </c>
      <c r="F17" s="640"/>
      <c r="G17" s="640">
        <v>0</v>
      </c>
      <c r="H17" s="640"/>
      <c r="I17" s="640">
        <v>0</v>
      </c>
      <c r="J17" s="640"/>
      <c r="K17" s="640">
        <v>0</v>
      </c>
      <c r="L17" s="640"/>
      <c r="M17" s="640">
        <v>0</v>
      </c>
      <c r="N17" s="640"/>
      <c r="O17" s="640">
        <v>0</v>
      </c>
      <c r="P17" s="640"/>
      <c r="Q17" s="640">
        <v>0</v>
      </c>
      <c r="R17" s="641"/>
      <c r="S17" s="703">
        <v>0</v>
      </c>
    </row>
    <row r="18" spans="1:19" s="87" customFormat="1">
      <c r="A18" s="85">
        <v>11</v>
      </c>
      <c r="B18" s="1" t="s">
        <v>60</v>
      </c>
      <c r="C18" s="640">
        <v>0</v>
      </c>
      <c r="D18" s="640"/>
      <c r="E18" s="640">
        <v>0</v>
      </c>
      <c r="F18" s="640"/>
      <c r="G18" s="640">
        <v>0</v>
      </c>
      <c r="H18" s="640"/>
      <c r="I18" s="640">
        <v>0</v>
      </c>
      <c r="J18" s="640"/>
      <c r="K18" s="640">
        <v>0</v>
      </c>
      <c r="L18" s="640"/>
      <c r="M18" s="640">
        <v>0</v>
      </c>
      <c r="N18" s="640"/>
      <c r="O18" s="640">
        <v>0</v>
      </c>
      <c r="P18" s="640"/>
      <c r="Q18" s="640">
        <v>0</v>
      </c>
      <c r="R18" s="641"/>
      <c r="S18" s="703">
        <v>0</v>
      </c>
    </row>
    <row r="19" spans="1:19" s="87" customFormat="1">
      <c r="A19" s="85">
        <v>12</v>
      </c>
      <c r="B19" s="1" t="s">
        <v>61</v>
      </c>
      <c r="C19" s="640">
        <v>0</v>
      </c>
      <c r="D19" s="640"/>
      <c r="E19" s="640">
        <v>0</v>
      </c>
      <c r="F19" s="640"/>
      <c r="G19" s="640">
        <v>0</v>
      </c>
      <c r="H19" s="640"/>
      <c r="I19" s="640">
        <v>0</v>
      </c>
      <c r="J19" s="640"/>
      <c r="K19" s="640">
        <v>0</v>
      </c>
      <c r="L19" s="640"/>
      <c r="M19" s="640">
        <v>0</v>
      </c>
      <c r="N19" s="640"/>
      <c r="O19" s="640">
        <v>0</v>
      </c>
      <c r="P19" s="640"/>
      <c r="Q19" s="640">
        <v>0</v>
      </c>
      <c r="R19" s="641"/>
      <c r="S19" s="703">
        <v>0</v>
      </c>
    </row>
    <row r="20" spans="1:19" s="87" customFormat="1">
      <c r="A20" s="85">
        <v>13</v>
      </c>
      <c r="B20" s="1" t="s">
        <v>144</v>
      </c>
      <c r="C20" s="640">
        <v>0</v>
      </c>
      <c r="D20" s="640"/>
      <c r="E20" s="640">
        <v>0</v>
      </c>
      <c r="F20" s="640"/>
      <c r="G20" s="640">
        <v>0</v>
      </c>
      <c r="H20" s="640"/>
      <c r="I20" s="640">
        <v>0</v>
      </c>
      <c r="J20" s="640"/>
      <c r="K20" s="640">
        <v>0</v>
      </c>
      <c r="L20" s="640"/>
      <c r="M20" s="640">
        <v>0</v>
      </c>
      <c r="N20" s="640"/>
      <c r="O20" s="640">
        <v>0</v>
      </c>
      <c r="P20" s="640"/>
      <c r="Q20" s="640">
        <v>0</v>
      </c>
      <c r="R20" s="641"/>
      <c r="S20" s="703">
        <v>0</v>
      </c>
    </row>
    <row r="21" spans="1:19" s="87" customFormat="1">
      <c r="A21" s="85">
        <v>14</v>
      </c>
      <c r="B21" s="1" t="s">
        <v>63</v>
      </c>
      <c r="C21" s="640">
        <v>9698647.4280999992</v>
      </c>
      <c r="D21" s="640"/>
      <c r="E21" s="640">
        <v>811374.05</v>
      </c>
      <c r="F21" s="640"/>
      <c r="G21" s="640">
        <v>0</v>
      </c>
      <c r="H21" s="640"/>
      <c r="I21" s="640">
        <v>0</v>
      </c>
      <c r="J21" s="640"/>
      <c r="K21" s="640">
        <v>0</v>
      </c>
      <c r="L21" s="640"/>
      <c r="M21" s="640">
        <v>11602758.593799999</v>
      </c>
      <c r="N21" s="640"/>
      <c r="O21" s="640">
        <v>0</v>
      </c>
      <c r="P21" s="640"/>
      <c r="Q21" s="640">
        <v>0</v>
      </c>
      <c r="R21" s="641"/>
      <c r="S21" s="703">
        <v>11765033.4038</v>
      </c>
    </row>
    <row r="22" spans="1:19" ht="13.5" thickBot="1">
      <c r="A22" s="88"/>
      <c r="B22" s="89" t="s">
        <v>64</v>
      </c>
      <c r="C22" s="90">
        <v>13905576.3781</v>
      </c>
      <c r="D22" s="90">
        <v>0</v>
      </c>
      <c r="E22" s="90">
        <v>14839614.230000002</v>
      </c>
      <c r="F22" s="90">
        <v>0</v>
      </c>
      <c r="G22" s="90">
        <v>0</v>
      </c>
      <c r="H22" s="90">
        <v>0</v>
      </c>
      <c r="I22" s="90">
        <v>15555131.5855</v>
      </c>
      <c r="J22" s="90">
        <v>0</v>
      </c>
      <c r="K22" s="90">
        <v>0</v>
      </c>
      <c r="L22" s="90">
        <v>0</v>
      </c>
      <c r="M22" s="90">
        <v>189107651.7949</v>
      </c>
      <c r="N22" s="90">
        <v>29823704.537216421</v>
      </c>
      <c r="O22" s="90">
        <v>0</v>
      </c>
      <c r="P22" s="90">
        <v>0</v>
      </c>
      <c r="Q22" s="90">
        <v>0</v>
      </c>
      <c r="R22" s="90">
        <v>0</v>
      </c>
      <c r="S22" s="206">
        <v>229676844.97086644</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workbookViewId="0">
      <pane xSplit="2" ySplit="6" topLeftCell="C7" activePane="bottomRight" state="frozen"/>
      <selection activeCell="B9" sqref="B9"/>
      <selection pane="topRight" activeCell="B9" sqref="B9"/>
      <selection pane="bottomLeft" activeCell="B9" sqref="B9"/>
      <selection pane="bottomRight" activeCell="B2" sqref="B2"/>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7"/>
  </cols>
  <sheetData>
    <row r="1" spans="1:22">
      <c r="A1" s="2" t="s">
        <v>30</v>
      </c>
      <c r="B1" s="3" t="str">
        <f>'Info '!C2</f>
        <v>JSC Ziraat Bank Georgia</v>
      </c>
    </row>
    <row r="2" spans="1:22">
      <c r="A2" s="2" t="s">
        <v>31</v>
      </c>
      <c r="B2" s="630">
        <f>'1. key ratios '!B2</f>
        <v>45565</v>
      </c>
    </row>
    <row r="4" spans="1:22" ht="13.5" thickBot="1">
      <c r="A4" s="4" t="s">
        <v>242</v>
      </c>
      <c r="B4" s="91" t="s">
        <v>50</v>
      </c>
      <c r="V4" s="18" t="s">
        <v>35</v>
      </c>
    </row>
    <row r="5" spans="1:22" ht="12.75" customHeight="1">
      <c r="A5" s="92"/>
      <c r="B5" s="93"/>
      <c r="C5" s="745" t="s">
        <v>169</v>
      </c>
      <c r="D5" s="746"/>
      <c r="E5" s="746"/>
      <c r="F5" s="746"/>
      <c r="G5" s="746"/>
      <c r="H5" s="746"/>
      <c r="I5" s="746"/>
      <c r="J5" s="746"/>
      <c r="K5" s="746"/>
      <c r="L5" s="747"/>
      <c r="M5" s="748" t="s">
        <v>170</v>
      </c>
      <c r="N5" s="749"/>
      <c r="O5" s="749"/>
      <c r="P5" s="749"/>
      <c r="Q5" s="749"/>
      <c r="R5" s="749"/>
      <c r="S5" s="750"/>
      <c r="T5" s="753" t="s">
        <v>240</v>
      </c>
      <c r="U5" s="753" t="s">
        <v>241</v>
      </c>
      <c r="V5" s="751" t="s">
        <v>76</v>
      </c>
    </row>
    <row r="6" spans="1:22" s="52" customFormat="1" ht="102">
      <c r="A6" s="49"/>
      <c r="B6" s="94"/>
      <c r="C6" s="95" t="s">
        <v>65</v>
      </c>
      <c r="D6" s="168" t="s">
        <v>66</v>
      </c>
      <c r="E6" s="122" t="s">
        <v>172</v>
      </c>
      <c r="F6" s="122" t="s">
        <v>173</v>
      </c>
      <c r="G6" s="168" t="s">
        <v>176</v>
      </c>
      <c r="H6" s="168" t="s">
        <v>171</v>
      </c>
      <c r="I6" s="168" t="s">
        <v>67</v>
      </c>
      <c r="J6" s="168" t="s">
        <v>68</v>
      </c>
      <c r="K6" s="96" t="s">
        <v>69</v>
      </c>
      <c r="L6" s="97" t="s">
        <v>70</v>
      </c>
      <c r="M6" s="95" t="s">
        <v>174</v>
      </c>
      <c r="N6" s="96" t="s">
        <v>71</v>
      </c>
      <c r="O6" s="96" t="s">
        <v>72</v>
      </c>
      <c r="P6" s="96" t="s">
        <v>73</v>
      </c>
      <c r="Q6" s="96" t="s">
        <v>74</v>
      </c>
      <c r="R6" s="96" t="s">
        <v>75</v>
      </c>
      <c r="S6" s="188" t="s">
        <v>175</v>
      </c>
      <c r="T6" s="754"/>
      <c r="U6" s="754"/>
      <c r="V6" s="752"/>
    </row>
    <row r="7" spans="1:22" s="87" customFormat="1">
      <c r="A7" s="98">
        <v>1</v>
      </c>
      <c r="B7" s="1" t="s">
        <v>51</v>
      </c>
      <c r="C7" s="99"/>
      <c r="D7" s="86"/>
      <c r="E7" s="86"/>
      <c r="F7" s="86"/>
      <c r="G7" s="86"/>
      <c r="H7" s="86"/>
      <c r="I7" s="86"/>
      <c r="J7" s="86"/>
      <c r="K7" s="86"/>
      <c r="L7" s="100"/>
      <c r="M7" s="99"/>
      <c r="N7" s="86"/>
      <c r="O7" s="86"/>
      <c r="P7" s="86"/>
      <c r="Q7" s="86"/>
      <c r="R7" s="86"/>
      <c r="S7" s="100"/>
      <c r="T7" s="196"/>
      <c r="U7" s="196"/>
      <c r="V7" s="101">
        <f>SUM(C7:S7)</f>
        <v>0</v>
      </c>
    </row>
    <row r="8" spans="1:22" s="87" customFormat="1">
      <c r="A8" s="98">
        <v>2</v>
      </c>
      <c r="B8" s="1" t="s">
        <v>52</v>
      </c>
      <c r="C8" s="99"/>
      <c r="D8" s="86"/>
      <c r="E8" s="86"/>
      <c r="F8" s="86"/>
      <c r="G8" s="86"/>
      <c r="H8" s="86"/>
      <c r="I8" s="86"/>
      <c r="J8" s="86"/>
      <c r="K8" s="86"/>
      <c r="L8" s="100"/>
      <c r="M8" s="99"/>
      <c r="N8" s="86"/>
      <c r="O8" s="86"/>
      <c r="P8" s="86"/>
      <c r="Q8" s="86"/>
      <c r="R8" s="86"/>
      <c r="S8" s="100"/>
      <c r="T8" s="196"/>
      <c r="U8" s="196"/>
      <c r="V8" s="101">
        <f t="shared" ref="V8:V20" si="0">SUM(C8:S8)</f>
        <v>0</v>
      </c>
    </row>
    <row r="9" spans="1:22" s="87" customFormat="1">
      <c r="A9" s="98">
        <v>3</v>
      </c>
      <c r="B9" s="1" t="s">
        <v>165</v>
      </c>
      <c r="C9" s="99"/>
      <c r="D9" s="86"/>
      <c r="E9" s="86"/>
      <c r="F9" s="86"/>
      <c r="G9" s="86"/>
      <c r="H9" s="86"/>
      <c r="I9" s="86"/>
      <c r="J9" s="86"/>
      <c r="K9" s="86"/>
      <c r="L9" s="100"/>
      <c r="M9" s="99"/>
      <c r="N9" s="86"/>
      <c r="O9" s="86"/>
      <c r="P9" s="86"/>
      <c r="Q9" s="86"/>
      <c r="R9" s="86"/>
      <c r="S9" s="100"/>
      <c r="T9" s="196"/>
      <c r="U9" s="196"/>
      <c r="V9" s="101">
        <f t="shared" si="0"/>
        <v>0</v>
      </c>
    </row>
    <row r="10" spans="1:22" s="87" customFormat="1">
      <c r="A10" s="98">
        <v>4</v>
      </c>
      <c r="B10" s="1" t="s">
        <v>53</v>
      </c>
      <c r="C10" s="99"/>
      <c r="D10" s="86"/>
      <c r="E10" s="86"/>
      <c r="F10" s="86"/>
      <c r="G10" s="86"/>
      <c r="H10" s="86"/>
      <c r="I10" s="86"/>
      <c r="J10" s="86"/>
      <c r="K10" s="86"/>
      <c r="L10" s="100"/>
      <c r="M10" s="99"/>
      <c r="N10" s="86"/>
      <c r="O10" s="86"/>
      <c r="P10" s="86"/>
      <c r="Q10" s="86"/>
      <c r="R10" s="86"/>
      <c r="S10" s="100"/>
      <c r="T10" s="196"/>
      <c r="U10" s="196"/>
      <c r="V10" s="101">
        <f t="shared" si="0"/>
        <v>0</v>
      </c>
    </row>
    <row r="11" spans="1:22" s="87" customFormat="1">
      <c r="A11" s="98">
        <v>5</v>
      </c>
      <c r="B11" s="1" t="s">
        <v>54</v>
      </c>
      <c r="C11" s="99"/>
      <c r="D11" s="86"/>
      <c r="E11" s="86"/>
      <c r="F11" s="86"/>
      <c r="G11" s="86"/>
      <c r="H11" s="86"/>
      <c r="I11" s="86"/>
      <c r="J11" s="86"/>
      <c r="K11" s="86"/>
      <c r="L11" s="100"/>
      <c r="M11" s="99"/>
      <c r="N11" s="86"/>
      <c r="O11" s="86"/>
      <c r="P11" s="86"/>
      <c r="Q11" s="86"/>
      <c r="R11" s="86"/>
      <c r="S11" s="100"/>
      <c r="T11" s="196"/>
      <c r="U11" s="196"/>
      <c r="V11" s="101">
        <f t="shared" si="0"/>
        <v>0</v>
      </c>
    </row>
    <row r="12" spans="1:22" s="87" customFormat="1">
      <c r="A12" s="98">
        <v>6</v>
      </c>
      <c r="B12" s="1" t="s">
        <v>55</v>
      </c>
      <c r="C12" s="99"/>
      <c r="D12" s="86"/>
      <c r="E12" s="86"/>
      <c r="F12" s="86"/>
      <c r="G12" s="86"/>
      <c r="H12" s="86"/>
      <c r="I12" s="86"/>
      <c r="J12" s="86"/>
      <c r="K12" s="86"/>
      <c r="L12" s="100"/>
      <c r="M12" s="99"/>
      <c r="N12" s="86"/>
      <c r="O12" s="86"/>
      <c r="P12" s="86"/>
      <c r="Q12" s="86"/>
      <c r="R12" s="86"/>
      <c r="S12" s="100"/>
      <c r="T12" s="196"/>
      <c r="U12" s="196"/>
      <c r="V12" s="101">
        <f t="shared" si="0"/>
        <v>0</v>
      </c>
    </row>
    <row r="13" spans="1:22" s="87" customFormat="1">
      <c r="A13" s="98">
        <v>7</v>
      </c>
      <c r="B13" s="1" t="s">
        <v>56</v>
      </c>
      <c r="C13" s="99"/>
      <c r="D13" s="86"/>
      <c r="E13" s="86"/>
      <c r="F13" s="86"/>
      <c r="G13" s="86"/>
      <c r="H13" s="86"/>
      <c r="I13" s="86"/>
      <c r="J13" s="86"/>
      <c r="K13" s="86"/>
      <c r="L13" s="100"/>
      <c r="M13" s="99"/>
      <c r="N13" s="86"/>
      <c r="O13" s="86"/>
      <c r="P13" s="86"/>
      <c r="Q13" s="86"/>
      <c r="R13" s="86"/>
      <c r="S13" s="100"/>
      <c r="T13" s="196"/>
      <c r="U13" s="196"/>
      <c r="V13" s="101">
        <f t="shared" si="0"/>
        <v>0</v>
      </c>
    </row>
    <row r="14" spans="1:22" s="87" customFormat="1">
      <c r="A14" s="98">
        <v>8</v>
      </c>
      <c r="B14" s="1" t="s">
        <v>57</v>
      </c>
      <c r="C14" s="99"/>
      <c r="D14" s="86"/>
      <c r="E14" s="86"/>
      <c r="F14" s="86"/>
      <c r="G14" s="86"/>
      <c r="H14" s="86"/>
      <c r="I14" s="86"/>
      <c r="J14" s="86"/>
      <c r="K14" s="86"/>
      <c r="L14" s="100"/>
      <c r="M14" s="99"/>
      <c r="N14" s="86"/>
      <c r="O14" s="86"/>
      <c r="P14" s="86"/>
      <c r="Q14" s="86"/>
      <c r="R14" s="86"/>
      <c r="S14" s="100"/>
      <c r="T14" s="196"/>
      <c r="U14" s="196"/>
      <c r="V14" s="101">
        <f t="shared" si="0"/>
        <v>0</v>
      </c>
    </row>
    <row r="15" spans="1:22" s="87" customFormat="1">
      <c r="A15" s="98">
        <v>9</v>
      </c>
      <c r="B15" s="1" t="s">
        <v>58</v>
      </c>
      <c r="C15" s="99"/>
      <c r="D15" s="86"/>
      <c r="E15" s="86"/>
      <c r="F15" s="86"/>
      <c r="G15" s="86"/>
      <c r="H15" s="86"/>
      <c r="I15" s="86"/>
      <c r="J15" s="86"/>
      <c r="K15" s="86"/>
      <c r="L15" s="100"/>
      <c r="M15" s="99"/>
      <c r="N15" s="86"/>
      <c r="O15" s="86"/>
      <c r="P15" s="86"/>
      <c r="Q15" s="86"/>
      <c r="R15" s="86"/>
      <c r="S15" s="100"/>
      <c r="T15" s="196"/>
      <c r="U15" s="196"/>
      <c r="V15" s="101">
        <f t="shared" si="0"/>
        <v>0</v>
      </c>
    </row>
    <row r="16" spans="1:22" s="87" customFormat="1">
      <c r="A16" s="98">
        <v>10</v>
      </c>
      <c r="B16" s="1" t="s">
        <v>59</v>
      </c>
      <c r="C16" s="99"/>
      <c r="D16" s="86"/>
      <c r="E16" s="86"/>
      <c r="F16" s="86"/>
      <c r="G16" s="86"/>
      <c r="H16" s="86"/>
      <c r="I16" s="86"/>
      <c r="J16" s="86"/>
      <c r="K16" s="86"/>
      <c r="L16" s="100"/>
      <c r="M16" s="99"/>
      <c r="N16" s="86"/>
      <c r="O16" s="86"/>
      <c r="P16" s="86"/>
      <c r="Q16" s="86"/>
      <c r="R16" s="86"/>
      <c r="S16" s="100"/>
      <c r="T16" s="196"/>
      <c r="U16" s="196"/>
      <c r="V16" s="101">
        <f t="shared" si="0"/>
        <v>0</v>
      </c>
    </row>
    <row r="17" spans="1:22" s="87" customFormat="1">
      <c r="A17" s="98">
        <v>11</v>
      </c>
      <c r="B17" s="1" t="s">
        <v>60</v>
      </c>
      <c r="C17" s="99"/>
      <c r="D17" s="86"/>
      <c r="E17" s="86"/>
      <c r="F17" s="86"/>
      <c r="G17" s="86"/>
      <c r="H17" s="86"/>
      <c r="I17" s="86"/>
      <c r="J17" s="86"/>
      <c r="K17" s="86"/>
      <c r="L17" s="100"/>
      <c r="M17" s="99"/>
      <c r="N17" s="86"/>
      <c r="O17" s="86"/>
      <c r="P17" s="86"/>
      <c r="Q17" s="86"/>
      <c r="R17" s="86"/>
      <c r="S17" s="100"/>
      <c r="T17" s="196"/>
      <c r="U17" s="196"/>
      <c r="V17" s="101">
        <f t="shared" si="0"/>
        <v>0</v>
      </c>
    </row>
    <row r="18" spans="1:22" s="87" customFormat="1">
      <c r="A18" s="98">
        <v>12</v>
      </c>
      <c r="B18" s="1" t="s">
        <v>61</v>
      </c>
      <c r="C18" s="99"/>
      <c r="D18" s="86"/>
      <c r="E18" s="86"/>
      <c r="F18" s="86"/>
      <c r="G18" s="86"/>
      <c r="H18" s="86"/>
      <c r="I18" s="86"/>
      <c r="J18" s="86"/>
      <c r="K18" s="86"/>
      <c r="L18" s="100"/>
      <c r="M18" s="99"/>
      <c r="N18" s="86"/>
      <c r="O18" s="86"/>
      <c r="P18" s="86"/>
      <c r="Q18" s="86"/>
      <c r="R18" s="86"/>
      <c r="S18" s="100"/>
      <c r="T18" s="196"/>
      <c r="U18" s="196"/>
      <c r="V18" s="101">
        <f t="shared" si="0"/>
        <v>0</v>
      </c>
    </row>
    <row r="19" spans="1:22" s="87" customFormat="1">
      <c r="A19" s="98">
        <v>13</v>
      </c>
      <c r="B19" s="1" t="s">
        <v>62</v>
      </c>
      <c r="C19" s="99"/>
      <c r="D19" s="86"/>
      <c r="E19" s="86"/>
      <c r="F19" s="86"/>
      <c r="G19" s="86"/>
      <c r="H19" s="86"/>
      <c r="I19" s="86"/>
      <c r="J19" s="86"/>
      <c r="K19" s="86"/>
      <c r="L19" s="100"/>
      <c r="M19" s="99"/>
      <c r="N19" s="86"/>
      <c r="O19" s="86"/>
      <c r="P19" s="86"/>
      <c r="Q19" s="86"/>
      <c r="R19" s="86"/>
      <c r="S19" s="100"/>
      <c r="T19" s="196"/>
      <c r="U19" s="196"/>
      <c r="V19" s="101">
        <f t="shared" si="0"/>
        <v>0</v>
      </c>
    </row>
    <row r="20" spans="1:22" s="87" customFormat="1">
      <c r="A20" s="98">
        <v>14</v>
      </c>
      <c r="B20" s="1" t="s">
        <v>63</v>
      </c>
      <c r="C20" s="99"/>
      <c r="D20" s="86"/>
      <c r="E20" s="86"/>
      <c r="F20" s="86"/>
      <c r="G20" s="86"/>
      <c r="H20" s="86"/>
      <c r="I20" s="86"/>
      <c r="J20" s="86"/>
      <c r="K20" s="86"/>
      <c r="L20" s="100"/>
      <c r="M20" s="99"/>
      <c r="N20" s="86"/>
      <c r="O20" s="86"/>
      <c r="P20" s="86"/>
      <c r="Q20" s="86"/>
      <c r="R20" s="86"/>
      <c r="S20" s="100"/>
      <c r="T20" s="196"/>
      <c r="U20" s="196"/>
      <c r="V20" s="101">
        <f t="shared" si="0"/>
        <v>0</v>
      </c>
    </row>
    <row r="21" spans="1:22" ht="13.5" thickBot="1">
      <c r="A21" s="88"/>
      <c r="B21" s="102" t="s">
        <v>64</v>
      </c>
      <c r="C21" s="103">
        <f>SUM(C7:C20)</f>
        <v>0</v>
      </c>
      <c r="D21" s="90">
        <f t="shared" ref="D21:V21" si="1">SUM(D7:D20)</f>
        <v>0</v>
      </c>
      <c r="E21" s="90">
        <f t="shared" si="1"/>
        <v>0</v>
      </c>
      <c r="F21" s="90">
        <f t="shared" si="1"/>
        <v>0</v>
      </c>
      <c r="G21" s="90">
        <f t="shared" si="1"/>
        <v>0</v>
      </c>
      <c r="H21" s="90">
        <f t="shared" si="1"/>
        <v>0</v>
      </c>
      <c r="I21" s="90">
        <f t="shared" si="1"/>
        <v>0</v>
      </c>
      <c r="J21" s="90">
        <f t="shared" si="1"/>
        <v>0</v>
      </c>
      <c r="K21" s="90">
        <f t="shared" si="1"/>
        <v>0</v>
      </c>
      <c r="L21" s="104">
        <f t="shared" si="1"/>
        <v>0</v>
      </c>
      <c r="M21" s="103">
        <f t="shared" si="1"/>
        <v>0</v>
      </c>
      <c r="N21" s="90">
        <f t="shared" si="1"/>
        <v>0</v>
      </c>
      <c r="O21" s="90">
        <f t="shared" si="1"/>
        <v>0</v>
      </c>
      <c r="P21" s="90">
        <f t="shared" si="1"/>
        <v>0</v>
      </c>
      <c r="Q21" s="90">
        <f t="shared" si="1"/>
        <v>0</v>
      </c>
      <c r="R21" s="90">
        <f t="shared" si="1"/>
        <v>0</v>
      </c>
      <c r="S21" s="104">
        <f>SUM(S7:S20)</f>
        <v>0</v>
      </c>
      <c r="T21" s="104">
        <f>SUM(T7:T20)</f>
        <v>0</v>
      </c>
      <c r="U21" s="104">
        <f t="shared" ref="U21" si="2">SUM(U7:U20)</f>
        <v>0</v>
      </c>
      <c r="V21" s="105">
        <f t="shared" si="1"/>
        <v>0</v>
      </c>
    </row>
    <row r="24" spans="1:22">
      <c r="A24" s="7"/>
      <c r="B24" s="7"/>
      <c r="C24" s="26"/>
      <c r="D24" s="26"/>
      <c r="E24" s="26"/>
    </row>
    <row r="25" spans="1:22">
      <c r="A25" s="106"/>
      <c r="B25" s="106"/>
      <c r="C25" s="7"/>
      <c r="D25" s="26"/>
      <c r="E25" s="26"/>
    </row>
    <row r="26" spans="1:22">
      <c r="A26" s="106"/>
      <c r="B26" s="27"/>
      <c r="C26" s="7"/>
      <c r="D26" s="26"/>
      <c r="E26" s="26"/>
    </row>
    <row r="27" spans="1:22">
      <c r="A27" s="106"/>
      <c r="B27" s="106"/>
      <c r="C27" s="7"/>
      <c r="D27" s="26"/>
      <c r="E27" s="26"/>
    </row>
    <row r="28" spans="1:22">
      <c r="A28" s="106"/>
      <c r="B28" s="27"/>
      <c r="C28" s="7"/>
      <c r="D28" s="26"/>
      <c r="E28" s="26"/>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Normal="100" workbookViewId="0">
      <pane xSplit="1" ySplit="7" topLeftCell="B8" activePane="bottomRight" state="frozen"/>
      <selection activeCell="B9" sqref="B9"/>
      <selection pane="topRight" activeCell="B9" sqref="B9"/>
      <selection pane="bottomLeft" activeCell="B9" sqref="B9"/>
      <selection pane="bottomRight" activeCell="G22" sqref="C8:G22"/>
    </sheetView>
  </sheetViews>
  <sheetFormatPr defaultColWidth="9.140625" defaultRowHeight="12.75"/>
  <cols>
    <col min="1" max="1" width="10.5703125" style="4" bestFit="1" customWidth="1"/>
    <col min="2" max="2" width="101.85546875" style="4" customWidth="1"/>
    <col min="3" max="3" width="13.7109375" style="197" customWidth="1"/>
    <col min="4" max="4" width="14.85546875" style="197" bestFit="1" customWidth="1"/>
    <col min="5" max="5" width="17.7109375" style="197" customWidth="1"/>
    <col min="6" max="6" width="15.85546875" style="197" customWidth="1"/>
    <col min="7" max="7" width="17.42578125" style="197" customWidth="1"/>
    <col min="8" max="8" width="15.28515625" style="197" customWidth="1"/>
    <col min="9" max="16384" width="9.140625" style="17"/>
  </cols>
  <sheetData>
    <row r="1" spans="1:9">
      <c r="A1" s="2" t="s">
        <v>30</v>
      </c>
      <c r="B1" s="4" t="str">
        <f>'Info '!C2</f>
        <v>JSC Ziraat Bank Georgia</v>
      </c>
      <c r="C1" s="3"/>
    </row>
    <row r="2" spans="1:9">
      <c r="A2" s="2" t="s">
        <v>31</v>
      </c>
      <c r="B2" s="630">
        <f>'1. key ratios '!B2</f>
        <v>45565</v>
      </c>
      <c r="C2" s="329"/>
    </row>
    <row r="4" spans="1:9" ht="13.5" thickBot="1">
      <c r="A4" s="2" t="s">
        <v>150</v>
      </c>
      <c r="B4" s="91" t="s">
        <v>251</v>
      </c>
    </row>
    <row r="5" spans="1:9">
      <c r="A5" s="92"/>
      <c r="B5" s="107"/>
      <c r="C5" s="198" t="s">
        <v>0</v>
      </c>
      <c r="D5" s="198" t="s">
        <v>1</v>
      </c>
      <c r="E5" s="198" t="s">
        <v>2</v>
      </c>
      <c r="F5" s="198" t="s">
        <v>3</v>
      </c>
      <c r="G5" s="199" t="s">
        <v>4</v>
      </c>
      <c r="H5" s="200" t="s">
        <v>5</v>
      </c>
      <c r="I5" s="108"/>
    </row>
    <row r="6" spans="1:9" s="108" customFormat="1" ht="12.75" customHeight="1">
      <c r="A6" s="109"/>
      <c r="B6" s="757" t="s">
        <v>149</v>
      </c>
      <c r="C6" s="759" t="s">
        <v>244</v>
      </c>
      <c r="D6" s="761" t="s">
        <v>243</v>
      </c>
      <c r="E6" s="762"/>
      <c r="F6" s="759" t="s">
        <v>248</v>
      </c>
      <c r="G6" s="759" t="s">
        <v>249</v>
      </c>
      <c r="H6" s="755" t="s">
        <v>247</v>
      </c>
    </row>
    <row r="7" spans="1:9" ht="38.25">
      <c r="A7" s="111"/>
      <c r="B7" s="758"/>
      <c r="C7" s="760"/>
      <c r="D7" s="201" t="s">
        <v>246</v>
      </c>
      <c r="E7" s="201" t="s">
        <v>245</v>
      </c>
      <c r="F7" s="760"/>
      <c r="G7" s="760"/>
      <c r="H7" s="756"/>
      <c r="I7" s="108"/>
    </row>
    <row r="8" spans="1:9">
      <c r="A8" s="109">
        <v>1</v>
      </c>
      <c r="B8" s="1" t="s">
        <v>51</v>
      </c>
      <c r="C8" s="640">
        <v>32047877.093500003</v>
      </c>
      <c r="D8" s="640">
        <v>0</v>
      </c>
      <c r="E8" s="640">
        <v>0</v>
      </c>
      <c r="F8" s="640">
        <v>26240674.1675</v>
      </c>
      <c r="G8" s="641">
        <v>26240674.1675</v>
      </c>
      <c r="H8" s="203">
        <v>0.81879601856130968</v>
      </c>
    </row>
    <row r="9" spans="1:9" ht="15" customHeight="1">
      <c r="A9" s="109">
        <v>2</v>
      </c>
      <c r="B9" s="1" t="s">
        <v>52</v>
      </c>
      <c r="C9" s="640">
        <v>0</v>
      </c>
      <c r="D9" s="640">
        <v>0</v>
      </c>
      <c r="E9" s="640">
        <v>0</v>
      </c>
      <c r="F9" s="640">
        <v>0</v>
      </c>
      <c r="G9" s="641">
        <v>0</v>
      </c>
      <c r="H9" s="203" t="e">
        <v>#DIV/0!</v>
      </c>
    </row>
    <row r="10" spans="1:9">
      <c r="A10" s="109">
        <v>3</v>
      </c>
      <c r="B10" s="1" t="s">
        <v>165</v>
      </c>
      <c r="C10" s="640">
        <v>0</v>
      </c>
      <c r="D10" s="640">
        <v>0</v>
      </c>
      <c r="E10" s="640">
        <v>0</v>
      </c>
      <c r="F10" s="640">
        <v>0</v>
      </c>
      <c r="G10" s="641">
        <v>0</v>
      </c>
      <c r="H10" s="203" t="e">
        <v>#DIV/0!</v>
      </c>
    </row>
    <row r="11" spans="1:9">
      <c r="A11" s="109">
        <v>4</v>
      </c>
      <c r="B11" s="1" t="s">
        <v>53</v>
      </c>
      <c r="C11" s="640">
        <v>0</v>
      </c>
      <c r="D11" s="640">
        <v>0</v>
      </c>
      <c r="E11" s="640">
        <v>0</v>
      </c>
      <c r="F11" s="640">
        <v>0</v>
      </c>
      <c r="G11" s="641">
        <v>0</v>
      </c>
      <c r="H11" s="203" t="e">
        <v>#DIV/0!</v>
      </c>
    </row>
    <row r="12" spans="1:9">
      <c r="A12" s="109">
        <v>5</v>
      </c>
      <c r="B12" s="1" t="s">
        <v>54</v>
      </c>
      <c r="C12" s="640">
        <v>0</v>
      </c>
      <c r="D12" s="640">
        <v>0</v>
      </c>
      <c r="E12" s="640">
        <v>0</v>
      </c>
      <c r="F12" s="640">
        <v>0</v>
      </c>
      <c r="G12" s="641">
        <v>0</v>
      </c>
      <c r="H12" s="203" t="e">
        <v>#DIV/0!</v>
      </c>
    </row>
    <row r="13" spans="1:9">
      <c r="A13" s="109">
        <v>6</v>
      </c>
      <c r="B13" s="1" t="s">
        <v>55</v>
      </c>
      <c r="C13" s="640">
        <v>27583029.295500003</v>
      </c>
      <c r="D13" s="640">
        <v>0</v>
      </c>
      <c r="E13" s="640">
        <v>0</v>
      </c>
      <c r="F13" s="640">
        <v>10183145.33475</v>
      </c>
      <c r="G13" s="641">
        <v>10183145.33475</v>
      </c>
      <c r="H13" s="203">
        <v>0.36918154368241624</v>
      </c>
    </row>
    <row r="14" spans="1:9">
      <c r="A14" s="109">
        <v>7</v>
      </c>
      <c r="B14" s="1" t="s">
        <v>56</v>
      </c>
      <c r="C14" s="640">
        <v>71629776.606299996</v>
      </c>
      <c r="D14" s="640">
        <v>50341927.89750424</v>
      </c>
      <c r="E14" s="640">
        <v>24752838.28638212</v>
      </c>
      <c r="F14" s="640">
        <v>96382614.89268212</v>
      </c>
      <c r="G14" s="641">
        <v>96382614.89268212</v>
      </c>
      <c r="H14" s="203">
        <v>1</v>
      </c>
    </row>
    <row r="15" spans="1:9">
      <c r="A15" s="109">
        <v>8</v>
      </c>
      <c r="B15" s="1" t="s">
        <v>57</v>
      </c>
      <c r="C15" s="640">
        <v>80034510.921299994</v>
      </c>
      <c r="D15" s="640">
        <v>10987148.167668601</v>
      </c>
      <c r="E15" s="640">
        <v>5070866.2508343011</v>
      </c>
      <c r="F15" s="640">
        <v>85105377.172134295</v>
      </c>
      <c r="G15" s="641">
        <v>85105377.172134295</v>
      </c>
      <c r="H15" s="203">
        <v>1</v>
      </c>
    </row>
    <row r="16" spans="1:9">
      <c r="A16" s="109">
        <v>9</v>
      </c>
      <c r="B16" s="1" t="s">
        <v>58</v>
      </c>
      <c r="C16" s="640">
        <v>0</v>
      </c>
      <c r="D16" s="640">
        <v>0</v>
      </c>
      <c r="E16" s="640">
        <v>0</v>
      </c>
      <c r="F16" s="640">
        <v>0</v>
      </c>
      <c r="G16" s="641">
        <v>0</v>
      </c>
      <c r="H16" s="203" t="e">
        <v>#DIV/0!</v>
      </c>
    </row>
    <row r="17" spans="1:8">
      <c r="A17" s="109">
        <v>10</v>
      </c>
      <c r="B17" s="1" t="s">
        <v>59</v>
      </c>
      <c r="C17" s="640">
        <v>0</v>
      </c>
      <c r="D17" s="640">
        <v>0</v>
      </c>
      <c r="E17" s="640">
        <v>0</v>
      </c>
      <c r="F17" s="640">
        <v>0</v>
      </c>
      <c r="G17" s="641">
        <v>0</v>
      </c>
      <c r="H17" s="203" t="e">
        <v>#DIV/0!</v>
      </c>
    </row>
    <row r="18" spans="1:8">
      <c r="A18" s="109">
        <v>11</v>
      </c>
      <c r="B18" s="1" t="s">
        <v>60</v>
      </c>
      <c r="C18" s="640">
        <v>0</v>
      </c>
      <c r="D18" s="640">
        <v>0</v>
      </c>
      <c r="E18" s="640">
        <v>0</v>
      </c>
      <c r="F18" s="640">
        <v>0</v>
      </c>
      <c r="G18" s="641">
        <v>0</v>
      </c>
      <c r="H18" s="203" t="e">
        <v>#DIV/0!</v>
      </c>
    </row>
    <row r="19" spans="1:8">
      <c r="A19" s="109">
        <v>12</v>
      </c>
      <c r="B19" s="1" t="s">
        <v>61</v>
      </c>
      <c r="C19" s="640">
        <v>0</v>
      </c>
      <c r="D19" s="640">
        <v>0</v>
      </c>
      <c r="E19" s="640">
        <v>0</v>
      </c>
      <c r="F19" s="640">
        <v>0</v>
      </c>
      <c r="G19" s="641">
        <v>0</v>
      </c>
      <c r="H19" s="203" t="e">
        <v>#DIV/0!</v>
      </c>
    </row>
    <row r="20" spans="1:8">
      <c r="A20" s="109">
        <v>13</v>
      </c>
      <c r="B20" s="1" t="s">
        <v>144</v>
      </c>
      <c r="C20" s="640">
        <v>0</v>
      </c>
      <c r="D20" s="640">
        <v>0</v>
      </c>
      <c r="E20" s="640">
        <v>0</v>
      </c>
      <c r="F20" s="640">
        <v>0</v>
      </c>
      <c r="G20" s="641">
        <v>0</v>
      </c>
      <c r="H20" s="203" t="e">
        <v>#DIV/0!</v>
      </c>
    </row>
    <row r="21" spans="1:8">
      <c r="A21" s="109">
        <v>14</v>
      </c>
      <c r="B21" s="1" t="s">
        <v>63</v>
      </c>
      <c r="C21" s="640">
        <v>22112780.071900003</v>
      </c>
      <c r="D21" s="640">
        <v>0</v>
      </c>
      <c r="E21" s="640">
        <v>0</v>
      </c>
      <c r="F21" s="640">
        <v>11765033.4038</v>
      </c>
      <c r="G21" s="641">
        <v>11765033.4038</v>
      </c>
      <c r="H21" s="203">
        <v>0.53204677862963567</v>
      </c>
    </row>
    <row r="22" spans="1:8" ht="13.5" thickBot="1">
      <c r="A22" s="112"/>
      <c r="B22" s="113" t="s">
        <v>64</v>
      </c>
      <c r="C22" s="202">
        <v>233407973.9885</v>
      </c>
      <c r="D22" s="202">
        <v>61329076.065172844</v>
      </c>
      <c r="E22" s="202">
        <v>29823704.537216421</v>
      </c>
      <c r="F22" s="202">
        <v>229676844.97086644</v>
      </c>
      <c r="G22" s="202">
        <v>229676844.97086644</v>
      </c>
      <c r="H22" s="204">
        <v>0.87252737306246431</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90" zoomScaleNormal="90" workbookViewId="0">
      <pane xSplit="2" ySplit="6" topLeftCell="C7" activePane="bottomRight" state="frozen"/>
      <selection pane="topRight" activeCell="C1" sqref="C1"/>
      <selection pane="bottomLeft" activeCell="A6" sqref="A6"/>
      <selection pane="bottomRight" activeCell="H41" sqref="H41"/>
    </sheetView>
  </sheetViews>
  <sheetFormatPr defaultColWidth="9.140625" defaultRowHeight="12.75"/>
  <cols>
    <col min="1" max="1" width="10.5703125" style="197" bestFit="1" customWidth="1"/>
    <col min="2" max="2" width="104.140625" style="197" customWidth="1"/>
    <col min="3" max="11" width="12.7109375" style="197" customWidth="1"/>
    <col min="12" max="16384" width="9.140625" style="197"/>
  </cols>
  <sheetData>
    <row r="1" spans="1:11">
      <c r="A1" s="197" t="s">
        <v>30</v>
      </c>
      <c r="B1" s="3" t="str">
        <f>'Info '!C2</f>
        <v>JSC Ziraat Bank Georgia</v>
      </c>
    </row>
    <row r="2" spans="1:11">
      <c r="A2" s="197" t="s">
        <v>31</v>
      </c>
      <c r="B2" s="630">
        <f>'1. key ratios '!B2</f>
        <v>45565</v>
      </c>
      <c r="C2" s="215"/>
      <c r="D2" s="215"/>
    </row>
    <row r="3" spans="1:11">
      <c r="B3" s="215"/>
      <c r="C3" s="215"/>
      <c r="D3" s="215"/>
    </row>
    <row r="4" spans="1:11" ht="13.5" thickBot="1">
      <c r="A4" s="197" t="s">
        <v>146</v>
      </c>
      <c r="B4" s="245" t="s">
        <v>252</v>
      </c>
      <c r="C4" s="215"/>
      <c r="D4" s="215"/>
    </row>
    <row r="5" spans="1:11" ht="30" customHeight="1">
      <c r="A5" s="763"/>
      <c r="B5" s="764"/>
      <c r="C5" s="765" t="s">
        <v>302</v>
      </c>
      <c r="D5" s="765"/>
      <c r="E5" s="765"/>
      <c r="F5" s="765" t="s">
        <v>303</v>
      </c>
      <c r="G5" s="765"/>
      <c r="H5" s="765"/>
      <c r="I5" s="765" t="s">
        <v>304</v>
      </c>
      <c r="J5" s="765"/>
      <c r="K5" s="766"/>
    </row>
    <row r="6" spans="1:11">
      <c r="A6" s="216"/>
      <c r="B6" s="217"/>
      <c r="C6" s="19" t="s">
        <v>32</v>
      </c>
      <c r="D6" s="19" t="s">
        <v>33</v>
      </c>
      <c r="E6" s="19" t="s">
        <v>34</v>
      </c>
      <c r="F6" s="19" t="s">
        <v>32</v>
      </c>
      <c r="G6" s="19" t="s">
        <v>33</v>
      </c>
      <c r="H6" s="19" t="s">
        <v>34</v>
      </c>
      <c r="I6" s="19" t="s">
        <v>32</v>
      </c>
      <c r="J6" s="19" t="s">
        <v>33</v>
      </c>
      <c r="K6" s="19" t="s">
        <v>34</v>
      </c>
    </row>
    <row r="7" spans="1:11">
      <c r="A7" s="218" t="s">
        <v>255</v>
      </c>
      <c r="B7" s="219"/>
      <c r="C7" s="219"/>
      <c r="D7" s="219"/>
      <c r="E7" s="219"/>
      <c r="F7" s="219"/>
      <c r="G7" s="219"/>
      <c r="H7" s="219"/>
      <c r="I7" s="219"/>
      <c r="J7" s="219"/>
      <c r="K7" s="220"/>
    </row>
    <row r="8" spans="1:11">
      <c r="A8" s="221">
        <v>1</v>
      </c>
      <c r="B8" s="222" t="s">
        <v>253</v>
      </c>
      <c r="C8" s="561"/>
      <c r="D8" s="561"/>
      <c r="E8" s="561"/>
      <c r="F8" s="223">
        <v>41651746.7596737</v>
      </c>
      <c r="G8" s="223">
        <v>95502162.950101107</v>
      </c>
      <c r="H8" s="223">
        <v>137153909.70977479</v>
      </c>
      <c r="I8" s="223">
        <v>22170229.986847904</v>
      </c>
      <c r="J8" s="223">
        <v>61649197.536393501</v>
      </c>
      <c r="K8" s="224">
        <v>83819427.523241401</v>
      </c>
    </row>
    <row r="9" spans="1:11">
      <c r="A9" s="218" t="s">
        <v>256</v>
      </c>
      <c r="B9" s="219"/>
      <c r="C9" s="648"/>
      <c r="D9" s="648"/>
      <c r="E9" s="648"/>
      <c r="F9" s="648"/>
      <c r="G9" s="648"/>
      <c r="H9" s="648"/>
      <c r="I9" s="648"/>
      <c r="J9" s="648"/>
      <c r="K9" s="220"/>
    </row>
    <row r="10" spans="1:11">
      <c r="A10" s="225">
        <v>2</v>
      </c>
      <c r="B10" s="226" t="s">
        <v>264</v>
      </c>
      <c r="C10" s="649">
        <v>9402879.2269538995</v>
      </c>
      <c r="D10" s="650">
        <v>58804289.747176103</v>
      </c>
      <c r="E10" s="650">
        <v>68207168.974130005</v>
      </c>
      <c r="F10" s="650">
        <v>3366939.6189813442</v>
      </c>
      <c r="G10" s="650">
        <v>19804926.209794603</v>
      </c>
      <c r="H10" s="650">
        <v>23171865.828775946</v>
      </c>
      <c r="I10" s="650">
        <v>774082.05395634007</v>
      </c>
      <c r="J10" s="650">
        <v>4810313.8009945005</v>
      </c>
      <c r="K10" s="227">
        <v>5584395.8549508406</v>
      </c>
    </row>
    <row r="11" spans="1:11">
      <c r="A11" s="225">
        <v>3</v>
      </c>
      <c r="B11" s="226" t="s">
        <v>258</v>
      </c>
      <c r="C11" s="649">
        <v>59189635.393365897</v>
      </c>
      <c r="D11" s="650">
        <v>155688581.8100529</v>
      </c>
      <c r="E11" s="650">
        <v>214878217.20341879</v>
      </c>
      <c r="F11" s="650">
        <v>21636520.969074849</v>
      </c>
      <c r="G11" s="650">
        <v>49451496.554896675</v>
      </c>
      <c r="H11" s="650">
        <v>71088017.523971528</v>
      </c>
      <c r="I11" s="650">
        <v>16509050.150004469</v>
      </c>
      <c r="J11" s="650">
        <v>79820760.608327597</v>
      </c>
      <c r="K11" s="227">
        <v>96329810.758332074</v>
      </c>
    </row>
    <row r="12" spans="1:11">
      <c r="A12" s="225">
        <v>4</v>
      </c>
      <c r="B12" s="226" t="s">
        <v>259</v>
      </c>
      <c r="C12" s="649">
        <v>0</v>
      </c>
      <c r="D12" s="650">
        <v>0</v>
      </c>
      <c r="E12" s="650">
        <v>0</v>
      </c>
      <c r="F12" s="650">
        <v>0</v>
      </c>
      <c r="G12" s="650">
        <v>0</v>
      </c>
      <c r="H12" s="650">
        <v>0</v>
      </c>
      <c r="I12" s="650">
        <v>0</v>
      </c>
      <c r="J12" s="650">
        <v>0</v>
      </c>
      <c r="K12" s="227">
        <v>0</v>
      </c>
    </row>
    <row r="13" spans="1:11">
      <c r="A13" s="225">
        <v>5</v>
      </c>
      <c r="B13" s="226" t="s">
        <v>267</v>
      </c>
      <c r="C13" s="649">
        <v>43862213.016194895</v>
      </c>
      <c r="D13" s="650">
        <v>74123971.748116598</v>
      </c>
      <c r="E13" s="650">
        <v>117986184.76431149</v>
      </c>
      <c r="F13" s="650">
        <v>6059277.7065650532</v>
      </c>
      <c r="G13" s="650">
        <v>8634030.4086361155</v>
      </c>
      <c r="H13" s="650">
        <v>14693308.115201168</v>
      </c>
      <c r="I13" s="650">
        <v>2477486.9444021252</v>
      </c>
      <c r="J13" s="650">
        <v>3896149.3882337506</v>
      </c>
      <c r="K13" s="227">
        <v>6373636.3326358758</v>
      </c>
    </row>
    <row r="14" spans="1:11">
      <c r="A14" s="225">
        <v>6</v>
      </c>
      <c r="B14" s="226" t="s">
        <v>298</v>
      </c>
      <c r="C14" s="649"/>
      <c r="D14" s="650"/>
      <c r="E14" s="650"/>
      <c r="F14" s="650">
        <v>0</v>
      </c>
      <c r="G14" s="650">
        <v>0</v>
      </c>
      <c r="H14" s="650">
        <v>0</v>
      </c>
      <c r="I14" s="650"/>
      <c r="J14" s="650"/>
      <c r="K14" s="227"/>
    </row>
    <row r="15" spans="1:11">
      <c r="A15" s="225">
        <v>7</v>
      </c>
      <c r="B15" s="226" t="s">
        <v>299</v>
      </c>
      <c r="C15" s="649">
        <v>360375.24739069998</v>
      </c>
      <c r="D15" s="650">
        <v>2851091.3434591996</v>
      </c>
      <c r="E15" s="650">
        <v>3211466.5908498997</v>
      </c>
      <c r="F15" s="650">
        <v>1713.0835869</v>
      </c>
      <c r="G15" s="650">
        <v>0</v>
      </c>
      <c r="H15" s="650">
        <v>1713.0835869</v>
      </c>
      <c r="I15" s="650">
        <v>1713.0835869</v>
      </c>
      <c r="J15" s="650">
        <v>0</v>
      </c>
      <c r="K15" s="227">
        <v>1713.0835869</v>
      </c>
    </row>
    <row r="16" spans="1:11">
      <c r="A16" s="225">
        <v>8</v>
      </c>
      <c r="B16" s="228" t="s">
        <v>260</v>
      </c>
      <c r="C16" s="649">
        <v>112815102.8839054</v>
      </c>
      <c r="D16" s="650">
        <v>291467934.64880478</v>
      </c>
      <c r="E16" s="650">
        <v>404283037.53271013</v>
      </c>
      <c r="F16" s="650">
        <v>31064451.378208145</v>
      </c>
      <c r="G16" s="650">
        <v>77890453.173327386</v>
      </c>
      <c r="H16" s="650">
        <v>108954904.55153555</v>
      </c>
      <c r="I16" s="650">
        <v>19762332.231949836</v>
      </c>
      <c r="J16" s="650">
        <v>88527223.797555849</v>
      </c>
      <c r="K16" s="227">
        <v>108289556.0295057</v>
      </c>
    </row>
    <row r="17" spans="1:11">
      <c r="A17" s="218" t="s">
        <v>257</v>
      </c>
      <c r="B17" s="219"/>
      <c r="C17" s="648"/>
      <c r="D17" s="648"/>
      <c r="E17" s="648"/>
      <c r="F17" s="648"/>
      <c r="G17" s="648"/>
      <c r="H17" s="648"/>
      <c r="I17" s="648"/>
      <c r="J17" s="648"/>
      <c r="K17" s="220"/>
    </row>
    <row r="18" spans="1:11">
      <c r="A18" s="225">
        <v>9</v>
      </c>
      <c r="B18" s="226" t="s">
        <v>263</v>
      </c>
      <c r="C18" s="649">
        <v>0</v>
      </c>
      <c r="D18" s="650">
        <v>0</v>
      </c>
      <c r="E18" s="650">
        <v>0</v>
      </c>
      <c r="F18" s="650"/>
      <c r="G18" s="650"/>
      <c r="H18" s="650">
        <v>0</v>
      </c>
      <c r="I18" s="650">
        <v>0</v>
      </c>
      <c r="J18" s="650">
        <v>0</v>
      </c>
      <c r="K18" s="227">
        <v>0</v>
      </c>
    </row>
    <row r="19" spans="1:11">
      <c r="A19" s="225">
        <v>10</v>
      </c>
      <c r="B19" s="226" t="s">
        <v>300</v>
      </c>
      <c r="C19" s="649">
        <v>161620223.8213048</v>
      </c>
      <c r="D19" s="650">
        <v>130860989.1211085</v>
      </c>
      <c r="E19" s="650">
        <v>292481212.94241333</v>
      </c>
      <c r="F19" s="650">
        <v>3533676.5339345997</v>
      </c>
      <c r="G19" s="650">
        <v>2306623.6786451</v>
      </c>
      <c r="H19" s="650">
        <v>5840300.2125796992</v>
      </c>
      <c r="I19" s="650">
        <v>23015193.306760397</v>
      </c>
      <c r="J19" s="650">
        <v>36300119.860072203</v>
      </c>
      <c r="K19" s="227">
        <v>59315313.166832596</v>
      </c>
    </row>
    <row r="20" spans="1:11">
      <c r="A20" s="225">
        <v>11</v>
      </c>
      <c r="B20" s="226" t="s">
        <v>262</v>
      </c>
      <c r="C20" s="649">
        <v>173767.30728199997</v>
      </c>
      <c r="D20" s="650">
        <v>39343.287948600002</v>
      </c>
      <c r="E20" s="650">
        <v>213110.59523059998</v>
      </c>
      <c r="F20" s="650">
        <v>14130.4347825</v>
      </c>
      <c r="G20" s="650">
        <v>0</v>
      </c>
      <c r="H20" s="650">
        <v>14130.4347825</v>
      </c>
      <c r="I20" s="650">
        <v>14130.4347825</v>
      </c>
      <c r="J20" s="650">
        <v>0</v>
      </c>
      <c r="K20" s="227">
        <v>14130.4347825</v>
      </c>
    </row>
    <row r="21" spans="1:11" ht="13.5" thickBot="1">
      <c r="A21" s="229">
        <v>12</v>
      </c>
      <c r="B21" s="230" t="s">
        <v>261</v>
      </c>
      <c r="C21" s="231">
        <v>161793991.1285868</v>
      </c>
      <c r="D21" s="232">
        <v>130900332.4090571</v>
      </c>
      <c r="E21" s="231">
        <v>292694323.53764391</v>
      </c>
      <c r="F21" s="232">
        <v>3547806.9687170996</v>
      </c>
      <c r="G21" s="232">
        <v>2306623.6786451</v>
      </c>
      <c r="H21" s="232">
        <v>5854430.6473621996</v>
      </c>
      <c r="I21" s="232">
        <v>23029323.741542898</v>
      </c>
      <c r="J21" s="232">
        <v>36300119.860072203</v>
      </c>
      <c r="K21" s="233">
        <v>59329443.601615094</v>
      </c>
    </row>
    <row r="22" spans="1:11" ht="38.25" customHeight="1" thickBot="1">
      <c r="A22" s="234"/>
      <c r="B22" s="235"/>
      <c r="C22" s="235"/>
      <c r="D22" s="235"/>
      <c r="E22" s="235"/>
      <c r="F22" s="767" t="s">
        <v>724</v>
      </c>
      <c r="G22" s="765"/>
      <c r="H22" s="765"/>
      <c r="I22" s="767" t="s">
        <v>725</v>
      </c>
      <c r="J22" s="765"/>
      <c r="K22" s="766"/>
    </row>
    <row r="23" spans="1:11">
      <c r="A23" s="236">
        <v>13</v>
      </c>
      <c r="B23" s="237" t="s">
        <v>253</v>
      </c>
      <c r="C23" s="651"/>
      <c r="D23" s="651"/>
      <c r="E23" s="651"/>
      <c r="F23" s="238">
        <v>41651746.7596737</v>
      </c>
      <c r="G23" s="238">
        <v>95502162.950101107</v>
      </c>
      <c r="H23" s="238">
        <v>137153909.70977482</v>
      </c>
      <c r="I23" s="238">
        <v>22170229.986847904</v>
      </c>
      <c r="J23" s="238">
        <v>61649197.536393501</v>
      </c>
      <c r="K23" s="239">
        <v>83819427.523241416</v>
      </c>
    </row>
    <row r="24" spans="1:11" ht="13.5" thickBot="1">
      <c r="A24" s="240">
        <v>14</v>
      </c>
      <c r="B24" s="241" t="s">
        <v>265</v>
      </c>
      <c r="C24" s="652"/>
      <c r="D24" s="653"/>
      <c r="E24" s="654"/>
      <c r="F24" s="655">
        <v>27516644.409491044</v>
      </c>
      <c r="G24" s="655">
        <v>75583829.494682297</v>
      </c>
      <c r="H24" s="655">
        <v>103100473.90417334</v>
      </c>
      <c r="I24" s="655">
        <v>4940583.057987459</v>
      </c>
      <c r="J24" s="655">
        <v>52227103.937483646</v>
      </c>
      <c r="K24" s="242">
        <v>48960112.427890584</v>
      </c>
    </row>
    <row r="25" spans="1:11" ht="13.5" thickBot="1">
      <c r="A25" s="243">
        <v>15</v>
      </c>
      <c r="B25" s="244" t="s">
        <v>266</v>
      </c>
      <c r="C25" s="656"/>
      <c r="D25" s="656"/>
      <c r="E25" s="656"/>
      <c r="F25" s="657">
        <v>1.51369280860813</v>
      </c>
      <c r="G25" s="657">
        <v>1.263526386378983</v>
      </c>
      <c r="H25" s="657">
        <v>1.330293688438837</v>
      </c>
      <c r="I25" s="657">
        <v>4.4873711719116249</v>
      </c>
      <c r="J25" s="657">
        <v>1.1804062046057195</v>
      </c>
      <c r="K25" s="658">
        <v>1.7119941798886249</v>
      </c>
    </row>
    <row r="27" spans="1:11" ht="25.5">
      <c r="B27" s="214" t="s">
        <v>301</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pane xSplit="1" ySplit="5" topLeftCell="B6" activePane="bottomRight" state="frozen"/>
      <selection pane="topRight" activeCell="B1" sqref="B1"/>
      <selection pane="bottomLeft" activeCell="A5" sqref="A5"/>
      <selection pane="bottomRight" activeCell="J36" sqref="J36"/>
    </sheetView>
  </sheetViews>
  <sheetFormatPr defaultColWidth="9.140625" defaultRowHeight="12.75"/>
  <cols>
    <col min="1" max="1" width="10.5703125" style="4" bestFit="1" customWidth="1"/>
    <col min="2" max="2" width="3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17"/>
  </cols>
  <sheetData>
    <row r="1" spans="1:14">
      <c r="A1" s="4" t="s">
        <v>30</v>
      </c>
      <c r="B1" s="3" t="str">
        <f>'Info '!C2</f>
        <v>JSC Ziraat Bank Georgia</v>
      </c>
    </row>
    <row r="2" spans="1:14" ht="14.25" customHeight="1">
      <c r="A2" s="4" t="s">
        <v>31</v>
      </c>
      <c r="B2" s="630">
        <f>'1. key ratios '!B2</f>
        <v>45565</v>
      </c>
    </row>
    <row r="3" spans="1:14" ht="14.25" customHeight="1"/>
    <row r="4" spans="1:14" ht="13.5" thickBot="1">
      <c r="A4" s="4" t="s">
        <v>162</v>
      </c>
      <c r="B4" s="167" t="s">
        <v>28</v>
      </c>
    </row>
    <row r="5" spans="1:14" s="119" customFormat="1">
      <c r="A5" s="115"/>
      <c r="B5" s="116"/>
      <c r="C5" s="117" t="s">
        <v>0</v>
      </c>
      <c r="D5" s="117" t="s">
        <v>1</v>
      </c>
      <c r="E5" s="117" t="s">
        <v>2</v>
      </c>
      <c r="F5" s="117" t="s">
        <v>3</v>
      </c>
      <c r="G5" s="117" t="s">
        <v>4</v>
      </c>
      <c r="H5" s="117" t="s">
        <v>5</v>
      </c>
      <c r="I5" s="117" t="s">
        <v>8</v>
      </c>
      <c r="J5" s="117" t="s">
        <v>9</v>
      </c>
      <c r="K5" s="117" t="s">
        <v>10</v>
      </c>
      <c r="L5" s="117" t="s">
        <v>11</v>
      </c>
      <c r="M5" s="117" t="s">
        <v>12</v>
      </c>
      <c r="N5" s="118" t="s">
        <v>13</v>
      </c>
    </row>
    <row r="6" spans="1:14" ht="25.5">
      <c r="A6" s="120"/>
      <c r="B6" s="121"/>
      <c r="C6" s="122" t="s">
        <v>161</v>
      </c>
      <c r="D6" s="123" t="s">
        <v>160</v>
      </c>
      <c r="E6" s="124" t="s">
        <v>159</v>
      </c>
      <c r="F6" s="125">
        <v>0</v>
      </c>
      <c r="G6" s="125">
        <v>0.2</v>
      </c>
      <c r="H6" s="125">
        <v>0.35</v>
      </c>
      <c r="I6" s="125">
        <v>0.5</v>
      </c>
      <c r="J6" s="125">
        <v>0.75</v>
      </c>
      <c r="K6" s="125">
        <v>1</v>
      </c>
      <c r="L6" s="125">
        <v>1.5</v>
      </c>
      <c r="M6" s="125">
        <v>2.5</v>
      </c>
      <c r="N6" s="166" t="s">
        <v>168</v>
      </c>
    </row>
    <row r="7" spans="1:14" ht="15">
      <c r="A7" s="126">
        <v>1</v>
      </c>
      <c r="B7" s="127" t="s">
        <v>158</v>
      </c>
      <c r="C7" s="128">
        <f>SUM(C8:C13)</f>
        <v>0</v>
      </c>
      <c r="D7" s="121"/>
      <c r="E7" s="129">
        <f t="shared" ref="E7:M7" si="0">SUM(E8:E13)</f>
        <v>0</v>
      </c>
      <c r="F7" s="130">
        <f>SUM(F8:F13)</f>
        <v>0</v>
      </c>
      <c r="G7" s="130">
        <f t="shared" si="0"/>
        <v>0</v>
      </c>
      <c r="H7" s="130">
        <f t="shared" si="0"/>
        <v>0</v>
      </c>
      <c r="I7" s="130">
        <f t="shared" si="0"/>
        <v>0</v>
      </c>
      <c r="J7" s="130">
        <f t="shared" si="0"/>
        <v>0</v>
      </c>
      <c r="K7" s="130">
        <f t="shared" si="0"/>
        <v>0</v>
      </c>
      <c r="L7" s="130">
        <f t="shared" si="0"/>
        <v>0</v>
      </c>
      <c r="M7" s="130">
        <f t="shared" si="0"/>
        <v>0</v>
      </c>
      <c r="N7" s="131">
        <f>SUM(N8:N13)</f>
        <v>0</v>
      </c>
    </row>
    <row r="8" spans="1:14" ht="14.25">
      <c r="A8" s="126">
        <v>1.1000000000000001</v>
      </c>
      <c r="B8" s="132" t="s">
        <v>156</v>
      </c>
      <c r="C8" s="130">
        <v>0</v>
      </c>
      <c r="D8" s="133">
        <v>0.02</v>
      </c>
      <c r="E8" s="129">
        <f>C8*D8</f>
        <v>0</v>
      </c>
      <c r="F8" s="130"/>
      <c r="G8" s="130"/>
      <c r="H8" s="130"/>
      <c r="I8" s="130"/>
      <c r="J8" s="130"/>
      <c r="K8" s="130"/>
      <c r="L8" s="130"/>
      <c r="M8" s="130"/>
      <c r="N8" s="131">
        <f>SUMPRODUCT($F$6:$M$6,F8:M8)</f>
        <v>0</v>
      </c>
    </row>
    <row r="9" spans="1:14" ht="14.25">
      <c r="A9" s="126">
        <v>1.2</v>
      </c>
      <c r="B9" s="132" t="s">
        <v>155</v>
      </c>
      <c r="C9" s="130">
        <v>0</v>
      </c>
      <c r="D9" s="133">
        <v>0.05</v>
      </c>
      <c r="E9" s="129">
        <f>C9*D9</f>
        <v>0</v>
      </c>
      <c r="F9" s="130"/>
      <c r="G9" s="130"/>
      <c r="H9" s="130"/>
      <c r="I9" s="130"/>
      <c r="J9" s="130"/>
      <c r="K9" s="130"/>
      <c r="L9" s="130"/>
      <c r="M9" s="130"/>
      <c r="N9" s="131">
        <f t="shared" ref="N9:N12" si="1">SUMPRODUCT($F$6:$M$6,F9:M9)</f>
        <v>0</v>
      </c>
    </row>
    <row r="10" spans="1:14" ht="14.25">
      <c r="A10" s="126">
        <v>1.3</v>
      </c>
      <c r="B10" s="132" t="s">
        <v>154</v>
      </c>
      <c r="C10" s="130">
        <v>0</v>
      </c>
      <c r="D10" s="133">
        <v>0.08</v>
      </c>
      <c r="E10" s="129">
        <f>C10*D10</f>
        <v>0</v>
      </c>
      <c r="F10" s="130"/>
      <c r="G10" s="130"/>
      <c r="H10" s="130"/>
      <c r="I10" s="130"/>
      <c r="J10" s="130"/>
      <c r="K10" s="130"/>
      <c r="L10" s="130"/>
      <c r="M10" s="130"/>
      <c r="N10" s="131">
        <f>SUMPRODUCT($F$6:$M$6,F10:M10)</f>
        <v>0</v>
      </c>
    </row>
    <row r="11" spans="1:14" ht="14.25">
      <c r="A11" s="126">
        <v>1.4</v>
      </c>
      <c r="B11" s="132" t="s">
        <v>153</v>
      </c>
      <c r="C11" s="130">
        <v>0</v>
      </c>
      <c r="D11" s="133">
        <v>0.11</v>
      </c>
      <c r="E11" s="129">
        <f>C11*D11</f>
        <v>0</v>
      </c>
      <c r="F11" s="130"/>
      <c r="G11" s="130"/>
      <c r="H11" s="130"/>
      <c r="I11" s="130"/>
      <c r="J11" s="130"/>
      <c r="K11" s="130"/>
      <c r="L11" s="130"/>
      <c r="M11" s="130"/>
      <c r="N11" s="131">
        <f t="shared" si="1"/>
        <v>0</v>
      </c>
    </row>
    <row r="12" spans="1:14" ht="14.25">
      <c r="A12" s="126">
        <v>1.5</v>
      </c>
      <c r="B12" s="132" t="s">
        <v>152</v>
      </c>
      <c r="C12" s="130">
        <v>0</v>
      </c>
      <c r="D12" s="133">
        <v>0.14000000000000001</v>
      </c>
      <c r="E12" s="129">
        <f>C12*D12</f>
        <v>0</v>
      </c>
      <c r="F12" s="130"/>
      <c r="G12" s="130"/>
      <c r="H12" s="130"/>
      <c r="I12" s="130"/>
      <c r="J12" s="130"/>
      <c r="K12" s="130"/>
      <c r="L12" s="130"/>
      <c r="M12" s="130"/>
      <c r="N12" s="131">
        <f t="shared" si="1"/>
        <v>0</v>
      </c>
    </row>
    <row r="13" spans="1:14" ht="14.25">
      <c r="A13" s="126">
        <v>1.6</v>
      </c>
      <c r="B13" s="134" t="s">
        <v>151</v>
      </c>
      <c r="C13" s="130">
        <v>0</v>
      </c>
      <c r="D13" s="135"/>
      <c r="E13" s="130"/>
      <c r="F13" s="130"/>
      <c r="G13" s="130"/>
      <c r="H13" s="130"/>
      <c r="I13" s="130"/>
      <c r="J13" s="130"/>
      <c r="K13" s="130"/>
      <c r="L13" s="130"/>
      <c r="M13" s="130"/>
      <c r="N13" s="131">
        <f>SUMPRODUCT($F$6:$M$6,F13:M13)</f>
        <v>0</v>
      </c>
    </row>
    <row r="14" spans="1:14" ht="15">
      <c r="A14" s="126">
        <v>2</v>
      </c>
      <c r="B14" s="136" t="s">
        <v>157</v>
      </c>
      <c r="C14" s="128">
        <f>SUM(C15:C20)</f>
        <v>0</v>
      </c>
      <c r="D14" s="121"/>
      <c r="E14" s="129">
        <f t="shared" ref="E14:M14" si="2">SUM(E15:E20)</f>
        <v>0</v>
      </c>
      <c r="F14" s="130">
        <f t="shared" si="2"/>
        <v>0</v>
      </c>
      <c r="G14" s="130">
        <f t="shared" si="2"/>
        <v>0</v>
      </c>
      <c r="H14" s="130">
        <f t="shared" si="2"/>
        <v>0</v>
      </c>
      <c r="I14" s="130">
        <f t="shared" si="2"/>
        <v>0</v>
      </c>
      <c r="J14" s="130">
        <f t="shared" si="2"/>
        <v>0</v>
      </c>
      <c r="K14" s="130">
        <f t="shared" si="2"/>
        <v>0</v>
      </c>
      <c r="L14" s="130">
        <f t="shared" si="2"/>
        <v>0</v>
      </c>
      <c r="M14" s="130">
        <f t="shared" si="2"/>
        <v>0</v>
      </c>
      <c r="N14" s="131">
        <f>SUM(N15:N20)</f>
        <v>0</v>
      </c>
    </row>
    <row r="15" spans="1:14" ht="14.25">
      <c r="A15" s="126">
        <v>2.1</v>
      </c>
      <c r="B15" s="134" t="s">
        <v>156</v>
      </c>
      <c r="C15" s="130"/>
      <c r="D15" s="133">
        <v>5.0000000000000001E-3</v>
      </c>
      <c r="E15" s="129">
        <f>C15*D15</f>
        <v>0</v>
      </c>
      <c r="F15" s="130"/>
      <c r="G15" s="130"/>
      <c r="H15" s="130"/>
      <c r="I15" s="130"/>
      <c r="J15" s="130"/>
      <c r="K15" s="130"/>
      <c r="L15" s="130"/>
      <c r="M15" s="130"/>
      <c r="N15" s="131">
        <f>SUMPRODUCT($F$6:$M$6,F15:M15)</f>
        <v>0</v>
      </c>
    </row>
    <row r="16" spans="1:14" ht="14.25">
      <c r="A16" s="126">
        <v>2.2000000000000002</v>
      </c>
      <c r="B16" s="134" t="s">
        <v>155</v>
      </c>
      <c r="C16" s="130"/>
      <c r="D16" s="133">
        <v>0.01</v>
      </c>
      <c r="E16" s="129">
        <f>C16*D16</f>
        <v>0</v>
      </c>
      <c r="F16" s="130"/>
      <c r="G16" s="130"/>
      <c r="H16" s="130"/>
      <c r="I16" s="130"/>
      <c r="J16" s="130"/>
      <c r="K16" s="130"/>
      <c r="L16" s="130"/>
      <c r="M16" s="130"/>
      <c r="N16" s="131">
        <f t="shared" ref="N16:N20" si="3">SUMPRODUCT($F$6:$M$6,F16:M16)</f>
        <v>0</v>
      </c>
    </row>
    <row r="17" spans="1:14" ht="14.25">
      <c r="A17" s="126">
        <v>2.2999999999999998</v>
      </c>
      <c r="B17" s="134" t="s">
        <v>154</v>
      </c>
      <c r="C17" s="130"/>
      <c r="D17" s="133">
        <v>0.02</v>
      </c>
      <c r="E17" s="129">
        <f>C17*D17</f>
        <v>0</v>
      </c>
      <c r="F17" s="130"/>
      <c r="G17" s="130"/>
      <c r="H17" s="130"/>
      <c r="I17" s="130"/>
      <c r="J17" s="130"/>
      <c r="K17" s="130"/>
      <c r="L17" s="130"/>
      <c r="M17" s="130"/>
      <c r="N17" s="131">
        <f t="shared" si="3"/>
        <v>0</v>
      </c>
    </row>
    <row r="18" spans="1:14" ht="14.25">
      <c r="A18" s="126">
        <v>2.4</v>
      </c>
      <c r="B18" s="134" t="s">
        <v>153</v>
      </c>
      <c r="C18" s="130"/>
      <c r="D18" s="133">
        <v>0.03</v>
      </c>
      <c r="E18" s="129">
        <f>C18*D18</f>
        <v>0</v>
      </c>
      <c r="F18" s="130"/>
      <c r="G18" s="130"/>
      <c r="H18" s="130"/>
      <c r="I18" s="130"/>
      <c r="J18" s="130"/>
      <c r="K18" s="130"/>
      <c r="L18" s="130"/>
      <c r="M18" s="130"/>
      <c r="N18" s="131">
        <f t="shared" si="3"/>
        <v>0</v>
      </c>
    </row>
    <row r="19" spans="1:14" ht="14.25">
      <c r="A19" s="126">
        <v>2.5</v>
      </c>
      <c r="B19" s="134" t="s">
        <v>152</v>
      </c>
      <c r="C19" s="130"/>
      <c r="D19" s="133">
        <v>0.04</v>
      </c>
      <c r="E19" s="129">
        <f>C19*D19</f>
        <v>0</v>
      </c>
      <c r="F19" s="130"/>
      <c r="G19" s="130"/>
      <c r="H19" s="130"/>
      <c r="I19" s="130"/>
      <c r="J19" s="130"/>
      <c r="K19" s="130"/>
      <c r="L19" s="130"/>
      <c r="M19" s="130"/>
      <c r="N19" s="131">
        <f t="shared" si="3"/>
        <v>0</v>
      </c>
    </row>
    <row r="20" spans="1:14" ht="14.25">
      <c r="A20" s="126">
        <v>2.6</v>
      </c>
      <c r="B20" s="134" t="s">
        <v>151</v>
      </c>
      <c r="C20" s="130"/>
      <c r="D20" s="135"/>
      <c r="E20" s="137"/>
      <c r="F20" s="130"/>
      <c r="G20" s="130"/>
      <c r="H20" s="130"/>
      <c r="I20" s="130"/>
      <c r="J20" s="130"/>
      <c r="K20" s="130"/>
      <c r="L20" s="130"/>
      <c r="M20" s="130"/>
      <c r="N20" s="131">
        <f t="shared" si="3"/>
        <v>0</v>
      </c>
    </row>
    <row r="21" spans="1:14" ht="15.75" thickBot="1">
      <c r="A21" s="138"/>
      <c r="B21" s="139" t="s">
        <v>64</v>
      </c>
      <c r="C21" s="114">
        <f>C14+C7</f>
        <v>0</v>
      </c>
      <c r="D21" s="140"/>
      <c r="E21" s="141">
        <f>E14+E7</f>
        <v>0</v>
      </c>
      <c r="F21" s="142">
        <f>F7+F14</f>
        <v>0</v>
      </c>
      <c r="G21" s="142">
        <f t="shared" ref="G21:L21" si="4">G7+G14</f>
        <v>0</v>
      </c>
      <c r="H21" s="142">
        <f t="shared" si="4"/>
        <v>0</v>
      </c>
      <c r="I21" s="142">
        <f t="shared" si="4"/>
        <v>0</v>
      </c>
      <c r="J21" s="142">
        <f t="shared" si="4"/>
        <v>0</v>
      </c>
      <c r="K21" s="142">
        <f t="shared" si="4"/>
        <v>0</v>
      </c>
      <c r="L21" s="142">
        <f t="shared" si="4"/>
        <v>0</v>
      </c>
      <c r="M21" s="142">
        <f>M7+M14</f>
        <v>0</v>
      </c>
      <c r="N21" s="143">
        <f>N14+N7</f>
        <v>0</v>
      </c>
    </row>
    <row r="22" spans="1:14">
      <c r="E22" s="144"/>
      <c r="F22" s="144"/>
      <c r="G22" s="144"/>
      <c r="H22" s="144"/>
      <c r="I22" s="144"/>
      <c r="J22" s="144"/>
      <c r="K22" s="144"/>
      <c r="L22" s="144"/>
      <c r="M22" s="144"/>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ignoredErrors>
    <ignoredError sqref="F14"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zoomScale="90" zoomScaleNormal="90" workbookViewId="0">
      <selection activeCell="G14" sqref="G14"/>
    </sheetView>
  </sheetViews>
  <sheetFormatPr defaultRowHeight="15"/>
  <cols>
    <col min="1" max="1" width="11.42578125" customWidth="1"/>
    <col min="2" max="2" width="76.85546875" style="271" customWidth="1"/>
    <col min="3" max="3" width="22.85546875" customWidth="1"/>
  </cols>
  <sheetData>
    <row r="1" spans="1:3">
      <c r="A1" s="2" t="s">
        <v>30</v>
      </c>
      <c r="B1" s="3" t="str">
        <f>'Info '!C2</f>
        <v>JSC Ziraat Bank Georgia</v>
      </c>
    </row>
    <row r="2" spans="1:3">
      <c r="A2" s="2" t="s">
        <v>31</v>
      </c>
      <c r="B2" s="630">
        <f>'1. key ratios '!B2</f>
        <v>45565</v>
      </c>
    </row>
    <row r="3" spans="1:3">
      <c r="A3" s="4"/>
      <c r="B3"/>
    </row>
    <row r="4" spans="1:3">
      <c r="A4" s="4" t="s">
        <v>305</v>
      </c>
      <c r="B4" t="s">
        <v>306</v>
      </c>
    </row>
    <row r="5" spans="1:3">
      <c r="A5" s="272" t="s">
        <v>307</v>
      </c>
      <c r="B5" s="273"/>
      <c r="C5" s="274"/>
    </row>
    <row r="6" spans="1:3" ht="24">
      <c r="A6" s="275">
        <v>1</v>
      </c>
      <c r="B6" s="276" t="s">
        <v>358</v>
      </c>
      <c r="C6" s="642">
        <v>234172806.4585</v>
      </c>
    </row>
    <row r="7" spans="1:3">
      <c r="A7" s="275">
        <v>2</v>
      </c>
      <c r="B7" s="276" t="s">
        <v>308</v>
      </c>
      <c r="C7" s="642">
        <v>-764832.47</v>
      </c>
    </row>
    <row r="8" spans="1:3" ht="24">
      <c r="A8" s="277">
        <v>3</v>
      </c>
      <c r="B8" s="278" t="s">
        <v>309</v>
      </c>
      <c r="C8" s="643">
        <v>233407973.9885</v>
      </c>
    </row>
    <row r="9" spans="1:3">
      <c r="A9" s="272" t="s">
        <v>310</v>
      </c>
      <c r="B9" s="273"/>
      <c r="C9" s="644"/>
    </row>
    <row r="10" spans="1:3" ht="24">
      <c r="A10" s="279">
        <v>4</v>
      </c>
      <c r="B10" s="280" t="s">
        <v>311</v>
      </c>
      <c r="C10" s="642"/>
    </row>
    <row r="11" spans="1:3">
      <c r="A11" s="279">
        <v>5</v>
      </c>
      <c r="B11" s="281" t="s">
        <v>312</v>
      </c>
      <c r="C11" s="642"/>
    </row>
    <row r="12" spans="1:3">
      <c r="A12" s="279" t="s">
        <v>313</v>
      </c>
      <c r="B12" s="281" t="s">
        <v>314</v>
      </c>
      <c r="C12" s="643">
        <v>0</v>
      </c>
    </row>
    <row r="13" spans="1:3" ht="24">
      <c r="A13" s="282">
        <v>6</v>
      </c>
      <c r="B13" s="280" t="s">
        <v>315</v>
      </c>
      <c r="C13" s="642"/>
    </row>
    <row r="14" spans="1:3">
      <c r="A14" s="282">
        <v>7</v>
      </c>
      <c r="B14" s="283" t="s">
        <v>316</v>
      </c>
      <c r="C14" s="642"/>
    </row>
    <row r="15" spans="1:3">
      <c r="A15" s="284">
        <v>8</v>
      </c>
      <c r="B15" s="285" t="s">
        <v>317</v>
      </c>
      <c r="C15" s="642"/>
    </row>
    <row r="16" spans="1:3">
      <c r="A16" s="282">
        <v>9</v>
      </c>
      <c r="B16" s="283" t="s">
        <v>318</v>
      </c>
      <c r="C16" s="642"/>
    </row>
    <row r="17" spans="1:3">
      <c r="A17" s="282">
        <v>10</v>
      </c>
      <c r="B17" s="283" t="s">
        <v>319</v>
      </c>
      <c r="C17" s="642"/>
    </row>
    <row r="18" spans="1:3">
      <c r="A18" s="286">
        <v>11</v>
      </c>
      <c r="B18" s="287" t="s">
        <v>320</v>
      </c>
      <c r="C18" s="643">
        <v>0</v>
      </c>
    </row>
    <row r="19" spans="1:3">
      <c r="A19" s="288" t="s">
        <v>321</v>
      </c>
      <c r="B19" s="289"/>
      <c r="C19" s="645"/>
    </row>
    <row r="20" spans="1:3" ht="24">
      <c r="A20" s="290">
        <v>12</v>
      </c>
      <c r="B20" s="280" t="s">
        <v>322</v>
      </c>
      <c r="C20" s="642"/>
    </row>
    <row r="21" spans="1:3">
      <c r="A21" s="290">
        <v>13</v>
      </c>
      <c r="B21" s="280" t="s">
        <v>323</v>
      </c>
      <c r="C21" s="642"/>
    </row>
    <row r="22" spans="1:3">
      <c r="A22" s="290">
        <v>14</v>
      </c>
      <c r="B22" s="280" t="s">
        <v>324</v>
      </c>
      <c r="C22" s="642"/>
    </row>
    <row r="23" spans="1:3" ht="24">
      <c r="A23" s="290" t="s">
        <v>325</v>
      </c>
      <c r="B23" s="280" t="s">
        <v>326</v>
      </c>
      <c r="C23" s="642"/>
    </row>
    <row r="24" spans="1:3">
      <c r="A24" s="290">
        <v>15</v>
      </c>
      <c r="B24" s="280" t="s">
        <v>327</v>
      </c>
      <c r="C24" s="642"/>
    </row>
    <row r="25" spans="1:3">
      <c r="A25" s="290" t="s">
        <v>328</v>
      </c>
      <c r="B25" s="280" t="s">
        <v>329</v>
      </c>
      <c r="C25" s="642"/>
    </row>
    <row r="26" spans="1:3">
      <c r="A26" s="291">
        <v>16</v>
      </c>
      <c r="B26" s="292" t="s">
        <v>330</v>
      </c>
      <c r="C26" s="643">
        <v>0</v>
      </c>
    </row>
    <row r="27" spans="1:3">
      <c r="A27" s="272" t="s">
        <v>331</v>
      </c>
      <c r="B27" s="273"/>
      <c r="C27" s="644"/>
    </row>
    <row r="28" spans="1:3">
      <c r="A28" s="293">
        <v>17</v>
      </c>
      <c r="B28" s="281" t="s">
        <v>332</v>
      </c>
      <c r="C28" s="642">
        <v>61329076.026100002</v>
      </c>
    </row>
    <row r="29" spans="1:3">
      <c r="A29" s="293">
        <v>18</v>
      </c>
      <c r="B29" s="281" t="s">
        <v>333</v>
      </c>
      <c r="C29" s="642">
        <v>-31505371.508420002</v>
      </c>
    </row>
    <row r="30" spans="1:3">
      <c r="A30" s="291">
        <v>19</v>
      </c>
      <c r="B30" s="292" t="s">
        <v>334</v>
      </c>
      <c r="C30" s="643">
        <v>29823704.517680001</v>
      </c>
    </row>
    <row r="31" spans="1:3">
      <c r="A31" s="272" t="s">
        <v>335</v>
      </c>
      <c r="B31" s="273"/>
      <c r="C31" s="644"/>
    </row>
    <row r="32" spans="1:3" ht="24">
      <c r="A32" s="293" t="s">
        <v>336</v>
      </c>
      <c r="B32" s="280" t="s">
        <v>337</v>
      </c>
      <c r="C32" s="646"/>
    </row>
    <row r="33" spans="1:3">
      <c r="A33" s="293" t="s">
        <v>338</v>
      </c>
      <c r="B33" s="281" t="s">
        <v>339</v>
      </c>
      <c r="C33" s="646"/>
    </row>
    <row r="34" spans="1:3">
      <c r="A34" s="272" t="s">
        <v>340</v>
      </c>
      <c r="B34" s="273"/>
      <c r="C34" s="644"/>
    </row>
    <row r="35" spans="1:3">
      <c r="A35" s="294">
        <v>20</v>
      </c>
      <c r="B35" s="295" t="s">
        <v>341</v>
      </c>
      <c r="C35" s="643">
        <v>80834893.057000011</v>
      </c>
    </row>
    <row r="36" spans="1:3">
      <c r="A36" s="291">
        <v>21</v>
      </c>
      <c r="B36" s="292" t="s">
        <v>342</v>
      </c>
      <c r="C36" s="643">
        <v>263231678.50617999</v>
      </c>
    </row>
    <row r="37" spans="1:3">
      <c r="A37" s="272" t="s">
        <v>343</v>
      </c>
      <c r="B37" s="273"/>
      <c r="C37" s="644"/>
    </row>
    <row r="38" spans="1:3">
      <c r="A38" s="291">
        <v>22</v>
      </c>
      <c r="B38" s="292" t="s">
        <v>343</v>
      </c>
      <c r="C38" s="647">
        <v>0.30708649322046633</v>
      </c>
    </row>
    <row r="39" spans="1:3">
      <c r="A39" s="272" t="s">
        <v>344</v>
      </c>
      <c r="B39" s="273"/>
      <c r="C39" s="644"/>
    </row>
    <row r="40" spans="1:3">
      <c r="A40" s="296" t="s">
        <v>345</v>
      </c>
      <c r="B40" s="280" t="s">
        <v>346</v>
      </c>
      <c r="C40" s="646"/>
    </row>
    <row r="41" spans="1:3" ht="24">
      <c r="A41" s="297" t="s">
        <v>347</v>
      </c>
      <c r="B41" s="276" t="s">
        <v>348</v>
      </c>
      <c r="C41" s="646"/>
    </row>
    <row r="43" spans="1:3">
      <c r="B43" s="271" t="s">
        <v>359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90" zoomScaleNormal="90" workbookViewId="0">
      <pane xSplit="2" ySplit="6" topLeftCell="C7" activePane="bottomRight" state="frozen"/>
      <selection pane="topRight" activeCell="C1" sqref="C1"/>
      <selection pane="bottomLeft" activeCell="A6" sqref="A6"/>
      <selection pane="bottomRight" activeCell="C8" sqref="C8:G39"/>
    </sheetView>
  </sheetViews>
  <sheetFormatPr defaultRowHeight="15"/>
  <cols>
    <col min="1" max="1" width="8.7109375" style="197"/>
    <col min="2" max="2" width="82.5703125" style="336" customWidth="1"/>
    <col min="3" max="7" width="17.5703125" style="197" customWidth="1"/>
  </cols>
  <sheetData>
    <row r="1" spans="1:7">
      <c r="A1" s="197" t="s">
        <v>30</v>
      </c>
      <c r="B1" s="3" t="str">
        <f>'Info '!C2</f>
        <v>JSC Ziraat Bank Georgia</v>
      </c>
    </row>
    <row r="2" spans="1:7">
      <c r="A2" s="197" t="s">
        <v>31</v>
      </c>
      <c r="B2" s="630">
        <f>'1. key ratios '!B2</f>
        <v>45565</v>
      </c>
    </row>
    <row r="4" spans="1:7" ht="15.75" thickBot="1">
      <c r="A4" s="197" t="s">
        <v>409</v>
      </c>
      <c r="B4" s="337" t="s">
        <v>370</v>
      </c>
    </row>
    <row r="5" spans="1:7">
      <c r="A5" s="338"/>
      <c r="B5" s="339"/>
      <c r="C5" s="768" t="s">
        <v>371</v>
      </c>
      <c r="D5" s="768"/>
      <c r="E5" s="768"/>
      <c r="F5" s="768"/>
      <c r="G5" s="769" t="s">
        <v>372</v>
      </c>
    </row>
    <row r="6" spans="1:7">
      <c r="A6" s="340"/>
      <c r="B6" s="341"/>
      <c r="C6" s="342" t="s">
        <v>373</v>
      </c>
      <c r="D6" s="343" t="s">
        <v>374</v>
      </c>
      <c r="E6" s="343" t="s">
        <v>375</v>
      </c>
      <c r="F6" s="343" t="s">
        <v>376</v>
      </c>
      <c r="G6" s="770"/>
    </row>
    <row r="7" spans="1:7">
      <c r="A7" s="344"/>
      <c r="B7" s="345" t="s">
        <v>377</v>
      </c>
      <c r="C7" s="346"/>
      <c r="D7" s="346"/>
      <c r="E7" s="346"/>
      <c r="F7" s="346"/>
      <c r="G7" s="347"/>
    </row>
    <row r="8" spans="1:7">
      <c r="A8" s="348">
        <v>1</v>
      </c>
      <c r="B8" s="349" t="s">
        <v>378</v>
      </c>
      <c r="C8" s="659">
        <v>80834893.057000011</v>
      </c>
      <c r="D8" s="659">
        <v>0</v>
      </c>
      <c r="E8" s="659">
        <v>0</v>
      </c>
      <c r="F8" s="659">
        <v>2000941.5600000005</v>
      </c>
      <c r="G8" s="660">
        <v>82835834.617000014</v>
      </c>
    </row>
    <row r="9" spans="1:7">
      <c r="A9" s="348">
        <v>2</v>
      </c>
      <c r="B9" s="350" t="s">
        <v>379</v>
      </c>
      <c r="C9" s="661">
        <v>80834893.057000011</v>
      </c>
      <c r="D9" s="661">
        <v>0</v>
      </c>
      <c r="E9" s="661">
        <v>0</v>
      </c>
      <c r="F9" s="661">
        <v>0</v>
      </c>
      <c r="G9" s="662">
        <v>80834893.057000011</v>
      </c>
    </row>
    <row r="10" spans="1:7">
      <c r="A10" s="348">
        <v>3</v>
      </c>
      <c r="B10" s="350" t="s">
        <v>380</v>
      </c>
      <c r="C10" s="663"/>
      <c r="D10" s="663"/>
      <c r="E10" s="663"/>
      <c r="F10" s="661">
        <v>2000941.5600000005</v>
      </c>
      <c r="G10" s="662">
        <v>2000941.5600000005</v>
      </c>
    </row>
    <row r="11" spans="1:7" ht="14.45" customHeight="1">
      <c r="A11" s="348">
        <v>4</v>
      </c>
      <c r="B11" s="349" t="s">
        <v>381</v>
      </c>
      <c r="C11" s="659">
        <v>9203438.4663999993</v>
      </c>
      <c r="D11" s="659">
        <v>18828950.095300004</v>
      </c>
      <c r="E11" s="659">
        <v>2893479.0817999998</v>
      </c>
      <c r="F11" s="659">
        <v>4784234.2713000001</v>
      </c>
      <c r="G11" s="660">
        <v>22837741.27967</v>
      </c>
    </row>
    <row r="12" spans="1:7">
      <c r="A12" s="348">
        <v>5</v>
      </c>
      <c r="B12" s="350" t="s">
        <v>382</v>
      </c>
      <c r="C12" s="661">
        <v>2778237.6363999997</v>
      </c>
      <c r="D12" s="664">
        <v>7257776.9901000001</v>
      </c>
      <c r="E12" s="661">
        <v>1036630.5341</v>
      </c>
      <c r="F12" s="661">
        <v>0</v>
      </c>
      <c r="G12" s="662">
        <v>10519012.902569998</v>
      </c>
    </row>
    <row r="13" spans="1:7">
      <c r="A13" s="348">
        <v>6</v>
      </c>
      <c r="B13" s="350" t="s">
        <v>383</v>
      </c>
      <c r="C13" s="661">
        <v>6425200.8300000001</v>
      </c>
      <c r="D13" s="664">
        <v>11571173.105200002</v>
      </c>
      <c r="E13" s="661">
        <v>1856848.5477</v>
      </c>
      <c r="F13" s="661">
        <v>4784234.2713000001</v>
      </c>
      <c r="G13" s="662">
        <v>12318728.3771</v>
      </c>
    </row>
    <row r="14" spans="1:7">
      <c r="A14" s="348">
        <v>7</v>
      </c>
      <c r="B14" s="349" t="s">
        <v>384</v>
      </c>
      <c r="C14" s="659">
        <v>55138419.54680001</v>
      </c>
      <c r="D14" s="659">
        <v>5167504.9999999925</v>
      </c>
      <c r="E14" s="659">
        <v>3836992.8705000002</v>
      </c>
      <c r="F14" s="659">
        <v>231366.15999999968</v>
      </c>
      <c r="G14" s="660">
        <v>32187141.788649999</v>
      </c>
    </row>
    <row r="15" spans="1:7" ht="39">
      <c r="A15" s="348">
        <v>8</v>
      </c>
      <c r="B15" s="350" t="s">
        <v>385</v>
      </c>
      <c r="C15" s="659">
        <v>55138419.54680001</v>
      </c>
      <c r="D15" s="659">
        <v>5167504.9999999925</v>
      </c>
      <c r="E15" s="659">
        <v>3836992.8705000002</v>
      </c>
      <c r="F15" s="659">
        <v>231366.15999999968</v>
      </c>
      <c r="G15" s="660">
        <v>32187141.788649999</v>
      </c>
    </row>
    <row r="16" spans="1:7" ht="26.25">
      <c r="A16" s="348">
        <v>9</v>
      </c>
      <c r="B16" s="350" t="s">
        <v>386</v>
      </c>
      <c r="C16" s="659">
        <v>0</v>
      </c>
      <c r="D16" s="659">
        <v>0</v>
      </c>
      <c r="E16" s="659">
        <v>0</v>
      </c>
      <c r="F16" s="659">
        <v>0</v>
      </c>
      <c r="G16" s="660">
        <v>0</v>
      </c>
    </row>
    <row r="17" spans="1:7">
      <c r="A17" s="348">
        <v>10</v>
      </c>
      <c r="B17" s="349" t="s">
        <v>387</v>
      </c>
      <c r="C17" s="659"/>
      <c r="D17" s="659"/>
      <c r="E17" s="659"/>
      <c r="F17" s="659"/>
      <c r="G17" s="660">
        <v>0</v>
      </c>
    </row>
    <row r="18" spans="1:7">
      <c r="A18" s="348">
        <v>11</v>
      </c>
      <c r="B18" s="349" t="s">
        <v>388</v>
      </c>
      <c r="C18" s="659">
        <v>0</v>
      </c>
      <c r="D18" s="659">
        <v>7169768.2414999995</v>
      </c>
      <c r="E18" s="659">
        <v>177837.7046</v>
      </c>
      <c r="F18" s="659">
        <v>43140147.933300018</v>
      </c>
      <c r="G18" s="660">
        <v>0</v>
      </c>
    </row>
    <row r="19" spans="1:7">
      <c r="A19" s="348">
        <v>12</v>
      </c>
      <c r="B19" s="350" t="s">
        <v>389</v>
      </c>
      <c r="C19" s="659"/>
      <c r="D19" s="659"/>
      <c r="E19" s="659"/>
      <c r="F19" s="659"/>
      <c r="G19" s="660"/>
    </row>
    <row r="20" spans="1:7">
      <c r="A20" s="348">
        <v>13</v>
      </c>
      <c r="B20" s="350" t="s">
        <v>390</v>
      </c>
      <c r="C20" s="659">
        <v>0</v>
      </c>
      <c r="D20" s="659">
        <v>7169768.2414999995</v>
      </c>
      <c r="E20" s="659">
        <v>177837.7046</v>
      </c>
      <c r="F20" s="659">
        <v>43140147.933300018</v>
      </c>
      <c r="G20" s="660">
        <v>0</v>
      </c>
    </row>
    <row r="21" spans="1:7">
      <c r="A21" s="351">
        <v>14</v>
      </c>
      <c r="B21" s="352" t="s">
        <v>391</v>
      </c>
      <c r="C21" s="663"/>
      <c r="D21" s="663"/>
      <c r="E21" s="663"/>
      <c r="F21" s="663"/>
      <c r="G21" s="660">
        <v>137860717.68532002</v>
      </c>
    </row>
    <row r="22" spans="1:7">
      <c r="A22" s="353"/>
      <c r="B22" s="354" t="s">
        <v>392</v>
      </c>
      <c r="C22" s="355"/>
      <c r="D22" s="356"/>
      <c r="E22" s="355"/>
      <c r="F22" s="355"/>
      <c r="G22" s="357"/>
    </row>
    <row r="23" spans="1:7">
      <c r="A23" s="348">
        <v>15</v>
      </c>
      <c r="B23" s="349" t="s">
        <v>393</v>
      </c>
      <c r="C23" s="659">
        <v>69638469.655399993</v>
      </c>
      <c r="D23" s="659">
        <v>0</v>
      </c>
      <c r="E23" s="659">
        <v>0</v>
      </c>
      <c r="F23" s="659">
        <v>0</v>
      </c>
      <c r="G23" s="660">
        <v>1490736.35669</v>
      </c>
    </row>
    <row r="24" spans="1:7">
      <c r="A24" s="348">
        <v>16</v>
      </c>
      <c r="B24" s="349" t="s">
        <v>394</v>
      </c>
      <c r="C24" s="659">
        <v>106679.80170000013</v>
      </c>
      <c r="D24" s="659">
        <v>20032010.195517529</v>
      </c>
      <c r="E24" s="659">
        <v>26954926.735520091</v>
      </c>
      <c r="F24" s="659">
        <v>78443949.208499998</v>
      </c>
      <c r="G24" s="660">
        <v>90222615.256948799</v>
      </c>
    </row>
    <row r="25" spans="1:7">
      <c r="A25" s="348">
        <v>17</v>
      </c>
      <c r="B25" s="350" t="s">
        <v>395</v>
      </c>
      <c r="C25" s="661">
        <v>0</v>
      </c>
      <c r="D25" s="664">
        <v>0</v>
      </c>
      <c r="E25" s="661">
        <v>0</v>
      </c>
      <c r="F25" s="661">
        <v>0</v>
      </c>
      <c r="G25" s="662">
        <v>0</v>
      </c>
    </row>
    <row r="26" spans="1:7" ht="26.25">
      <c r="A26" s="348">
        <v>18</v>
      </c>
      <c r="B26" s="350" t="s">
        <v>396</v>
      </c>
      <c r="C26" s="661">
        <v>29302.161700000001</v>
      </c>
      <c r="D26" s="664">
        <v>0</v>
      </c>
      <c r="E26" s="661">
        <v>0</v>
      </c>
      <c r="F26" s="661">
        <v>0</v>
      </c>
      <c r="G26" s="662">
        <v>4395.3242549999995</v>
      </c>
    </row>
    <row r="27" spans="1:7">
      <c r="A27" s="348">
        <v>19</v>
      </c>
      <c r="B27" s="350" t="s">
        <v>397</v>
      </c>
      <c r="C27" s="659">
        <v>77377.64000000013</v>
      </c>
      <c r="D27" s="659">
        <v>19954632.555517528</v>
      </c>
      <c r="E27" s="659">
        <v>26954926.735520091</v>
      </c>
      <c r="F27" s="659">
        <v>78443949.208499998</v>
      </c>
      <c r="G27" s="660">
        <v>90179531.112693802</v>
      </c>
    </row>
    <row r="28" spans="1:7">
      <c r="A28" s="348">
        <v>20</v>
      </c>
      <c r="B28" s="358" t="s">
        <v>398</v>
      </c>
      <c r="C28" s="661">
        <v>0</v>
      </c>
      <c r="D28" s="664">
        <v>0</v>
      </c>
      <c r="E28" s="661">
        <v>0</v>
      </c>
      <c r="F28" s="661">
        <v>0</v>
      </c>
      <c r="G28" s="662">
        <v>0</v>
      </c>
    </row>
    <row r="29" spans="1:7">
      <c r="A29" s="348">
        <v>21</v>
      </c>
      <c r="B29" s="350" t="s">
        <v>399</v>
      </c>
      <c r="C29" s="661">
        <v>0</v>
      </c>
      <c r="D29" s="664">
        <v>0</v>
      </c>
      <c r="E29" s="661">
        <v>0</v>
      </c>
      <c r="F29" s="661">
        <v>0</v>
      </c>
      <c r="G29" s="662">
        <v>0</v>
      </c>
    </row>
    <row r="30" spans="1:7">
      <c r="A30" s="348">
        <v>22</v>
      </c>
      <c r="B30" s="358" t="s">
        <v>398</v>
      </c>
      <c r="C30" s="661">
        <v>0</v>
      </c>
      <c r="D30" s="664">
        <v>0</v>
      </c>
      <c r="E30" s="661">
        <v>0</v>
      </c>
      <c r="F30" s="661">
        <v>0</v>
      </c>
      <c r="G30" s="662">
        <v>0</v>
      </c>
    </row>
    <row r="31" spans="1:7">
      <c r="A31" s="348">
        <v>23</v>
      </c>
      <c r="B31" s="350" t="s">
        <v>400</v>
      </c>
      <c r="C31" s="661">
        <v>0</v>
      </c>
      <c r="D31" s="664">
        <v>77377.64000000013</v>
      </c>
      <c r="E31" s="661">
        <v>0</v>
      </c>
      <c r="F31" s="661">
        <v>0</v>
      </c>
      <c r="G31" s="662">
        <v>38688.820000000065</v>
      </c>
    </row>
    <row r="32" spans="1:7">
      <c r="A32" s="348">
        <v>24</v>
      </c>
      <c r="B32" s="349" t="s">
        <v>401</v>
      </c>
      <c r="C32" s="661">
        <v>0</v>
      </c>
      <c r="D32" s="664">
        <v>0</v>
      </c>
      <c r="E32" s="661">
        <v>0</v>
      </c>
      <c r="F32" s="661">
        <v>0</v>
      </c>
      <c r="G32" s="662">
        <v>0</v>
      </c>
    </row>
    <row r="33" spans="1:7">
      <c r="A33" s="348">
        <v>25</v>
      </c>
      <c r="B33" s="349" t="s">
        <v>402</v>
      </c>
      <c r="C33" s="661">
        <v>12763369.503799999</v>
      </c>
      <c r="D33" s="661">
        <v>15418438.897954473</v>
      </c>
      <c r="E33" s="661">
        <v>3731749.2784009115</v>
      </c>
      <c r="F33" s="661">
        <v>6318380.8208284657</v>
      </c>
      <c r="G33" s="662">
        <v>28648138.592856154</v>
      </c>
    </row>
    <row r="34" spans="1:7">
      <c r="A34" s="348">
        <v>26</v>
      </c>
      <c r="B34" s="350" t="s">
        <v>403</v>
      </c>
      <c r="C34" s="663"/>
      <c r="D34" s="664">
        <v>0</v>
      </c>
      <c r="E34" s="661">
        <v>0</v>
      </c>
      <c r="F34" s="661">
        <v>0</v>
      </c>
      <c r="G34" s="662">
        <v>0</v>
      </c>
    </row>
    <row r="35" spans="1:7">
      <c r="A35" s="348">
        <v>27</v>
      </c>
      <c r="B35" s="350" t="s">
        <v>404</v>
      </c>
      <c r="C35" s="661">
        <v>12763369.503799999</v>
      </c>
      <c r="D35" s="664">
        <v>15418438.897954473</v>
      </c>
      <c r="E35" s="661">
        <v>3731749.2784009115</v>
      </c>
      <c r="F35" s="661">
        <v>6318380.8208284657</v>
      </c>
      <c r="G35" s="662">
        <v>28648138.592856154</v>
      </c>
    </row>
    <row r="36" spans="1:7">
      <c r="A36" s="348">
        <v>28</v>
      </c>
      <c r="B36" s="349" t="s">
        <v>405</v>
      </c>
      <c r="C36" s="661">
        <v>0</v>
      </c>
      <c r="D36" s="664">
        <v>16235703.352986699</v>
      </c>
      <c r="E36" s="661">
        <v>19384568.651747499</v>
      </c>
      <c r="F36" s="661">
        <v>25737953.606638625</v>
      </c>
      <c r="G36" s="662">
        <v>7045925.1578242127</v>
      </c>
    </row>
    <row r="37" spans="1:7">
      <c r="A37" s="351">
        <v>29</v>
      </c>
      <c r="B37" s="352" t="s">
        <v>406</v>
      </c>
      <c r="C37" s="663"/>
      <c r="D37" s="663"/>
      <c r="E37" s="663"/>
      <c r="F37" s="663"/>
      <c r="G37" s="660">
        <v>127407415.36431918</v>
      </c>
    </row>
    <row r="38" spans="1:7">
      <c r="A38" s="344"/>
      <c r="B38" s="359"/>
      <c r="C38" s="360"/>
      <c r="D38" s="360"/>
      <c r="E38" s="360"/>
      <c r="F38" s="360"/>
      <c r="G38" s="361"/>
    </row>
    <row r="39" spans="1:7" ht="15.75" thickBot="1">
      <c r="A39" s="362">
        <v>30</v>
      </c>
      <c r="B39" s="363" t="s">
        <v>407</v>
      </c>
      <c r="C39" s="652"/>
      <c r="D39" s="653"/>
      <c r="E39" s="653"/>
      <c r="F39" s="654"/>
      <c r="G39" s="665">
        <v>1.0820462630931631</v>
      </c>
    </row>
    <row r="42" spans="1:7" ht="39">
      <c r="B42" s="336" t="s">
        <v>408</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abSelected="1" zoomScale="90" zoomScaleNormal="90" workbookViewId="0">
      <pane xSplit="1" ySplit="5" topLeftCell="B6" activePane="bottomRight" state="frozen"/>
      <selection activeCell="B9" sqref="B9"/>
      <selection pane="topRight" activeCell="B9" sqref="B9"/>
      <selection pane="bottomLeft" activeCell="B9" sqref="B9"/>
      <selection pane="bottomRight" activeCell="D3" sqref="D3"/>
    </sheetView>
  </sheetViews>
  <sheetFormatPr defaultColWidth="9.140625" defaultRowHeight="14.25"/>
  <cols>
    <col min="1" max="1" width="9.5703125" style="3" bestFit="1" customWidth="1"/>
    <col min="2" max="2" width="86" style="3" customWidth="1"/>
    <col min="3" max="3" width="12.7109375" style="3" customWidth="1"/>
    <col min="4" max="7" width="12.7109375" style="4" customWidth="1"/>
    <col min="8" max="8" width="6.7109375" style="5" customWidth="1"/>
    <col min="9" max="9" width="12.42578125" style="5" customWidth="1"/>
    <col min="10" max="10" width="10.7109375" style="5" customWidth="1"/>
    <col min="11" max="12" width="10.85546875" style="5" customWidth="1"/>
    <col min="13" max="13" width="6.7109375" style="5" customWidth="1"/>
    <col min="14" max="16384" width="9.140625" style="5"/>
  </cols>
  <sheetData>
    <row r="1" spans="1:12">
      <c r="A1" s="2" t="s">
        <v>30</v>
      </c>
      <c r="B1" s="3" t="str">
        <f>'Info '!C2</f>
        <v>JSC Ziraat Bank Georgia</v>
      </c>
    </row>
    <row r="2" spans="1:12">
      <c r="A2" s="2" t="s">
        <v>31</v>
      </c>
      <c r="B2" s="630">
        <v>45565</v>
      </c>
      <c r="C2" s="6"/>
      <c r="D2" s="7"/>
      <c r="E2" s="7"/>
      <c r="H2" s="8"/>
    </row>
    <row r="3" spans="1:12" ht="15" thickBot="1">
      <c r="A3" s="2"/>
      <c r="B3" s="6"/>
      <c r="C3" s="6"/>
      <c r="D3" s="7"/>
      <c r="E3" s="7"/>
      <c r="H3" s="8"/>
    </row>
    <row r="4" spans="1:12" ht="15" customHeight="1" thickBot="1">
      <c r="A4" s="9" t="s">
        <v>93</v>
      </c>
      <c r="B4" s="10" t="s">
        <v>92</v>
      </c>
      <c r="C4" s="10"/>
      <c r="D4" s="708" t="s">
        <v>697</v>
      </c>
      <c r="E4" s="709"/>
      <c r="F4" s="709"/>
      <c r="G4" s="710"/>
      <c r="H4" s="8"/>
      <c r="I4" s="711" t="s">
        <v>698</v>
      </c>
      <c r="J4" s="712"/>
      <c r="K4" s="712"/>
      <c r="L4" s="713"/>
    </row>
    <row r="5" spans="1:12">
      <c r="A5" s="11" t="s">
        <v>6</v>
      </c>
      <c r="B5" s="12"/>
      <c r="C5" s="327" t="s">
        <v>737</v>
      </c>
      <c r="D5" s="327" t="s">
        <v>738</v>
      </c>
      <c r="E5" s="327" t="s">
        <v>739</v>
      </c>
      <c r="F5" s="327" t="s">
        <v>740</v>
      </c>
      <c r="G5" s="328" t="s">
        <v>741</v>
      </c>
      <c r="I5" s="555" t="s">
        <v>728</v>
      </c>
      <c r="J5" s="327" t="s">
        <v>729</v>
      </c>
      <c r="K5" s="327" t="s">
        <v>730</v>
      </c>
      <c r="L5" s="328" t="s">
        <v>731</v>
      </c>
    </row>
    <row r="6" spans="1:12">
      <c r="B6" s="151" t="s">
        <v>91</v>
      </c>
      <c r="C6" s="330"/>
      <c r="D6" s="330"/>
      <c r="E6" s="330"/>
      <c r="F6" s="330"/>
      <c r="G6" s="331"/>
      <c r="I6" s="556"/>
      <c r="J6" s="330"/>
      <c r="K6" s="330"/>
      <c r="L6" s="331"/>
    </row>
    <row r="7" spans="1:12">
      <c r="A7" s="13"/>
      <c r="B7" s="152" t="s">
        <v>89</v>
      </c>
      <c r="C7" s="330"/>
      <c r="D7" s="330"/>
      <c r="E7" s="330"/>
      <c r="F7" s="330"/>
      <c r="G7" s="331"/>
      <c r="I7" s="556"/>
      <c r="J7" s="330"/>
      <c r="K7" s="330"/>
      <c r="L7" s="331"/>
    </row>
    <row r="8" spans="1:12">
      <c r="A8" s="332">
        <v>1</v>
      </c>
      <c r="B8" s="14" t="s">
        <v>360</v>
      </c>
      <c r="C8" s="558">
        <v>80834893.057000011</v>
      </c>
      <c r="D8" s="559">
        <v>79190974.430900022</v>
      </c>
      <c r="E8" s="559">
        <v>77692032.306400001</v>
      </c>
      <c r="F8" s="559">
        <v>76177762.47709997</v>
      </c>
      <c r="G8" s="560">
        <v>75063474</v>
      </c>
      <c r="I8" s="585">
        <v>70270743.020500004</v>
      </c>
      <c r="J8" s="586">
        <v>66960275.990000002</v>
      </c>
      <c r="K8" s="586">
        <v>64939308.741399996</v>
      </c>
      <c r="L8" s="587">
        <v>61929824.051799998</v>
      </c>
    </row>
    <row r="9" spans="1:12">
      <c r="A9" s="332">
        <v>2</v>
      </c>
      <c r="B9" s="14" t="s">
        <v>361</v>
      </c>
      <c r="C9" s="558">
        <v>80834893.057000011</v>
      </c>
      <c r="D9" s="559">
        <v>79190974.430900022</v>
      </c>
      <c r="E9" s="559">
        <v>77692032.306400001</v>
      </c>
      <c r="F9" s="559">
        <v>76177762.47709997</v>
      </c>
      <c r="G9" s="560">
        <v>75063474</v>
      </c>
      <c r="I9" s="585">
        <v>70270743.020500004</v>
      </c>
      <c r="J9" s="586">
        <v>66960275.990000002</v>
      </c>
      <c r="K9" s="586">
        <v>64939308.741399996</v>
      </c>
      <c r="L9" s="587">
        <v>61929824.051799998</v>
      </c>
    </row>
    <row r="10" spans="1:12">
      <c r="A10" s="332">
        <v>3</v>
      </c>
      <c r="B10" s="14" t="s">
        <v>142</v>
      </c>
      <c r="C10" s="558">
        <v>80834893.057000011</v>
      </c>
      <c r="D10" s="559">
        <v>79190974.430900022</v>
      </c>
      <c r="E10" s="559">
        <v>77692032.306400001</v>
      </c>
      <c r="F10" s="559">
        <v>76177762.47709997</v>
      </c>
      <c r="G10" s="560">
        <v>75063474</v>
      </c>
      <c r="I10" s="585">
        <v>72502469.535014883</v>
      </c>
      <c r="J10" s="586">
        <v>69110597.453292623</v>
      </c>
      <c r="K10" s="586">
        <v>67062035.900080748</v>
      </c>
      <c r="L10" s="587">
        <v>63698330.341399997</v>
      </c>
    </row>
    <row r="11" spans="1:12">
      <c r="A11" s="332">
        <v>4</v>
      </c>
      <c r="B11" s="14" t="s">
        <v>363</v>
      </c>
      <c r="C11" s="558">
        <v>31728016.426487759</v>
      </c>
      <c r="D11" s="559">
        <v>26371238.786238879</v>
      </c>
      <c r="E11" s="559">
        <v>29061707.061693903</v>
      </c>
      <c r="F11" s="559">
        <v>21699033.186707731</v>
      </c>
      <c r="G11" s="560">
        <v>21030107</v>
      </c>
      <c r="I11" s="585">
        <v>16587877.147518376</v>
      </c>
      <c r="J11" s="586">
        <v>15030191.199942239</v>
      </c>
      <c r="K11" s="586">
        <v>13062596.089033945</v>
      </c>
      <c r="L11" s="587">
        <v>11637787.981103646</v>
      </c>
    </row>
    <row r="12" spans="1:12">
      <c r="A12" s="332">
        <v>5</v>
      </c>
      <c r="B12" s="14" t="s">
        <v>364</v>
      </c>
      <c r="C12" s="558">
        <v>38590890.411327019</v>
      </c>
      <c r="D12" s="559">
        <v>32952128.98386145</v>
      </c>
      <c r="E12" s="559">
        <v>35273467.619323418</v>
      </c>
      <c r="F12" s="559">
        <v>27720734.446571756</v>
      </c>
      <c r="G12" s="560">
        <v>27189003</v>
      </c>
      <c r="I12" s="585">
        <v>22162755.160000227</v>
      </c>
      <c r="J12" s="586">
        <v>20078311.386007197</v>
      </c>
      <c r="K12" s="586">
        <v>17419077.371625457</v>
      </c>
      <c r="L12" s="587">
        <v>15519252.221491393</v>
      </c>
    </row>
    <row r="13" spans="1:12">
      <c r="A13" s="332">
        <v>6</v>
      </c>
      <c r="B13" s="14" t="s">
        <v>362</v>
      </c>
      <c r="C13" s="558">
        <v>47687970.191110514</v>
      </c>
      <c r="D13" s="559">
        <v>41674794.287647173</v>
      </c>
      <c r="E13" s="559">
        <v>43508455.761587441</v>
      </c>
      <c r="F13" s="559">
        <v>35703312.595429011</v>
      </c>
      <c r="G13" s="560">
        <v>35351893</v>
      </c>
      <c r="I13" s="585">
        <v>29550340.21333364</v>
      </c>
      <c r="J13" s="586">
        <v>26771081.848009598</v>
      </c>
      <c r="K13" s="586">
        <v>25059680.248211566</v>
      </c>
      <c r="L13" s="587">
        <v>22354404.379186705</v>
      </c>
    </row>
    <row r="14" spans="1:12">
      <c r="A14" s="13"/>
      <c r="B14" s="151" t="s">
        <v>366</v>
      </c>
      <c r="C14" s="561"/>
      <c r="D14" s="561"/>
      <c r="E14" s="561"/>
      <c r="F14" s="561"/>
      <c r="G14" s="561"/>
      <c r="I14" s="588"/>
      <c r="J14" s="589"/>
      <c r="K14" s="589"/>
      <c r="L14" s="590"/>
    </row>
    <row r="15" spans="1:12" ht="15" customHeight="1">
      <c r="A15" s="332">
        <v>7</v>
      </c>
      <c r="B15" s="14" t="s">
        <v>365</v>
      </c>
      <c r="C15" s="562">
        <v>254533238.98096499</v>
      </c>
      <c r="D15" s="563">
        <v>241677166.27288297</v>
      </c>
      <c r="E15" s="563">
        <v>234152152.45568597</v>
      </c>
      <c r="F15" s="563">
        <v>225290666.33743203</v>
      </c>
      <c r="G15" s="564">
        <v>224502181</v>
      </c>
      <c r="I15" s="585">
        <v>198433140.25768998</v>
      </c>
      <c r="J15" s="586">
        <v>191926825.28431001</v>
      </c>
      <c r="K15" s="586">
        <v>190046070.13245997</v>
      </c>
      <c r="L15" s="587">
        <v>167294874.42378101</v>
      </c>
    </row>
    <row r="16" spans="1:12">
      <c r="A16" s="13"/>
      <c r="B16" s="151" t="s">
        <v>367</v>
      </c>
      <c r="C16" s="565"/>
      <c r="D16" s="566"/>
      <c r="E16" s="566"/>
      <c r="F16" s="566"/>
      <c r="G16" s="567"/>
      <c r="I16" s="588"/>
      <c r="J16" s="589"/>
      <c r="K16" s="589"/>
      <c r="L16" s="590"/>
    </row>
    <row r="17" spans="1:12" s="15" customFormat="1">
      <c r="A17" s="332"/>
      <c r="B17" s="152" t="s">
        <v>351</v>
      </c>
      <c r="C17" s="568"/>
      <c r="D17" s="569"/>
      <c r="E17" s="569"/>
      <c r="F17" s="569"/>
      <c r="G17" s="570"/>
      <c r="I17" s="588"/>
      <c r="J17" s="589"/>
      <c r="K17" s="589"/>
      <c r="L17" s="590"/>
    </row>
    <row r="18" spans="1:12">
      <c r="A18" s="11">
        <v>8</v>
      </c>
      <c r="B18" s="14" t="s">
        <v>360</v>
      </c>
      <c r="C18" s="571">
        <v>0.31758089191268718</v>
      </c>
      <c r="D18" s="572">
        <v>0.32767255447493854</v>
      </c>
      <c r="E18" s="572">
        <v>0.33180148673245041</v>
      </c>
      <c r="F18" s="572">
        <v>0.3381310185438563</v>
      </c>
      <c r="G18" s="573">
        <v>0.33439999999999998</v>
      </c>
      <c r="I18" s="591">
        <v>0.35412806010752412</v>
      </c>
      <c r="J18" s="592">
        <v>0.34888440368254242</v>
      </c>
      <c r="K18" s="592">
        <v>0.34170298126205939</v>
      </c>
      <c r="L18" s="593">
        <v>0.37317322941268083</v>
      </c>
    </row>
    <row r="19" spans="1:12" ht="15" customHeight="1">
      <c r="A19" s="11">
        <v>9</v>
      </c>
      <c r="B19" s="14" t="s">
        <v>361</v>
      </c>
      <c r="C19" s="574">
        <v>0.31758089191268718</v>
      </c>
      <c r="D19" s="575">
        <v>0.32767255447493854</v>
      </c>
      <c r="E19" s="575">
        <v>0.33180148673245041</v>
      </c>
      <c r="F19" s="575">
        <v>0.3381310185438563</v>
      </c>
      <c r="G19" s="576">
        <v>0.33439999999999998</v>
      </c>
      <c r="I19" s="591">
        <v>0.35412806010752412</v>
      </c>
      <c r="J19" s="592">
        <v>0.34888440368254242</v>
      </c>
      <c r="K19" s="592">
        <v>0.34170298126205939</v>
      </c>
      <c r="L19" s="593">
        <v>0.37317322941268083</v>
      </c>
    </row>
    <row r="20" spans="1:12">
      <c r="A20" s="11">
        <v>10</v>
      </c>
      <c r="B20" s="14" t="s">
        <v>142</v>
      </c>
      <c r="C20" s="574">
        <v>0.31758089191268718</v>
      </c>
      <c r="D20" s="575">
        <v>0.32767255447493854</v>
      </c>
      <c r="E20" s="575">
        <v>0.33180148673245041</v>
      </c>
      <c r="F20" s="575">
        <v>0.3381310185438563</v>
      </c>
      <c r="G20" s="576">
        <v>0.33439999999999998</v>
      </c>
      <c r="I20" s="591">
        <v>0.36537480302363534</v>
      </c>
      <c r="J20" s="592">
        <v>0.3600882646337526</v>
      </c>
      <c r="K20" s="592">
        <v>0.35287252113837064</v>
      </c>
      <c r="L20" s="593">
        <v>0.38444503494889704</v>
      </c>
    </row>
    <row r="21" spans="1:12">
      <c r="A21" s="11">
        <v>11</v>
      </c>
      <c r="B21" s="14" t="s">
        <v>363</v>
      </c>
      <c r="C21" s="574">
        <v>0.12465176082114959</v>
      </c>
      <c r="D21" s="575">
        <v>0.10911762659639321</v>
      </c>
      <c r="E21" s="575">
        <v>0.12411462699320658</v>
      </c>
      <c r="F21" s="575">
        <v>9.6315721993594366E-2</v>
      </c>
      <c r="G21" s="576">
        <v>9.3700000000000006E-2</v>
      </c>
      <c r="I21" s="591">
        <v>8.3594288363208716E-2</v>
      </c>
      <c r="J21" s="592">
        <v>7.8312092005259432E-2</v>
      </c>
      <c r="K21" s="592">
        <v>6.8733839536536917E-2</v>
      </c>
      <c r="L21" s="593">
        <v>7.2584580052117403E-2</v>
      </c>
    </row>
    <row r="22" spans="1:12">
      <c r="A22" s="11">
        <v>12</v>
      </c>
      <c r="B22" s="14" t="s">
        <v>364</v>
      </c>
      <c r="C22" s="574">
        <v>0.15161434540269611</v>
      </c>
      <c r="D22" s="575">
        <v>0.13634771332370921</v>
      </c>
      <c r="E22" s="575">
        <v>0.15064336265710404</v>
      </c>
      <c r="F22" s="575">
        <v>0.12304430936811499</v>
      </c>
      <c r="G22" s="576">
        <v>0.1211</v>
      </c>
      <c r="I22" s="591">
        <v>0.11168877905786881</v>
      </c>
      <c r="J22" s="592">
        <v>0.1046144089356153</v>
      </c>
      <c r="K22" s="592">
        <v>9.1657130081587879E-2</v>
      </c>
      <c r="L22" s="593">
        <v>9.6792619519082801E-2</v>
      </c>
    </row>
    <row r="23" spans="1:12">
      <c r="A23" s="11">
        <v>13</v>
      </c>
      <c r="B23" s="14" t="s">
        <v>362</v>
      </c>
      <c r="C23" s="574">
        <v>0.18735458827315207</v>
      </c>
      <c r="D23" s="575">
        <v>0.17243993270175656</v>
      </c>
      <c r="E23" s="575">
        <v>0.18581275168854811</v>
      </c>
      <c r="F23" s="575">
        <v>0.15847666117669476</v>
      </c>
      <c r="G23" s="576">
        <v>0.1575</v>
      </c>
      <c r="I23" s="591">
        <v>0.14891837207715841</v>
      </c>
      <c r="J23" s="592">
        <v>0.1394858785808204</v>
      </c>
      <c r="K23" s="592">
        <v>0.13186108100391264</v>
      </c>
      <c r="L23" s="593">
        <v>0.14033257381233352</v>
      </c>
    </row>
    <row r="24" spans="1:12">
      <c r="A24" s="13"/>
      <c r="B24" s="151" t="s">
        <v>88</v>
      </c>
      <c r="C24" s="561"/>
      <c r="D24" s="561"/>
      <c r="E24" s="577"/>
      <c r="F24" s="561"/>
      <c r="G24" s="578"/>
      <c r="I24" s="588"/>
      <c r="J24" s="589"/>
      <c r="K24" s="589"/>
      <c r="L24" s="590"/>
    </row>
    <row r="25" spans="1:12" ht="15" customHeight="1">
      <c r="A25" s="333">
        <v>14</v>
      </c>
      <c r="B25" s="14" t="s">
        <v>87</v>
      </c>
      <c r="C25" s="579">
        <v>8.4739489164164641E-2</v>
      </c>
      <c r="D25" s="579">
        <v>8.599334861467077E-2</v>
      </c>
      <c r="E25" s="579">
        <v>8.4347645385838221E-2</v>
      </c>
      <c r="F25" s="579">
        <v>8.1437324244582943E-2</v>
      </c>
      <c r="G25" s="579">
        <v>8.1000000000000003E-2</v>
      </c>
      <c r="I25" s="591">
        <v>8.4075960708467332E-2</v>
      </c>
      <c r="J25" s="592">
        <v>7.5670847895601218E-2</v>
      </c>
      <c r="K25" s="592">
        <v>7.3068981061585478E-2</v>
      </c>
      <c r="L25" s="593">
        <v>7.2437841777855047E-2</v>
      </c>
    </row>
    <row r="26" spans="1:12">
      <c r="A26" s="333">
        <v>15</v>
      </c>
      <c r="B26" s="14" t="s">
        <v>86</v>
      </c>
      <c r="C26" s="579">
        <v>2.1600023202791283E-2</v>
      </c>
      <c r="D26" s="579">
        <v>2.1516791236523593E-2</v>
      </c>
      <c r="E26" s="579">
        <v>2.0173487841109755E-2</v>
      </c>
      <c r="F26" s="579">
        <v>1.440445356990961E-2</v>
      </c>
      <c r="G26" s="579">
        <v>1.38E-2</v>
      </c>
      <c r="I26" s="591">
        <v>1.2773880586288254E-2</v>
      </c>
      <c r="J26" s="592">
        <v>1.0968348347472638E-2</v>
      </c>
      <c r="K26" s="592">
        <v>7.1124818294527421E-3</v>
      </c>
      <c r="L26" s="593">
        <v>6.3215683380952944E-3</v>
      </c>
    </row>
    <row r="27" spans="1:12">
      <c r="A27" s="333">
        <v>16</v>
      </c>
      <c r="B27" s="14" t="s">
        <v>85</v>
      </c>
      <c r="C27" s="579">
        <v>3.7562140975501875E-2</v>
      </c>
      <c r="D27" s="579">
        <v>3.7672292465529694E-2</v>
      </c>
      <c r="E27" s="579">
        <v>3.9082953879267704E-2</v>
      </c>
      <c r="F27" s="579">
        <v>4.179938541579159E-2</v>
      </c>
      <c r="G27" s="579">
        <v>4.4299999999999999E-2</v>
      </c>
      <c r="I27" s="591">
        <v>4.6667926704206372E-2</v>
      </c>
      <c r="J27" s="592">
        <v>4.2540589620212774E-2</v>
      </c>
      <c r="K27" s="592">
        <v>4.2611346862422371E-2</v>
      </c>
      <c r="L27" s="593">
        <v>4.2671038462859502E-2</v>
      </c>
    </row>
    <row r="28" spans="1:12">
      <c r="A28" s="333">
        <v>17</v>
      </c>
      <c r="B28" s="14" t="s">
        <v>84</v>
      </c>
      <c r="C28" s="579">
        <v>6.3139465961373376E-2</v>
      </c>
      <c r="D28" s="579">
        <v>6.447655737814717E-2</v>
      </c>
      <c r="E28" s="579">
        <v>6.4174157544728466E-2</v>
      </c>
      <c r="F28" s="579">
        <v>6.7032870674673325E-2</v>
      </c>
      <c r="G28" s="579">
        <v>6.7199999999999996E-2</v>
      </c>
      <c r="I28" s="591">
        <v>7.130207632266812E-2</v>
      </c>
      <c r="J28" s="592">
        <v>6.4702499548128567E-2</v>
      </c>
      <c r="K28" s="592">
        <v>6.5956499232132731E-2</v>
      </c>
      <c r="L28" s="593">
        <v>6.611627343975976E-2</v>
      </c>
    </row>
    <row r="29" spans="1:12">
      <c r="A29" s="333">
        <v>18</v>
      </c>
      <c r="B29" s="14" t="s">
        <v>166</v>
      </c>
      <c r="C29" s="579">
        <v>2.7439330407216484E-2</v>
      </c>
      <c r="D29" s="579">
        <v>2.7133337422701902E-2</v>
      </c>
      <c r="E29" s="579">
        <v>2.8128350878787865E-2</v>
      </c>
      <c r="F29" s="579">
        <v>3.797745041860788E-2</v>
      </c>
      <c r="G29" s="579">
        <v>4.41E-2</v>
      </c>
      <c r="I29" s="591">
        <v>5.5772761091310068E-2</v>
      </c>
      <c r="J29" s="592">
        <v>4.1394148926379278E-2</v>
      </c>
      <c r="K29" s="592">
        <v>3.5298406250330441E-2</v>
      </c>
      <c r="L29" s="593">
        <v>4.3930189693015834E-2</v>
      </c>
    </row>
    <row r="30" spans="1:12">
      <c r="A30" s="333">
        <v>19</v>
      </c>
      <c r="B30" s="14" t="s">
        <v>167</v>
      </c>
      <c r="C30" s="579">
        <v>7.66670363803931E-2</v>
      </c>
      <c r="D30" s="579">
        <v>7.520374286565705E-2</v>
      </c>
      <c r="E30" s="579">
        <v>7.6380442002241075E-2</v>
      </c>
      <c r="F30" s="579">
        <v>0.10748477263757225</v>
      </c>
      <c r="G30" s="579">
        <v>0.12570000000000001</v>
      </c>
      <c r="I30" s="591">
        <v>0.15968636175750262</v>
      </c>
      <c r="J30" s="592">
        <v>0.11843355097037249</v>
      </c>
      <c r="K30" s="592">
        <v>9.6486184250426488E-2</v>
      </c>
      <c r="L30" s="593">
        <v>0.11941992493100087</v>
      </c>
    </row>
    <row r="31" spans="1:12">
      <c r="A31" s="13"/>
      <c r="B31" s="151" t="s">
        <v>228</v>
      </c>
      <c r="C31" s="579"/>
      <c r="D31" s="579"/>
      <c r="E31" s="579"/>
      <c r="F31" s="579"/>
      <c r="G31" s="579"/>
      <c r="I31" s="588"/>
      <c r="J31" s="589"/>
      <c r="K31" s="589"/>
      <c r="L31" s="590"/>
    </row>
    <row r="32" spans="1:12">
      <c r="A32" s="333">
        <v>20</v>
      </c>
      <c r="B32" s="14" t="s">
        <v>83</v>
      </c>
      <c r="C32" s="579">
        <v>3.7215963831313571E-2</v>
      </c>
      <c r="D32" s="579">
        <v>4.1648471274405664E-2</v>
      </c>
      <c r="E32" s="579">
        <v>4.3242758709513732E-2</v>
      </c>
      <c r="F32" s="579">
        <v>2.8347691852669932E-2</v>
      </c>
      <c r="G32" s="579">
        <v>3.2599999999999997E-2</v>
      </c>
      <c r="I32" s="591">
        <v>7.9156302678034335E-2</v>
      </c>
      <c r="J32" s="592">
        <v>6.3431599619421394E-2</v>
      </c>
      <c r="K32" s="592">
        <v>8.1416031777507544E-2</v>
      </c>
      <c r="L32" s="593">
        <v>9.395471847779259E-2</v>
      </c>
    </row>
    <row r="33" spans="1:12" ht="15" customHeight="1">
      <c r="A33" s="333">
        <v>21</v>
      </c>
      <c r="B33" s="14" t="s">
        <v>709</v>
      </c>
      <c r="C33" s="579">
        <v>1.446258753110672E-2</v>
      </c>
      <c r="D33" s="579">
        <v>1.4990963888250176E-2</v>
      </c>
      <c r="E33" s="579">
        <v>1.6352240232660617E-2</v>
      </c>
      <c r="F33" s="579">
        <v>1.1290398856642276E-2</v>
      </c>
      <c r="G33" s="579">
        <v>1.7000000000000001E-2</v>
      </c>
      <c r="I33" s="591">
        <v>3.2353578318350756E-2</v>
      </c>
      <c r="J33" s="592">
        <v>4.4584941133013173E-2</v>
      </c>
      <c r="K33" s="592">
        <v>5.0133063263227085E-2</v>
      </c>
      <c r="L33" s="593">
        <v>5.313611015220579E-2</v>
      </c>
    </row>
    <row r="34" spans="1:12">
      <c r="A34" s="333">
        <v>22</v>
      </c>
      <c r="B34" s="14" t="s">
        <v>82</v>
      </c>
      <c r="C34" s="579">
        <v>0.40740294840308605</v>
      </c>
      <c r="D34" s="579">
        <v>0.43086270732554011</v>
      </c>
      <c r="E34" s="579">
        <v>0.38626802224814533</v>
      </c>
      <c r="F34" s="579">
        <v>0.37684304003871782</v>
      </c>
      <c r="G34" s="579">
        <v>0.39889999999999998</v>
      </c>
      <c r="I34" s="591">
        <v>0.43810045564026096</v>
      </c>
      <c r="J34" s="592">
        <v>0.44681128633845935</v>
      </c>
      <c r="K34" s="592">
        <v>0.4287870529131429</v>
      </c>
      <c r="L34" s="593">
        <v>0.41621169379105366</v>
      </c>
    </row>
    <row r="35" spans="1:12" ht="15" customHeight="1">
      <c r="A35" s="333">
        <v>23</v>
      </c>
      <c r="B35" s="14" t="s">
        <v>81</v>
      </c>
      <c r="C35" s="579">
        <v>0.48337218458907583</v>
      </c>
      <c r="D35" s="579">
        <v>0.49365483061733506</v>
      </c>
      <c r="E35" s="579">
        <v>0.48517425283341559</v>
      </c>
      <c r="F35" s="579">
        <v>0.49870356083246287</v>
      </c>
      <c r="G35" s="579">
        <v>0.46870000000000001</v>
      </c>
      <c r="I35" s="591">
        <v>0.46285323267238176</v>
      </c>
      <c r="J35" s="592">
        <v>0.48328371314922014</v>
      </c>
      <c r="K35" s="592">
        <v>0.54356465967157108</v>
      </c>
      <c r="L35" s="593">
        <v>0.51579423699977434</v>
      </c>
    </row>
    <row r="36" spans="1:12">
      <c r="A36" s="333">
        <v>24</v>
      </c>
      <c r="B36" s="14" t="s">
        <v>80</v>
      </c>
      <c r="C36" s="579">
        <v>0.16050998789269405</v>
      </c>
      <c r="D36" s="579">
        <v>0.13099406436173988</v>
      </c>
      <c r="E36" s="579">
        <v>6.5309090475760709E-2</v>
      </c>
      <c r="F36" s="579">
        <v>0.32639339724172506</v>
      </c>
      <c r="G36" s="579">
        <v>0.27760000000000001</v>
      </c>
      <c r="I36" s="591">
        <v>0.13844461422504914</v>
      </c>
      <c r="J36" s="592">
        <v>7.1428673974957529E-2</v>
      </c>
      <c r="K36" s="592">
        <v>1.3547047668128889E-2</v>
      </c>
      <c r="L36" s="593">
        <v>4.2425912934275445E-2</v>
      </c>
    </row>
    <row r="37" spans="1:12" ht="15" customHeight="1">
      <c r="A37" s="13"/>
      <c r="B37" s="151" t="s">
        <v>229</v>
      </c>
      <c r="C37" s="579"/>
      <c r="D37" s="579"/>
      <c r="E37" s="579"/>
      <c r="F37" s="579"/>
      <c r="G37" s="579"/>
      <c r="I37" s="588"/>
      <c r="J37" s="589"/>
      <c r="K37" s="589"/>
      <c r="L37" s="590"/>
    </row>
    <row r="38" spans="1:12" ht="15" customHeight="1">
      <c r="A38" s="333">
        <v>25</v>
      </c>
      <c r="B38" s="14" t="s">
        <v>79</v>
      </c>
      <c r="C38" s="579">
        <v>0.25090308288918456</v>
      </c>
      <c r="D38" s="579">
        <v>0.26100099523116022</v>
      </c>
      <c r="E38" s="579">
        <v>0.26609514429323872</v>
      </c>
      <c r="F38" s="579">
        <v>0.25955351878304062</v>
      </c>
      <c r="G38" s="579">
        <v>0.39760000000000001</v>
      </c>
      <c r="I38" s="591">
        <v>0.37864679455698846</v>
      </c>
      <c r="J38" s="592">
        <v>0.37316098150962618</v>
      </c>
      <c r="K38" s="592">
        <v>0.47807700236021572</v>
      </c>
      <c r="L38" s="593">
        <v>0.39714137433996349</v>
      </c>
    </row>
    <row r="39" spans="1:12" ht="15" customHeight="1">
      <c r="A39" s="333">
        <v>26</v>
      </c>
      <c r="B39" s="14" t="s">
        <v>78</v>
      </c>
      <c r="C39" s="579">
        <v>0.74281381027091364</v>
      </c>
      <c r="D39" s="579">
        <v>0.76077805625755857</v>
      </c>
      <c r="E39" s="579">
        <v>0.75823851496842842</v>
      </c>
      <c r="F39" s="579">
        <v>0.79541976740772169</v>
      </c>
      <c r="G39" s="579">
        <v>0.71699999999999997</v>
      </c>
      <c r="I39" s="591">
        <v>0.72381758390811679</v>
      </c>
      <c r="J39" s="592">
        <v>0.75337213875469866</v>
      </c>
      <c r="K39" s="592">
        <v>0.83317999460281644</v>
      </c>
      <c r="L39" s="593">
        <v>0.81198674847013674</v>
      </c>
    </row>
    <row r="40" spans="1:12" ht="15" customHeight="1">
      <c r="A40" s="333">
        <v>27</v>
      </c>
      <c r="B40" s="14" t="s">
        <v>77</v>
      </c>
      <c r="C40" s="579">
        <v>0.27710067011303324</v>
      </c>
      <c r="D40" s="579">
        <v>0.31656698373125908</v>
      </c>
      <c r="E40" s="579">
        <v>0.30771695650914194</v>
      </c>
      <c r="F40" s="579">
        <v>0.3295695765671311</v>
      </c>
      <c r="G40" s="579">
        <v>0.37359999999999999</v>
      </c>
      <c r="I40" s="591">
        <v>0.37673957600482116</v>
      </c>
      <c r="J40" s="592">
        <v>0.35758258203367826</v>
      </c>
      <c r="K40" s="592">
        <v>0.41492972933546751</v>
      </c>
      <c r="L40" s="593">
        <v>0.44531234629802635</v>
      </c>
    </row>
    <row r="41" spans="1:12" ht="15" customHeight="1" thickBot="1">
      <c r="A41" s="334"/>
      <c r="B41" s="151" t="s">
        <v>269</v>
      </c>
      <c r="C41" s="561"/>
      <c r="D41" s="561"/>
      <c r="E41" s="561"/>
      <c r="F41" s="561"/>
      <c r="G41" s="578"/>
      <c r="I41" s="588"/>
      <c r="J41" s="589"/>
      <c r="K41" s="589"/>
      <c r="L41" s="590"/>
    </row>
    <row r="42" spans="1:12" ht="15">
      <c r="A42" s="333">
        <v>28</v>
      </c>
      <c r="B42" s="14" t="s">
        <v>253</v>
      </c>
      <c r="C42" s="580">
        <v>137153909.70977482</v>
      </c>
      <c r="D42" s="580">
        <v>67854633.076495498</v>
      </c>
      <c r="E42" s="580">
        <v>64015692.259936497</v>
      </c>
      <c r="F42" s="580">
        <v>67272216.408699989</v>
      </c>
      <c r="G42" s="581">
        <v>81162044</v>
      </c>
      <c r="I42" s="594">
        <v>84379704.891293287</v>
      </c>
      <c r="J42" s="595">
        <v>84740539.316252604</v>
      </c>
      <c r="K42" s="595">
        <v>72581381.187383398</v>
      </c>
      <c r="L42" s="596">
        <v>72861641.754640087</v>
      </c>
    </row>
    <row r="43" spans="1:12" ht="15" customHeight="1">
      <c r="A43" s="333">
        <v>29</v>
      </c>
      <c r="B43" s="14" t="s">
        <v>265</v>
      </c>
      <c r="C43" s="580">
        <v>103100473.90417334</v>
      </c>
      <c r="D43" s="582">
        <v>51157175.401182711</v>
      </c>
      <c r="E43" s="582">
        <v>49572552.559002422</v>
      </c>
      <c r="F43" s="582">
        <v>52796636.371018492</v>
      </c>
      <c r="G43" s="583">
        <v>53729727</v>
      </c>
      <c r="I43" s="585">
        <v>51329268.201091357</v>
      </c>
      <c r="J43" s="586">
        <v>55039573.042716958</v>
      </c>
      <c r="K43" s="586">
        <v>49271385.584469236</v>
      </c>
      <c r="L43" s="587">
        <v>49643521.163465798</v>
      </c>
    </row>
    <row r="44" spans="1:12" ht="15" customHeight="1" thickBot="1">
      <c r="A44" s="364">
        <v>30</v>
      </c>
      <c r="B44" s="365" t="s">
        <v>254</v>
      </c>
      <c r="C44" s="579">
        <v>1.330293688438837</v>
      </c>
      <c r="D44" s="579">
        <v>1.3263952230428802</v>
      </c>
      <c r="E44" s="579">
        <v>1.2913535606975959</v>
      </c>
      <c r="F44" s="579">
        <v>1.2741761792542439</v>
      </c>
      <c r="G44" s="579">
        <v>1.5105999999999999</v>
      </c>
      <c r="I44" s="597">
        <v>1.6438906660566655</v>
      </c>
      <c r="J44" s="598">
        <v>1.5396293000035506</v>
      </c>
      <c r="K44" s="598">
        <v>1.4730939738431401</v>
      </c>
      <c r="L44" s="599">
        <v>1.4676968927067411</v>
      </c>
    </row>
    <row r="45" spans="1:12" ht="15" customHeight="1" thickBot="1">
      <c r="A45" s="364"/>
      <c r="B45" s="151" t="s">
        <v>370</v>
      </c>
      <c r="C45" s="561"/>
      <c r="D45" s="561"/>
      <c r="E45" s="561"/>
      <c r="F45" s="561"/>
      <c r="G45" s="578"/>
      <c r="I45" s="588"/>
      <c r="J45" s="589"/>
      <c r="K45" s="589"/>
      <c r="L45" s="590"/>
    </row>
    <row r="46" spans="1:12" ht="15" customHeight="1">
      <c r="A46" s="364">
        <v>31</v>
      </c>
      <c r="B46" s="365" t="s">
        <v>377</v>
      </c>
      <c r="C46" s="580">
        <v>137860717.68532002</v>
      </c>
      <c r="D46" s="580">
        <v>136049769.58224502</v>
      </c>
      <c r="E46" s="580">
        <v>132013972.63584501</v>
      </c>
      <c r="F46" s="580">
        <v>128754129.63356999</v>
      </c>
      <c r="G46" s="580">
        <v>134294831</v>
      </c>
      <c r="I46" s="594">
        <v>123637721.41767502</v>
      </c>
      <c r="J46" s="595">
        <v>115315881.69817001</v>
      </c>
      <c r="K46" s="595">
        <v>120333560.829175</v>
      </c>
      <c r="L46" s="596">
        <v>122850671.91226</v>
      </c>
    </row>
    <row r="47" spans="1:12" ht="15" customHeight="1">
      <c r="A47" s="364">
        <v>32</v>
      </c>
      <c r="B47" s="365" t="s">
        <v>392</v>
      </c>
      <c r="C47" s="580">
        <v>127407415.36431918</v>
      </c>
      <c r="D47" s="580">
        <v>119174751.98859608</v>
      </c>
      <c r="E47" s="580">
        <v>109891621.35100944</v>
      </c>
      <c r="F47" s="580">
        <v>105450190.7387791</v>
      </c>
      <c r="G47" s="580">
        <v>102461072</v>
      </c>
      <c r="I47" s="585">
        <v>88452595.980509982</v>
      </c>
      <c r="J47" s="586">
        <v>83873032.825949937</v>
      </c>
      <c r="K47" s="586">
        <v>75974892.468975037</v>
      </c>
      <c r="L47" s="587">
        <v>80500243.125565022</v>
      </c>
    </row>
    <row r="48" spans="1:12" ht="15.75" thickBot="1">
      <c r="A48" s="335">
        <v>33</v>
      </c>
      <c r="B48" s="153" t="s">
        <v>410</v>
      </c>
      <c r="C48" s="584">
        <v>1.0820462630931631</v>
      </c>
      <c r="D48" s="584">
        <v>1.1415989319219537</v>
      </c>
      <c r="E48" s="584">
        <v>1.2013106278064061</v>
      </c>
      <c r="F48" s="584">
        <v>1.2209947533667278</v>
      </c>
      <c r="G48" s="584">
        <v>1.3107</v>
      </c>
      <c r="I48" s="597">
        <v>1.3977851079115629</v>
      </c>
      <c r="J48" s="598">
        <v>1.3748862752759763</v>
      </c>
      <c r="K48" s="598">
        <v>1.5838595741127792</v>
      </c>
      <c r="L48" s="599">
        <v>1.5260906941689156</v>
      </c>
    </row>
    <row r="49" spans="1:2">
      <c r="A49" s="16"/>
    </row>
    <row r="50" spans="1:2" ht="38.25">
      <c r="B50" s="214" t="s">
        <v>706</v>
      </c>
    </row>
    <row r="51" spans="1:2" ht="51">
      <c r="B51" s="214" t="s">
        <v>268</v>
      </c>
    </row>
    <row r="53" spans="1:2">
      <c r="B53" s="213"/>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G34" sqref="G34"/>
    </sheetView>
  </sheetViews>
  <sheetFormatPr defaultColWidth="9.140625" defaultRowHeight="12.75"/>
  <cols>
    <col min="1" max="1" width="11.85546875" style="445" bestFit="1" customWidth="1"/>
    <col min="2" max="2" width="86.28515625" style="445" customWidth="1"/>
    <col min="3" max="3" width="13.85546875" style="445" bestFit="1" customWidth="1"/>
    <col min="4" max="4" width="8.7109375" style="445" bestFit="1" customWidth="1"/>
    <col min="5" max="5" width="17.42578125" style="445" bestFit="1" customWidth="1"/>
    <col min="6" max="6" width="8.7109375" style="445" bestFit="1" customWidth="1"/>
    <col min="7" max="7" width="30.42578125" style="445" customWidth="1"/>
    <col min="8" max="8" width="9.7109375" style="445" customWidth="1"/>
    <col min="9" max="16384" width="9.140625" style="445"/>
  </cols>
  <sheetData>
    <row r="1" spans="1:8" ht="13.5">
      <c r="A1" s="366" t="s">
        <v>30</v>
      </c>
      <c r="B1" s="454" t="str">
        <f>'Info '!C2</f>
        <v>JSC Ziraat Bank Georgia</v>
      </c>
    </row>
    <row r="2" spans="1:8">
      <c r="A2" s="367" t="s">
        <v>31</v>
      </c>
      <c r="B2" s="688">
        <f>'1. key ratios '!B2</f>
        <v>45565</v>
      </c>
    </row>
    <row r="3" spans="1:8">
      <c r="A3" s="368" t="s">
        <v>413</v>
      </c>
    </row>
    <row r="5" spans="1:8" ht="12" customHeight="1">
      <c r="A5" s="771" t="s">
        <v>414</v>
      </c>
      <c r="B5" s="772"/>
      <c r="C5" s="777" t="s">
        <v>415</v>
      </c>
      <c r="D5" s="778"/>
      <c r="E5" s="778"/>
      <c r="F5" s="778"/>
      <c r="G5" s="778"/>
      <c r="H5" s="779"/>
    </row>
    <row r="6" spans="1:8">
      <c r="A6" s="773"/>
      <c r="B6" s="774"/>
      <c r="C6" s="780"/>
      <c r="D6" s="781"/>
      <c r="E6" s="781"/>
      <c r="F6" s="781"/>
      <c r="G6" s="781"/>
      <c r="H6" s="782"/>
    </row>
    <row r="7" spans="1:8">
      <c r="A7" s="775"/>
      <c r="B7" s="776"/>
      <c r="C7" s="453" t="s">
        <v>416</v>
      </c>
      <c r="D7" s="453" t="s">
        <v>417</v>
      </c>
      <c r="E7" s="453" t="s">
        <v>418</v>
      </c>
      <c r="F7" s="453" t="s">
        <v>419</v>
      </c>
      <c r="G7" s="453" t="s">
        <v>420</v>
      </c>
      <c r="H7" s="453" t="s">
        <v>64</v>
      </c>
    </row>
    <row r="8" spans="1:8">
      <c r="A8" s="449">
        <v>1</v>
      </c>
      <c r="B8" s="448" t="s">
        <v>51</v>
      </c>
      <c r="C8" s="666">
        <v>29709499.4835</v>
      </c>
      <c r="D8" s="666">
        <v>2338377.64</v>
      </c>
      <c r="E8" s="666"/>
      <c r="F8" s="666"/>
      <c r="G8" s="666"/>
      <c r="H8" s="666">
        <v>32047877.123500001</v>
      </c>
    </row>
    <row r="9" spans="1:8">
      <c r="A9" s="449">
        <v>2</v>
      </c>
      <c r="B9" s="448" t="s">
        <v>52</v>
      </c>
      <c r="C9" s="666"/>
      <c r="D9" s="666"/>
      <c r="E9" s="666"/>
      <c r="F9" s="666"/>
      <c r="G9" s="666"/>
      <c r="H9" s="666">
        <v>0</v>
      </c>
    </row>
    <row r="10" spans="1:8">
      <c r="A10" s="449">
        <v>3</v>
      </c>
      <c r="B10" s="448" t="s">
        <v>164</v>
      </c>
      <c r="C10" s="666"/>
      <c r="D10" s="666"/>
      <c r="E10" s="666"/>
      <c r="F10" s="666"/>
      <c r="G10" s="666"/>
      <c r="H10" s="666">
        <v>0</v>
      </c>
    </row>
    <row r="11" spans="1:8">
      <c r="A11" s="449">
        <v>4</v>
      </c>
      <c r="B11" s="448" t="s">
        <v>53</v>
      </c>
      <c r="C11" s="666"/>
      <c r="D11" s="666"/>
      <c r="E11" s="666"/>
      <c r="F11" s="666"/>
      <c r="G11" s="666"/>
      <c r="H11" s="666">
        <v>0</v>
      </c>
    </row>
    <row r="12" spans="1:8">
      <c r="A12" s="449">
        <v>5</v>
      </c>
      <c r="B12" s="448" t="s">
        <v>54</v>
      </c>
      <c r="C12" s="666"/>
      <c r="D12" s="666"/>
      <c r="E12" s="666"/>
      <c r="F12" s="666"/>
      <c r="G12" s="666"/>
      <c r="H12" s="666">
        <v>0</v>
      </c>
    </row>
    <row r="13" spans="1:8">
      <c r="A13" s="449">
        <v>6</v>
      </c>
      <c r="B13" s="448" t="s">
        <v>55</v>
      </c>
      <c r="C13" s="666">
        <v>16658542.4296</v>
      </c>
      <c r="D13" s="666">
        <v>10924486.865900001</v>
      </c>
      <c r="E13" s="666"/>
      <c r="F13" s="666"/>
      <c r="G13" s="666"/>
      <c r="H13" s="666">
        <v>27583029.295500003</v>
      </c>
    </row>
    <row r="14" spans="1:8">
      <c r="A14" s="449">
        <v>7</v>
      </c>
      <c r="B14" s="448" t="s">
        <v>56</v>
      </c>
      <c r="C14" s="666"/>
      <c r="D14" s="666">
        <v>14042438.741699999</v>
      </c>
      <c r="E14" s="666">
        <v>50813635.822300002</v>
      </c>
      <c r="F14" s="666">
        <v>6759163.0999999996</v>
      </c>
      <c r="G14" s="666">
        <v>14538.992099999999</v>
      </c>
      <c r="H14" s="666">
        <v>71629776.656100005</v>
      </c>
    </row>
    <row r="15" spans="1:8">
      <c r="A15" s="449">
        <v>8</v>
      </c>
      <c r="B15" s="450" t="s">
        <v>57</v>
      </c>
      <c r="C15" s="666"/>
      <c r="D15" s="666">
        <v>22979912.0889</v>
      </c>
      <c r="E15" s="666">
        <v>32041114.323100001</v>
      </c>
      <c r="F15" s="666">
        <v>24973044.5526</v>
      </c>
      <c r="G15" s="666">
        <v>40440.019999999997</v>
      </c>
      <c r="H15" s="666">
        <v>80034510.984599993</v>
      </c>
    </row>
    <row r="16" spans="1:8">
      <c r="A16" s="449">
        <v>9</v>
      </c>
      <c r="B16" s="448" t="s">
        <v>58</v>
      </c>
      <c r="C16" s="666"/>
      <c r="D16" s="666"/>
      <c r="E16" s="666"/>
      <c r="F16" s="666"/>
      <c r="G16" s="666"/>
      <c r="H16" s="666">
        <v>0</v>
      </c>
    </row>
    <row r="17" spans="1:8">
      <c r="A17" s="449">
        <v>10</v>
      </c>
      <c r="B17" s="452" t="s">
        <v>428</v>
      </c>
      <c r="C17" s="666"/>
      <c r="D17" s="666"/>
      <c r="E17" s="666"/>
      <c r="F17" s="666"/>
      <c r="G17" s="666"/>
      <c r="H17" s="666">
        <v>0</v>
      </c>
    </row>
    <row r="18" spans="1:8">
      <c r="A18" s="449">
        <v>11</v>
      </c>
      <c r="B18" s="448" t="s">
        <v>60</v>
      </c>
      <c r="C18" s="666"/>
      <c r="D18" s="666"/>
      <c r="E18" s="666"/>
      <c r="F18" s="666"/>
      <c r="G18" s="666"/>
      <c r="H18" s="666">
        <v>0</v>
      </c>
    </row>
    <row r="19" spans="1:8">
      <c r="A19" s="449">
        <v>12</v>
      </c>
      <c r="B19" s="448" t="s">
        <v>61</v>
      </c>
      <c r="C19" s="666"/>
      <c r="D19" s="666"/>
      <c r="E19" s="666"/>
      <c r="F19" s="666"/>
      <c r="G19" s="666"/>
      <c r="H19" s="666">
        <v>0</v>
      </c>
    </row>
    <row r="20" spans="1:8">
      <c r="A20" s="451">
        <v>13</v>
      </c>
      <c r="B20" s="450" t="s">
        <v>144</v>
      </c>
      <c r="C20" s="666"/>
      <c r="D20" s="666"/>
      <c r="E20" s="666"/>
      <c r="F20" s="666"/>
      <c r="G20" s="666"/>
      <c r="H20" s="666">
        <v>0</v>
      </c>
    </row>
    <row r="21" spans="1:8">
      <c r="A21" s="449">
        <v>14</v>
      </c>
      <c r="B21" s="448" t="s">
        <v>63</v>
      </c>
      <c r="C21" s="666">
        <v>10114243.0381</v>
      </c>
      <c r="D21" s="666">
        <v>7272849.8180999998</v>
      </c>
      <c r="E21" s="666">
        <v>75316.429999999993</v>
      </c>
      <c r="F21" s="666">
        <v>767658.71569999994</v>
      </c>
      <c r="G21" s="666">
        <v>3882712.07</v>
      </c>
      <c r="H21" s="666">
        <v>22112780.071900003</v>
      </c>
    </row>
    <row r="22" spans="1:8">
      <c r="A22" s="447">
        <v>15</v>
      </c>
      <c r="B22" s="446" t="s">
        <v>64</v>
      </c>
      <c r="C22" s="666">
        <v>56482284.951200008</v>
      </c>
      <c r="D22" s="666">
        <v>57558065.154600002</v>
      </c>
      <c r="E22" s="666">
        <v>82930066.57540001</v>
      </c>
      <c r="F22" s="666">
        <v>32499866.368299998</v>
      </c>
      <c r="G22" s="666">
        <v>3937691.0820999998</v>
      </c>
      <c r="H22" s="666">
        <v>233407974.13160002</v>
      </c>
    </row>
    <row r="26" spans="1:8" ht="43.5" customHeight="1">
      <c r="B26" s="372" t="s">
        <v>515</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B19" sqref="B19"/>
    </sheetView>
  </sheetViews>
  <sheetFormatPr defaultColWidth="9.140625" defaultRowHeight="12.75"/>
  <cols>
    <col min="1" max="1" width="11.85546875" style="455" bestFit="1" customWidth="1"/>
    <col min="2" max="2" width="82" style="445" customWidth="1"/>
    <col min="3" max="3" width="23.42578125" style="445" customWidth="1"/>
    <col min="4" max="4" width="26.28515625" style="445" customWidth="1"/>
    <col min="5" max="5" width="12.42578125" style="369" bestFit="1" customWidth="1"/>
    <col min="6" max="6" width="11.85546875" style="369" bestFit="1" customWidth="1"/>
    <col min="7" max="7" width="21.5703125" style="445" bestFit="1" customWidth="1"/>
    <col min="8" max="8" width="14.28515625" style="445" customWidth="1"/>
    <col min="9" max="16384" width="9.140625" style="445"/>
  </cols>
  <sheetData>
    <row r="1" spans="1:8" ht="13.5">
      <c r="A1" s="366" t="s">
        <v>30</v>
      </c>
      <c r="B1" s="454" t="str">
        <f>'Info '!C2</f>
        <v>JSC Ziraat Bank Georgia</v>
      </c>
      <c r="C1" s="469"/>
      <c r="D1" s="469"/>
      <c r="E1" s="469"/>
      <c r="F1" s="469"/>
      <c r="G1" s="469"/>
      <c r="H1" s="469"/>
    </row>
    <row r="2" spans="1:8">
      <c r="A2" s="367" t="s">
        <v>31</v>
      </c>
      <c r="B2" s="688">
        <f>'1. key ratios '!B2</f>
        <v>45565</v>
      </c>
      <c r="C2" s="469"/>
      <c r="D2" s="469"/>
      <c r="E2" s="469"/>
      <c r="F2" s="469"/>
      <c r="G2" s="469"/>
      <c r="H2" s="469"/>
    </row>
    <row r="3" spans="1:8">
      <c r="A3" s="368" t="s">
        <v>421</v>
      </c>
      <c r="B3" s="469"/>
      <c r="C3" s="469"/>
      <c r="D3" s="469"/>
      <c r="E3" s="469"/>
      <c r="F3" s="469"/>
      <c r="G3" s="469"/>
      <c r="H3" s="469"/>
    </row>
    <row r="4" spans="1:8">
      <c r="A4" s="470"/>
      <c r="B4" s="469"/>
      <c r="C4" s="468" t="s">
        <v>0</v>
      </c>
      <c r="D4" s="468" t="s">
        <v>1</v>
      </c>
      <c r="E4" s="468" t="s">
        <v>2</v>
      </c>
      <c r="F4" s="468" t="s">
        <v>3</v>
      </c>
      <c r="G4" s="468" t="s">
        <v>4</v>
      </c>
      <c r="H4" s="468" t="s">
        <v>5</v>
      </c>
    </row>
    <row r="5" spans="1:8" ht="33.950000000000003" customHeight="1">
      <c r="A5" s="771" t="s">
        <v>422</v>
      </c>
      <c r="B5" s="772"/>
      <c r="C5" s="785" t="s">
        <v>423</v>
      </c>
      <c r="D5" s="785"/>
      <c r="E5" s="785" t="s">
        <v>660</v>
      </c>
      <c r="F5" s="783" t="s">
        <v>424</v>
      </c>
      <c r="G5" s="783" t="s">
        <v>425</v>
      </c>
      <c r="H5" s="466" t="s">
        <v>659</v>
      </c>
    </row>
    <row r="6" spans="1:8" ht="25.5">
      <c r="A6" s="775"/>
      <c r="B6" s="776"/>
      <c r="C6" s="467" t="s">
        <v>426</v>
      </c>
      <c r="D6" s="467" t="s">
        <v>427</v>
      </c>
      <c r="E6" s="785"/>
      <c r="F6" s="784"/>
      <c r="G6" s="784"/>
      <c r="H6" s="466" t="s">
        <v>658</v>
      </c>
    </row>
    <row r="7" spans="1:8">
      <c r="A7" s="464">
        <v>1</v>
      </c>
      <c r="B7" s="448" t="s">
        <v>51</v>
      </c>
      <c r="C7" s="458"/>
      <c r="D7" s="458">
        <v>32047877.123500001</v>
      </c>
      <c r="E7" s="458"/>
      <c r="F7" s="458"/>
      <c r="G7" s="458"/>
      <c r="H7" s="456">
        <v>32047877.123500001</v>
      </c>
    </row>
    <row r="8" spans="1:8">
      <c r="A8" s="464">
        <v>2</v>
      </c>
      <c r="B8" s="448" t="s">
        <v>52</v>
      </c>
      <c r="C8" s="458"/>
      <c r="D8" s="458"/>
      <c r="E8" s="458"/>
      <c r="F8" s="458"/>
      <c r="G8" s="458"/>
      <c r="H8" s="456">
        <v>0</v>
      </c>
    </row>
    <row r="9" spans="1:8">
      <c r="A9" s="464">
        <v>3</v>
      </c>
      <c r="B9" s="448" t="s">
        <v>164</v>
      </c>
      <c r="C9" s="458"/>
      <c r="D9" s="458"/>
      <c r="E9" s="458"/>
      <c r="F9" s="458"/>
      <c r="G9" s="458"/>
      <c r="H9" s="456">
        <v>0</v>
      </c>
    </row>
    <row r="10" spans="1:8">
      <c r="A10" s="464">
        <v>4</v>
      </c>
      <c r="B10" s="448" t="s">
        <v>53</v>
      </c>
      <c r="C10" s="458"/>
      <c r="D10" s="458"/>
      <c r="E10" s="458"/>
      <c r="F10" s="458"/>
      <c r="G10" s="458"/>
      <c r="H10" s="456">
        <v>0</v>
      </c>
    </row>
    <row r="11" spans="1:8">
      <c r="A11" s="464">
        <v>5</v>
      </c>
      <c r="B11" s="448" t="s">
        <v>54</v>
      </c>
      <c r="C11" s="458"/>
      <c r="D11" s="458"/>
      <c r="E11" s="458"/>
      <c r="F11" s="458"/>
      <c r="G11" s="458"/>
      <c r="H11" s="456">
        <v>0</v>
      </c>
    </row>
    <row r="12" spans="1:8">
      <c r="A12" s="464">
        <v>6</v>
      </c>
      <c r="B12" s="448" t="s">
        <v>55</v>
      </c>
      <c r="C12" s="458"/>
      <c r="D12" s="458"/>
      <c r="E12" s="458"/>
      <c r="F12" s="458"/>
      <c r="G12" s="458"/>
      <c r="H12" s="456">
        <v>0</v>
      </c>
    </row>
    <row r="13" spans="1:8">
      <c r="A13" s="464">
        <v>7</v>
      </c>
      <c r="B13" s="448" t="s">
        <v>56</v>
      </c>
      <c r="C13" s="458"/>
      <c r="D13" s="458">
        <v>27583029.295499999</v>
      </c>
      <c r="E13" s="458"/>
      <c r="F13" s="458"/>
      <c r="G13" s="458"/>
      <c r="H13" s="456">
        <v>27583029.295499999</v>
      </c>
    </row>
    <row r="14" spans="1:8">
      <c r="A14" s="464">
        <v>8</v>
      </c>
      <c r="B14" s="450" t="s">
        <v>57</v>
      </c>
      <c r="C14" s="458">
        <v>3395801.6201999998</v>
      </c>
      <c r="D14" s="458">
        <v>69353769.785899997</v>
      </c>
      <c r="E14" s="458">
        <v>1119794.75</v>
      </c>
      <c r="F14" s="458"/>
      <c r="G14" s="458"/>
      <c r="H14" s="456">
        <v>71629776.65609999</v>
      </c>
    </row>
    <row r="15" spans="1:8">
      <c r="A15" s="464">
        <v>9</v>
      </c>
      <c r="B15" s="448" t="s">
        <v>58</v>
      </c>
      <c r="C15" s="458">
        <v>2331360.6039</v>
      </c>
      <c r="D15" s="458">
        <v>78809002.160699993</v>
      </c>
      <c r="E15" s="458">
        <v>1105851.78</v>
      </c>
      <c r="F15" s="458"/>
      <c r="G15" s="458">
        <v>61503.768300000003</v>
      </c>
      <c r="H15" s="456">
        <v>80034510.984599993</v>
      </c>
    </row>
    <row r="16" spans="1:8">
      <c r="A16" s="464">
        <v>10</v>
      </c>
      <c r="B16" s="452" t="s">
        <v>428</v>
      </c>
      <c r="C16" s="458"/>
      <c r="D16" s="458"/>
      <c r="E16" s="458"/>
      <c r="F16" s="458"/>
      <c r="G16" s="458"/>
      <c r="H16" s="456">
        <v>0</v>
      </c>
    </row>
    <row r="17" spans="1:8">
      <c r="A17" s="464">
        <v>11</v>
      </c>
      <c r="B17" s="448" t="s">
        <v>60</v>
      </c>
      <c r="C17" s="458"/>
      <c r="D17" s="458"/>
      <c r="E17" s="458"/>
      <c r="F17" s="458"/>
      <c r="G17" s="458"/>
      <c r="H17" s="456">
        <v>0</v>
      </c>
    </row>
    <row r="18" spans="1:8">
      <c r="A18" s="464">
        <v>12</v>
      </c>
      <c r="B18" s="448" t="s">
        <v>61</v>
      </c>
      <c r="C18" s="458"/>
      <c r="D18" s="458"/>
      <c r="E18" s="458"/>
      <c r="F18" s="458"/>
      <c r="G18" s="458"/>
      <c r="H18" s="456">
        <v>0</v>
      </c>
    </row>
    <row r="19" spans="1:8">
      <c r="A19" s="465">
        <v>13</v>
      </c>
      <c r="B19" s="450" t="s">
        <v>144</v>
      </c>
      <c r="C19" s="458"/>
      <c r="D19" s="458"/>
      <c r="E19" s="458"/>
      <c r="F19" s="458"/>
      <c r="G19" s="458"/>
      <c r="H19" s="456">
        <v>0</v>
      </c>
    </row>
    <row r="20" spans="1:8">
      <c r="A20" s="464">
        <v>14</v>
      </c>
      <c r="B20" s="448" t="s">
        <v>63</v>
      </c>
      <c r="C20" s="458"/>
      <c r="D20" s="458">
        <v>22877612.541900001</v>
      </c>
      <c r="E20" s="458"/>
      <c r="F20" s="458"/>
      <c r="G20" s="458"/>
      <c r="H20" s="456">
        <v>22877612.541900001</v>
      </c>
    </row>
    <row r="21" spans="1:8" s="461" customFormat="1">
      <c r="A21" s="463">
        <v>15</v>
      </c>
      <c r="B21" s="462" t="s">
        <v>64</v>
      </c>
      <c r="C21" s="474">
        <v>5727162.2240999993</v>
      </c>
      <c r="D21" s="474">
        <v>230671290.9075</v>
      </c>
      <c r="E21" s="474">
        <v>2225646.5300000003</v>
      </c>
      <c r="F21" s="474">
        <v>0</v>
      </c>
      <c r="G21" s="474">
        <v>61503.768300000003</v>
      </c>
      <c r="H21" s="456">
        <v>234172806.60159999</v>
      </c>
    </row>
    <row r="22" spans="1:8">
      <c r="A22" s="460">
        <v>16</v>
      </c>
      <c r="B22" s="459" t="s">
        <v>429</v>
      </c>
      <c r="C22" s="487">
        <v>5727162.2240999993</v>
      </c>
      <c r="D22" s="487">
        <v>148162771.94659999</v>
      </c>
      <c r="E22" s="487">
        <v>2225646.5300000003</v>
      </c>
      <c r="F22" s="487">
        <v>0</v>
      </c>
      <c r="G22" s="487">
        <v>61503.768300000003</v>
      </c>
      <c r="H22" s="456">
        <v>151664287.64069998</v>
      </c>
    </row>
    <row r="23" spans="1:8">
      <c r="A23" s="460">
        <v>17</v>
      </c>
      <c r="B23" s="459" t="s">
        <v>430</v>
      </c>
      <c r="C23" s="458"/>
      <c r="D23" s="458">
        <v>2338377.64</v>
      </c>
      <c r="E23" s="458"/>
      <c r="F23" s="458"/>
      <c r="G23" s="458"/>
      <c r="H23" s="456">
        <v>2338377.64</v>
      </c>
    </row>
    <row r="25" spans="1:8">
      <c r="E25" s="445"/>
      <c r="F25" s="445"/>
    </row>
    <row r="26" spans="1:8" ht="42.6" customHeight="1">
      <c r="B26" s="372" t="s">
        <v>515</v>
      </c>
    </row>
  </sheetData>
  <mergeCells count="5">
    <mergeCell ref="G5:G6"/>
    <mergeCell ref="A5:B6"/>
    <mergeCell ref="C5:D5"/>
    <mergeCell ref="E5:E6"/>
    <mergeCell ref="F5:F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zoomScaleNormal="100" workbookViewId="0">
      <selection activeCell="C7" sqref="C7:H34"/>
    </sheetView>
  </sheetViews>
  <sheetFormatPr defaultColWidth="9.140625" defaultRowHeight="12.75"/>
  <cols>
    <col min="1" max="1" width="11" style="445" bestFit="1" customWidth="1"/>
    <col min="2" max="2" width="64.140625" style="445" customWidth="1"/>
    <col min="3" max="3" width="23.5703125" style="445" customWidth="1"/>
    <col min="4" max="4" width="29" style="445" customWidth="1"/>
    <col min="5" max="5" width="15.140625" style="445" bestFit="1" customWidth="1"/>
    <col min="6" max="6" width="11.85546875" style="445" bestFit="1" customWidth="1"/>
    <col min="7" max="7" width="22" style="445" customWidth="1"/>
    <col min="8" max="8" width="17" style="445" customWidth="1"/>
    <col min="9" max="16384" width="9.140625" style="445"/>
  </cols>
  <sheetData>
    <row r="1" spans="1:8" ht="13.5">
      <c r="A1" s="366" t="s">
        <v>30</v>
      </c>
      <c r="B1" s="454" t="str">
        <f>'Info '!C2</f>
        <v>JSC Ziraat Bank Georgia</v>
      </c>
      <c r="C1" s="469"/>
      <c r="D1" s="469"/>
      <c r="E1" s="469"/>
      <c r="F1" s="469"/>
      <c r="G1" s="469"/>
      <c r="H1" s="469"/>
    </row>
    <row r="2" spans="1:8">
      <c r="A2" s="367" t="s">
        <v>31</v>
      </c>
      <c r="B2" s="688">
        <f>'1. key ratios '!B2</f>
        <v>45565</v>
      </c>
      <c r="C2" s="469"/>
      <c r="D2" s="469"/>
      <c r="E2" s="469"/>
      <c r="F2" s="469"/>
      <c r="G2" s="469"/>
      <c r="H2" s="469"/>
    </row>
    <row r="3" spans="1:8">
      <c r="A3" s="368" t="s">
        <v>431</v>
      </c>
      <c r="B3" s="469"/>
      <c r="C3" s="469"/>
      <c r="D3" s="469"/>
      <c r="E3" s="469"/>
      <c r="F3" s="469"/>
      <c r="G3" s="469"/>
      <c r="H3" s="469"/>
    </row>
    <row r="4" spans="1:8">
      <c r="A4" s="470"/>
      <c r="B4" s="469"/>
      <c r="C4" s="468" t="s">
        <v>0</v>
      </c>
      <c r="D4" s="468" t="s">
        <v>1</v>
      </c>
      <c r="E4" s="468" t="s">
        <v>2</v>
      </c>
      <c r="F4" s="468" t="s">
        <v>3</v>
      </c>
      <c r="G4" s="468" t="s">
        <v>4</v>
      </c>
      <c r="H4" s="468" t="s">
        <v>5</v>
      </c>
    </row>
    <row r="5" spans="1:8" ht="41.45" customHeight="1">
      <c r="A5" s="771" t="s">
        <v>726</v>
      </c>
      <c r="B5" s="772"/>
      <c r="C5" s="785" t="s">
        <v>423</v>
      </c>
      <c r="D5" s="785"/>
      <c r="E5" s="785" t="s">
        <v>660</v>
      </c>
      <c r="F5" s="783" t="s">
        <v>424</v>
      </c>
      <c r="G5" s="783" t="s">
        <v>425</v>
      </c>
      <c r="H5" s="466" t="s">
        <v>659</v>
      </c>
    </row>
    <row r="6" spans="1:8" ht="25.5">
      <c r="A6" s="775"/>
      <c r="B6" s="776"/>
      <c r="C6" s="467" t="s">
        <v>426</v>
      </c>
      <c r="D6" s="467" t="s">
        <v>427</v>
      </c>
      <c r="E6" s="785"/>
      <c r="F6" s="784"/>
      <c r="G6" s="784"/>
      <c r="H6" s="466" t="s">
        <v>658</v>
      </c>
    </row>
    <row r="7" spans="1:8">
      <c r="A7" s="457">
        <v>1</v>
      </c>
      <c r="B7" s="475" t="s">
        <v>519</v>
      </c>
      <c r="C7" s="458">
        <v>492443.81300000002</v>
      </c>
      <c r="D7" s="458">
        <v>37037776.010200001</v>
      </c>
      <c r="E7" s="458">
        <v>160864.32999999999</v>
      </c>
      <c r="F7" s="458"/>
      <c r="G7" s="458"/>
      <c r="H7" s="456">
        <v>37369355.493200004</v>
      </c>
    </row>
    <row r="8" spans="1:8">
      <c r="A8" s="457">
        <v>2</v>
      </c>
      <c r="B8" s="475" t="s">
        <v>432</v>
      </c>
      <c r="C8" s="458"/>
      <c r="D8" s="458">
        <v>29307393.4443</v>
      </c>
      <c r="E8" s="458">
        <v>4106.01</v>
      </c>
      <c r="F8" s="458"/>
      <c r="G8" s="458"/>
      <c r="H8" s="456">
        <v>29303287.434299998</v>
      </c>
    </row>
    <row r="9" spans="1:8">
      <c r="A9" s="457">
        <v>3</v>
      </c>
      <c r="B9" s="475" t="s">
        <v>433</v>
      </c>
      <c r="C9" s="458"/>
      <c r="D9" s="458"/>
      <c r="E9" s="458"/>
      <c r="F9" s="458"/>
      <c r="G9" s="458"/>
      <c r="H9" s="456">
        <v>0</v>
      </c>
    </row>
    <row r="10" spans="1:8">
      <c r="A10" s="457">
        <v>4</v>
      </c>
      <c r="B10" s="475" t="s">
        <v>520</v>
      </c>
      <c r="C10" s="458"/>
      <c r="D10" s="458">
        <v>7719584.7555</v>
      </c>
      <c r="E10" s="458">
        <v>17555.759999999998</v>
      </c>
      <c r="F10" s="458"/>
      <c r="G10" s="458"/>
      <c r="H10" s="456">
        <v>7702028.9955000002</v>
      </c>
    </row>
    <row r="11" spans="1:8">
      <c r="A11" s="457">
        <v>5</v>
      </c>
      <c r="B11" s="475" t="s">
        <v>434</v>
      </c>
      <c r="C11" s="458">
        <v>676742.22</v>
      </c>
      <c r="D11" s="458">
        <v>5467978.8968000002</v>
      </c>
      <c r="E11" s="458">
        <v>187733.46</v>
      </c>
      <c r="F11" s="458"/>
      <c r="G11" s="458"/>
      <c r="H11" s="456">
        <v>5956987.6568</v>
      </c>
    </row>
    <row r="12" spans="1:8">
      <c r="A12" s="457">
        <v>6</v>
      </c>
      <c r="B12" s="475" t="s">
        <v>435</v>
      </c>
      <c r="C12" s="458">
        <v>565750.03350000002</v>
      </c>
      <c r="D12" s="458">
        <v>11401750.394200001</v>
      </c>
      <c r="E12" s="458">
        <v>132047.79999999999</v>
      </c>
      <c r="F12" s="458"/>
      <c r="G12" s="458"/>
      <c r="H12" s="456">
        <v>11835452.627700001</v>
      </c>
    </row>
    <row r="13" spans="1:8">
      <c r="A13" s="457">
        <v>7</v>
      </c>
      <c r="B13" s="475" t="s">
        <v>436</v>
      </c>
      <c r="C13" s="458"/>
      <c r="D13" s="458">
        <v>14066715.924799999</v>
      </c>
      <c r="E13" s="458">
        <v>175351.74</v>
      </c>
      <c r="F13" s="458"/>
      <c r="G13" s="458"/>
      <c r="H13" s="456">
        <v>13891364.184799999</v>
      </c>
    </row>
    <row r="14" spans="1:8">
      <c r="A14" s="457">
        <v>8</v>
      </c>
      <c r="B14" s="475" t="s">
        <v>437</v>
      </c>
      <c r="C14" s="458">
        <v>247828.79</v>
      </c>
      <c r="D14" s="458">
        <v>1352293.58</v>
      </c>
      <c r="E14" s="458">
        <v>114504.99</v>
      </c>
      <c r="F14" s="458"/>
      <c r="G14" s="458"/>
      <c r="H14" s="456">
        <v>1485617.3800000001</v>
      </c>
    </row>
    <row r="15" spans="1:8">
      <c r="A15" s="457">
        <v>9</v>
      </c>
      <c r="B15" s="475" t="s">
        <v>438</v>
      </c>
      <c r="C15" s="458"/>
      <c r="D15" s="458">
        <v>2246739.6063000001</v>
      </c>
      <c r="E15" s="458">
        <v>4668.97</v>
      </c>
      <c r="F15" s="458"/>
      <c r="G15" s="458"/>
      <c r="H15" s="456">
        <v>2242070.6362999999</v>
      </c>
    </row>
    <row r="16" spans="1:8">
      <c r="A16" s="457">
        <v>10</v>
      </c>
      <c r="B16" s="475" t="s">
        <v>439</v>
      </c>
      <c r="C16" s="458">
        <v>1306264.9055999999</v>
      </c>
      <c r="D16" s="458">
        <v>1525822.5632</v>
      </c>
      <c r="E16" s="458">
        <v>220424.4</v>
      </c>
      <c r="F16" s="458"/>
      <c r="G16" s="458"/>
      <c r="H16" s="456">
        <v>2611663.0688</v>
      </c>
    </row>
    <row r="17" spans="1:9">
      <c r="A17" s="457">
        <v>11</v>
      </c>
      <c r="B17" s="475" t="s">
        <v>440</v>
      </c>
      <c r="C17" s="458"/>
      <c r="D17" s="458">
        <v>12007740.6414</v>
      </c>
      <c r="E17" s="458">
        <v>13354.14</v>
      </c>
      <c r="F17" s="458"/>
      <c r="G17" s="458"/>
      <c r="H17" s="456">
        <v>11994386.501399999</v>
      </c>
    </row>
    <row r="18" spans="1:9">
      <c r="A18" s="457">
        <v>12</v>
      </c>
      <c r="B18" s="475" t="s">
        <v>441</v>
      </c>
      <c r="C18" s="458">
        <v>254196.26</v>
      </c>
      <c r="D18" s="458">
        <v>32316058.6428</v>
      </c>
      <c r="E18" s="458">
        <v>240499.29</v>
      </c>
      <c r="F18" s="458"/>
      <c r="G18" s="458">
        <v>61503.768300000003</v>
      </c>
      <c r="H18" s="456">
        <v>32329755.612800002</v>
      </c>
    </row>
    <row r="19" spans="1:9">
      <c r="A19" s="457">
        <v>13</v>
      </c>
      <c r="B19" s="475" t="s">
        <v>442</v>
      </c>
      <c r="C19" s="458">
        <v>32704.35</v>
      </c>
      <c r="D19" s="458">
        <v>13207065.241900001</v>
      </c>
      <c r="E19" s="458">
        <v>122963.57</v>
      </c>
      <c r="F19" s="458"/>
      <c r="G19" s="458"/>
      <c r="H19" s="456">
        <v>13116806.0219</v>
      </c>
    </row>
    <row r="20" spans="1:9">
      <c r="A20" s="457">
        <v>14</v>
      </c>
      <c r="B20" s="475" t="s">
        <v>443</v>
      </c>
      <c r="C20" s="458"/>
      <c r="D20" s="458">
        <v>4534120.96</v>
      </c>
      <c r="E20" s="458">
        <v>66516.77</v>
      </c>
      <c r="F20" s="458"/>
      <c r="G20" s="458"/>
      <c r="H20" s="456">
        <v>4467604.1900000004</v>
      </c>
    </row>
    <row r="21" spans="1:9">
      <c r="A21" s="457">
        <v>15</v>
      </c>
      <c r="B21" s="475" t="s">
        <v>444</v>
      </c>
      <c r="C21" s="458"/>
      <c r="D21" s="458">
        <v>6723041.9000000004</v>
      </c>
      <c r="E21" s="458">
        <v>17413.11</v>
      </c>
      <c r="F21" s="458"/>
      <c r="G21" s="458"/>
      <c r="H21" s="456">
        <v>6705628.79</v>
      </c>
    </row>
    <row r="22" spans="1:9">
      <c r="A22" s="457">
        <v>16</v>
      </c>
      <c r="B22" s="475" t="s">
        <v>445</v>
      </c>
      <c r="C22" s="458"/>
      <c r="D22" s="458"/>
      <c r="E22" s="458"/>
      <c r="F22" s="458"/>
      <c r="G22" s="458"/>
      <c r="H22" s="456">
        <v>0</v>
      </c>
    </row>
    <row r="23" spans="1:9">
      <c r="A23" s="457">
        <v>17</v>
      </c>
      <c r="B23" s="475" t="s">
        <v>523</v>
      </c>
      <c r="C23" s="458">
        <v>1062063.3045999999</v>
      </c>
      <c r="D23" s="458">
        <v>860751.42460000003</v>
      </c>
      <c r="E23" s="458">
        <v>353926.11</v>
      </c>
      <c r="F23" s="458"/>
      <c r="G23" s="458"/>
      <c r="H23" s="456">
        <v>1568888.6192000001</v>
      </c>
    </row>
    <row r="24" spans="1:9">
      <c r="A24" s="457">
        <v>18</v>
      </c>
      <c r="B24" s="475" t="s">
        <v>446</v>
      </c>
      <c r="C24" s="458"/>
      <c r="D24" s="458"/>
      <c r="E24" s="458"/>
      <c r="F24" s="458"/>
      <c r="G24" s="458"/>
      <c r="H24" s="456">
        <v>0</v>
      </c>
    </row>
    <row r="25" spans="1:9">
      <c r="A25" s="457">
        <v>19</v>
      </c>
      <c r="B25" s="475" t="s">
        <v>447</v>
      </c>
      <c r="C25" s="458"/>
      <c r="D25" s="458"/>
      <c r="E25" s="458"/>
      <c r="F25" s="458"/>
      <c r="G25" s="458"/>
      <c r="H25" s="456">
        <v>0</v>
      </c>
    </row>
    <row r="26" spans="1:9">
      <c r="A26" s="457">
        <v>20</v>
      </c>
      <c r="B26" s="475" t="s">
        <v>522</v>
      </c>
      <c r="C26" s="458"/>
      <c r="D26" s="458">
        <v>547159.27099999995</v>
      </c>
      <c r="E26" s="458">
        <v>3356.59</v>
      </c>
      <c r="F26" s="458"/>
      <c r="G26" s="458"/>
      <c r="H26" s="456">
        <v>543802.68099999998</v>
      </c>
      <c r="I26" s="472"/>
    </row>
    <row r="27" spans="1:9">
      <c r="A27" s="457">
        <v>21</v>
      </c>
      <c r="B27" s="475" t="s">
        <v>448</v>
      </c>
      <c r="C27" s="458"/>
      <c r="D27" s="458">
        <v>134397.53</v>
      </c>
      <c r="E27" s="458">
        <v>180</v>
      </c>
      <c r="F27" s="458"/>
      <c r="G27" s="458"/>
      <c r="H27" s="456">
        <v>134217.53</v>
      </c>
      <c r="I27" s="472"/>
    </row>
    <row r="28" spans="1:9">
      <c r="A28" s="457">
        <v>22</v>
      </c>
      <c r="B28" s="475" t="s">
        <v>449</v>
      </c>
      <c r="C28" s="458"/>
      <c r="D28" s="458">
        <v>6222.11</v>
      </c>
      <c r="E28" s="458">
        <v>166.84</v>
      </c>
      <c r="F28" s="458"/>
      <c r="G28" s="458"/>
      <c r="H28" s="456">
        <v>6055.2699999999995</v>
      </c>
      <c r="I28" s="472"/>
    </row>
    <row r="29" spans="1:9">
      <c r="A29" s="457">
        <v>23</v>
      </c>
      <c r="B29" s="475" t="s">
        <v>450</v>
      </c>
      <c r="C29" s="458">
        <v>1089168.9473999999</v>
      </c>
      <c r="D29" s="458">
        <v>17551811.187600002</v>
      </c>
      <c r="E29" s="458">
        <v>324031.03999999998</v>
      </c>
      <c r="F29" s="458"/>
      <c r="G29" s="458"/>
      <c r="H29" s="456">
        <v>18316949.095000003</v>
      </c>
      <c r="I29" s="472"/>
    </row>
    <row r="30" spans="1:9">
      <c r="A30" s="457">
        <v>24</v>
      </c>
      <c r="B30" s="475" t="s">
        <v>521</v>
      </c>
      <c r="C30" s="458"/>
      <c r="D30" s="458">
        <v>15599.98</v>
      </c>
      <c r="E30" s="458">
        <v>11.94</v>
      </c>
      <c r="F30" s="458"/>
      <c r="G30" s="458"/>
      <c r="H30" s="456">
        <v>15588.039999999999</v>
      </c>
      <c r="I30" s="472"/>
    </row>
    <row r="31" spans="1:9">
      <c r="A31" s="457">
        <v>25</v>
      </c>
      <c r="B31" s="475" t="s">
        <v>451</v>
      </c>
      <c r="C31" s="458"/>
      <c r="D31" s="458">
        <v>9792803.4472000003</v>
      </c>
      <c r="E31" s="458">
        <v>65969.67</v>
      </c>
      <c r="F31" s="458"/>
      <c r="G31" s="458"/>
      <c r="H31" s="456">
        <v>9726833.7772000004</v>
      </c>
      <c r="I31" s="472"/>
    </row>
    <row r="32" spans="1:9">
      <c r="A32" s="457">
        <v>26</v>
      </c>
      <c r="B32" s="475" t="s">
        <v>518</v>
      </c>
      <c r="C32" s="458"/>
      <c r="D32" s="458"/>
      <c r="E32" s="458"/>
      <c r="F32" s="458"/>
      <c r="G32" s="458"/>
      <c r="H32" s="456">
        <v>0</v>
      </c>
      <c r="I32" s="472"/>
    </row>
    <row r="33" spans="1:9">
      <c r="A33" s="457">
        <v>27</v>
      </c>
      <c r="B33" s="458" t="s">
        <v>452</v>
      </c>
      <c r="C33" s="458"/>
      <c r="D33" s="458">
        <v>22848462.995700002</v>
      </c>
      <c r="E33" s="458"/>
      <c r="F33" s="458"/>
      <c r="G33" s="458"/>
      <c r="H33" s="456">
        <v>22848462.995700002</v>
      </c>
      <c r="I33" s="472"/>
    </row>
    <row r="34" spans="1:9">
      <c r="A34" s="457">
        <v>28</v>
      </c>
      <c r="B34" s="474" t="s">
        <v>64</v>
      </c>
      <c r="C34" s="474">
        <v>5727162.6240999997</v>
      </c>
      <c r="D34" s="474">
        <v>230671290.50750002</v>
      </c>
      <c r="E34" s="474">
        <v>2225646.5300000003</v>
      </c>
      <c r="F34" s="474">
        <v>0</v>
      </c>
      <c r="G34" s="474">
        <v>61503.768300000003</v>
      </c>
      <c r="H34" s="456">
        <v>234172806.60160002</v>
      </c>
      <c r="I34" s="472"/>
    </row>
    <row r="35" spans="1:9">
      <c r="A35" s="472"/>
      <c r="B35" s="472"/>
      <c r="C35" s="472"/>
      <c r="D35" s="472"/>
      <c r="E35" s="472"/>
      <c r="F35" s="472"/>
      <c r="G35" s="472"/>
      <c r="H35" s="472"/>
      <c r="I35" s="472"/>
    </row>
    <row r="36" spans="1:9">
      <c r="A36" s="472"/>
      <c r="B36" s="473"/>
      <c r="C36" s="472"/>
      <c r="D36" s="472"/>
      <c r="E36" s="472"/>
      <c r="F36" s="472"/>
      <c r="G36" s="472"/>
      <c r="H36" s="472"/>
      <c r="I36" s="472"/>
    </row>
  </sheetData>
  <mergeCells count="5">
    <mergeCell ref="G5:G6"/>
    <mergeCell ref="A5:B6"/>
    <mergeCell ref="C5:D5"/>
    <mergeCell ref="E5:E6"/>
    <mergeCell ref="F5:F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zoomScaleNormal="100" workbookViewId="0">
      <selection activeCell="B38" sqref="B38"/>
    </sheetView>
  </sheetViews>
  <sheetFormatPr defaultColWidth="9.140625" defaultRowHeight="12.75"/>
  <cols>
    <col min="1" max="1" width="11.85546875" style="445" bestFit="1" customWidth="1"/>
    <col min="2" max="2" width="79.7109375" style="445" customWidth="1"/>
    <col min="3" max="3" width="21.85546875" style="445" customWidth="1"/>
    <col min="4" max="4" width="24.140625" style="369" customWidth="1"/>
    <col min="5" max="16384" width="9.140625" style="445"/>
  </cols>
  <sheetData>
    <row r="1" spans="1:4" ht="13.5">
      <c r="A1" s="366" t="s">
        <v>30</v>
      </c>
      <c r="B1" s="454" t="str">
        <f>'Info '!C2</f>
        <v>JSC Ziraat Bank Georgia</v>
      </c>
      <c r="D1" s="445"/>
    </row>
    <row r="2" spans="1:4">
      <c r="A2" s="367" t="s">
        <v>31</v>
      </c>
      <c r="B2" s="688">
        <f>'1. key ratios '!B2</f>
        <v>45565</v>
      </c>
      <c r="D2" s="445"/>
    </row>
    <row r="3" spans="1:4">
      <c r="A3" s="368" t="s">
        <v>453</v>
      </c>
      <c r="D3" s="445"/>
    </row>
    <row r="5" spans="1:4">
      <c r="A5" s="786" t="s">
        <v>667</v>
      </c>
      <c r="B5" s="786"/>
      <c r="C5" s="453" t="s">
        <v>470</v>
      </c>
      <c r="D5" s="453" t="s">
        <v>511</v>
      </c>
    </row>
    <row r="6" spans="1:4">
      <c r="A6" s="482">
        <v>1</v>
      </c>
      <c r="B6" s="476" t="s">
        <v>666</v>
      </c>
      <c r="C6" s="690">
        <v>2381517.9900000002</v>
      </c>
      <c r="D6" s="668"/>
    </row>
    <row r="7" spans="1:4">
      <c r="A7" s="479">
        <v>2</v>
      </c>
      <c r="B7" s="476" t="s">
        <v>665</v>
      </c>
      <c r="C7" s="690">
        <v>909651.59850000008</v>
      </c>
      <c r="D7" s="668">
        <v>0</v>
      </c>
    </row>
    <row r="8" spans="1:4">
      <c r="A8" s="481">
        <v>2.1</v>
      </c>
      <c r="B8" s="480" t="s">
        <v>526</v>
      </c>
      <c r="C8" s="690">
        <v>539092.17000000004</v>
      </c>
      <c r="D8" s="668"/>
    </row>
    <row r="9" spans="1:4">
      <c r="A9" s="481">
        <v>2.2000000000000002</v>
      </c>
      <c r="B9" s="480" t="s">
        <v>524</v>
      </c>
      <c r="C9" s="690">
        <v>370559.42849999998</v>
      </c>
      <c r="D9" s="668"/>
    </row>
    <row r="10" spans="1:4">
      <c r="A10" s="482">
        <v>3</v>
      </c>
      <c r="B10" s="476" t="s">
        <v>664</v>
      </c>
      <c r="C10" s="690">
        <v>812887.88840000005</v>
      </c>
      <c r="D10" s="668">
        <v>0</v>
      </c>
    </row>
    <row r="11" spans="1:4">
      <c r="A11" s="481">
        <v>3.1</v>
      </c>
      <c r="B11" s="480" t="s">
        <v>455</v>
      </c>
      <c r="C11" s="690"/>
      <c r="D11" s="668"/>
    </row>
    <row r="12" spans="1:4">
      <c r="A12" s="481">
        <v>3.2</v>
      </c>
      <c r="B12" s="480" t="s">
        <v>663</v>
      </c>
      <c r="C12" s="690">
        <v>812887.88840000005</v>
      </c>
      <c r="D12" s="668"/>
    </row>
    <row r="13" spans="1:4">
      <c r="A13" s="481">
        <v>3.3</v>
      </c>
      <c r="B13" s="480" t="s">
        <v>525</v>
      </c>
      <c r="C13" s="690"/>
      <c r="D13" s="668"/>
    </row>
    <row r="14" spans="1:4">
      <c r="A14" s="479">
        <v>4</v>
      </c>
      <c r="B14" s="478" t="s">
        <v>662</v>
      </c>
      <c r="C14" s="690">
        <v>-48831.620100000175</v>
      </c>
      <c r="D14" s="668"/>
    </row>
    <row r="15" spans="1:4">
      <c r="A15" s="477">
        <v>5</v>
      </c>
      <c r="B15" s="476" t="s">
        <v>661</v>
      </c>
      <c r="C15" s="689">
        <v>2429450.08</v>
      </c>
      <c r="D15" s="667">
        <v>0</v>
      </c>
    </row>
    <row r="16" spans="1:4">
      <c r="D16" s="445"/>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zoomScaleNormal="100" workbookViewId="0">
      <selection activeCell="D35" sqref="D35"/>
    </sheetView>
  </sheetViews>
  <sheetFormatPr defaultColWidth="9.140625" defaultRowHeight="12.75"/>
  <cols>
    <col min="1" max="1" width="11.85546875" style="445" bestFit="1" customWidth="1"/>
    <col min="2" max="2" width="64.42578125" style="445" bestFit="1" customWidth="1"/>
    <col min="3" max="3" width="37" style="445" customWidth="1"/>
    <col min="4" max="4" width="50.5703125" style="445" customWidth="1"/>
    <col min="5" max="16384" width="9.140625" style="445"/>
  </cols>
  <sheetData>
    <row r="1" spans="1:4" ht="13.5">
      <c r="A1" s="366" t="s">
        <v>30</v>
      </c>
      <c r="B1" s="454" t="str">
        <f>'Info '!C2</f>
        <v>JSC Ziraat Bank Georgia</v>
      </c>
    </row>
    <row r="2" spans="1:4">
      <c r="A2" s="367" t="s">
        <v>31</v>
      </c>
      <c r="B2" s="688">
        <f>'1. key ratios '!B2</f>
        <v>45565</v>
      </c>
    </row>
    <row r="3" spans="1:4">
      <c r="A3" s="368" t="s">
        <v>457</v>
      </c>
    </row>
    <row r="4" spans="1:4">
      <c r="A4" s="368"/>
    </row>
    <row r="5" spans="1:4" ht="15" customHeight="1">
      <c r="A5" s="787" t="s">
        <v>527</v>
      </c>
      <c r="B5" s="788"/>
      <c r="C5" s="791" t="s">
        <v>458</v>
      </c>
      <c r="D5" s="791" t="s">
        <v>459</v>
      </c>
    </row>
    <row r="6" spans="1:4">
      <c r="A6" s="789"/>
      <c r="B6" s="790"/>
      <c r="C6" s="791"/>
      <c r="D6" s="791"/>
    </row>
    <row r="7" spans="1:4">
      <c r="A7" s="485">
        <v>1</v>
      </c>
      <c r="B7" s="446" t="s">
        <v>454</v>
      </c>
      <c r="C7" s="458">
        <v>6246269.5548</v>
      </c>
      <c r="D7" s="483"/>
    </row>
    <row r="8" spans="1:4">
      <c r="A8" s="487">
        <v>2</v>
      </c>
      <c r="B8" s="487" t="s">
        <v>460</v>
      </c>
      <c r="C8" s="458">
        <v>3017696.4052999998</v>
      </c>
      <c r="D8" s="483"/>
    </row>
    <row r="9" spans="1:4">
      <c r="A9" s="487">
        <v>3</v>
      </c>
      <c r="B9" s="488" t="s">
        <v>670</v>
      </c>
      <c r="C9" s="458">
        <v>18791.204300000001</v>
      </c>
      <c r="D9" s="483"/>
    </row>
    <row r="10" spans="1:4">
      <c r="A10" s="487">
        <v>4</v>
      </c>
      <c r="B10" s="487" t="s">
        <v>461</v>
      </c>
      <c r="C10" s="458">
        <v>3555594.9403999997</v>
      </c>
      <c r="D10" s="483"/>
    </row>
    <row r="11" spans="1:4">
      <c r="A11" s="487">
        <v>5</v>
      </c>
      <c r="B11" s="486" t="s">
        <v>669</v>
      </c>
      <c r="C11" s="458">
        <v>77146.679399999994</v>
      </c>
      <c r="D11" s="483"/>
    </row>
    <row r="12" spans="1:4">
      <c r="A12" s="487">
        <v>6</v>
      </c>
      <c r="B12" s="486" t="s">
        <v>462</v>
      </c>
      <c r="C12" s="458">
        <v>3363179.4204000002</v>
      </c>
      <c r="D12" s="483"/>
    </row>
    <row r="13" spans="1:4">
      <c r="A13" s="487">
        <v>7</v>
      </c>
      <c r="B13" s="486" t="s">
        <v>465</v>
      </c>
      <c r="C13" s="458"/>
      <c r="D13" s="483"/>
    </row>
    <row r="14" spans="1:4">
      <c r="A14" s="487">
        <v>8</v>
      </c>
      <c r="B14" s="486" t="s">
        <v>463</v>
      </c>
      <c r="C14" s="458"/>
      <c r="D14" s="487"/>
    </row>
    <row r="15" spans="1:4">
      <c r="A15" s="487">
        <v>9</v>
      </c>
      <c r="B15" s="486" t="s">
        <v>464</v>
      </c>
      <c r="C15" s="458"/>
      <c r="D15" s="487"/>
    </row>
    <row r="16" spans="1:4">
      <c r="A16" s="487">
        <v>10</v>
      </c>
      <c r="B16" s="486" t="s">
        <v>466</v>
      </c>
      <c r="C16" s="458"/>
      <c r="D16" s="487"/>
    </row>
    <row r="17" spans="1:4">
      <c r="A17" s="487">
        <v>11</v>
      </c>
      <c r="B17" s="486" t="s">
        <v>668</v>
      </c>
      <c r="C17" s="458">
        <v>115268.8406</v>
      </c>
      <c r="D17" s="483"/>
    </row>
    <row r="18" spans="1:4">
      <c r="A18" s="485">
        <v>12</v>
      </c>
      <c r="B18" s="484" t="s">
        <v>456</v>
      </c>
      <c r="C18" s="474">
        <v>5727162.2239999985</v>
      </c>
      <c r="D18" s="483"/>
    </row>
    <row r="21" spans="1:4">
      <c r="B21" s="366"/>
    </row>
    <row r="22" spans="1:4">
      <c r="B22" s="367"/>
    </row>
    <row r="23" spans="1:4">
      <c r="B23" s="368"/>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showGridLines="0" zoomScaleNormal="100" workbookViewId="0">
      <selection activeCell="C2" sqref="C2"/>
    </sheetView>
  </sheetViews>
  <sheetFormatPr defaultColWidth="9.140625" defaultRowHeight="12.75"/>
  <cols>
    <col min="1" max="1" width="11.85546875" style="469" bestFit="1" customWidth="1"/>
    <col min="2" max="2" width="45" style="469" customWidth="1"/>
    <col min="3" max="3" width="15.5703125" style="469" customWidth="1"/>
    <col min="4" max="18" width="22.28515625" style="469" customWidth="1"/>
    <col min="19" max="19" width="23.28515625" style="469" bestFit="1" customWidth="1"/>
    <col min="20" max="26" width="22.28515625" style="469" customWidth="1"/>
    <col min="27" max="27" width="23.28515625" style="469" bestFit="1" customWidth="1"/>
    <col min="28" max="28" width="20" style="469" customWidth="1"/>
    <col min="29" max="16384" width="9.140625" style="469"/>
  </cols>
  <sheetData>
    <row r="1" spans="1:28" ht="13.5">
      <c r="A1" s="366" t="s">
        <v>30</v>
      </c>
      <c r="B1" s="454" t="str">
        <f>'Info '!C2</f>
        <v>JSC Ziraat Bank Georgia</v>
      </c>
    </row>
    <row r="2" spans="1:28">
      <c r="A2" s="367" t="s">
        <v>31</v>
      </c>
      <c r="B2" s="688">
        <f>'1. key ratios '!B2</f>
        <v>45565</v>
      </c>
      <c r="C2" s="470"/>
    </row>
    <row r="3" spans="1:28">
      <c r="A3" s="368" t="s">
        <v>467</v>
      </c>
    </row>
    <row r="5" spans="1:28" ht="15" customHeight="1">
      <c r="A5" s="793" t="s">
        <v>682</v>
      </c>
      <c r="B5" s="794"/>
      <c r="C5" s="799" t="s">
        <v>468</v>
      </c>
      <c r="D5" s="800"/>
      <c r="E5" s="800"/>
      <c r="F5" s="800"/>
      <c r="G5" s="800"/>
      <c r="H5" s="800"/>
      <c r="I5" s="800"/>
      <c r="J5" s="800"/>
      <c r="K5" s="800"/>
      <c r="L5" s="800"/>
      <c r="M5" s="800"/>
      <c r="N5" s="800"/>
      <c r="O5" s="800"/>
      <c r="P5" s="800"/>
      <c r="Q5" s="800"/>
      <c r="R5" s="800"/>
      <c r="S5" s="800"/>
      <c r="T5" s="500"/>
      <c r="U5" s="500"/>
      <c r="V5" s="500"/>
      <c r="W5" s="500"/>
      <c r="X5" s="500"/>
      <c r="Y5" s="500"/>
      <c r="Z5" s="500"/>
      <c r="AA5" s="499"/>
      <c r="AB5" s="492"/>
    </row>
    <row r="6" spans="1:28" ht="12" customHeight="1">
      <c r="A6" s="795"/>
      <c r="B6" s="796"/>
      <c r="C6" s="801" t="s">
        <v>64</v>
      </c>
      <c r="D6" s="803" t="s">
        <v>681</v>
      </c>
      <c r="E6" s="803"/>
      <c r="F6" s="803"/>
      <c r="G6" s="803"/>
      <c r="H6" s="803" t="s">
        <v>680</v>
      </c>
      <c r="I6" s="803"/>
      <c r="J6" s="803"/>
      <c r="K6" s="803"/>
      <c r="L6" s="498"/>
      <c r="M6" s="804" t="s">
        <v>679</v>
      </c>
      <c r="N6" s="804"/>
      <c r="O6" s="804"/>
      <c r="P6" s="804"/>
      <c r="Q6" s="804"/>
      <c r="R6" s="804"/>
      <c r="S6" s="784"/>
      <c r="T6" s="497"/>
      <c r="U6" s="792" t="s">
        <v>678</v>
      </c>
      <c r="V6" s="792"/>
      <c r="W6" s="792"/>
      <c r="X6" s="792"/>
      <c r="Y6" s="792"/>
      <c r="Z6" s="792"/>
      <c r="AA6" s="785"/>
      <c r="AB6" s="496"/>
    </row>
    <row r="7" spans="1:28">
      <c r="A7" s="797"/>
      <c r="B7" s="798"/>
      <c r="C7" s="802"/>
      <c r="D7" s="495"/>
      <c r="E7" s="493" t="s">
        <v>469</v>
      </c>
      <c r="F7" s="466" t="s">
        <v>676</v>
      </c>
      <c r="G7" s="468" t="s">
        <v>677</v>
      </c>
      <c r="H7" s="470"/>
      <c r="I7" s="493" t="s">
        <v>469</v>
      </c>
      <c r="J7" s="466" t="s">
        <v>676</v>
      </c>
      <c r="K7" s="468" t="s">
        <v>677</v>
      </c>
      <c r="L7" s="494"/>
      <c r="M7" s="493" t="s">
        <v>469</v>
      </c>
      <c r="N7" s="493" t="s">
        <v>676</v>
      </c>
      <c r="O7" s="493" t="s">
        <v>675</v>
      </c>
      <c r="P7" s="493" t="s">
        <v>674</v>
      </c>
      <c r="Q7" s="493" t="s">
        <v>673</v>
      </c>
      <c r="R7" s="466" t="s">
        <v>672</v>
      </c>
      <c r="S7" s="493" t="s">
        <v>671</v>
      </c>
      <c r="T7" s="494"/>
      <c r="U7" s="493" t="s">
        <v>469</v>
      </c>
      <c r="V7" s="493" t="s">
        <v>676</v>
      </c>
      <c r="W7" s="493" t="s">
        <v>675</v>
      </c>
      <c r="X7" s="493" t="s">
        <v>674</v>
      </c>
      <c r="Y7" s="493" t="s">
        <v>673</v>
      </c>
      <c r="Z7" s="466" t="s">
        <v>672</v>
      </c>
      <c r="AA7" s="493" t="s">
        <v>671</v>
      </c>
      <c r="AB7" s="492"/>
    </row>
    <row r="8" spans="1:28">
      <c r="A8" s="491">
        <v>1</v>
      </c>
      <c r="B8" s="462" t="s">
        <v>470</v>
      </c>
      <c r="C8" s="667">
        <v>153889934.17070001</v>
      </c>
      <c r="D8" s="667">
        <v>123217647.23450001</v>
      </c>
      <c r="E8" s="485">
        <v>2711663.1</v>
      </c>
      <c r="F8" s="485">
        <v>0</v>
      </c>
      <c r="G8" s="485">
        <v>0</v>
      </c>
      <c r="H8" s="485">
        <v>24945124.712100003</v>
      </c>
      <c r="I8" s="485">
        <v>0</v>
      </c>
      <c r="J8" s="485">
        <v>717248.94000000006</v>
      </c>
      <c r="K8" s="485">
        <v>0</v>
      </c>
      <c r="L8" s="485">
        <v>5727162.2241000002</v>
      </c>
      <c r="M8" s="485">
        <v>233498.24720000001</v>
      </c>
      <c r="N8" s="485">
        <v>0</v>
      </c>
      <c r="O8" s="485">
        <v>192702.24350000001</v>
      </c>
      <c r="P8" s="485">
        <v>455263.13</v>
      </c>
      <c r="Q8" s="485">
        <v>673762.75679999997</v>
      </c>
      <c r="R8" s="485">
        <v>0</v>
      </c>
      <c r="S8" s="457">
        <v>0</v>
      </c>
      <c r="T8" s="457">
        <v>0</v>
      </c>
      <c r="U8" s="457">
        <v>0</v>
      </c>
      <c r="V8" s="457">
        <v>0</v>
      </c>
      <c r="W8" s="457">
        <v>0</v>
      </c>
      <c r="X8" s="457">
        <v>0</v>
      </c>
      <c r="Y8" s="457">
        <v>0</v>
      </c>
      <c r="Z8" s="457">
        <v>0</v>
      </c>
      <c r="AA8" s="457">
        <v>0</v>
      </c>
      <c r="AB8" s="489"/>
    </row>
    <row r="9" spans="1:28">
      <c r="A9" s="457">
        <v>1.1000000000000001</v>
      </c>
      <c r="B9" s="490" t="s">
        <v>471</v>
      </c>
      <c r="C9" s="669"/>
      <c r="D9" s="669"/>
      <c r="E9" s="458"/>
      <c r="F9" s="458"/>
      <c r="G9" s="458"/>
      <c r="H9" s="458"/>
      <c r="I9" s="458"/>
      <c r="J9" s="458"/>
      <c r="K9" s="458"/>
      <c r="L9" s="458"/>
      <c r="M9" s="458"/>
      <c r="N9" s="458"/>
      <c r="O9" s="458"/>
      <c r="P9" s="458"/>
      <c r="Q9" s="458"/>
      <c r="R9" s="458"/>
      <c r="S9" s="457"/>
      <c r="T9" s="457"/>
      <c r="U9" s="457"/>
      <c r="V9" s="457"/>
      <c r="W9" s="457"/>
      <c r="X9" s="457"/>
      <c r="Y9" s="457"/>
      <c r="Z9" s="457"/>
      <c r="AA9" s="457"/>
      <c r="AB9" s="489"/>
    </row>
    <row r="10" spans="1:28">
      <c r="A10" s="457">
        <v>1.2</v>
      </c>
      <c r="B10" s="490" t="s">
        <v>472</v>
      </c>
      <c r="C10" s="669"/>
      <c r="D10" s="669"/>
      <c r="E10" s="458"/>
      <c r="F10" s="458"/>
      <c r="G10" s="458"/>
      <c r="H10" s="458"/>
      <c r="I10" s="458"/>
      <c r="J10" s="458"/>
      <c r="K10" s="458"/>
      <c r="L10" s="458"/>
      <c r="M10" s="458"/>
      <c r="N10" s="458"/>
      <c r="O10" s="458"/>
      <c r="P10" s="458"/>
      <c r="Q10" s="458"/>
      <c r="R10" s="458"/>
      <c r="S10" s="457"/>
      <c r="T10" s="457"/>
      <c r="U10" s="457"/>
      <c r="V10" s="457"/>
      <c r="W10" s="457"/>
      <c r="X10" s="457"/>
      <c r="Y10" s="457"/>
      <c r="Z10" s="457"/>
      <c r="AA10" s="457"/>
      <c r="AB10" s="489"/>
    </row>
    <row r="11" spans="1:28">
      <c r="A11" s="457">
        <v>1.3</v>
      </c>
      <c r="B11" s="490" t="s">
        <v>473</v>
      </c>
      <c r="C11" s="669"/>
      <c r="D11" s="669"/>
      <c r="E11" s="458"/>
      <c r="F11" s="458"/>
      <c r="G11" s="458"/>
      <c r="H11" s="458"/>
      <c r="I11" s="458"/>
      <c r="J11" s="458"/>
      <c r="K11" s="458"/>
      <c r="L11" s="458"/>
      <c r="M11" s="458"/>
      <c r="N11" s="458"/>
      <c r="O11" s="458"/>
      <c r="P11" s="458"/>
      <c r="Q11" s="458"/>
      <c r="R11" s="458"/>
      <c r="S11" s="457"/>
      <c r="T11" s="457"/>
      <c r="U11" s="457"/>
      <c r="V11" s="457"/>
      <c r="W11" s="457"/>
      <c r="X11" s="457"/>
      <c r="Y11" s="457"/>
      <c r="Z11" s="457"/>
      <c r="AA11" s="457"/>
      <c r="AB11" s="489"/>
    </row>
    <row r="12" spans="1:28">
      <c r="A12" s="457">
        <v>1.4</v>
      </c>
      <c r="B12" s="490" t="s">
        <v>474</v>
      </c>
      <c r="C12" s="669"/>
      <c r="D12" s="669"/>
      <c r="E12" s="458"/>
      <c r="F12" s="458"/>
      <c r="G12" s="458"/>
      <c r="H12" s="458"/>
      <c r="I12" s="458"/>
      <c r="J12" s="458"/>
      <c r="K12" s="458"/>
      <c r="L12" s="458"/>
      <c r="M12" s="458"/>
      <c r="N12" s="458"/>
      <c r="O12" s="458"/>
      <c r="P12" s="458"/>
      <c r="Q12" s="458"/>
      <c r="R12" s="458"/>
      <c r="S12" s="457"/>
      <c r="T12" s="457"/>
      <c r="U12" s="457"/>
      <c r="V12" s="457"/>
      <c r="W12" s="457"/>
      <c r="X12" s="457"/>
      <c r="Y12" s="457"/>
      <c r="Z12" s="457"/>
      <c r="AA12" s="457"/>
      <c r="AB12" s="489"/>
    </row>
    <row r="13" spans="1:28">
      <c r="A13" s="457">
        <v>1.5</v>
      </c>
      <c r="B13" s="490" t="s">
        <v>475</v>
      </c>
      <c r="C13" s="669">
        <v>123864403.9902</v>
      </c>
      <c r="D13" s="669">
        <v>96533811.202000007</v>
      </c>
      <c r="E13" s="458">
        <v>2711663.1</v>
      </c>
      <c r="F13" s="458"/>
      <c r="G13" s="458"/>
      <c r="H13" s="458">
        <v>22874419.759100001</v>
      </c>
      <c r="I13" s="458"/>
      <c r="J13" s="458">
        <v>514670.71</v>
      </c>
      <c r="K13" s="458"/>
      <c r="L13" s="458">
        <v>4456173.0290999999</v>
      </c>
      <c r="M13" s="458"/>
      <c r="N13" s="458"/>
      <c r="O13" s="458"/>
      <c r="P13" s="458">
        <v>247828.79</v>
      </c>
      <c r="Q13" s="458">
        <v>650022.18680000002</v>
      </c>
      <c r="R13" s="458"/>
      <c r="S13" s="457"/>
      <c r="T13" s="457"/>
      <c r="U13" s="457"/>
      <c r="V13" s="457"/>
      <c r="W13" s="457"/>
      <c r="X13" s="457"/>
      <c r="Y13" s="457"/>
      <c r="Z13" s="457"/>
      <c r="AA13" s="457"/>
      <c r="AB13" s="489"/>
    </row>
    <row r="14" spans="1:28">
      <c r="A14" s="457">
        <v>1.6</v>
      </c>
      <c r="B14" s="490" t="s">
        <v>476</v>
      </c>
      <c r="C14" s="669">
        <v>30025530.180500001</v>
      </c>
      <c r="D14" s="669">
        <v>26683836.032499999</v>
      </c>
      <c r="E14" s="458"/>
      <c r="F14" s="458"/>
      <c r="G14" s="458"/>
      <c r="H14" s="458">
        <v>2070704.953</v>
      </c>
      <c r="I14" s="458"/>
      <c r="J14" s="458">
        <v>202578.23</v>
      </c>
      <c r="K14" s="458"/>
      <c r="L14" s="458">
        <v>1270989.1950000001</v>
      </c>
      <c r="M14" s="458">
        <v>233498.24720000001</v>
      </c>
      <c r="N14" s="458"/>
      <c r="O14" s="458">
        <v>192702.24350000001</v>
      </c>
      <c r="P14" s="458">
        <v>207434.34</v>
      </c>
      <c r="Q14" s="458">
        <v>23740.57</v>
      </c>
      <c r="R14" s="458"/>
      <c r="S14" s="457"/>
      <c r="T14" s="457"/>
      <c r="U14" s="457"/>
      <c r="V14" s="457"/>
      <c r="W14" s="457"/>
      <c r="X14" s="457"/>
      <c r="Y14" s="457"/>
      <c r="Z14" s="457"/>
      <c r="AA14" s="457"/>
      <c r="AB14" s="489"/>
    </row>
    <row r="15" spans="1:28">
      <c r="A15" s="491">
        <v>2</v>
      </c>
      <c r="B15" s="474" t="s">
        <v>477</v>
      </c>
      <c r="C15" s="667">
        <v>2338377.64</v>
      </c>
      <c r="D15" s="667">
        <v>2338377.64</v>
      </c>
      <c r="E15" s="485">
        <v>0</v>
      </c>
      <c r="F15" s="485">
        <v>0</v>
      </c>
      <c r="G15" s="485">
        <v>0</v>
      </c>
      <c r="H15" s="485">
        <v>0</v>
      </c>
      <c r="I15" s="485">
        <v>0</v>
      </c>
      <c r="J15" s="485">
        <v>0</v>
      </c>
      <c r="K15" s="485">
        <v>0</v>
      </c>
      <c r="L15" s="485">
        <v>0</v>
      </c>
      <c r="M15" s="485">
        <v>0</v>
      </c>
      <c r="N15" s="485">
        <v>0</v>
      </c>
      <c r="O15" s="485">
        <v>0</v>
      </c>
      <c r="P15" s="485">
        <v>0</v>
      </c>
      <c r="Q15" s="485">
        <v>0</v>
      </c>
      <c r="R15" s="485">
        <v>0</v>
      </c>
      <c r="S15" s="457">
        <v>0</v>
      </c>
      <c r="T15" s="457">
        <v>0</v>
      </c>
      <c r="U15" s="457">
        <v>0</v>
      </c>
      <c r="V15" s="457">
        <v>0</v>
      </c>
      <c r="W15" s="457">
        <v>0</v>
      </c>
      <c r="X15" s="457">
        <v>0</v>
      </c>
      <c r="Y15" s="457">
        <v>0</v>
      </c>
      <c r="Z15" s="457">
        <v>0</v>
      </c>
      <c r="AA15" s="457">
        <v>0</v>
      </c>
      <c r="AB15" s="489"/>
    </row>
    <row r="16" spans="1:28">
      <c r="A16" s="457">
        <v>2.1</v>
      </c>
      <c r="B16" s="490" t="s">
        <v>471</v>
      </c>
      <c r="C16" s="669"/>
      <c r="D16" s="669"/>
      <c r="E16" s="458"/>
      <c r="F16" s="458"/>
      <c r="G16" s="458"/>
      <c r="H16" s="458"/>
      <c r="I16" s="458"/>
      <c r="J16" s="458"/>
      <c r="K16" s="458"/>
      <c r="L16" s="458"/>
      <c r="M16" s="458"/>
      <c r="N16" s="458"/>
      <c r="O16" s="458"/>
      <c r="P16" s="458"/>
      <c r="Q16" s="458"/>
      <c r="R16" s="458"/>
      <c r="S16" s="457"/>
      <c r="T16" s="457"/>
      <c r="U16" s="457"/>
      <c r="V16" s="457"/>
      <c r="W16" s="457"/>
      <c r="X16" s="457"/>
      <c r="Y16" s="457"/>
      <c r="Z16" s="457"/>
      <c r="AA16" s="457"/>
      <c r="AB16" s="489"/>
    </row>
    <row r="17" spans="1:28">
      <c r="A17" s="457">
        <v>2.2000000000000002</v>
      </c>
      <c r="B17" s="490" t="s">
        <v>472</v>
      </c>
      <c r="C17" s="669">
        <v>2338377.64</v>
      </c>
      <c r="D17" s="669">
        <v>2338377.64</v>
      </c>
      <c r="E17" s="458"/>
      <c r="F17" s="458"/>
      <c r="G17" s="458"/>
      <c r="H17" s="458"/>
      <c r="I17" s="458"/>
      <c r="J17" s="458"/>
      <c r="K17" s="458"/>
      <c r="L17" s="458"/>
      <c r="M17" s="458"/>
      <c r="N17" s="458"/>
      <c r="O17" s="458"/>
      <c r="P17" s="458"/>
      <c r="Q17" s="458"/>
      <c r="R17" s="458"/>
      <c r="S17" s="457"/>
      <c r="T17" s="457"/>
      <c r="U17" s="457"/>
      <c r="V17" s="457"/>
      <c r="W17" s="457"/>
      <c r="X17" s="457"/>
      <c r="Y17" s="457"/>
      <c r="Z17" s="457"/>
      <c r="AA17" s="457"/>
      <c r="AB17" s="489"/>
    </row>
    <row r="18" spans="1:28">
      <c r="A18" s="457">
        <v>2.2999999999999998</v>
      </c>
      <c r="B18" s="490" t="s">
        <v>473</v>
      </c>
      <c r="C18" s="669"/>
      <c r="D18" s="669"/>
      <c r="E18" s="458"/>
      <c r="F18" s="458"/>
      <c r="G18" s="458"/>
      <c r="H18" s="458"/>
      <c r="I18" s="458"/>
      <c r="J18" s="458"/>
      <c r="K18" s="458"/>
      <c r="L18" s="458"/>
      <c r="M18" s="458"/>
      <c r="N18" s="458"/>
      <c r="O18" s="458"/>
      <c r="P18" s="458"/>
      <c r="Q18" s="458"/>
      <c r="R18" s="458"/>
      <c r="S18" s="457"/>
      <c r="T18" s="457"/>
      <c r="U18" s="457"/>
      <c r="V18" s="457"/>
      <c r="W18" s="457"/>
      <c r="X18" s="457"/>
      <c r="Y18" s="457"/>
      <c r="Z18" s="457"/>
      <c r="AA18" s="457"/>
      <c r="AB18" s="489"/>
    </row>
    <row r="19" spans="1:28">
      <c r="A19" s="457">
        <v>2.4</v>
      </c>
      <c r="B19" s="490" t="s">
        <v>474</v>
      </c>
      <c r="C19" s="669"/>
      <c r="D19" s="669"/>
      <c r="E19" s="458"/>
      <c r="F19" s="458"/>
      <c r="G19" s="458"/>
      <c r="H19" s="458"/>
      <c r="I19" s="458"/>
      <c r="J19" s="458"/>
      <c r="K19" s="458"/>
      <c r="L19" s="458"/>
      <c r="M19" s="458"/>
      <c r="N19" s="458"/>
      <c r="O19" s="458"/>
      <c r="P19" s="458"/>
      <c r="Q19" s="458"/>
      <c r="R19" s="458"/>
      <c r="S19" s="457"/>
      <c r="T19" s="457"/>
      <c r="U19" s="457"/>
      <c r="V19" s="457"/>
      <c r="W19" s="457"/>
      <c r="X19" s="457"/>
      <c r="Y19" s="457"/>
      <c r="Z19" s="457"/>
      <c r="AA19" s="457"/>
      <c r="AB19" s="489"/>
    </row>
    <row r="20" spans="1:28">
      <c r="A20" s="457">
        <v>2.5</v>
      </c>
      <c r="B20" s="490" t="s">
        <v>475</v>
      </c>
      <c r="C20" s="669"/>
      <c r="D20" s="669"/>
      <c r="E20" s="458"/>
      <c r="F20" s="458"/>
      <c r="G20" s="458"/>
      <c r="H20" s="458"/>
      <c r="I20" s="458"/>
      <c r="J20" s="458"/>
      <c r="K20" s="458"/>
      <c r="L20" s="458"/>
      <c r="M20" s="458"/>
      <c r="N20" s="458"/>
      <c r="O20" s="458"/>
      <c r="P20" s="458"/>
      <c r="Q20" s="458"/>
      <c r="R20" s="458"/>
      <c r="S20" s="457"/>
      <c r="T20" s="457"/>
      <c r="U20" s="457"/>
      <c r="V20" s="457"/>
      <c r="W20" s="457"/>
      <c r="X20" s="457"/>
      <c r="Y20" s="457"/>
      <c r="Z20" s="457"/>
      <c r="AA20" s="457"/>
      <c r="AB20" s="489"/>
    </row>
    <row r="21" spans="1:28">
      <c r="A21" s="457">
        <v>2.6</v>
      </c>
      <c r="B21" s="490" t="s">
        <v>476</v>
      </c>
      <c r="C21" s="669"/>
      <c r="D21" s="669"/>
      <c r="E21" s="458"/>
      <c r="F21" s="458"/>
      <c r="G21" s="458"/>
      <c r="H21" s="458"/>
      <c r="I21" s="458"/>
      <c r="J21" s="458"/>
      <c r="K21" s="458"/>
      <c r="L21" s="458"/>
      <c r="M21" s="458"/>
      <c r="N21" s="458"/>
      <c r="O21" s="458"/>
      <c r="P21" s="458"/>
      <c r="Q21" s="458"/>
      <c r="R21" s="458"/>
      <c r="S21" s="457"/>
      <c r="T21" s="457"/>
      <c r="U21" s="457"/>
      <c r="V21" s="457"/>
      <c r="W21" s="457"/>
      <c r="X21" s="457"/>
      <c r="Y21" s="457"/>
      <c r="Z21" s="457"/>
      <c r="AA21" s="457"/>
      <c r="AB21" s="489"/>
    </row>
    <row r="22" spans="1:28" s="501" customFormat="1">
      <c r="A22" s="669">
        <v>3</v>
      </c>
      <c r="B22" s="474" t="s">
        <v>517</v>
      </c>
      <c r="C22" s="667">
        <v>61532879.576100007</v>
      </c>
      <c r="D22" s="667">
        <v>60954329.077200003</v>
      </c>
      <c r="E22" s="474"/>
      <c r="F22" s="474"/>
      <c r="G22" s="474"/>
      <c r="H22" s="474">
        <v>428550.49890000001</v>
      </c>
      <c r="I22" s="474"/>
      <c r="J22" s="474"/>
      <c r="K22" s="474"/>
      <c r="L22" s="485">
        <v>150000</v>
      </c>
      <c r="M22" s="474"/>
      <c r="N22" s="474"/>
      <c r="O22" s="474"/>
      <c r="P22" s="474"/>
      <c r="Q22" s="474"/>
      <c r="R22" s="474"/>
      <c r="S22" s="474"/>
      <c r="T22" s="474">
        <v>0</v>
      </c>
      <c r="U22" s="474"/>
      <c r="V22" s="474"/>
      <c r="W22" s="474"/>
      <c r="X22" s="474"/>
      <c r="Y22" s="474"/>
      <c r="Z22" s="474"/>
      <c r="AA22" s="474"/>
      <c r="AB22" s="691"/>
    </row>
    <row r="23" spans="1:28" s="501" customFormat="1">
      <c r="A23" s="458">
        <v>3.1</v>
      </c>
      <c r="B23" s="479" t="s">
        <v>471</v>
      </c>
      <c r="C23" s="669"/>
      <c r="D23" s="692"/>
      <c r="E23" s="474"/>
      <c r="F23" s="474"/>
      <c r="G23" s="474"/>
      <c r="H23" s="474"/>
      <c r="I23" s="474"/>
      <c r="J23" s="474"/>
      <c r="K23" s="474"/>
      <c r="L23" s="474"/>
      <c r="M23" s="474"/>
      <c r="N23" s="474"/>
      <c r="O23" s="474"/>
      <c r="P23" s="474"/>
      <c r="Q23" s="474"/>
      <c r="R23" s="474"/>
      <c r="S23" s="474"/>
      <c r="T23" s="474"/>
      <c r="U23" s="474"/>
      <c r="V23" s="474"/>
      <c r="W23" s="474"/>
      <c r="X23" s="474"/>
      <c r="Y23" s="474"/>
      <c r="Z23" s="474"/>
      <c r="AA23" s="474"/>
      <c r="AB23" s="691"/>
    </row>
    <row r="24" spans="1:28" s="501" customFormat="1">
      <c r="A24" s="458">
        <v>3.2</v>
      </c>
      <c r="B24" s="479" t="s">
        <v>472</v>
      </c>
      <c r="C24" s="669"/>
      <c r="D24" s="692"/>
      <c r="E24" s="474"/>
      <c r="F24" s="474"/>
      <c r="G24" s="474"/>
      <c r="H24" s="474"/>
      <c r="I24" s="474"/>
      <c r="J24" s="474"/>
      <c r="K24" s="474"/>
      <c r="L24" s="474"/>
      <c r="M24" s="474"/>
      <c r="N24" s="474"/>
      <c r="O24" s="474"/>
      <c r="P24" s="474"/>
      <c r="Q24" s="474"/>
      <c r="R24" s="474"/>
      <c r="S24" s="474"/>
      <c r="T24" s="474"/>
      <c r="U24" s="474"/>
      <c r="V24" s="474"/>
      <c r="W24" s="474"/>
      <c r="X24" s="474"/>
      <c r="Y24" s="474"/>
      <c r="Z24" s="474"/>
      <c r="AA24" s="474"/>
      <c r="AB24" s="691"/>
    </row>
    <row r="25" spans="1:28" s="501" customFormat="1">
      <c r="A25" s="458">
        <v>3.3</v>
      </c>
      <c r="B25" s="479" t="s">
        <v>473</v>
      </c>
      <c r="C25" s="669">
        <v>24283315.3737</v>
      </c>
      <c r="D25" s="692">
        <v>24283315.3737</v>
      </c>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691"/>
    </row>
    <row r="26" spans="1:28" s="501" customFormat="1">
      <c r="A26" s="458">
        <v>3.4</v>
      </c>
      <c r="B26" s="479" t="s">
        <v>474</v>
      </c>
      <c r="C26" s="669">
        <v>136485</v>
      </c>
      <c r="D26" s="692">
        <v>136485</v>
      </c>
      <c r="E26" s="474"/>
      <c r="F26" s="474"/>
      <c r="G26" s="474"/>
      <c r="H26" s="474"/>
      <c r="I26" s="474"/>
      <c r="J26" s="474"/>
      <c r="K26" s="474"/>
      <c r="L26" s="474"/>
      <c r="M26" s="474"/>
      <c r="N26" s="474"/>
      <c r="O26" s="474"/>
      <c r="P26" s="474"/>
      <c r="Q26" s="474"/>
      <c r="R26" s="474"/>
      <c r="S26" s="474"/>
      <c r="T26" s="474"/>
      <c r="U26" s="474"/>
      <c r="V26" s="474"/>
      <c r="W26" s="474"/>
      <c r="X26" s="474"/>
      <c r="Y26" s="474"/>
      <c r="Z26" s="474"/>
      <c r="AA26" s="474"/>
      <c r="AB26" s="691"/>
    </row>
    <row r="27" spans="1:28" s="501" customFormat="1">
      <c r="A27" s="458">
        <v>3.5</v>
      </c>
      <c r="B27" s="479" t="s">
        <v>475</v>
      </c>
      <c r="C27" s="669">
        <v>34175776.987400003</v>
      </c>
      <c r="D27" s="692">
        <v>33647308.1884</v>
      </c>
      <c r="E27" s="474"/>
      <c r="F27" s="474"/>
      <c r="G27" s="474"/>
      <c r="H27" s="474">
        <v>378468.799</v>
      </c>
      <c r="I27" s="474"/>
      <c r="J27" s="474"/>
      <c r="K27" s="474"/>
      <c r="L27" s="474">
        <v>150000</v>
      </c>
      <c r="M27" s="474"/>
      <c r="N27" s="474"/>
      <c r="O27" s="474"/>
      <c r="P27" s="474"/>
      <c r="Q27" s="474"/>
      <c r="R27" s="474"/>
      <c r="S27" s="474"/>
      <c r="T27" s="474"/>
      <c r="U27" s="474"/>
      <c r="V27" s="474"/>
      <c r="W27" s="474"/>
      <c r="X27" s="474"/>
      <c r="Y27" s="474"/>
      <c r="Z27" s="474"/>
      <c r="AA27" s="474"/>
      <c r="AB27" s="691"/>
    </row>
    <row r="28" spans="1:28" s="501" customFormat="1">
      <c r="A28" s="458">
        <v>3.6</v>
      </c>
      <c r="B28" s="479" t="s">
        <v>476</v>
      </c>
      <c r="C28" s="669">
        <v>2937302.2149999999</v>
      </c>
      <c r="D28" s="692">
        <v>2887220.5151</v>
      </c>
      <c r="E28" s="474"/>
      <c r="F28" s="474"/>
      <c r="G28" s="474"/>
      <c r="H28" s="474">
        <v>50081.6999</v>
      </c>
      <c r="I28" s="474"/>
      <c r="J28" s="474"/>
      <c r="K28" s="474"/>
      <c r="L28" s="474"/>
      <c r="M28" s="474"/>
      <c r="N28" s="474"/>
      <c r="O28" s="474"/>
      <c r="P28" s="474"/>
      <c r="Q28" s="474"/>
      <c r="R28" s="474"/>
      <c r="S28" s="474"/>
      <c r="T28" s="474"/>
      <c r="U28" s="474"/>
      <c r="V28" s="474"/>
      <c r="W28" s="474"/>
      <c r="X28" s="474"/>
      <c r="Y28" s="474"/>
      <c r="Z28" s="474"/>
      <c r="AA28" s="474"/>
      <c r="AB28" s="691"/>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showGridLines="0" zoomScaleNormal="100" workbookViewId="0">
      <selection activeCell="C8" sqref="C8:AD22"/>
    </sheetView>
  </sheetViews>
  <sheetFormatPr defaultColWidth="9.140625" defaultRowHeight="12.75"/>
  <cols>
    <col min="1" max="1" width="11.85546875" style="469" bestFit="1" customWidth="1"/>
    <col min="2" max="2" width="62.42578125" style="469" customWidth="1"/>
    <col min="3" max="3" width="16.42578125" style="469" customWidth="1"/>
    <col min="4" max="4" width="14" style="469" customWidth="1"/>
    <col min="5" max="7" width="17.140625" style="469" customWidth="1"/>
    <col min="8" max="8" width="13" style="469" customWidth="1"/>
    <col min="9" max="10" width="17.140625" style="469" customWidth="1"/>
    <col min="11" max="11" width="22.28515625" style="469" customWidth="1"/>
    <col min="12" max="12" width="12.42578125" style="469" customWidth="1"/>
    <col min="13" max="13" width="13.85546875" style="469" bestFit="1" customWidth="1"/>
    <col min="14" max="14" width="21.42578125" style="469" bestFit="1" customWidth="1"/>
    <col min="15" max="15" width="22.28515625" style="469" customWidth="1"/>
    <col min="16" max="16" width="21.7109375" style="469" bestFit="1" customWidth="1"/>
    <col min="17" max="18" width="20.140625" style="469" bestFit="1" customWidth="1"/>
    <col min="19" max="19" width="13.42578125" style="469" bestFit="1" customWidth="1"/>
    <col min="20" max="20" width="14.28515625" style="469" customWidth="1"/>
    <col min="21" max="21" width="13.85546875" style="469" bestFit="1" customWidth="1"/>
    <col min="22" max="22" width="21.42578125" style="469" bestFit="1" customWidth="1"/>
    <col min="23" max="23" width="22.28515625" style="469" customWidth="1"/>
    <col min="24" max="24" width="21.7109375" style="469" bestFit="1" customWidth="1"/>
    <col min="25" max="26" width="20.140625" style="469" bestFit="1" customWidth="1"/>
    <col min="27" max="27" width="13.42578125" style="469" bestFit="1" customWidth="1"/>
    <col min="28" max="16384" width="9.140625" style="469"/>
  </cols>
  <sheetData>
    <row r="1" spans="1:27" ht="13.5">
      <c r="A1" s="366" t="s">
        <v>30</v>
      </c>
      <c r="B1" s="454" t="str">
        <f>'Info '!C2</f>
        <v>JSC Ziraat Bank Georgia</v>
      </c>
    </row>
    <row r="2" spans="1:27">
      <c r="A2" s="367" t="s">
        <v>31</v>
      </c>
      <c r="B2" s="688">
        <f>'1. key ratios '!B2</f>
        <v>45565</v>
      </c>
    </row>
    <row r="3" spans="1:27">
      <c r="A3" s="368" t="s">
        <v>479</v>
      </c>
      <c r="C3" s="471"/>
    </row>
    <row r="4" spans="1:27" ht="13.5" thickBot="1">
      <c r="A4" s="368"/>
      <c r="B4" s="535"/>
      <c r="C4" s="471"/>
    </row>
    <row r="5" spans="1:27" s="501" customFormat="1" ht="13.5" customHeight="1">
      <c r="A5" s="805" t="s">
        <v>685</v>
      </c>
      <c r="B5" s="806"/>
      <c r="C5" s="814" t="s">
        <v>684</v>
      </c>
      <c r="D5" s="815"/>
      <c r="E5" s="815"/>
      <c r="F5" s="815"/>
      <c r="G5" s="815"/>
      <c r="H5" s="815"/>
      <c r="I5" s="815"/>
      <c r="J5" s="815"/>
      <c r="K5" s="815"/>
      <c r="L5" s="815"/>
      <c r="M5" s="815"/>
      <c r="N5" s="815"/>
      <c r="O5" s="815"/>
      <c r="P5" s="815"/>
      <c r="Q5" s="815"/>
      <c r="R5" s="815"/>
      <c r="S5" s="816"/>
      <c r="T5" s="500"/>
      <c r="U5" s="500"/>
      <c r="V5" s="500"/>
      <c r="W5" s="500"/>
      <c r="X5" s="500"/>
      <c r="Y5" s="500"/>
      <c r="Z5" s="500"/>
      <c r="AA5" s="499"/>
    </row>
    <row r="6" spans="1:27" s="501" customFormat="1" ht="12" customHeight="1">
      <c r="A6" s="807"/>
      <c r="B6" s="808"/>
      <c r="C6" s="811" t="s">
        <v>64</v>
      </c>
      <c r="D6" s="803" t="s">
        <v>681</v>
      </c>
      <c r="E6" s="803"/>
      <c r="F6" s="803"/>
      <c r="G6" s="803"/>
      <c r="H6" s="803" t="s">
        <v>680</v>
      </c>
      <c r="I6" s="803"/>
      <c r="J6" s="803"/>
      <c r="K6" s="803"/>
      <c r="L6" s="498"/>
      <c r="M6" s="804" t="s">
        <v>679</v>
      </c>
      <c r="N6" s="804"/>
      <c r="O6" s="804"/>
      <c r="P6" s="804"/>
      <c r="Q6" s="804"/>
      <c r="R6" s="804"/>
      <c r="S6" s="813"/>
      <c r="T6" s="500"/>
      <c r="U6" s="792" t="s">
        <v>678</v>
      </c>
      <c r="V6" s="792"/>
      <c r="W6" s="792"/>
      <c r="X6" s="792"/>
      <c r="Y6" s="792"/>
      <c r="Z6" s="792"/>
      <c r="AA6" s="785"/>
    </row>
    <row r="7" spans="1:27" s="501" customFormat="1" ht="25.5">
      <c r="A7" s="809"/>
      <c r="B7" s="810"/>
      <c r="C7" s="812"/>
      <c r="D7" s="495"/>
      <c r="E7" s="493" t="s">
        <v>469</v>
      </c>
      <c r="F7" s="466" t="s">
        <v>676</v>
      </c>
      <c r="G7" s="468" t="s">
        <v>677</v>
      </c>
      <c r="H7" s="534"/>
      <c r="I7" s="493" t="s">
        <v>469</v>
      </c>
      <c r="J7" s="466" t="s">
        <v>676</v>
      </c>
      <c r="K7" s="468" t="s">
        <v>677</v>
      </c>
      <c r="L7" s="494"/>
      <c r="M7" s="493" t="s">
        <v>469</v>
      </c>
      <c r="N7" s="466" t="s">
        <v>676</v>
      </c>
      <c r="O7" s="466" t="s">
        <v>675</v>
      </c>
      <c r="P7" s="466" t="s">
        <v>674</v>
      </c>
      <c r="Q7" s="466" t="s">
        <v>673</v>
      </c>
      <c r="R7" s="466" t="s">
        <v>672</v>
      </c>
      <c r="S7" s="533" t="s">
        <v>671</v>
      </c>
      <c r="T7" s="532"/>
      <c r="U7" s="493" t="s">
        <v>469</v>
      </c>
      <c r="V7" s="493" t="s">
        <v>676</v>
      </c>
      <c r="W7" s="493" t="s">
        <v>675</v>
      </c>
      <c r="X7" s="493" t="s">
        <v>674</v>
      </c>
      <c r="Y7" s="493" t="s">
        <v>673</v>
      </c>
      <c r="Z7" s="466" t="s">
        <v>672</v>
      </c>
      <c r="AA7" s="493" t="s">
        <v>671</v>
      </c>
    </row>
    <row r="8" spans="1:27">
      <c r="A8" s="531">
        <v>1</v>
      </c>
      <c r="B8" s="530" t="s">
        <v>470</v>
      </c>
      <c r="C8" s="670">
        <v>153889934.17070001</v>
      </c>
      <c r="D8" s="671">
        <v>123217647.23450001</v>
      </c>
      <c r="E8" s="671">
        <v>2711663.1</v>
      </c>
      <c r="F8" s="671"/>
      <c r="G8" s="671"/>
      <c r="H8" s="671">
        <v>24945124.712099999</v>
      </c>
      <c r="I8" s="671"/>
      <c r="J8" s="671">
        <v>717248.94</v>
      </c>
      <c r="K8" s="671"/>
      <c r="L8" s="671">
        <v>5727162.2241000002</v>
      </c>
      <c r="M8" s="671">
        <v>233498.24720000001</v>
      </c>
      <c r="N8" s="671"/>
      <c r="O8" s="671">
        <v>192702.24350000001</v>
      </c>
      <c r="P8" s="671">
        <v>455263.13</v>
      </c>
      <c r="Q8" s="671">
        <v>673762.75679999997</v>
      </c>
      <c r="R8" s="671"/>
      <c r="S8" s="671"/>
      <c r="T8" s="522"/>
      <c r="U8" s="457"/>
      <c r="V8" s="457"/>
      <c r="W8" s="457"/>
      <c r="X8" s="457"/>
      <c r="Y8" s="457"/>
      <c r="Z8" s="457"/>
      <c r="AA8" s="521"/>
    </row>
    <row r="9" spans="1:27">
      <c r="A9" s="528">
        <v>1.1000000000000001</v>
      </c>
      <c r="B9" s="529" t="s">
        <v>480</v>
      </c>
      <c r="C9" s="672">
        <v>134730242.63710001</v>
      </c>
      <c r="D9" s="671">
        <v>104194711.21610001</v>
      </c>
      <c r="E9" s="671">
        <v>2711663.1</v>
      </c>
      <c r="F9" s="671"/>
      <c r="G9" s="671"/>
      <c r="H9" s="671">
        <v>24883380.5121</v>
      </c>
      <c r="I9" s="671"/>
      <c r="J9" s="671">
        <v>717248.94</v>
      </c>
      <c r="K9" s="671"/>
      <c r="L9" s="671">
        <v>5652150.9089000002</v>
      </c>
      <c r="M9" s="671">
        <v>228553.9143</v>
      </c>
      <c r="N9" s="671"/>
      <c r="O9" s="671">
        <v>192702.24350000001</v>
      </c>
      <c r="P9" s="671">
        <v>451439.47</v>
      </c>
      <c r="Q9" s="671">
        <v>673762.75679999997</v>
      </c>
      <c r="R9" s="671"/>
      <c r="S9" s="671"/>
      <c r="T9" s="522"/>
      <c r="U9" s="457"/>
      <c r="V9" s="457"/>
      <c r="W9" s="457"/>
      <c r="X9" s="457"/>
      <c r="Y9" s="457"/>
      <c r="Z9" s="457"/>
      <c r="AA9" s="521"/>
    </row>
    <row r="10" spans="1:27">
      <c r="A10" s="526" t="s">
        <v>14</v>
      </c>
      <c r="B10" s="527" t="s">
        <v>481</v>
      </c>
      <c r="C10" s="672">
        <v>134730242.63710001</v>
      </c>
      <c r="D10" s="671">
        <v>104194711.21610001</v>
      </c>
      <c r="E10" s="671">
        <v>2711663.1</v>
      </c>
      <c r="F10" s="671"/>
      <c r="G10" s="671"/>
      <c r="H10" s="671">
        <v>24883380.5121</v>
      </c>
      <c r="I10" s="671"/>
      <c r="J10" s="671">
        <v>717248.94</v>
      </c>
      <c r="K10" s="671"/>
      <c r="L10" s="671">
        <v>5652150.9089000002</v>
      </c>
      <c r="M10" s="671">
        <v>228553.9143</v>
      </c>
      <c r="N10" s="671"/>
      <c r="O10" s="671">
        <v>192702.24350000001</v>
      </c>
      <c r="P10" s="671">
        <v>451439.47</v>
      </c>
      <c r="Q10" s="671">
        <v>673762.75679999997</v>
      </c>
      <c r="R10" s="671"/>
      <c r="S10" s="671"/>
      <c r="T10" s="522"/>
      <c r="U10" s="457"/>
      <c r="V10" s="457"/>
      <c r="W10" s="457"/>
      <c r="X10" s="457"/>
      <c r="Y10" s="457"/>
      <c r="Z10" s="457"/>
      <c r="AA10" s="521"/>
    </row>
    <row r="11" spans="1:27">
      <c r="A11" s="525" t="s">
        <v>482</v>
      </c>
      <c r="B11" s="524" t="s">
        <v>483</v>
      </c>
      <c r="C11" s="673">
        <v>71143888.289900005</v>
      </c>
      <c r="D11" s="671">
        <v>57744354.390699998</v>
      </c>
      <c r="E11" s="671">
        <v>2711663.1</v>
      </c>
      <c r="F11" s="671"/>
      <c r="G11" s="671"/>
      <c r="H11" s="671">
        <v>9124855.7633999996</v>
      </c>
      <c r="I11" s="671"/>
      <c r="J11" s="671">
        <v>717248.94</v>
      </c>
      <c r="K11" s="671"/>
      <c r="L11" s="671">
        <v>4274678.1358000003</v>
      </c>
      <c r="M11" s="671">
        <v>178575.2543</v>
      </c>
      <c r="N11" s="671"/>
      <c r="O11" s="671">
        <v>192702.24350000001</v>
      </c>
      <c r="P11" s="671">
        <v>112295.44</v>
      </c>
      <c r="Q11" s="671">
        <v>673762.75679999997</v>
      </c>
      <c r="R11" s="671"/>
      <c r="S11" s="671"/>
      <c r="T11" s="522"/>
      <c r="U11" s="457"/>
      <c r="V11" s="457"/>
      <c r="W11" s="457"/>
      <c r="X11" s="457"/>
      <c r="Y11" s="457"/>
      <c r="Z11" s="457"/>
      <c r="AA11" s="521"/>
    </row>
    <row r="12" spans="1:27">
      <c r="A12" s="525" t="s">
        <v>484</v>
      </c>
      <c r="B12" s="524" t="s">
        <v>485</v>
      </c>
      <c r="C12" s="673">
        <v>35196555.717</v>
      </c>
      <c r="D12" s="671">
        <v>22014737.878800001</v>
      </c>
      <c r="E12" s="671"/>
      <c r="F12" s="671"/>
      <c r="G12" s="671"/>
      <c r="H12" s="671">
        <v>12427495.2356</v>
      </c>
      <c r="I12" s="671"/>
      <c r="J12" s="671"/>
      <c r="K12" s="671"/>
      <c r="L12" s="671">
        <v>754322.60259999998</v>
      </c>
      <c r="M12" s="671">
        <v>49978.66</v>
      </c>
      <c r="N12" s="671"/>
      <c r="O12" s="671"/>
      <c r="P12" s="671">
        <v>203610.68</v>
      </c>
      <c r="Q12" s="671"/>
      <c r="R12" s="671"/>
      <c r="S12" s="671"/>
      <c r="T12" s="522"/>
      <c r="U12" s="457"/>
      <c r="V12" s="457"/>
      <c r="W12" s="457"/>
      <c r="X12" s="457"/>
      <c r="Y12" s="457"/>
      <c r="Z12" s="457"/>
      <c r="AA12" s="521"/>
    </row>
    <row r="13" spans="1:27">
      <c r="A13" s="525" t="s">
        <v>486</v>
      </c>
      <c r="B13" s="524" t="s">
        <v>487</v>
      </c>
      <c r="C13" s="673">
        <v>16492061.758099999</v>
      </c>
      <c r="D13" s="671">
        <v>15630448.5009</v>
      </c>
      <c r="E13" s="671"/>
      <c r="F13" s="671"/>
      <c r="G13" s="671"/>
      <c r="H13" s="671">
        <v>441102.22979999997</v>
      </c>
      <c r="I13" s="671"/>
      <c r="J13" s="671"/>
      <c r="K13" s="671"/>
      <c r="L13" s="671">
        <v>420511.02740000002</v>
      </c>
      <c r="M13" s="671"/>
      <c r="N13" s="671"/>
      <c r="O13" s="671"/>
      <c r="P13" s="671">
        <v>135533.35</v>
      </c>
      <c r="Q13" s="671"/>
      <c r="R13" s="671"/>
      <c r="S13" s="671"/>
      <c r="T13" s="522"/>
      <c r="U13" s="457"/>
      <c r="V13" s="457"/>
      <c r="W13" s="457"/>
      <c r="X13" s="457"/>
      <c r="Y13" s="457"/>
      <c r="Z13" s="457"/>
      <c r="AA13" s="521"/>
    </row>
    <row r="14" spans="1:27">
      <c r="A14" s="525" t="s">
        <v>488</v>
      </c>
      <c r="B14" s="524" t="s">
        <v>489</v>
      </c>
      <c r="C14" s="673">
        <v>11897736.872099999</v>
      </c>
      <c r="D14" s="671">
        <v>8805170.4456999991</v>
      </c>
      <c r="E14" s="671"/>
      <c r="F14" s="671"/>
      <c r="G14" s="671"/>
      <c r="H14" s="671">
        <v>2889927.2832999998</v>
      </c>
      <c r="I14" s="671"/>
      <c r="J14" s="671"/>
      <c r="K14" s="671"/>
      <c r="L14" s="671">
        <v>202639.14309999999</v>
      </c>
      <c r="M14" s="671"/>
      <c r="N14" s="671"/>
      <c r="O14" s="671"/>
      <c r="P14" s="671"/>
      <c r="Q14" s="671"/>
      <c r="R14" s="671"/>
      <c r="S14" s="671"/>
      <c r="T14" s="522"/>
      <c r="U14" s="457"/>
      <c r="V14" s="457"/>
      <c r="W14" s="457"/>
      <c r="X14" s="457"/>
      <c r="Y14" s="457"/>
      <c r="Z14" s="457"/>
      <c r="AA14" s="521"/>
    </row>
    <row r="15" spans="1:27">
      <c r="A15" s="523">
        <v>1.2</v>
      </c>
      <c r="B15" s="519" t="s">
        <v>683</v>
      </c>
      <c r="C15" s="673">
        <v>2178953.06</v>
      </c>
      <c r="D15" s="671">
        <v>383966.33</v>
      </c>
      <c r="E15" s="671">
        <v>17539.5</v>
      </c>
      <c r="F15" s="671"/>
      <c r="G15" s="671"/>
      <c r="H15" s="671">
        <v>412560.35</v>
      </c>
      <c r="I15" s="671"/>
      <c r="J15" s="671">
        <v>18040.080000000002</v>
      </c>
      <c r="K15" s="671"/>
      <c r="L15" s="671">
        <v>1382426.38</v>
      </c>
      <c r="M15" s="671">
        <v>59582.45</v>
      </c>
      <c r="N15" s="671"/>
      <c r="O15" s="671">
        <v>61640.85</v>
      </c>
      <c r="P15" s="671">
        <v>180637.64</v>
      </c>
      <c r="Q15" s="671">
        <v>333293.92</v>
      </c>
      <c r="R15" s="671"/>
      <c r="S15" s="671"/>
      <c r="T15" s="522"/>
      <c r="U15" s="457"/>
      <c r="V15" s="457"/>
      <c r="W15" s="457"/>
      <c r="X15" s="457"/>
      <c r="Y15" s="457"/>
      <c r="Z15" s="457"/>
      <c r="AA15" s="521"/>
    </row>
    <row r="16" spans="1:27">
      <c r="A16" s="520">
        <v>1.3</v>
      </c>
      <c r="B16" s="519" t="s">
        <v>528</v>
      </c>
      <c r="C16" s="674"/>
      <c r="D16" s="675"/>
      <c r="E16" s="675"/>
      <c r="F16" s="675"/>
      <c r="G16" s="675"/>
      <c r="H16" s="675"/>
      <c r="I16" s="675"/>
      <c r="J16" s="675"/>
      <c r="K16" s="675"/>
      <c r="L16" s="675"/>
      <c r="M16" s="675"/>
      <c r="N16" s="675"/>
      <c r="O16" s="675"/>
      <c r="P16" s="675"/>
      <c r="Q16" s="675"/>
      <c r="R16" s="675"/>
      <c r="S16" s="675"/>
      <c r="T16" s="518"/>
      <c r="U16" s="517"/>
      <c r="V16" s="517"/>
      <c r="W16" s="517"/>
      <c r="X16" s="517"/>
      <c r="Y16" s="517"/>
      <c r="Z16" s="517"/>
      <c r="AA16" s="516"/>
    </row>
    <row r="17" spans="1:27" s="501" customFormat="1">
      <c r="A17" s="514" t="s">
        <v>490</v>
      </c>
      <c r="B17" s="515" t="s">
        <v>491</v>
      </c>
      <c r="C17" s="676">
        <v>134093053.1864</v>
      </c>
      <c r="D17" s="671">
        <v>103870707.6269</v>
      </c>
      <c r="E17" s="671">
        <v>2711663.1</v>
      </c>
      <c r="F17" s="671"/>
      <c r="G17" s="671"/>
      <c r="H17" s="671">
        <v>24570194.650600001</v>
      </c>
      <c r="I17" s="671"/>
      <c r="J17" s="671">
        <v>717248.94</v>
      </c>
      <c r="K17" s="671"/>
      <c r="L17" s="671">
        <v>5652150.9089000002</v>
      </c>
      <c r="M17" s="671">
        <v>228553.9143</v>
      </c>
      <c r="N17" s="671"/>
      <c r="O17" s="671">
        <v>192702.24350000001</v>
      </c>
      <c r="P17" s="671">
        <v>451439.47</v>
      </c>
      <c r="Q17" s="671">
        <v>673762.75679999997</v>
      </c>
      <c r="R17" s="671"/>
      <c r="S17" s="671"/>
      <c r="T17" s="508"/>
      <c r="U17" s="458"/>
      <c r="V17" s="458"/>
      <c r="W17" s="458"/>
      <c r="X17" s="458"/>
      <c r="Y17" s="458"/>
      <c r="Z17" s="458"/>
      <c r="AA17" s="507"/>
    </row>
    <row r="18" spans="1:27" s="501" customFormat="1">
      <c r="A18" s="511" t="s">
        <v>492</v>
      </c>
      <c r="B18" s="512" t="s">
        <v>493</v>
      </c>
      <c r="C18" s="677">
        <v>134093053.1864</v>
      </c>
      <c r="D18" s="671">
        <v>103870707.6269</v>
      </c>
      <c r="E18" s="671">
        <v>2711663.1</v>
      </c>
      <c r="F18" s="671"/>
      <c r="G18" s="671"/>
      <c r="H18" s="671">
        <v>24570194.650600001</v>
      </c>
      <c r="I18" s="671"/>
      <c r="J18" s="671">
        <v>717248.94</v>
      </c>
      <c r="K18" s="671"/>
      <c r="L18" s="671">
        <v>5652150.9089000002</v>
      </c>
      <c r="M18" s="671">
        <v>228553.9143</v>
      </c>
      <c r="N18" s="671"/>
      <c r="O18" s="671">
        <v>192702.24350000001</v>
      </c>
      <c r="P18" s="671">
        <v>451439.47</v>
      </c>
      <c r="Q18" s="671">
        <v>673762.75679999997</v>
      </c>
      <c r="R18" s="671"/>
      <c r="S18" s="671"/>
      <c r="T18" s="508"/>
      <c r="U18" s="458"/>
      <c r="V18" s="458"/>
      <c r="W18" s="458"/>
      <c r="X18" s="458"/>
      <c r="Y18" s="458"/>
      <c r="Z18" s="458"/>
      <c r="AA18" s="507"/>
    </row>
    <row r="19" spans="1:27" s="501" customFormat="1">
      <c r="A19" s="514" t="s">
        <v>494</v>
      </c>
      <c r="B19" s="513" t="s">
        <v>495</v>
      </c>
      <c r="C19" s="677">
        <v>200468606.1848</v>
      </c>
      <c r="D19" s="671">
        <v>150435682.09079999</v>
      </c>
      <c r="E19" s="671">
        <v>6988891.0810000002</v>
      </c>
      <c r="F19" s="671"/>
      <c r="G19" s="671"/>
      <c r="H19" s="671">
        <v>41894066.254600003</v>
      </c>
      <c r="I19" s="671"/>
      <c r="J19" s="671">
        <v>534447.57999999996</v>
      </c>
      <c r="K19" s="671"/>
      <c r="L19" s="671">
        <v>8138857.8393999999</v>
      </c>
      <c r="M19" s="671">
        <v>129206.3925</v>
      </c>
      <c r="N19" s="671"/>
      <c r="O19" s="671">
        <v>108894.2843</v>
      </c>
      <c r="P19" s="671">
        <v>437370.43</v>
      </c>
      <c r="Q19" s="671">
        <v>2275986.7925999998</v>
      </c>
      <c r="R19" s="671"/>
      <c r="S19" s="671"/>
      <c r="T19" s="508"/>
      <c r="U19" s="458"/>
      <c r="V19" s="458"/>
      <c r="W19" s="458"/>
      <c r="X19" s="458"/>
      <c r="Y19" s="458"/>
      <c r="Z19" s="458"/>
      <c r="AA19" s="507"/>
    </row>
    <row r="20" spans="1:27" s="501" customFormat="1">
      <c r="A20" s="511" t="s">
        <v>496</v>
      </c>
      <c r="B20" s="512" t="s">
        <v>493</v>
      </c>
      <c r="C20" s="677">
        <v>200468606.1848</v>
      </c>
      <c r="D20" s="671">
        <v>150435682.09079999</v>
      </c>
      <c r="E20" s="671">
        <v>6988891.0810000002</v>
      </c>
      <c r="F20" s="671"/>
      <c r="G20" s="671"/>
      <c r="H20" s="671">
        <v>41894066.254600003</v>
      </c>
      <c r="I20" s="671"/>
      <c r="J20" s="671">
        <v>534447.57999999996</v>
      </c>
      <c r="K20" s="671"/>
      <c r="L20" s="671">
        <v>8138857.8393999999</v>
      </c>
      <c r="M20" s="671">
        <v>129206.3925</v>
      </c>
      <c r="N20" s="671"/>
      <c r="O20" s="671">
        <v>108894.2843</v>
      </c>
      <c r="P20" s="671">
        <v>437370.43</v>
      </c>
      <c r="Q20" s="671">
        <v>2275986.7925999998</v>
      </c>
      <c r="R20" s="671"/>
      <c r="S20" s="671"/>
      <c r="T20" s="508"/>
      <c r="U20" s="458"/>
      <c r="V20" s="458"/>
      <c r="W20" s="458"/>
      <c r="X20" s="458"/>
      <c r="Y20" s="458"/>
      <c r="Z20" s="458"/>
      <c r="AA20" s="507"/>
    </row>
    <row r="21" spans="1:27" s="501" customFormat="1">
      <c r="A21" s="510">
        <v>1.4</v>
      </c>
      <c r="B21" s="509" t="s">
        <v>497</v>
      </c>
      <c r="C21" s="677"/>
      <c r="D21" s="671"/>
      <c r="E21" s="671"/>
      <c r="F21" s="671"/>
      <c r="G21" s="671"/>
      <c r="H21" s="671"/>
      <c r="I21" s="671"/>
      <c r="J21" s="671"/>
      <c r="K21" s="671"/>
      <c r="L21" s="671"/>
      <c r="M21" s="671"/>
      <c r="N21" s="671"/>
      <c r="O21" s="671"/>
      <c r="P21" s="671"/>
      <c r="Q21" s="671"/>
      <c r="R21" s="671"/>
      <c r="S21" s="671"/>
      <c r="T21" s="508"/>
      <c r="U21" s="458"/>
      <c r="V21" s="458"/>
      <c r="W21" s="458"/>
      <c r="X21" s="458"/>
      <c r="Y21" s="458"/>
      <c r="Z21" s="458"/>
      <c r="AA21" s="507"/>
    </row>
    <row r="22" spans="1:27" s="501" customFormat="1" ht="13.5" thickBot="1">
      <c r="A22" s="506">
        <v>1.5</v>
      </c>
      <c r="B22" s="505" t="s">
        <v>498</v>
      </c>
      <c r="C22" s="678"/>
      <c r="D22" s="679"/>
      <c r="E22" s="679"/>
      <c r="F22" s="679"/>
      <c r="G22" s="679"/>
      <c r="H22" s="679"/>
      <c r="I22" s="679"/>
      <c r="J22" s="679"/>
      <c r="K22" s="679"/>
      <c r="L22" s="679"/>
      <c r="M22" s="679"/>
      <c r="N22" s="679"/>
      <c r="O22" s="679"/>
      <c r="P22" s="679"/>
      <c r="Q22" s="679"/>
      <c r="R22" s="679"/>
      <c r="S22" s="679"/>
      <c r="T22" s="504"/>
      <c r="U22" s="503"/>
      <c r="V22" s="503"/>
      <c r="W22" s="503"/>
      <c r="X22" s="503"/>
      <c r="Y22" s="503"/>
      <c r="Z22" s="503"/>
      <c r="AA22" s="502"/>
    </row>
    <row r="23" spans="1:27">
      <c r="A23" s="489"/>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Normal="100" workbookViewId="0">
      <selection activeCell="J37" sqref="J37"/>
    </sheetView>
  </sheetViews>
  <sheetFormatPr defaultColWidth="9.140625" defaultRowHeight="12.75"/>
  <cols>
    <col min="1" max="1" width="11.85546875" style="469" bestFit="1" customWidth="1"/>
    <col min="2" max="2" width="58.140625" style="469" customWidth="1"/>
    <col min="3" max="3" width="12.140625" style="469" customWidth="1"/>
    <col min="4" max="5" width="16.140625" style="469" customWidth="1"/>
    <col min="6" max="6" width="16.140625" style="536" customWidth="1"/>
    <col min="7" max="7" width="12.28515625" style="536" customWidth="1"/>
    <col min="8" max="8" width="11.42578125" style="469" customWidth="1"/>
    <col min="9" max="11" width="16.140625" style="536" customWidth="1"/>
    <col min="12" max="12" width="15.85546875" style="536" customWidth="1"/>
    <col min="13" max="16384" width="9.140625" style="469"/>
  </cols>
  <sheetData>
    <row r="1" spans="1:12" ht="13.5">
      <c r="A1" s="366" t="s">
        <v>30</v>
      </c>
      <c r="B1" s="454" t="str">
        <f>'Info '!C2</f>
        <v>JSC Ziraat Bank Georgia</v>
      </c>
      <c r="F1" s="469"/>
      <c r="G1" s="469"/>
      <c r="I1" s="469"/>
      <c r="J1" s="469"/>
      <c r="K1" s="469"/>
      <c r="L1" s="469"/>
    </row>
    <row r="2" spans="1:12">
      <c r="A2" s="367" t="s">
        <v>31</v>
      </c>
      <c r="B2" s="688">
        <f>'1. key ratios '!B2</f>
        <v>45565</v>
      </c>
      <c r="F2" s="469"/>
      <c r="G2" s="469"/>
      <c r="I2" s="469"/>
      <c r="J2" s="469"/>
      <c r="K2" s="469"/>
      <c r="L2" s="469"/>
    </row>
    <row r="3" spans="1:12">
      <c r="A3" s="368" t="s">
        <v>499</v>
      </c>
      <c r="F3" s="469"/>
      <c r="G3" s="469"/>
      <c r="I3" s="469"/>
      <c r="J3" s="469"/>
      <c r="K3" s="469"/>
      <c r="L3" s="469"/>
    </row>
    <row r="4" spans="1:12">
      <c r="F4" s="469"/>
      <c r="G4" s="469"/>
      <c r="I4" s="469"/>
      <c r="J4" s="469"/>
      <c r="K4" s="469"/>
      <c r="L4" s="469"/>
    </row>
    <row r="5" spans="1:12" ht="37.5" customHeight="1">
      <c r="A5" s="771" t="s">
        <v>516</v>
      </c>
      <c r="B5" s="772"/>
      <c r="C5" s="817" t="s">
        <v>500</v>
      </c>
      <c r="D5" s="818"/>
      <c r="E5" s="818"/>
      <c r="F5" s="818"/>
      <c r="G5" s="818"/>
      <c r="H5" s="819" t="s">
        <v>660</v>
      </c>
      <c r="I5" s="820"/>
      <c r="J5" s="820"/>
      <c r="K5" s="820"/>
      <c r="L5" s="821"/>
    </row>
    <row r="6" spans="1:12" ht="39.6" customHeight="1">
      <c r="A6" s="775"/>
      <c r="B6" s="776"/>
      <c r="C6" s="370"/>
      <c r="D6" s="467" t="s">
        <v>681</v>
      </c>
      <c r="E6" s="467" t="s">
        <v>680</v>
      </c>
      <c r="F6" s="467" t="s">
        <v>679</v>
      </c>
      <c r="G6" s="467" t="s">
        <v>678</v>
      </c>
      <c r="H6" s="539"/>
      <c r="I6" s="467" t="s">
        <v>681</v>
      </c>
      <c r="J6" s="467" t="s">
        <v>680</v>
      </c>
      <c r="K6" s="467" t="s">
        <v>679</v>
      </c>
      <c r="L6" s="467" t="s">
        <v>678</v>
      </c>
    </row>
    <row r="7" spans="1:12">
      <c r="A7" s="458">
        <v>1</v>
      </c>
      <c r="B7" s="475" t="s">
        <v>519</v>
      </c>
      <c r="C7" s="680">
        <v>5482342.6996999998</v>
      </c>
      <c r="D7" s="680">
        <v>4989898.8866999997</v>
      </c>
      <c r="E7" s="680"/>
      <c r="F7" s="680">
        <v>492443.81300000002</v>
      </c>
      <c r="G7" s="680"/>
      <c r="H7" s="680">
        <v>160864.32999999999</v>
      </c>
      <c r="I7" s="680">
        <v>16869.8</v>
      </c>
      <c r="J7" s="680"/>
      <c r="K7" s="680">
        <v>143994.53</v>
      </c>
      <c r="L7" s="680"/>
    </row>
    <row r="8" spans="1:12">
      <c r="A8" s="458">
        <v>2</v>
      </c>
      <c r="B8" s="475" t="s">
        <v>432</v>
      </c>
      <c r="C8" s="680">
        <v>1724364.1488000001</v>
      </c>
      <c r="D8" s="458">
        <v>1719921.2888</v>
      </c>
      <c r="E8" s="458">
        <v>4442.8599999999997</v>
      </c>
      <c r="F8" s="493"/>
      <c r="G8" s="493"/>
      <c r="H8" s="680">
        <v>4106.01</v>
      </c>
      <c r="I8" s="458">
        <v>4102.59</v>
      </c>
      <c r="J8" s="493">
        <v>3.42</v>
      </c>
      <c r="K8" s="493"/>
      <c r="L8" s="493"/>
    </row>
    <row r="9" spans="1:12">
      <c r="A9" s="458">
        <v>3</v>
      </c>
      <c r="B9" s="475" t="s">
        <v>433</v>
      </c>
      <c r="C9" s="680">
        <v>0</v>
      </c>
      <c r="D9" s="458"/>
      <c r="E9" s="458"/>
      <c r="F9" s="681"/>
      <c r="G9" s="681"/>
      <c r="H9" s="680">
        <v>0</v>
      </c>
      <c r="I9" s="458"/>
      <c r="J9" s="681"/>
      <c r="K9" s="681"/>
      <c r="L9" s="681"/>
    </row>
    <row r="10" spans="1:12">
      <c r="A10" s="458">
        <v>4</v>
      </c>
      <c r="B10" s="475" t="s">
        <v>520</v>
      </c>
      <c r="C10" s="680">
        <v>7719584.7555</v>
      </c>
      <c r="D10" s="458">
        <v>7578457.0355000002</v>
      </c>
      <c r="E10" s="458">
        <v>141127.72</v>
      </c>
      <c r="F10" s="681"/>
      <c r="G10" s="681"/>
      <c r="H10" s="680">
        <v>17555.760000000002</v>
      </c>
      <c r="I10" s="458">
        <v>14037.5</v>
      </c>
      <c r="J10" s="681">
        <v>3518.26</v>
      </c>
      <c r="K10" s="681"/>
      <c r="L10" s="681"/>
    </row>
    <row r="11" spans="1:12">
      <c r="A11" s="458">
        <v>5</v>
      </c>
      <c r="B11" s="475" t="s">
        <v>434</v>
      </c>
      <c r="C11" s="680">
        <v>6144721.1168</v>
      </c>
      <c r="D11" s="458">
        <v>4092045.1283999998</v>
      </c>
      <c r="E11" s="458">
        <v>1375933.7683999999</v>
      </c>
      <c r="F11" s="681">
        <v>676742.22</v>
      </c>
      <c r="G11" s="681"/>
      <c r="H11" s="680">
        <v>187733.46000000002</v>
      </c>
      <c r="I11" s="458">
        <v>19699.560000000001</v>
      </c>
      <c r="J11" s="681">
        <v>22220.39</v>
      </c>
      <c r="K11" s="681">
        <v>145813.51</v>
      </c>
      <c r="L11" s="681"/>
    </row>
    <row r="12" spans="1:12">
      <c r="A12" s="458">
        <v>6</v>
      </c>
      <c r="B12" s="475" t="s">
        <v>435</v>
      </c>
      <c r="C12" s="680">
        <v>11940244.1132</v>
      </c>
      <c r="D12" s="458">
        <v>10176584.513699999</v>
      </c>
      <c r="E12" s="458">
        <v>1197909.5660000001</v>
      </c>
      <c r="F12" s="681">
        <v>565750.03350000002</v>
      </c>
      <c r="G12" s="681"/>
      <c r="H12" s="680">
        <v>132047.79999999999</v>
      </c>
      <c r="I12" s="458">
        <v>45116.61</v>
      </c>
      <c r="J12" s="681">
        <v>20864.490000000002</v>
      </c>
      <c r="K12" s="681">
        <v>66066.7</v>
      </c>
      <c r="L12" s="681"/>
    </row>
    <row r="13" spans="1:12">
      <c r="A13" s="458">
        <v>7</v>
      </c>
      <c r="B13" s="475" t="s">
        <v>436</v>
      </c>
      <c r="C13" s="680">
        <v>14066715.924800001</v>
      </c>
      <c r="D13" s="458">
        <v>4418240.7889</v>
      </c>
      <c r="E13" s="458">
        <v>9648475.1359000001</v>
      </c>
      <c r="F13" s="681"/>
      <c r="G13" s="681"/>
      <c r="H13" s="680">
        <v>175351.74</v>
      </c>
      <c r="I13" s="458">
        <v>10225.75</v>
      </c>
      <c r="J13" s="681">
        <v>165125.99</v>
      </c>
      <c r="K13" s="681"/>
      <c r="L13" s="681"/>
    </row>
    <row r="14" spans="1:12">
      <c r="A14" s="458">
        <v>8</v>
      </c>
      <c r="B14" s="475" t="s">
        <v>437</v>
      </c>
      <c r="C14" s="680">
        <v>1600122.37</v>
      </c>
      <c r="D14" s="458">
        <v>1211669.99</v>
      </c>
      <c r="E14" s="458">
        <v>140623.59</v>
      </c>
      <c r="F14" s="681">
        <v>247828.79</v>
      </c>
      <c r="G14" s="681"/>
      <c r="H14" s="680">
        <v>114504.98999999999</v>
      </c>
      <c r="I14" s="458">
        <v>6705.87</v>
      </c>
      <c r="J14" s="681">
        <v>5911.7</v>
      </c>
      <c r="K14" s="681">
        <v>101887.42</v>
      </c>
      <c r="L14" s="681"/>
    </row>
    <row r="15" spans="1:12">
      <c r="A15" s="458">
        <v>9</v>
      </c>
      <c r="B15" s="475" t="s">
        <v>438</v>
      </c>
      <c r="C15" s="680">
        <v>2246739.6063000001</v>
      </c>
      <c r="D15" s="458">
        <v>2246739.6063000001</v>
      </c>
      <c r="E15" s="458"/>
      <c r="F15" s="681"/>
      <c r="G15" s="681"/>
      <c r="H15" s="680">
        <v>4668.97</v>
      </c>
      <c r="I15" s="458">
        <v>4668.97</v>
      </c>
      <c r="J15" s="681"/>
      <c r="K15" s="681"/>
      <c r="L15" s="681"/>
    </row>
    <row r="16" spans="1:12">
      <c r="A16" s="458">
        <v>10</v>
      </c>
      <c r="B16" s="475" t="s">
        <v>439</v>
      </c>
      <c r="C16" s="680">
        <v>2832087.4687999999</v>
      </c>
      <c r="D16" s="458">
        <v>1525822.5632</v>
      </c>
      <c r="E16" s="458"/>
      <c r="F16" s="681">
        <v>1306264.9055999999</v>
      </c>
      <c r="G16" s="681"/>
      <c r="H16" s="680">
        <v>220424.4</v>
      </c>
      <c r="I16" s="458">
        <v>10318.620000000001</v>
      </c>
      <c r="J16" s="681"/>
      <c r="K16" s="681">
        <v>210105.78</v>
      </c>
      <c r="L16" s="681"/>
    </row>
    <row r="17" spans="1:12">
      <c r="A17" s="458">
        <v>11</v>
      </c>
      <c r="B17" s="475" t="s">
        <v>440</v>
      </c>
      <c r="C17" s="680">
        <v>12007667.758400001</v>
      </c>
      <c r="D17" s="458">
        <v>12007667.758400001</v>
      </c>
      <c r="E17" s="458"/>
      <c r="F17" s="681"/>
      <c r="G17" s="681"/>
      <c r="H17" s="680">
        <v>13354.14</v>
      </c>
      <c r="I17" s="458">
        <v>13354.14</v>
      </c>
      <c r="J17" s="681"/>
      <c r="K17" s="681"/>
      <c r="L17" s="681"/>
    </row>
    <row r="18" spans="1:12">
      <c r="A18" s="458">
        <v>12</v>
      </c>
      <c r="B18" s="475" t="s">
        <v>441</v>
      </c>
      <c r="C18" s="680">
        <v>32569006.7951</v>
      </c>
      <c r="D18" s="458">
        <v>29249017.4344</v>
      </c>
      <c r="E18" s="458">
        <v>3065516.1006999998</v>
      </c>
      <c r="F18" s="681">
        <v>254473.26</v>
      </c>
      <c r="G18" s="681"/>
      <c r="H18" s="680">
        <v>240499.29</v>
      </c>
      <c r="I18" s="458">
        <v>104853.37</v>
      </c>
      <c r="J18" s="681">
        <v>27375.26</v>
      </c>
      <c r="K18" s="681">
        <v>108270.66</v>
      </c>
      <c r="L18" s="681"/>
    </row>
    <row r="19" spans="1:12">
      <c r="A19" s="458">
        <v>13</v>
      </c>
      <c r="B19" s="475" t="s">
        <v>442</v>
      </c>
      <c r="C19" s="680">
        <v>13239492.1919</v>
      </c>
      <c r="D19" s="458">
        <v>8026908.8483999996</v>
      </c>
      <c r="E19" s="458">
        <v>5180156.3935000002</v>
      </c>
      <c r="F19" s="681">
        <v>32426.95</v>
      </c>
      <c r="G19" s="681"/>
      <c r="H19" s="680">
        <v>122963.56999999999</v>
      </c>
      <c r="I19" s="458">
        <v>22020.9</v>
      </c>
      <c r="J19" s="681">
        <v>83118.34</v>
      </c>
      <c r="K19" s="681">
        <v>17824.330000000002</v>
      </c>
      <c r="L19" s="681"/>
    </row>
    <row r="20" spans="1:12">
      <c r="A20" s="458">
        <v>14</v>
      </c>
      <c r="B20" s="475" t="s">
        <v>443</v>
      </c>
      <c r="C20" s="680">
        <v>4534120.96</v>
      </c>
      <c r="D20" s="458">
        <v>1192737.92</v>
      </c>
      <c r="E20" s="458">
        <v>3341383.04</v>
      </c>
      <c r="F20" s="681"/>
      <c r="G20" s="681"/>
      <c r="H20" s="680">
        <v>66516.77</v>
      </c>
      <c r="I20" s="458">
        <v>1438.58</v>
      </c>
      <c r="J20" s="681">
        <v>65078.19</v>
      </c>
      <c r="K20" s="681"/>
      <c r="L20" s="681"/>
    </row>
    <row r="21" spans="1:12">
      <c r="A21" s="458">
        <v>15</v>
      </c>
      <c r="B21" s="475" t="s">
        <v>444</v>
      </c>
      <c r="C21" s="680">
        <v>6723041.9000000004</v>
      </c>
      <c r="D21" s="458">
        <v>6723041.9000000004</v>
      </c>
      <c r="E21" s="458"/>
      <c r="F21" s="681"/>
      <c r="G21" s="681"/>
      <c r="H21" s="680">
        <v>17413.11</v>
      </c>
      <c r="I21" s="458">
        <v>17413.11</v>
      </c>
      <c r="J21" s="681"/>
      <c r="K21" s="681"/>
      <c r="L21" s="681"/>
    </row>
    <row r="22" spans="1:12">
      <c r="A22" s="458">
        <v>16</v>
      </c>
      <c r="B22" s="475" t="s">
        <v>445</v>
      </c>
      <c r="C22" s="680">
        <v>0</v>
      </c>
      <c r="D22" s="458"/>
      <c r="E22" s="458"/>
      <c r="F22" s="681"/>
      <c r="G22" s="681"/>
      <c r="H22" s="680">
        <v>0</v>
      </c>
      <c r="I22" s="458"/>
      <c r="J22" s="681"/>
      <c r="K22" s="681"/>
      <c r="L22" s="681"/>
    </row>
    <row r="23" spans="1:12">
      <c r="A23" s="458">
        <v>17</v>
      </c>
      <c r="B23" s="475" t="s">
        <v>523</v>
      </c>
      <c r="C23" s="680">
        <v>1922814.7291999999</v>
      </c>
      <c r="D23" s="458">
        <v>436450.17700000003</v>
      </c>
      <c r="E23" s="458">
        <v>424301.2476</v>
      </c>
      <c r="F23" s="681">
        <v>1062063.3045999999</v>
      </c>
      <c r="G23" s="681"/>
      <c r="H23" s="680">
        <v>353926.11</v>
      </c>
      <c r="I23" s="458">
        <v>362.31</v>
      </c>
      <c r="J23" s="681">
        <v>8625.7000000000007</v>
      </c>
      <c r="K23" s="681">
        <v>344938.1</v>
      </c>
      <c r="L23" s="681"/>
    </row>
    <row r="24" spans="1:12">
      <c r="A24" s="458">
        <v>18</v>
      </c>
      <c r="B24" s="475" t="s">
        <v>446</v>
      </c>
      <c r="C24" s="680">
        <v>0</v>
      </c>
      <c r="D24" s="458"/>
      <c r="E24" s="458"/>
      <c r="F24" s="681"/>
      <c r="G24" s="681"/>
      <c r="H24" s="680">
        <v>0</v>
      </c>
      <c r="I24" s="458"/>
      <c r="J24" s="681"/>
      <c r="K24" s="681"/>
      <c r="L24" s="681"/>
    </row>
    <row r="25" spans="1:12">
      <c r="A25" s="458">
        <v>19</v>
      </c>
      <c r="B25" s="475" t="s">
        <v>447</v>
      </c>
      <c r="C25" s="680">
        <v>0</v>
      </c>
      <c r="D25" s="458"/>
      <c r="E25" s="458"/>
      <c r="F25" s="681"/>
      <c r="G25" s="681"/>
      <c r="H25" s="680">
        <v>0</v>
      </c>
      <c r="I25" s="458"/>
      <c r="J25" s="681"/>
      <c r="K25" s="681"/>
      <c r="L25" s="681"/>
    </row>
    <row r="26" spans="1:12">
      <c r="A26" s="458">
        <v>20</v>
      </c>
      <c r="B26" s="475" t="s">
        <v>522</v>
      </c>
      <c r="C26" s="680">
        <v>547078.39</v>
      </c>
      <c r="D26" s="458">
        <v>547078.39</v>
      </c>
      <c r="E26" s="458"/>
      <c r="F26" s="681"/>
      <c r="G26" s="681"/>
      <c r="H26" s="680">
        <v>3356.59</v>
      </c>
      <c r="I26" s="458">
        <v>3356.59</v>
      </c>
      <c r="J26" s="681"/>
      <c r="K26" s="681"/>
      <c r="L26" s="681"/>
    </row>
    <row r="27" spans="1:12">
      <c r="A27" s="458">
        <v>21</v>
      </c>
      <c r="B27" s="475" t="s">
        <v>448</v>
      </c>
      <c r="C27" s="680">
        <v>134397.53</v>
      </c>
      <c r="D27" s="458">
        <v>134397.53</v>
      </c>
      <c r="E27" s="458"/>
      <c r="F27" s="681"/>
      <c r="G27" s="681"/>
      <c r="H27" s="680">
        <v>180</v>
      </c>
      <c r="I27" s="458">
        <v>180</v>
      </c>
      <c r="J27" s="681"/>
      <c r="K27" s="681"/>
      <c r="L27" s="681"/>
    </row>
    <row r="28" spans="1:12">
      <c r="A28" s="458">
        <v>22</v>
      </c>
      <c r="B28" s="475" t="s">
        <v>449</v>
      </c>
      <c r="C28" s="680">
        <v>6222.11</v>
      </c>
      <c r="D28" s="458"/>
      <c r="E28" s="458">
        <v>6222.11</v>
      </c>
      <c r="F28" s="681"/>
      <c r="G28" s="681"/>
      <c r="H28" s="680">
        <v>166.84</v>
      </c>
      <c r="I28" s="458"/>
      <c r="J28" s="681">
        <v>166.84</v>
      </c>
      <c r="K28" s="681"/>
      <c r="L28" s="681"/>
    </row>
    <row r="29" spans="1:12">
      <c r="A29" s="458">
        <v>23</v>
      </c>
      <c r="B29" s="475" t="s">
        <v>450</v>
      </c>
      <c r="C29" s="680">
        <v>18640766.175000001</v>
      </c>
      <c r="D29" s="458">
        <v>17302126.957600001</v>
      </c>
      <c r="E29" s="458">
        <v>249470.27</v>
      </c>
      <c r="F29" s="681">
        <v>1089168.9473999999</v>
      </c>
      <c r="G29" s="681"/>
      <c r="H29" s="680">
        <v>324031.03999999998</v>
      </c>
      <c r="I29" s="458">
        <v>52691.58</v>
      </c>
      <c r="J29" s="681">
        <v>3819.78</v>
      </c>
      <c r="K29" s="681">
        <v>267519.68</v>
      </c>
      <c r="L29" s="681"/>
    </row>
    <row r="30" spans="1:12">
      <c r="A30" s="458">
        <v>24</v>
      </c>
      <c r="B30" s="475" t="s">
        <v>521</v>
      </c>
      <c r="C30" s="680">
        <v>15599.98</v>
      </c>
      <c r="D30" s="458">
        <v>15599.98</v>
      </c>
      <c r="E30" s="458"/>
      <c r="F30" s="681"/>
      <c r="G30" s="681"/>
      <c r="H30" s="680">
        <v>11.94</v>
      </c>
      <c r="I30" s="458">
        <v>11.94</v>
      </c>
      <c r="J30" s="681"/>
      <c r="K30" s="681"/>
      <c r="L30" s="681"/>
    </row>
    <row r="31" spans="1:12">
      <c r="A31" s="458">
        <v>25</v>
      </c>
      <c r="B31" s="475" t="s">
        <v>451</v>
      </c>
      <c r="C31" s="680">
        <v>9792803.4472000003</v>
      </c>
      <c r="D31" s="458">
        <v>9623240.5372000001</v>
      </c>
      <c r="E31" s="458">
        <v>169562.91</v>
      </c>
      <c r="F31" s="681"/>
      <c r="G31" s="681"/>
      <c r="H31" s="680">
        <v>65969.67</v>
      </c>
      <c r="I31" s="458">
        <v>59006.68</v>
      </c>
      <c r="J31" s="681">
        <v>6962.99</v>
      </c>
      <c r="K31" s="681"/>
      <c r="L31" s="681"/>
    </row>
    <row r="32" spans="1:12">
      <c r="A32" s="458">
        <v>26</v>
      </c>
      <c r="B32" s="475" t="s">
        <v>518</v>
      </c>
      <c r="C32" s="680">
        <v>0</v>
      </c>
      <c r="D32" s="458"/>
      <c r="E32" s="458"/>
      <c r="F32" s="681"/>
      <c r="G32" s="681"/>
      <c r="H32" s="680">
        <v>0</v>
      </c>
      <c r="I32" s="458"/>
      <c r="J32" s="681"/>
      <c r="K32" s="681"/>
      <c r="L32" s="681"/>
    </row>
    <row r="33" spans="1:12">
      <c r="A33" s="458">
        <v>27</v>
      </c>
      <c r="B33" s="538" t="s">
        <v>64</v>
      </c>
      <c r="C33" s="680">
        <v>153889934.17070001</v>
      </c>
      <c r="D33" s="487">
        <v>123217647.23450001</v>
      </c>
      <c r="E33" s="487">
        <v>24945124.712099999</v>
      </c>
      <c r="F33" s="487">
        <v>5727162.2240999993</v>
      </c>
      <c r="G33" s="487">
        <v>0</v>
      </c>
      <c r="H33" s="680">
        <v>2225646.5300000003</v>
      </c>
      <c r="I33" s="458">
        <v>406434.47000000003</v>
      </c>
      <c r="J33" s="681">
        <v>412791.35000000003</v>
      </c>
      <c r="K33" s="681">
        <v>1406420.71</v>
      </c>
      <c r="L33" s="681">
        <v>0</v>
      </c>
    </row>
    <row r="34" spans="1:12">
      <c r="A34" s="489"/>
      <c r="B34" s="489"/>
      <c r="C34" s="489"/>
      <c r="D34" s="489"/>
      <c r="E34" s="489"/>
      <c r="H34" s="489"/>
    </row>
    <row r="35" spans="1:12">
      <c r="A35" s="489"/>
      <c r="B35" s="537"/>
      <c r="C35" s="537"/>
      <c r="D35" s="489"/>
      <c r="E35" s="489"/>
      <c r="H35" s="489"/>
    </row>
  </sheetData>
  <mergeCells count="3">
    <mergeCell ref="A5:B6"/>
    <mergeCell ref="C5:G5"/>
    <mergeCell ref="H5:L5"/>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zoomScaleNormal="100" workbookViewId="0">
      <selection activeCell="F31" sqref="F31"/>
    </sheetView>
  </sheetViews>
  <sheetFormatPr defaultColWidth="8.7109375" defaultRowHeight="12"/>
  <cols>
    <col min="1" max="1" width="11.85546875" style="540" bestFit="1" customWidth="1"/>
    <col min="2" max="2" width="68.7109375" style="540" customWidth="1"/>
    <col min="3" max="3" width="17" style="540" bestFit="1" customWidth="1"/>
    <col min="4" max="4" width="15.85546875" style="540" customWidth="1"/>
    <col min="5" max="5" width="21.7109375" style="540" bestFit="1" customWidth="1"/>
    <col min="6" max="6" width="16.5703125" style="540" customWidth="1"/>
    <col min="7" max="7" width="17.140625" style="540" customWidth="1"/>
    <col min="8" max="8" width="18.28515625" style="540" customWidth="1"/>
    <col min="9" max="9" width="14.85546875" style="540" customWidth="1"/>
    <col min="10" max="10" width="21.140625" style="540" customWidth="1"/>
    <col min="11" max="11" width="12.28515625" style="540" customWidth="1"/>
    <col min="12" max="16384" width="8.7109375" style="540"/>
  </cols>
  <sheetData>
    <row r="1" spans="1:11" s="469" customFormat="1" ht="13.5">
      <c r="A1" s="366" t="s">
        <v>30</v>
      </c>
      <c r="B1" s="454" t="str">
        <f>'Info '!C2</f>
        <v>JSC Ziraat Bank Georgia</v>
      </c>
    </row>
    <row r="2" spans="1:11" s="469" customFormat="1" ht="12.75">
      <c r="A2" s="367" t="s">
        <v>31</v>
      </c>
      <c r="B2" s="688">
        <f>'1. key ratios '!B2</f>
        <v>45565</v>
      </c>
    </row>
    <row r="3" spans="1:11" s="469" customFormat="1" ht="12.75">
      <c r="A3" s="368" t="s">
        <v>501</v>
      </c>
    </row>
    <row r="4" spans="1:11">
      <c r="C4" s="543" t="s">
        <v>695</v>
      </c>
      <c r="D4" s="543" t="s">
        <v>694</v>
      </c>
      <c r="E4" s="543" t="s">
        <v>693</v>
      </c>
      <c r="F4" s="543" t="s">
        <v>692</v>
      </c>
      <c r="G4" s="543" t="s">
        <v>691</v>
      </c>
      <c r="H4" s="543" t="s">
        <v>690</v>
      </c>
      <c r="I4" s="543" t="s">
        <v>689</v>
      </c>
      <c r="J4" s="543" t="s">
        <v>688</v>
      </c>
      <c r="K4" s="543" t="s">
        <v>687</v>
      </c>
    </row>
    <row r="5" spans="1:11" ht="104.1" customHeight="1">
      <c r="A5" s="822" t="s">
        <v>686</v>
      </c>
      <c r="B5" s="823"/>
      <c r="C5" s="542" t="s">
        <v>502</v>
      </c>
      <c r="D5" s="542" t="s">
        <v>503</v>
      </c>
      <c r="E5" s="542" t="s">
        <v>504</v>
      </c>
      <c r="F5" s="542" t="s">
        <v>505</v>
      </c>
      <c r="G5" s="542" t="s">
        <v>506</v>
      </c>
      <c r="H5" s="542" t="s">
        <v>507</v>
      </c>
      <c r="I5" s="542" t="s">
        <v>508</v>
      </c>
      <c r="J5" s="542" t="s">
        <v>509</v>
      </c>
      <c r="K5" s="542" t="s">
        <v>510</v>
      </c>
    </row>
    <row r="6" spans="1:11" ht="12.75">
      <c r="A6" s="457">
        <v>1</v>
      </c>
      <c r="B6" s="457" t="s">
        <v>470</v>
      </c>
      <c r="C6" s="669">
        <v>904573.59569999995</v>
      </c>
      <c r="D6" s="669"/>
      <c r="E6" s="669"/>
      <c r="F6" s="669"/>
      <c r="G6" s="669">
        <v>134093053.1864</v>
      </c>
      <c r="H6" s="669"/>
      <c r="I6" s="669"/>
      <c r="J6" s="669">
        <v>14917778.897</v>
      </c>
      <c r="K6" s="669">
        <v>3974528.4915999998</v>
      </c>
    </row>
    <row r="7" spans="1:11" ht="12.75">
      <c r="A7" s="457">
        <v>2</v>
      </c>
      <c r="B7" s="458" t="s">
        <v>511</v>
      </c>
      <c r="C7" s="669"/>
      <c r="D7" s="669"/>
      <c r="E7" s="669"/>
      <c r="F7" s="669"/>
      <c r="G7" s="669"/>
      <c r="H7" s="669"/>
      <c r="I7" s="669"/>
      <c r="J7" s="669"/>
      <c r="K7" s="669"/>
    </row>
    <row r="8" spans="1:11" ht="12.75">
      <c r="A8" s="457">
        <v>3</v>
      </c>
      <c r="B8" s="458" t="s">
        <v>478</v>
      </c>
      <c r="C8" s="669">
        <v>7730008.2759999996</v>
      </c>
      <c r="D8" s="669"/>
      <c r="E8" s="669">
        <v>24283315.3737</v>
      </c>
      <c r="F8" s="669"/>
      <c r="G8" s="669">
        <v>10254855.115599999</v>
      </c>
      <c r="H8" s="669"/>
      <c r="I8" s="669"/>
      <c r="J8" s="669">
        <v>10405335.3508</v>
      </c>
      <c r="K8" s="669">
        <v>8859365.4600000009</v>
      </c>
    </row>
    <row r="9" spans="1:11" ht="12.75">
      <c r="A9" s="457">
        <v>4</v>
      </c>
      <c r="B9" s="490" t="s">
        <v>512</v>
      </c>
      <c r="C9" s="669"/>
      <c r="D9" s="669"/>
      <c r="E9" s="669"/>
      <c r="F9" s="669"/>
      <c r="G9" s="669">
        <v>5652150.9089000002</v>
      </c>
      <c r="H9" s="669"/>
      <c r="I9" s="669"/>
      <c r="J9" s="669">
        <v>18430.879799999999</v>
      </c>
      <c r="K9" s="669">
        <v>56580.435400000002</v>
      </c>
    </row>
    <row r="10" spans="1:11" ht="12.75">
      <c r="A10" s="457">
        <v>5</v>
      </c>
      <c r="B10" s="479" t="s">
        <v>513</v>
      </c>
      <c r="C10" s="669"/>
      <c r="D10" s="669"/>
      <c r="E10" s="669"/>
      <c r="F10" s="669"/>
      <c r="G10" s="669"/>
      <c r="H10" s="669"/>
      <c r="I10" s="669"/>
      <c r="J10" s="669"/>
      <c r="K10" s="669"/>
    </row>
    <row r="11" spans="1:11" ht="12.75">
      <c r="A11" s="457">
        <v>6</v>
      </c>
      <c r="B11" s="479" t="s">
        <v>514</v>
      </c>
      <c r="C11" s="669"/>
      <c r="D11" s="669"/>
      <c r="E11" s="669"/>
      <c r="F11" s="669"/>
      <c r="G11" s="669"/>
      <c r="H11" s="669"/>
      <c r="I11" s="669"/>
      <c r="J11" s="669"/>
      <c r="K11" s="669"/>
    </row>
    <row r="13" spans="1:11" ht="15">
      <c r="B13" s="541"/>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showGridLines="0" zoomScaleNormal="100" workbookViewId="0">
      <selection activeCell="K30" sqref="K30"/>
    </sheetView>
  </sheetViews>
  <sheetFormatPr defaultColWidth="8.7109375" defaultRowHeight="15"/>
  <cols>
    <col min="1" max="1" width="10" style="544" bestFit="1" customWidth="1"/>
    <col min="2" max="2" width="58.7109375" style="544" customWidth="1"/>
    <col min="3" max="3" width="10.5703125" style="544" bestFit="1" customWidth="1"/>
    <col min="4" max="6" width="15.5703125" style="544" customWidth="1"/>
    <col min="7" max="7" width="12.140625" style="544" customWidth="1"/>
    <col min="8" max="8" width="10.5703125" style="544" bestFit="1" customWidth="1"/>
    <col min="9" max="11" width="17.28515625" style="544" customWidth="1"/>
    <col min="12" max="12" width="12.140625" style="544" customWidth="1"/>
    <col min="13" max="13" width="10.5703125" style="544" bestFit="1" customWidth="1"/>
    <col min="14" max="16" width="16.140625" style="544" customWidth="1"/>
    <col min="17" max="17" width="12.140625" style="544" customWidth="1"/>
    <col min="18" max="18" width="12.28515625" style="544" bestFit="1" customWidth="1"/>
    <col min="19" max="22" width="25.5703125" style="544" customWidth="1"/>
    <col min="23" max="16384" width="8.7109375" style="544"/>
  </cols>
  <sheetData>
    <row r="1" spans="1:22">
      <c r="A1" s="366" t="s">
        <v>30</v>
      </c>
      <c r="B1" s="454" t="str">
        <f>'Info '!C2</f>
        <v>JSC Ziraat Bank Georgia</v>
      </c>
    </row>
    <row r="2" spans="1:22">
      <c r="A2" s="367" t="s">
        <v>31</v>
      </c>
      <c r="B2" s="688">
        <f>'1. key ratios '!B2</f>
        <v>45565</v>
      </c>
    </row>
    <row r="3" spans="1:22">
      <c r="A3" s="368" t="s">
        <v>529</v>
      </c>
      <c r="B3" s="469"/>
    </row>
    <row r="4" spans="1:22">
      <c r="A4" s="368"/>
      <c r="B4" s="469"/>
    </row>
    <row r="5" spans="1:22" ht="24" customHeight="1">
      <c r="A5" s="824" t="s">
        <v>530</v>
      </c>
      <c r="B5" s="825"/>
      <c r="C5" s="829" t="s">
        <v>696</v>
      </c>
      <c r="D5" s="829"/>
      <c r="E5" s="829"/>
      <c r="F5" s="829"/>
      <c r="G5" s="829"/>
      <c r="H5" s="829" t="s">
        <v>548</v>
      </c>
      <c r="I5" s="829"/>
      <c r="J5" s="829"/>
      <c r="K5" s="829"/>
      <c r="L5" s="829"/>
      <c r="M5" s="829" t="s">
        <v>660</v>
      </c>
      <c r="N5" s="829"/>
      <c r="O5" s="829"/>
      <c r="P5" s="829"/>
      <c r="Q5" s="829"/>
      <c r="R5" s="828" t="s">
        <v>531</v>
      </c>
      <c r="S5" s="828" t="s">
        <v>545</v>
      </c>
      <c r="T5" s="828" t="s">
        <v>546</v>
      </c>
      <c r="U5" s="828" t="s">
        <v>707</v>
      </c>
      <c r="V5" s="828" t="s">
        <v>708</v>
      </c>
    </row>
    <row r="6" spans="1:22" ht="36" customHeight="1">
      <c r="A6" s="826"/>
      <c r="B6" s="827"/>
      <c r="C6" s="554"/>
      <c r="D6" s="467" t="s">
        <v>681</v>
      </c>
      <c r="E6" s="467" t="s">
        <v>680</v>
      </c>
      <c r="F6" s="467" t="s">
        <v>679</v>
      </c>
      <c r="G6" s="467" t="s">
        <v>678</v>
      </c>
      <c r="H6" s="554"/>
      <c r="I6" s="467" t="s">
        <v>681</v>
      </c>
      <c r="J6" s="467" t="s">
        <v>680</v>
      </c>
      <c r="K6" s="467" t="s">
        <v>679</v>
      </c>
      <c r="L6" s="467" t="s">
        <v>678</v>
      </c>
      <c r="M6" s="554"/>
      <c r="N6" s="467" t="s">
        <v>681</v>
      </c>
      <c r="O6" s="467" t="s">
        <v>680</v>
      </c>
      <c r="P6" s="467" t="s">
        <v>679</v>
      </c>
      <c r="Q6" s="467" t="s">
        <v>678</v>
      </c>
      <c r="R6" s="828"/>
      <c r="S6" s="828"/>
      <c r="T6" s="828"/>
      <c r="U6" s="828"/>
      <c r="V6" s="828"/>
    </row>
    <row r="7" spans="1:22">
      <c r="A7" s="552">
        <v>1</v>
      </c>
      <c r="B7" s="553" t="s">
        <v>539</v>
      </c>
      <c r="C7" s="682">
        <v>0</v>
      </c>
      <c r="D7" s="683"/>
      <c r="E7" s="683"/>
      <c r="F7" s="683"/>
      <c r="G7" s="683"/>
      <c r="H7" s="682">
        <v>0</v>
      </c>
      <c r="I7" s="684"/>
      <c r="J7" s="684"/>
      <c r="K7" s="684"/>
      <c r="L7" s="684"/>
      <c r="M7" s="682">
        <v>0</v>
      </c>
      <c r="N7" s="684"/>
      <c r="O7" s="684"/>
      <c r="P7" s="684"/>
      <c r="Q7" s="684"/>
      <c r="R7" s="684"/>
      <c r="S7" s="684"/>
      <c r="T7" s="684"/>
      <c r="U7" s="684"/>
      <c r="V7" s="684"/>
    </row>
    <row r="8" spans="1:22">
      <c r="A8" s="552">
        <v>2</v>
      </c>
      <c r="B8" s="551" t="s">
        <v>538</v>
      </c>
      <c r="C8" s="682">
        <v>8215667.1301999995</v>
      </c>
      <c r="D8" s="683">
        <v>7841004.9803999998</v>
      </c>
      <c r="E8" s="683">
        <v>229862.33</v>
      </c>
      <c r="F8" s="683">
        <v>144799.8198</v>
      </c>
      <c r="G8" s="683"/>
      <c r="H8" s="682">
        <v>8264442.1460999995</v>
      </c>
      <c r="I8" s="684">
        <v>7884404.4908999996</v>
      </c>
      <c r="J8" s="684">
        <v>231307.11</v>
      </c>
      <c r="K8" s="684">
        <v>148730.54519999999</v>
      </c>
      <c r="L8" s="684"/>
      <c r="M8" s="682">
        <v>67416.61</v>
      </c>
      <c r="N8" s="684">
        <v>26173.759999999998</v>
      </c>
      <c r="O8" s="684">
        <v>7193.99</v>
      </c>
      <c r="P8" s="684">
        <v>34048.86</v>
      </c>
      <c r="Q8" s="684"/>
      <c r="R8" s="684">
        <v>199</v>
      </c>
      <c r="S8" s="684">
        <v>0.11257490000000001</v>
      </c>
      <c r="T8" s="684">
        <v>0.13283539999999999</v>
      </c>
      <c r="U8" s="684">
        <v>0.1073939</v>
      </c>
      <c r="V8" s="684">
        <v>38.866543</v>
      </c>
    </row>
    <row r="9" spans="1:22">
      <c r="A9" s="552">
        <v>3</v>
      </c>
      <c r="B9" s="551" t="s">
        <v>537</v>
      </c>
      <c r="C9" s="682">
        <v>0</v>
      </c>
      <c r="D9" s="683"/>
      <c r="E9" s="683"/>
      <c r="F9" s="683"/>
      <c r="G9" s="683"/>
      <c r="H9" s="682">
        <v>0</v>
      </c>
      <c r="I9" s="684"/>
      <c r="J9" s="684"/>
      <c r="K9" s="684"/>
      <c r="L9" s="684"/>
      <c r="M9" s="682">
        <v>0</v>
      </c>
      <c r="N9" s="684"/>
      <c r="O9" s="684"/>
      <c r="P9" s="684"/>
      <c r="Q9" s="684"/>
      <c r="R9" s="684"/>
      <c r="S9" s="684"/>
      <c r="T9" s="684"/>
      <c r="U9" s="684"/>
      <c r="V9" s="684"/>
    </row>
    <row r="10" spans="1:22">
      <c r="A10" s="552">
        <v>4</v>
      </c>
      <c r="B10" s="551" t="s">
        <v>536</v>
      </c>
      <c r="C10" s="682">
        <v>0</v>
      </c>
      <c r="D10" s="683"/>
      <c r="E10" s="683"/>
      <c r="F10" s="683"/>
      <c r="G10" s="683"/>
      <c r="H10" s="682">
        <v>0</v>
      </c>
      <c r="I10" s="684"/>
      <c r="J10" s="684"/>
      <c r="K10" s="684"/>
      <c r="L10" s="684"/>
      <c r="M10" s="682">
        <v>0</v>
      </c>
      <c r="N10" s="684"/>
      <c r="O10" s="684"/>
      <c r="P10" s="684"/>
      <c r="Q10" s="684"/>
      <c r="R10" s="684"/>
      <c r="S10" s="684"/>
      <c r="T10" s="684"/>
      <c r="U10" s="684"/>
      <c r="V10" s="684"/>
    </row>
    <row r="11" spans="1:22">
      <c r="A11" s="552">
        <v>5</v>
      </c>
      <c r="B11" s="551" t="s">
        <v>535</v>
      </c>
      <c r="C11" s="682">
        <v>0</v>
      </c>
      <c r="D11" s="683"/>
      <c r="E11" s="683"/>
      <c r="F11" s="683"/>
      <c r="G11" s="683"/>
      <c r="H11" s="682">
        <v>0</v>
      </c>
      <c r="I11" s="684"/>
      <c r="J11" s="684"/>
      <c r="K11" s="684"/>
      <c r="L11" s="684"/>
      <c r="M11" s="682">
        <v>0</v>
      </c>
      <c r="N11" s="684"/>
      <c r="O11" s="684"/>
      <c r="P11" s="684"/>
      <c r="Q11" s="684"/>
      <c r="R11" s="684"/>
      <c r="S11" s="684"/>
      <c r="T11" s="684"/>
      <c r="U11" s="684"/>
      <c r="V11" s="684"/>
    </row>
    <row r="12" spans="1:22">
      <c r="A12" s="552">
        <v>6</v>
      </c>
      <c r="B12" s="551" t="s">
        <v>534</v>
      </c>
      <c r="C12" s="682">
        <v>0</v>
      </c>
      <c r="D12" s="683"/>
      <c r="E12" s="683"/>
      <c r="F12" s="683"/>
      <c r="G12" s="683"/>
      <c r="H12" s="682">
        <v>0</v>
      </c>
      <c r="I12" s="684"/>
      <c r="J12" s="684"/>
      <c r="K12" s="684"/>
      <c r="L12" s="684"/>
      <c r="M12" s="682">
        <v>0</v>
      </c>
      <c r="N12" s="684"/>
      <c r="O12" s="684"/>
      <c r="P12" s="684"/>
      <c r="Q12" s="684"/>
      <c r="R12" s="684"/>
      <c r="S12" s="684"/>
      <c r="T12" s="684"/>
      <c r="U12" s="684"/>
      <c r="V12" s="684"/>
    </row>
    <row r="13" spans="1:22">
      <c r="A13" s="552">
        <v>7</v>
      </c>
      <c r="B13" s="551" t="s">
        <v>533</v>
      </c>
      <c r="C13" s="682">
        <v>9229057.5584999993</v>
      </c>
      <c r="D13" s="685">
        <v>7924448.8004000001</v>
      </c>
      <c r="E13" s="685">
        <v>699587.98580000002</v>
      </c>
      <c r="F13" s="685">
        <v>605020.77229999995</v>
      </c>
      <c r="G13" s="685">
        <v>0</v>
      </c>
      <c r="H13" s="682">
        <v>9369434.7429000009</v>
      </c>
      <c r="I13" s="682">
        <v>7981706.4731000001</v>
      </c>
      <c r="J13" s="682">
        <v>712837.91460000002</v>
      </c>
      <c r="K13" s="682">
        <v>674890.35519999999</v>
      </c>
      <c r="L13" s="682">
        <v>0</v>
      </c>
      <c r="M13" s="682">
        <v>299016.18</v>
      </c>
      <c r="N13" s="682">
        <v>45491.600000000006</v>
      </c>
      <c r="O13" s="682">
        <v>24023.239999999998</v>
      </c>
      <c r="P13" s="682">
        <v>229501.34</v>
      </c>
      <c r="Q13" s="682">
        <v>0</v>
      </c>
      <c r="R13" s="682">
        <v>76</v>
      </c>
      <c r="S13" s="684">
        <v>0.1040537</v>
      </c>
      <c r="T13" s="684">
        <v>0.1171966</v>
      </c>
      <c r="U13" s="684">
        <v>0.10333820000000001</v>
      </c>
      <c r="V13" s="684">
        <v>86.415108200000006</v>
      </c>
    </row>
    <row r="14" spans="1:22">
      <c r="A14" s="546">
        <v>7.1</v>
      </c>
      <c r="B14" s="545" t="s">
        <v>542</v>
      </c>
      <c r="C14" s="682">
        <v>7993931.5278000003</v>
      </c>
      <c r="D14" s="683">
        <v>7187855.5102000004</v>
      </c>
      <c r="E14" s="683">
        <v>559694.39580000006</v>
      </c>
      <c r="F14" s="683">
        <v>246381.62179999999</v>
      </c>
      <c r="G14" s="683"/>
      <c r="H14" s="682">
        <v>8118098.4818000002</v>
      </c>
      <c r="I14" s="684">
        <v>7242775.4298</v>
      </c>
      <c r="J14" s="684">
        <v>571710.19460000005</v>
      </c>
      <c r="K14" s="684">
        <v>303612.85739999998</v>
      </c>
      <c r="L14" s="684"/>
      <c r="M14" s="682">
        <v>175594.49</v>
      </c>
      <c r="N14" s="684">
        <v>44350.98</v>
      </c>
      <c r="O14" s="684">
        <v>20504.98</v>
      </c>
      <c r="P14" s="684">
        <v>110738.53</v>
      </c>
      <c r="Q14" s="684"/>
      <c r="R14" s="684">
        <v>68</v>
      </c>
      <c r="S14" s="684">
        <v>0.1040537</v>
      </c>
      <c r="T14" s="684">
        <v>0.1171966</v>
      </c>
      <c r="U14" s="684">
        <v>0.1039677</v>
      </c>
      <c r="V14" s="684">
        <v>85.203173500000005</v>
      </c>
    </row>
    <row r="15" spans="1:22">
      <c r="A15" s="546">
        <v>7.2</v>
      </c>
      <c r="B15" s="545" t="s">
        <v>544</v>
      </c>
      <c r="C15" s="682">
        <v>1235126.0307</v>
      </c>
      <c r="D15" s="683">
        <v>736593.29020000005</v>
      </c>
      <c r="E15" s="683">
        <v>139893.59</v>
      </c>
      <c r="F15" s="683">
        <v>358639.15049999999</v>
      </c>
      <c r="G15" s="683"/>
      <c r="H15" s="682">
        <v>1251336.2611</v>
      </c>
      <c r="I15" s="684">
        <v>738931.04330000002</v>
      </c>
      <c r="J15" s="684">
        <v>141127.72</v>
      </c>
      <c r="K15" s="684">
        <v>371277.49780000001</v>
      </c>
      <c r="L15" s="684"/>
      <c r="M15" s="682">
        <v>123421.69</v>
      </c>
      <c r="N15" s="684">
        <v>1140.6199999999999</v>
      </c>
      <c r="O15" s="684">
        <v>3518.26</v>
      </c>
      <c r="P15" s="684">
        <v>118762.81</v>
      </c>
      <c r="Q15" s="684"/>
      <c r="R15" s="684">
        <v>8</v>
      </c>
      <c r="S15" s="684"/>
      <c r="T15" s="684"/>
      <c r="U15" s="684">
        <v>9.9254700000000001E-2</v>
      </c>
      <c r="V15" s="684">
        <v>94.277587499999996</v>
      </c>
    </row>
    <row r="16" spans="1:22">
      <c r="A16" s="546">
        <v>7.3</v>
      </c>
      <c r="B16" s="545" t="s">
        <v>541</v>
      </c>
      <c r="C16" s="682">
        <v>0</v>
      </c>
      <c r="D16" s="683"/>
      <c r="E16" s="683"/>
      <c r="F16" s="683"/>
      <c r="G16" s="683"/>
      <c r="H16" s="682">
        <v>0</v>
      </c>
      <c r="I16" s="684"/>
      <c r="J16" s="684"/>
      <c r="K16" s="684"/>
      <c r="L16" s="684"/>
      <c r="M16" s="682">
        <v>0</v>
      </c>
      <c r="N16" s="684"/>
      <c r="O16" s="684"/>
      <c r="P16" s="684"/>
      <c r="Q16" s="684"/>
      <c r="R16" s="684"/>
      <c r="S16" s="684"/>
      <c r="T16" s="684"/>
      <c r="U16" s="684"/>
      <c r="V16" s="684"/>
    </row>
    <row r="17" spans="1:22">
      <c r="A17" s="552">
        <v>8</v>
      </c>
      <c r="B17" s="551" t="s">
        <v>540</v>
      </c>
      <c r="C17" s="682">
        <v>0</v>
      </c>
      <c r="D17" s="683"/>
      <c r="E17" s="683"/>
      <c r="F17" s="683"/>
      <c r="G17" s="683"/>
      <c r="H17" s="682">
        <v>0</v>
      </c>
      <c r="I17" s="684"/>
      <c r="J17" s="684"/>
      <c r="K17" s="684"/>
      <c r="L17" s="684"/>
      <c r="M17" s="682">
        <v>0</v>
      </c>
      <c r="N17" s="684"/>
      <c r="O17" s="684"/>
      <c r="P17" s="684"/>
      <c r="Q17" s="684"/>
      <c r="R17" s="684"/>
      <c r="S17" s="684"/>
      <c r="T17" s="684"/>
      <c r="U17" s="684"/>
      <c r="V17" s="684"/>
    </row>
    <row r="18" spans="1:22">
      <c r="A18" s="550">
        <v>9</v>
      </c>
      <c r="B18" s="549" t="s">
        <v>532</v>
      </c>
      <c r="C18" s="682">
        <v>0</v>
      </c>
      <c r="D18" s="686"/>
      <c r="E18" s="686"/>
      <c r="F18" s="686"/>
      <c r="G18" s="686"/>
      <c r="H18" s="682">
        <v>0</v>
      </c>
      <c r="I18" s="687"/>
      <c r="J18" s="687"/>
      <c r="K18" s="687"/>
      <c r="L18" s="687"/>
      <c r="M18" s="682">
        <v>0</v>
      </c>
      <c r="N18" s="687"/>
      <c r="O18" s="687"/>
      <c r="P18" s="687"/>
      <c r="Q18" s="687"/>
      <c r="R18" s="687"/>
      <c r="S18" s="687"/>
      <c r="T18" s="687"/>
      <c r="U18" s="687"/>
      <c r="V18" s="687"/>
    </row>
    <row r="19" spans="1:22">
      <c r="A19" s="548">
        <v>10</v>
      </c>
      <c r="B19" s="547" t="s">
        <v>543</v>
      </c>
      <c r="C19" s="682">
        <v>17444724.688699998</v>
      </c>
      <c r="D19" s="685">
        <v>15765453.780800002</v>
      </c>
      <c r="E19" s="685">
        <v>929450.31579999998</v>
      </c>
      <c r="F19" s="685">
        <v>749820.59210000001</v>
      </c>
      <c r="G19" s="685">
        <v>0</v>
      </c>
      <c r="H19" s="682">
        <v>17633876.889000002</v>
      </c>
      <c r="I19" s="682">
        <v>15866110.963999998</v>
      </c>
      <c r="J19" s="682">
        <v>944145.0246</v>
      </c>
      <c r="K19" s="682">
        <v>823620.90039999993</v>
      </c>
      <c r="L19" s="682">
        <v>0</v>
      </c>
      <c r="M19" s="682">
        <v>366432.79</v>
      </c>
      <c r="N19" s="682">
        <v>71665.36</v>
      </c>
      <c r="O19" s="682">
        <v>31217.230000000003</v>
      </c>
      <c r="P19" s="682">
        <v>263550.2</v>
      </c>
      <c r="Q19" s="682">
        <v>0</v>
      </c>
      <c r="R19" s="682">
        <v>275</v>
      </c>
      <c r="S19" s="684">
        <v>0.111329</v>
      </c>
      <c r="T19" s="684">
        <v>0.1305489</v>
      </c>
      <c r="U19" s="684">
        <v>0.1052342</v>
      </c>
      <c r="V19" s="684">
        <v>64.187635799999995</v>
      </c>
    </row>
    <row r="20" spans="1:22" ht="25.5">
      <c r="A20" s="546">
        <v>10.1</v>
      </c>
      <c r="B20" s="545" t="s">
        <v>547</v>
      </c>
      <c r="C20" s="684"/>
      <c r="D20" s="683"/>
      <c r="E20" s="683"/>
      <c r="F20" s="683"/>
      <c r="G20" s="683"/>
      <c r="H20" s="684"/>
      <c r="I20" s="684"/>
      <c r="J20" s="684"/>
      <c r="K20" s="684"/>
      <c r="L20" s="684"/>
      <c r="M20" s="684"/>
      <c r="N20" s="684"/>
      <c r="O20" s="684"/>
      <c r="P20" s="684"/>
      <c r="Q20" s="684"/>
      <c r="R20" s="684"/>
      <c r="S20" s="684"/>
      <c r="T20" s="684"/>
      <c r="U20" s="684"/>
      <c r="V20" s="684"/>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topLeftCell="A33" zoomScale="80" zoomScaleNormal="80" workbookViewId="0">
      <selection activeCell="H69" sqref="C7:H69"/>
    </sheetView>
  </sheetViews>
  <sheetFormatPr defaultRowHeight="15"/>
  <cols>
    <col min="1" max="1" width="8.7109375" style="403"/>
    <col min="2" max="2" width="69.28515625" style="404" customWidth="1"/>
    <col min="3" max="3" width="13.5703125" customWidth="1"/>
    <col min="4" max="4" width="14.42578125" customWidth="1"/>
    <col min="5" max="8" width="13.140625" customWidth="1"/>
  </cols>
  <sheetData>
    <row r="1" spans="1:8" s="5" customFormat="1" ht="14.25">
      <c r="A1" s="2" t="s">
        <v>30</v>
      </c>
      <c r="B1" s="3" t="str">
        <f>'Info '!C2</f>
        <v>JSC Ziraat Bank Georgia</v>
      </c>
      <c r="C1" s="3"/>
      <c r="D1" s="4"/>
      <c r="E1" s="4"/>
      <c r="F1" s="4"/>
      <c r="G1" s="4"/>
    </row>
    <row r="2" spans="1:8" s="5" customFormat="1" ht="14.25">
      <c r="A2" s="2" t="s">
        <v>31</v>
      </c>
      <c r="B2" s="630">
        <f>'1. key ratios '!B2</f>
        <v>45565</v>
      </c>
      <c r="C2" s="6"/>
      <c r="D2" s="7"/>
      <c r="E2" s="7"/>
      <c r="F2" s="7"/>
      <c r="G2" s="7"/>
      <c r="H2" s="8"/>
    </row>
    <row r="3" spans="1:8" s="5" customFormat="1" ht="14.25">
      <c r="A3" s="2"/>
      <c r="B3" s="6"/>
      <c r="C3" s="6"/>
      <c r="D3" s="7"/>
      <c r="E3" s="7"/>
      <c r="F3" s="7"/>
      <c r="G3" s="7"/>
      <c r="H3" s="8"/>
    </row>
    <row r="4" spans="1:8" ht="21" customHeight="1">
      <c r="A4" s="717" t="s">
        <v>6</v>
      </c>
      <c r="B4" s="718" t="s">
        <v>554</v>
      </c>
      <c r="C4" s="720" t="s">
        <v>555</v>
      </c>
      <c r="D4" s="720"/>
      <c r="E4" s="720"/>
      <c r="F4" s="720" t="s">
        <v>556</v>
      </c>
      <c r="G4" s="720"/>
      <c r="H4" s="721"/>
    </row>
    <row r="5" spans="1:8" ht="21" customHeight="1">
      <c r="A5" s="717"/>
      <c r="B5" s="719"/>
      <c r="C5" s="373" t="s">
        <v>32</v>
      </c>
      <c r="D5" s="373" t="s">
        <v>33</v>
      </c>
      <c r="E5" s="373" t="s">
        <v>34</v>
      </c>
      <c r="F5" s="373" t="s">
        <v>32</v>
      </c>
      <c r="G5" s="373" t="s">
        <v>33</v>
      </c>
      <c r="H5" s="373" t="s">
        <v>34</v>
      </c>
    </row>
    <row r="6" spans="1:8" ht="26.45" customHeight="1">
      <c r="A6" s="717"/>
      <c r="B6" s="374" t="s">
        <v>557</v>
      </c>
      <c r="C6" s="722"/>
      <c r="D6" s="723"/>
      <c r="E6" s="723"/>
      <c r="F6" s="723"/>
      <c r="G6" s="723"/>
      <c r="H6" s="724"/>
    </row>
    <row r="7" spans="1:8" ht="23.1" customHeight="1">
      <c r="A7" s="375">
        <v>1</v>
      </c>
      <c r="B7" s="376" t="s">
        <v>558</v>
      </c>
      <c r="C7" s="600">
        <v>20034656.350000001</v>
      </c>
      <c r="D7" s="600">
        <v>47372115.467099994</v>
      </c>
      <c r="E7" s="601">
        <v>67406771.817099988</v>
      </c>
      <c r="F7" s="600">
        <v>26886069.73</v>
      </c>
      <c r="G7" s="600">
        <v>52518141.408700004</v>
      </c>
      <c r="H7" s="601">
        <v>79404211.138700008</v>
      </c>
    </row>
    <row r="8" spans="1:8">
      <c r="A8" s="375">
        <v>1.1000000000000001</v>
      </c>
      <c r="B8" s="377" t="s">
        <v>559</v>
      </c>
      <c r="C8" s="600">
        <v>4137864.83</v>
      </c>
      <c r="D8" s="600">
        <v>5976378.2080999995</v>
      </c>
      <c r="E8" s="601">
        <v>10114243.0381</v>
      </c>
      <c r="F8" s="600">
        <v>2021080.76</v>
      </c>
      <c r="G8" s="600">
        <v>7829712.1685000006</v>
      </c>
      <c r="H8" s="601">
        <v>9850792.9285000004</v>
      </c>
    </row>
    <row r="9" spans="1:8">
      <c r="A9" s="375">
        <v>1.2</v>
      </c>
      <c r="B9" s="377" t="s">
        <v>560</v>
      </c>
      <c r="C9" s="600">
        <v>3868893.81</v>
      </c>
      <c r="D9" s="600">
        <v>25840605.673499998</v>
      </c>
      <c r="E9" s="601">
        <v>29709499.483499996</v>
      </c>
      <c r="F9" s="600">
        <v>24837085.129999999</v>
      </c>
      <c r="G9" s="600">
        <v>27055010.708000001</v>
      </c>
      <c r="H9" s="601">
        <v>51892095.838</v>
      </c>
    </row>
    <row r="10" spans="1:8">
      <c r="A10" s="375">
        <v>1.3</v>
      </c>
      <c r="B10" s="377" t="s">
        <v>561</v>
      </c>
      <c r="C10" s="600">
        <v>12027897.710000001</v>
      </c>
      <c r="D10" s="600">
        <v>15555131.5855</v>
      </c>
      <c r="E10" s="601">
        <v>27583029.295500003</v>
      </c>
      <c r="F10" s="600">
        <v>27903.84</v>
      </c>
      <c r="G10" s="600">
        <v>17633418.532200001</v>
      </c>
      <c r="H10" s="601">
        <v>17661322.372200001</v>
      </c>
    </row>
    <row r="11" spans="1:8">
      <c r="A11" s="375">
        <v>2</v>
      </c>
      <c r="B11" s="378" t="s">
        <v>562</v>
      </c>
      <c r="C11" s="600"/>
      <c r="D11" s="600"/>
      <c r="E11" s="601">
        <v>0</v>
      </c>
      <c r="F11" s="600"/>
      <c r="G11" s="600"/>
      <c r="H11" s="601">
        <v>0</v>
      </c>
    </row>
    <row r="12" spans="1:8">
      <c r="A12" s="375">
        <v>2.1</v>
      </c>
      <c r="B12" s="379" t="s">
        <v>563</v>
      </c>
      <c r="C12" s="600"/>
      <c r="D12" s="600"/>
      <c r="E12" s="601">
        <v>0</v>
      </c>
      <c r="F12" s="600"/>
      <c r="G12" s="600"/>
      <c r="H12" s="601">
        <v>0</v>
      </c>
    </row>
    <row r="13" spans="1:8" ht="26.45" customHeight="1">
      <c r="A13" s="375">
        <v>3</v>
      </c>
      <c r="B13" s="380" t="s">
        <v>564</v>
      </c>
      <c r="C13" s="600"/>
      <c r="D13" s="600"/>
      <c r="E13" s="601">
        <v>0</v>
      </c>
      <c r="F13" s="600"/>
      <c r="G13" s="600"/>
      <c r="H13" s="601">
        <v>0</v>
      </c>
    </row>
    <row r="14" spans="1:8" ht="26.45" customHeight="1">
      <c r="A14" s="375">
        <v>4</v>
      </c>
      <c r="B14" s="381" t="s">
        <v>565</v>
      </c>
      <c r="C14" s="600"/>
      <c r="D14" s="600"/>
      <c r="E14" s="601">
        <v>0</v>
      </c>
      <c r="F14" s="600"/>
      <c r="G14" s="600"/>
      <c r="H14" s="601">
        <v>0</v>
      </c>
    </row>
    <row r="15" spans="1:8" ht="24.6" customHeight="1">
      <c r="A15" s="375">
        <v>5</v>
      </c>
      <c r="B15" s="382" t="s">
        <v>566</v>
      </c>
      <c r="C15" s="602"/>
      <c r="D15" s="602"/>
      <c r="E15" s="603">
        <v>0</v>
      </c>
      <c r="F15" s="602">
        <v>0</v>
      </c>
      <c r="G15" s="602">
        <v>0</v>
      </c>
      <c r="H15" s="603">
        <v>0</v>
      </c>
    </row>
    <row r="16" spans="1:8">
      <c r="A16" s="375">
        <v>5.0999999999999996</v>
      </c>
      <c r="B16" s="383" t="s">
        <v>567</v>
      </c>
      <c r="C16" s="600"/>
      <c r="D16" s="600"/>
      <c r="E16" s="601">
        <v>0</v>
      </c>
      <c r="F16" s="600"/>
      <c r="G16" s="600"/>
      <c r="H16" s="601">
        <v>0</v>
      </c>
    </row>
    <row r="17" spans="1:8">
      <c r="A17" s="375">
        <v>5.2</v>
      </c>
      <c r="B17" s="383" t="s">
        <v>568</v>
      </c>
      <c r="C17" s="600"/>
      <c r="D17" s="600"/>
      <c r="E17" s="601">
        <v>0</v>
      </c>
      <c r="F17" s="600"/>
      <c r="G17" s="600"/>
      <c r="H17" s="601">
        <v>0</v>
      </c>
    </row>
    <row r="18" spans="1:8">
      <c r="A18" s="375">
        <v>5.3</v>
      </c>
      <c r="B18" s="384" t="s">
        <v>569</v>
      </c>
      <c r="C18" s="600"/>
      <c r="D18" s="600"/>
      <c r="E18" s="601">
        <v>0</v>
      </c>
      <c r="F18" s="600"/>
      <c r="G18" s="600"/>
      <c r="H18" s="601">
        <v>0</v>
      </c>
    </row>
    <row r="19" spans="1:8">
      <c r="A19" s="375">
        <v>6</v>
      </c>
      <c r="B19" s="380" t="s">
        <v>570</v>
      </c>
      <c r="C19" s="600">
        <v>92101843.649299994</v>
      </c>
      <c r="D19" s="600">
        <v>61900821.488299996</v>
      </c>
      <c r="E19" s="601">
        <v>154002665.1376</v>
      </c>
      <c r="F19" s="600">
        <v>83811721.849999979</v>
      </c>
      <c r="G19" s="600">
        <v>49981144.0229</v>
      </c>
      <c r="H19" s="601">
        <v>133792865.87289998</v>
      </c>
    </row>
    <row r="20" spans="1:8">
      <c r="A20" s="375">
        <v>6.1</v>
      </c>
      <c r="B20" s="383" t="s">
        <v>568</v>
      </c>
      <c r="C20" s="600">
        <v>2338377.61</v>
      </c>
      <c r="D20" s="600"/>
      <c r="E20" s="601">
        <v>2338377.61</v>
      </c>
      <c r="F20" s="600">
        <v>8243430.7999999998</v>
      </c>
      <c r="G20" s="600"/>
      <c r="H20" s="601">
        <v>8243430.7999999998</v>
      </c>
    </row>
    <row r="21" spans="1:8">
      <c r="A21" s="375">
        <v>6.2</v>
      </c>
      <c r="B21" s="384" t="s">
        <v>569</v>
      </c>
      <c r="C21" s="600">
        <v>89763466.039299995</v>
      </c>
      <c r="D21" s="600">
        <v>61900821.488299996</v>
      </c>
      <c r="E21" s="601">
        <v>151664287.52759999</v>
      </c>
      <c r="F21" s="600">
        <v>75568291.049999982</v>
      </c>
      <c r="G21" s="600">
        <v>49981144.0229</v>
      </c>
      <c r="H21" s="601">
        <v>125549435.07289998</v>
      </c>
    </row>
    <row r="22" spans="1:8">
      <c r="A22" s="375">
        <v>7</v>
      </c>
      <c r="B22" s="378" t="s">
        <v>571</v>
      </c>
      <c r="C22" s="600"/>
      <c r="D22" s="600"/>
      <c r="E22" s="601">
        <v>0</v>
      </c>
      <c r="F22" s="600"/>
      <c r="G22" s="600"/>
      <c r="H22" s="601">
        <v>0</v>
      </c>
    </row>
    <row r="23" spans="1:8">
      <c r="A23" s="375">
        <v>8</v>
      </c>
      <c r="B23" s="385" t="s">
        <v>572</v>
      </c>
      <c r="C23" s="600"/>
      <c r="D23" s="600"/>
      <c r="E23" s="601">
        <v>0</v>
      </c>
      <c r="F23" s="600"/>
      <c r="G23" s="600"/>
      <c r="H23" s="601">
        <v>0</v>
      </c>
    </row>
    <row r="24" spans="1:8">
      <c r="A24" s="375">
        <v>9</v>
      </c>
      <c r="B24" s="381" t="s">
        <v>573</v>
      </c>
      <c r="C24" s="600">
        <v>4210850.51</v>
      </c>
      <c r="D24" s="600">
        <v>0</v>
      </c>
      <c r="E24" s="601">
        <v>4210850.51</v>
      </c>
      <c r="F24" s="600">
        <v>5019825.07</v>
      </c>
      <c r="G24" s="600">
        <v>0</v>
      </c>
      <c r="H24" s="601">
        <v>5019825.07</v>
      </c>
    </row>
    <row r="25" spans="1:8">
      <c r="A25" s="375">
        <v>9.1</v>
      </c>
      <c r="B25" s="383" t="s">
        <v>574</v>
      </c>
      <c r="C25" s="600">
        <v>4210850.51</v>
      </c>
      <c r="D25" s="600"/>
      <c r="E25" s="601">
        <v>4210850.51</v>
      </c>
      <c r="F25" s="600">
        <v>5019825.07</v>
      </c>
      <c r="G25" s="600"/>
      <c r="H25" s="601">
        <v>5019825.07</v>
      </c>
    </row>
    <row r="26" spans="1:8">
      <c r="A26" s="375">
        <v>9.1999999999999993</v>
      </c>
      <c r="B26" s="383" t="s">
        <v>575</v>
      </c>
      <c r="C26" s="600"/>
      <c r="D26" s="600"/>
      <c r="E26" s="601">
        <v>0</v>
      </c>
      <c r="F26" s="600"/>
      <c r="G26" s="600"/>
      <c r="H26" s="601">
        <v>0</v>
      </c>
    </row>
    <row r="27" spans="1:8">
      <c r="A27" s="375">
        <v>10</v>
      </c>
      <c r="B27" s="381" t="s">
        <v>576</v>
      </c>
      <c r="C27" s="600">
        <v>764832.47</v>
      </c>
      <c r="D27" s="600">
        <v>0</v>
      </c>
      <c r="E27" s="601">
        <v>764832.47</v>
      </c>
      <c r="F27" s="600">
        <v>889574.78</v>
      </c>
      <c r="G27" s="600">
        <v>0</v>
      </c>
      <c r="H27" s="601">
        <v>889574.78</v>
      </c>
    </row>
    <row r="28" spans="1:8">
      <c r="A28" s="375">
        <v>10.1</v>
      </c>
      <c r="B28" s="383" t="s">
        <v>577</v>
      </c>
      <c r="C28" s="600"/>
      <c r="D28" s="600"/>
      <c r="E28" s="601">
        <v>0</v>
      </c>
      <c r="F28" s="600"/>
      <c r="G28" s="600"/>
      <c r="H28" s="601">
        <v>0</v>
      </c>
    </row>
    <row r="29" spans="1:8">
      <c r="A29" s="375">
        <v>10.199999999999999</v>
      </c>
      <c r="B29" s="383" t="s">
        <v>578</v>
      </c>
      <c r="C29" s="600">
        <v>764832.47</v>
      </c>
      <c r="D29" s="600"/>
      <c r="E29" s="601">
        <v>764832.47</v>
      </c>
      <c r="F29" s="600">
        <v>889574.78</v>
      </c>
      <c r="G29" s="600"/>
      <c r="H29" s="601">
        <v>889574.78</v>
      </c>
    </row>
    <row r="30" spans="1:8">
      <c r="A30" s="375">
        <v>11</v>
      </c>
      <c r="B30" s="381" t="s">
        <v>579</v>
      </c>
      <c r="C30" s="600">
        <v>1328863.5</v>
      </c>
      <c r="D30" s="600">
        <v>0</v>
      </c>
      <c r="E30" s="601">
        <v>1328863.5</v>
      </c>
      <c r="F30" s="600">
        <v>794092.5</v>
      </c>
      <c r="G30" s="600">
        <v>0</v>
      </c>
      <c r="H30" s="601">
        <v>794092.5</v>
      </c>
    </row>
    <row r="31" spans="1:8">
      <c r="A31" s="375">
        <v>11.1</v>
      </c>
      <c r="B31" s="383" t="s">
        <v>580</v>
      </c>
      <c r="C31" s="600">
        <v>1328863.5</v>
      </c>
      <c r="D31" s="600">
        <v>0</v>
      </c>
      <c r="E31" s="601">
        <v>1328863.5</v>
      </c>
      <c r="F31" s="600">
        <v>794092.5</v>
      </c>
      <c r="G31" s="600">
        <v>0</v>
      </c>
      <c r="H31" s="601">
        <v>794092.5</v>
      </c>
    </row>
    <row r="32" spans="1:8">
      <c r="A32" s="375">
        <v>11.2</v>
      </c>
      <c r="B32" s="383" t="s">
        <v>581</v>
      </c>
      <c r="C32" s="600">
        <v>0</v>
      </c>
      <c r="D32" s="600">
        <v>0</v>
      </c>
      <c r="E32" s="601">
        <v>0</v>
      </c>
      <c r="F32" s="600">
        <v>0</v>
      </c>
      <c r="G32" s="600">
        <v>0</v>
      </c>
      <c r="H32" s="601">
        <v>0</v>
      </c>
    </row>
    <row r="33" spans="1:8">
      <c r="A33" s="375">
        <v>13</v>
      </c>
      <c r="B33" s="381" t="s">
        <v>582</v>
      </c>
      <c r="C33" s="600">
        <v>2539138.9500000002</v>
      </c>
      <c r="D33" s="600">
        <v>3919684.0738000004</v>
      </c>
      <c r="E33" s="601">
        <v>6458823.0238000005</v>
      </c>
      <c r="F33" s="600">
        <v>1258128.32</v>
      </c>
      <c r="G33" s="600">
        <v>2184811.2766</v>
      </c>
      <c r="H33" s="601">
        <v>3442939.5965999998</v>
      </c>
    </row>
    <row r="34" spans="1:8">
      <c r="A34" s="375">
        <v>13.1</v>
      </c>
      <c r="B34" s="386" t="s">
        <v>583</v>
      </c>
      <c r="C34" s="600">
        <v>302210</v>
      </c>
      <c r="D34" s="600"/>
      <c r="E34" s="601">
        <v>302210</v>
      </c>
      <c r="F34" s="600">
        <v>67640</v>
      </c>
      <c r="G34" s="600"/>
      <c r="H34" s="601">
        <v>67640</v>
      </c>
    </row>
    <row r="35" spans="1:8">
      <c r="A35" s="375">
        <v>13.2</v>
      </c>
      <c r="B35" s="386" t="s">
        <v>584</v>
      </c>
      <c r="C35" s="600">
        <v>0</v>
      </c>
      <c r="D35" s="600">
        <v>0</v>
      </c>
      <c r="E35" s="601">
        <v>0</v>
      </c>
      <c r="F35" s="600"/>
      <c r="G35" s="600"/>
      <c r="H35" s="601">
        <v>0</v>
      </c>
    </row>
    <row r="36" spans="1:8">
      <c r="A36" s="375">
        <v>14</v>
      </c>
      <c r="B36" s="387" t="s">
        <v>585</v>
      </c>
      <c r="C36" s="600">
        <v>120980185.42930001</v>
      </c>
      <c r="D36" s="600">
        <v>113192621.02919999</v>
      </c>
      <c r="E36" s="601">
        <v>234172806.4585</v>
      </c>
      <c r="F36" s="600">
        <v>118659412.24999997</v>
      </c>
      <c r="G36" s="600">
        <v>104684096.70820001</v>
      </c>
      <c r="H36" s="601">
        <v>223343508.95819998</v>
      </c>
    </row>
    <row r="37" spans="1:8" ht="22.5" customHeight="1">
      <c r="A37" s="375"/>
      <c r="B37" s="388" t="s">
        <v>586</v>
      </c>
      <c r="C37" s="714"/>
      <c r="D37" s="715"/>
      <c r="E37" s="715"/>
      <c r="F37" s="715"/>
      <c r="G37" s="715"/>
      <c r="H37" s="716"/>
    </row>
    <row r="38" spans="1:8">
      <c r="A38" s="375">
        <v>15</v>
      </c>
      <c r="B38" s="389" t="s">
        <v>587</v>
      </c>
      <c r="C38" s="600"/>
      <c r="D38" s="600"/>
      <c r="E38" s="601">
        <v>0</v>
      </c>
      <c r="F38" s="600"/>
      <c r="G38" s="600"/>
      <c r="H38" s="601">
        <v>0</v>
      </c>
    </row>
    <row r="39" spans="1:8">
      <c r="A39" s="390">
        <v>15.1</v>
      </c>
      <c r="B39" s="391" t="s">
        <v>563</v>
      </c>
      <c r="C39" s="600"/>
      <c r="D39" s="600"/>
      <c r="E39" s="601">
        <v>0</v>
      </c>
      <c r="F39" s="600"/>
      <c r="G39" s="600"/>
      <c r="H39" s="601">
        <v>0</v>
      </c>
    </row>
    <row r="40" spans="1:8" ht="24" customHeight="1">
      <c r="A40" s="390">
        <v>16</v>
      </c>
      <c r="B40" s="378" t="s">
        <v>588</v>
      </c>
      <c r="C40" s="600"/>
      <c r="D40" s="600"/>
      <c r="E40" s="601">
        <v>0</v>
      </c>
      <c r="F40" s="600"/>
      <c r="G40" s="600"/>
      <c r="H40" s="601">
        <v>0</v>
      </c>
    </row>
    <row r="41" spans="1:8">
      <c r="A41" s="390">
        <v>17</v>
      </c>
      <c r="B41" s="378" t="s">
        <v>589</v>
      </c>
      <c r="C41" s="600">
        <v>36070365.859999999</v>
      </c>
      <c r="D41" s="600">
        <v>109148550.0068</v>
      </c>
      <c r="E41" s="601">
        <v>145218915.86680001</v>
      </c>
      <c r="F41" s="600">
        <v>39498072.850000001</v>
      </c>
      <c r="G41" s="600">
        <v>101360782.3055</v>
      </c>
      <c r="H41" s="601">
        <v>140858855.15549999</v>
      </c>
    </row>
    <row r="42" spans="1:8">
      <c r="A42" s="390">
        <v>17.100000000000001</v>
      </c>
      <c r="B42" s="392" t="s">
        <v>590</v>
      </c>
      <c r="C42" s="600">
        <v>35991264.469999999</v>
      </c>
      <c r="D42" s="600">
        <v>99282636.709600002</v>
      </c>
      <c r="E42" s="601">
        <v>135273901.1796</v>
      </c>
      <c r="F42" s="600">
        <v>39152789.770000003</v>
      </c>
      <c r="G42" s="600">
        <v>101012389.49789999</v>
      </c>
      <c r="H42" s="601">
        <v>140165179.26789999</v>
      </c>
    </row>
    <row r="43" spans="1:8">
      <c r="A43" s="390">
        <v>17.2</v>
      </c>
      <c r="B43" s="393" t="s">
        <v>591</v>
      </c>
      <c r="C43" s="600">
        <v>0</v>
      </c>
      <c r="D43" s="600">
        <v>9593626.3499999996</v>
      </c>
      <c r="E43" s="601">
        <v>9593626.3499999996</v>
      </c>
      <c r="F43" s="600">
        <v>0</v>
      </c>
      <c r="G43" s="600">
        <v>10288.581300000002</v>
      </c>
      <c r="H43" s="601">
        <v>10288.581300000002</v>
      </c>
    </row>
    <row r="44" spans="1:8">
      <c r="A44" s="390">
        <v>17.3</v>
      </c>
      <c r="B44" s="392" t="s">
        <v>592</v>
      </c>
      <c r="C44" s="600">
        <v>0</v>
      </c>
      <c r="D44" s="600"/>
      <c r="E44" s="601">
        <v>0</v>
      </c>
      <c r="F44" s="600"/>
      <c r="G44" s="600"/>
      <c r="H44" s="601">
        <v>0</v>
      </c>
    </row>
    <row r="45" spans="1:8">
      <c r="A45" s="390">
        <v>17.399999999999999</v>
      </c>
      <c r="B45" s="392" t="s">
        <v>593</v>
      </c>
      <c r="C45" s="600">
        <v>79101.39</v>
      </c>
      <c r="D45" s="600">
        <v>272286.9472</v>
      </c>
      <c r="E45" s="601">
        <v>351388.33720000001</v>
      </c>
      <c r="F45" s="600">
        <v>345283.08</v>
      </c>
      <c r="G45" s="600">
        <v>338104.22629999998</v>
      </c>
      <c r="H45" s="601">
        <v>683387.30630000005</v>
      </c>
    </row>
    <row r="46" spans="1:8">
      <c r="A46" s="390">
        <v>18</v>
      </c>
      <c r="B46" s="394" t="s">
        <v>594</v>
      </c>
      <c r="C46" s="600">
        <v>112523.86</v>
      </c>
      <c r="D46" s="600">
        <v>91279.69</v>
      </c>
      <c r="E46" s="601">
        <v>203803.55</v>
      </c>
      <c r="F46" s="600">
        <v>23723.79</v>
      </c>
      <c r="G46" s="600">
        <v>159005.1</v>
      </c>
      <c r="H46" s="601">
        <v>182728.89</v>
      </c>
    </row>
    <row r="47" spans="1:8">
      <c r="A47" s="390">
        <v>19</v>
      </c>
      <c r="B47" s="394" t="s">
        <v>595</v>
      </c>
      <c r="C47" s="600">
        <v>1069878</v>
      </c>
      <c r="D47" s="600">
        <v>0</v>
      </c>
      <c r="E47" s="601">
        <v>1069878</v>
      </c>
      <c r="F47" s="600">
        <v>547855</v>
      </c>
      <c r="G47" s="600">
        <v>0</v>
      </c>
      <c r="H47" s="601">
        <v>547855</v>
      </c>
    </row>
    <row r="48" spans="1:8">
      <c r="A48" s="390">
        <v>19.100000000000001</v>
      </c>
      <c r="B48" s="395" t="s">
        <v>596</v>
      </c>
      <c r="C48" s="600">
        <v>1032646</v>
      </c>
      <c r="D48" s="600">
        <v>0</v>
      </c>
      <c r="E48" s="601">
        <v>1032646</v>
      </c>
      <c r="F48" s="600">
        <v>477109</v>
      </c>
      <c r="G48" s="600"/>
      <c r="H48" s="601">
        <v>477109</v>
      </c>
    </row>
    <row r="49" spans="1:8">
      <c r="A49" s="390">
        <v>19.2</v>
      </c>
      <c r="B49" s="396" t="s">
        <v>597</v>
      </c>
      <c r="C49" s="600">
        <v>37232</v>
      </c>
      <c r="D49" s="600">
        <v>0</v>
      </c>
      <c r="E49" s="601">
        <v>37232</v>
      </c>
      <c r="F49" s="600">
        <v>70746</v>
      </c>
      <c r="G49" s="600"/>
      <c r="H49" s="601">
        <v>70746</v>
      </c>
    </row>
    <row r="50" spans="1:8">
      <c r="A50" s="390">
        <v>20</v>
      </c>
      <c r="B50" s="397" t="s">
        <v>598</v>
      </c>
      <c r="C50" s="600">
        <v>0</v>
      </c>
      <c r="D50" s="600">
        <v>0</v>
      </c>
      <c r="E50" s="601">
        <v>0</v>
      </c>
      <c r="F50" s="600"/>
      <c r="G50" s="600"/>
      <c r="H50" s="601">
        <v>0</v>
      </c>
    </row>
    <row r="51" spans="1:8">
      <c r="A51" s="390">
        <v>21</v>
      </c>
      <c r="B51" s="385" t="s">
        <v>599</v>
      </c>
      <c r="C51" s="600">
        <v>1986921.6199999999</v>
      </c>
      <c r="D51" s="600">
        <v>4093561.8947000001</v>
      </c>
      <c r="E51" s="601">
        <v>6080483.5147000002</v>
      </c>
      <c r="F51" s="600">
        <v>1638311.4700000002</v>
      </c>
      <c r="G51" s="600">
        <v>4162709.5323000001</v>
      </c>
      <c r="H51" s="601">
        <v>5801021.0022999998</v>
      </c>
    </row>
    <row r="52" spans="1:8">
      <c r="A52" s="390">
        <v>21.1</v>
      </c>
      <c r="B52" s="393" t="s">
        <v>600</v>
      </c>
      <c r="C52" s="600"/>
      <c r="D52" s="600"/>
      <c r="E52" s="601">
        <v>0</v>
      </c>
      <c r="F52" s="600"/>
      <c r="G52" s="600"/>
      <c r="H52" s="601">
        <v>0</v>
      </c>
    </row>
    <row r="53" spans="1:8">
      <c r="A53" s="390">
        <v>22</v>
      </c>
      <c r="B53" s="398" t="s">
        <v>601</v>
      </c>
      <c r="C53" s="600">
        <v>39239689.339999996</v>
      </c>
      <c r="D53" s="600">
        <v>113333391.5915</v>
      </c>
      <c r="E53" s="601">
        <v>152573080.93149999</v>
      </c>
      <c r="F53" s="600">
        <v>41707963.109999999</v>
      </c>
      <c r="G53" s="600">
        <v>105682496.93779999</v>
      </c>
      <c r="H53" s="601">
        <v>147390460.0478</v>
      </c>
    </row>
    <row r="54" spans="1:8" ht="24" customHeight="1">
      <c r="A54" s="390"/>
      <c r="B54" s="399" t="s">
        <v>602</v>
      </c>
      <c r="C54" s="714"/>
      <c r="D54" s="715"/>
      <c r="E54" s="715"/>
      <c r="F54" s="715"/>
      <c r="G54" s="715"/>
      <c r="H54" s="716"/>
    </row>
    <row r="55" spans="1:8">
      <c r="A55" s="390">
        <v>23</v>
      </c>
      <c r="B55" s="397" t="s">
        <v>603</v>
      </c>
      <c r="C55" s="600">
        <v>50000000</v>
      </c>
      <c r="D55" s="600"/>
      <c r="E55" s="601">
        <v>50000000</v>
      </c>
      <c r="F55" s="600">
        <v>50000000</v>
      </c>
      <c r="G55" s="600"/>
      <c r="H55" s="601">
        <v>50000000</v>
      </c>
    </row>
    <row r="56" spans="1:8">
      <c r="A56" s="390">
        <v>24</v>
      </c>
      <c r="B56" s="397" t="s">
        <v>604</v>
      </c>
      <c r="C56" s="600">
        <v>0</v>
      </c>
      <c r="D56" s="600"/>
      <c r="E56" s="601">
        <v>0</v>
      </c>
      <c r="F56" s="600">
        <v>0</v>
      </c>
      <c r="G56" s="600"/>
      <c r="H56" s="601">
        <v>0</v>
      </c>
    </row>
    <row r="57" spans="1:8">
      <c r="A57" s="390">
        <v>25</v>
      </c>
      <c r="B57" s="394" t="s">
        <v>605</v>
      </c>
      <c r="C57" s="600">
        <v>0</v>
      </c>
      <c r="D57" s="600"/>
      <c r="E57" s="601">
        <v>0</v>
      </c>
      <c r="F57" s="600">
        <v>0</v>
      </c>
      <c r="G57" s="600"/>
      <c r="H57" s="601">
        <v>0</v>
      </c>
    </row>
    <row r="58" spans="1:8">
      <c r="A58" s="390">
        <v>26</v>
      </c>
      <c r="B58" s="394" t="s">
        <v>606</v>
      </c>
      <c r="C58" s="600">
        <v>0</v>
      </c>
      <c r="D58" s="600"/>
      <c r="E58" s="601">
        <v>0</v>
      </c>
      <c r="F58" s="600">
        <v>0</v>
      </c>
      <c r="G58" s="600"/>
      <c r="H58" s="601">
        <v>0</v>
      </c>
    </row>
    <row r="59" spans="1:8">
      <c r="A59" s="390">
        <v>27</v>
      </c>
      <c r="B59" s="394" t="s">
        <v>607</v>
      </c>
      <c r="C59" s="600"/>
      <c r="D59" s="600"/>
      <c r="E59" s="601">
        <v>0</v>
      </c>
      <c r="F59" s="600"/>
      <c r="G59" s="600"/>
      <c r="H59" s="601">
        <v>0</v>
      </c>
    </row>
    <row r="60" spans="1:8">
      <c r="A60" s="390">
        <v>27.1</v>
      </c>
      <c r="B60" s="392" t="s">
        <v>608</v>
      </c>
      <c r="C60" s="600"/>
      <c r="D60" s="600"/>
      <c r="E60" s="601">
        <v>0</v>
      </c>
      <c r="F60" s="600"/>
      <c r="G60" s="600"/>
      <c r="H60" s="601">
        <v>0</v>
      </c>
    </row>
    <row r="61" spans="1:8">
      <c r="A61" s="390">
        <v>27.2</v>
      </c>
      <c r="B61" s="392" t="s">
        <v>609</v>
      </c>
      <c r="C61" s="600"/>
      <c r="D61" s="600"/>
      <c r="E61" s="601">
        <v>0</v>
      </c>
      <c r="F61" s="600"/>
      <c r="G61" s="600"/>
      <c r="H61" s="601">
        <v>0</v>
      </c>
    </row>
    <row r="62" spans="1:8">
      <c r="A62" s="390">
        <v>28</v>
      </c>
      <c r="B62" s="400" t="s">
        <v>610</v>
      </c>
      <c r="C62" s="600"/>
      <c r="D62" s="600"/>
      <c r="E62" s="601">
        <v>0</v>
      </c>
      <c r="F62" s="600"/>
      <c r="G62" s="600"/>
      <c r="H62" s="601">
        <v>0</v>
      </c>
    </row>
    <row r="63" spans="1:8">
      <c r="A63" s="390">
        <v>29</v>
      </c>
      <c r="B63" s="394" t="s">
        <v>611</v>
      </c>
      <c r="C63" s="600">
        <v>0</v>
      </c>
      <c r="D63" s="600">
        <v>0</v>
      </c>
      <c r="E63" s="601">
        <v>0</v>
      </c>
      <c r="F63" s="600"/>
      <c r="G63" s="600"/>
      <c r="H63" s="601">
        <v>0</v>
      </c>
    </row>
    <row r="64" spans="1:8">
      <c r="A64" s="390">
        <v>29.1</v>
      </c>
      <c r="B64" s="384" t="s">
        <v>612</v>
      </c>
      <c r="C64" s="600"/>
      <c r="D64" s="600"/>
      <c r="E64" s="601">
        <v>0</v>
      </c>
      <c r="F64" s="600"/>
      <c r="G64" s="600"/>
      <c r="H64" s="601">
        <v>0</v>
      </c>
    </row>
    <row r="65" spans="1:8" ht="24.95" customHeight="1">
      <c r="A65" s="390">
        <v>29.2</v>
      </c>
      <c r="B65" s="408" t="s">
        <v>613</v>
      </c>
      <c r="C65" s="600"/>
      <c r="D65" s="600"/>
      <c r="E65" s="601">
        <v>0</v>
      </c>
      <c r="F65" s="600"/>
      <c r="G65" s="600"/>
      <c r="H65" s="601">
        <v>0</v>
      </c>
    </row>
    <row r="66" spans="1:8" ht="22.5" customHeight="1">
      <c r="A66" s="390">
        <v>29.3</v>
      </c>
      <c r="B66" s="408" t="s">
        <v>614</v>
      </c>
      <c r="C66" s="600"/>
      <c r="D66" s="600"/>
      <c r="E66" s="601">
        <v>0</v>
      </c>
      <c r="F66" s="600"/>
      <c r="G66" s="600"/>
      <c r="H66" s="601">
        <v>0</v>
      </c>
    </row>
    <row r="67" spans="1:8">
      <c r="A67" s="390">
        <v>30</v>
      </c>
      <c r="B67" s="381" t="s">
        <v>615</v>
      </c>
      <c r="C67" s="600">
        <v>31599725.52700001</v>
      </c>
      <c r="D67" s="600"/>
      <c r="E67" s="601">
        <v>31599725.52700001</v>
      </c>
      <c r="F67" s="600">
        <v>25953048.910399973</v>
      </c>
      <c r="G67" s="600"/>
      <c r="H67" s="601">
        <v>25953048.910399973</v>
      </c>
    </row>
    <row r="68" spans="1:8">
      <c r="A68" s="390">
        <v>31</v>
      </c>
      <c r="B68" s="401" t="s">
        <v>616</v>
      </c>
      <c r="C68" s="600">
        <v>81599725.52700001</v>
      </c>
      <c r="D68" s="600">
        <v>0</v>
      </c>
      <c r="E68" s="601">
        <v>81599725.52700001</v>
      </c>
      <c r="F68" s="600">
        <v>75953048.910399973</v>
      </c>
      <c r="G68" s="600">
        <v>0</v>
      </c>
      <c r="H68" s="601">
        <v>75953048.910399973</v>
      </c>
    </row>
    <row r="69" spans="1:8">
      <c r="A69" s="390">
        <v>32</v>
      </c>
      <c r="B69" s="402" t="s">
        <v>617</v>
      </c>
      <c r="C69" s="600">
        <v>120839414.86700001</v>
      </c>
      <c r="D69" s="600">
        <v>113333391.5915</v>
      </c>
      <c r="E69" s="601">
        <v>234172806.45850003</v>
      </c>
      <c r="F69" s="600">
        <v>117661012.02039997</v>
      </c>
      <c r="G69" s="600">
        <v>105682496.93779999</v>
      </c>
      <c r="H69" s="601">
        <v>223343508.95819998</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topLeftCell="A13" zoomScale="80" zoomScaleNormal="80" workbookViewId="0">
      <selection activeCell="C6" sqref="C6:H45"/>
    </sheetView>
  </sheetViews>
  <sheetFormatPr defaultRowHeight="15"/>
  <cols>
    <col min="2" max="2" width="66.5703125" customWidth="1"/>
    <col min="3" max="8" width="17.85546875" customWidth="1"/>
  </cols>
  <sheetData>
    <row r="1" spans="1:8" s="5" customFormat="1" ht="14.25">
      <c r="A1" s="2" t="s">
        <v>30</v>
      </c>
      <c r="B1" s="3" t="str">
        <f>'Info '!C2</f>
        <v>JSC Ziraat Bank Georgia</v>
      </c>
      <c r="C1" s="3"/>
      <c r="D1" s="4"/>
      <c r="E1" s="4"/>
      <c r="F1" s="4"/>
      <c r="G1" s="4"/>
    </row>
    <row r="2" spans="1:8" s="5" customFormat="1" ht="14.25">
      <c r="A2" s="2" t="s">
        <v>31</v>
      </c>
      <c r="B2" s="630">
        <f>'1. key ratios '!B2</f>
        <v>45565</v>
      </c>
      <c r="C2" s="6"/>
      <c r="D2" s="7"/>
      <c r="E2" s="7"/>
      <c r="F2" s="7"/>
      <c r="G2" s="7"/>
      <c r="H2" s="8"/>
    </row>
    <row r="4" spans="1:8">
      <c r="A4" s="725" t="s">
        <v>6</v>
      </c>
      <c r="B4" s="727" t="s">
        <v>618</v>
      </c>
      <c r="C4" s="720" t="s">
        <v>555</v>
      </c>
      <c r="D4" s="720"/>
      <c r="E4" s="720"/>
      <c r="F4" s="720" t="s">
        <v>556</v>
      </c>
      <c r="G4" s="720"/>
      <c r="H4" s="721"/>
    </row>
    <row r="5" spans="1:8" ht="15.6" customHeight="1">
      <c r="A5" s="726"/>
      <c r="B5" s="728"/>
      <c r="C5" s="405" t="s">
        <v>32</v>
      </c>
      <c r="D5" s="405" t="s">
        <v>33</v>
      </c>
      <c r="E5" s="405" t="s">
        <v>34</v>
      </c>
      <c r="F5" s="405" t="s">
        <v>32</v>
      </c>
      <c r="G5" s="405" t="s">
        <v>33</v>
      </c>
      <c r="H5" s="405" t="s">
        <v>34</v>
      </c>
    </row>
    <row r="6" spans="1:8">
      <c r="A6" s="406">
        <v>1</v>
      </c>
      <c r="B6" s="407" t="s">
        <v>619</v>
      </c>
      <c r="C6" s="600">
        <v>9303041.4199999999</v>
      </c>
      <c r="D6" s="600">
        <v>4751449.1984000001</v>
      </c>
      <c r="E6" s="601">
        <v>14054490.6184</v>
      </c>
      <c r="F6" s="600">
        <v>9176816.4199999999</v>
      </c>
      <c r="G6" s="600">
        <v>3052698.6861</v>
      </c>
      <c r="H6" s="601">
        <v>12229515.1061</v>
      </c>
    </row>
    <row r="7" spans="1:8">
      <c r="A7" s="406">
        <v>1.1000000000000001</v>
      </c>
      <c r="B7" s="408" t="s">
        <v>562</v>
      </c>
      <c r="C7" s="600"/>
      <c r="D7" s="600"/>
      <c r="E7" s="601">
        <v>0</v>
      </c>
      <c r="F7" s="600"/>
      <c r="G7" s="600"/>
      <c r="H7" s="601">
        <v>0</v>
      </c>
    </row>
    <row r="8" spans="1:8">
      <c r="A8" s="406">
        <v>1.2</v>
      </c>
      <c r="B8" s="408" t="s">
        <v>564</v>
      </c>
      <c r="C8" s="600"/>
      <c r="D8" s="600"/>
      <c r="E8" s="601">
        <v>0</v>
      </c>
      <c r="F8" s="600"/>
      <c r="G8" s="600"/>
      <c r="H8" s="601">
        <v>0</v>
      </c>
    </row>
    <row r="9" spans="1:8" ht="21.6" customHeight="1">
      <c r="A9" s="406">
        <v>1.3</v>
      </c>
      <c r="B9" s="408" t="s">
        <v>620</v>
      </c>
      <c r="C9" s="600"/>
      <c r="D9" s="600"/>
      <c r="E9" s="601">
        <v>0</v>
      </c>
      <c r="F9" s="600"/>
      <c r="G9" s="600"/>
      <c r="H9" s="601">
        <v>0</v>
      </c>
    </row>
    <row r="10" spans="1:8">
      <c r="A10" s="406">
        <v>1.4</v>
      </c>
      <c r="B10" s="408" t="s">
        <v>566</v>
      </c>
      <c r="C10" s="600"/>
      <c r="D10" s="600"/>
      <c r="E10" s="601">
        <v>0</v>
      </c>
      <c r="F10" s="600"/>
      <c r="G10" s="600"/>
      <c r="H10" s="601">
        <v>0</v>
      </c>
    </row>
    <row r="11" spans="1:8">
      <c r="A11" s="406">
        <v>1.5</v>
      </c>
      <c r="B11" s="408" t="s">
        <v>570</v>
      </c>
      <c r="C11" s="600">
        <v>9303041.4199999999</v>
      </c>
      <c r="D11" s="600">
        <v>4751449.1984000001</v>
      </c>
      <c r="E11" s="601">
        <v>14054490.6184</v>
      </c>
      <c r="F11" s="600">
        <v>9176816.4199999999</v>
      </c>
      <c r="G11" s="600">
        <v>3052698.6861</v>
      </c>
      <c r="H11" s="601">
        <v>12229515.1061</v>
      </c>
    </row>
    <row r="12" spans="1:8">
      <c r="A12" s="406">
        <v>1.6</v>
      </c>
      <c r="B12" s="409" t="s">
        <v>452</v>
      </c>
      <c r="C12" s="600"/>
      <c r="D12" s="600"/>
      <c r="E12" s="601">
        <v>0</v>
      </c>
      <c r="F12" s="600"/>
      <c r="G12" s="600"/>
      <c r="H12" s="601">
        <v>0</v>
      </c>
    </row>
    <row r="13" spans="1:8">
      <c r="A13" s="406">
        <v>2</v>
      </c>
      <c r="B13" s="410" t="s">
        <v>621</v>
      </c>
      <c r="C13" s="600">
        <v>-1481624.29</v>
      </c>
      <c r="D13" s="600">
        <v>-2100853.33</v>
      </c>
      <c r="E13" s="601">
        <v>-3582477.62</v>
      </c>
      <c r="F13" s="600">
        <v>-719807.75</v>
      </c>
      <c r="G13" s="600">
        <v>-1369738.73</v>
      </c>
      <c r="H13" s="601">
        <v>-2089546.48</v>
      </c>
    </row>
    <row r="14" spans="1:8">
      <c r="A14" s="406">
        <v>2.1</v>
      </c>
      <c r="B14" s="408" t="s">
        <v>622</v>
      </c>
      <c r="C14" s="600"/>
      <c r="D14" s="600"/>
      <c r="E14" s="601">
        <v>0</v>
      </c>
      <c r="F14" s="600"/>
      <c r="G14" s="600"/>
      <c r="H14" s="601">
        <v>0</v>
      </c>
    </row>
    <row r="15" spans="1:8" ht="24.6" customHeight="1">
      <c r="A15" s="406">
        <v>2.2000000000000002</v>
      </c>
      <c r="B15" s="408" t="s">
        <v>623</v>
      </c>
      <c r="C15" s="600"/>
      <c r="D15" s="600"/>
      <c r="E15" s="601">
        <v>0</v>
      </c>
      <c r="F15" s="600"/>
      <c r="G15" s="600"/>
      <c r="H15" s="601">
        <v>0</v>
      </c>
    </row>
    <row r="16" spans="1:8" ht="20.45" customHeight="1">
      <c r="A16" s="406">
        <v>2.2999999999999998</v>
      </c>
      <c r="B16" s="408" t="s">
        <v>624</v>
      </c>
      <c r="C16" s="600">
        <v>-1420955.9000000001</v>
      </c>
      <c r="D16" s="600">
        <v>-2100853.33</v>
      </c>
      <c r="E16" s="601">
        <v>-3521809.2300000004</v>
      </c>
      <c r="F16" s="600">
        <v>-680221.8</v>
      </c>
      <c r="G16" s="600">
        <v>-1369738.73</v>
      </c>
      <c r="H16" s="601">
        <v>-2049960.53</v>
      </c>
    </row>
    <row r="17" spans="1:8">
      <c r="A17" s="406">
        <v>2.4</v>
      </c>
      <c r="B17" s="408" t="s">
        <v>625</v>
      </c>
      <c r="C17" s="600">
        <v>-60668.39</v>
      </c>
      <c r="D17" s="600">
        <v>0</v>
      </c>
      <c r="E17" s="601">
        <v>-60668.39</v>
      </c>
      <c r="F17" s="600">
        <v>-39585.949999999997</v>
      </c>
      <c r="G17" s="600">
        <v>0</v>
      </c>
      <c r="H17" s="601">
        <v>-39585.949999999997</v>
      </c>
    </row>
    <row r="18" spans="1:8">
      <c r="A18" s="406">
        <v>3</v>
      </c>
      <c r="B18" s="410" t="s">
        <v>626</v>
      </c>
      <c r="C18" s="600"/>
      <c r="D18" s="600"/>
      <c r="E18" s="601">
        <v>0</v>
      </c>
      <c r="F18" s="600"/>
      <c r="G18" s="600"/>
      <c r="H18" s="601">
        <v>0</v>
      </c>
    </row>
    <row r="19" spans="1:8">
      <c r="A19" s="406">
        <v>4</v>
      </c>
      <c r="B19" s="410" t="s">
        <v>627</v>
      </c>
      <c r="C19" s="600">
        <v>501056.88</v>
      </c>
      <c r="D19" s="600">
        <v>915470.41999999993</v>
      </c>
      <c r="E19" s="601">
        <v>1416527.2999999998</v>
      </c>
      <c r="F19" s="600">
        <v>492084.67000000004</v>
      </c>
      <c r="G19" s="600">
        <v>804507.95</v>
      </c>
      <c r="H19" s="601">
        <v>1296592.6200000001</v>
      </c>
    </row>
    <row r="20" spans="1:8">
      <c r="A20" s="406">
        <v>5</v>
      </c>
      <c r="B20" s="410" t="s">
        <v>628</v>
      </c>
      <c r="C20" s="600">
        <v>-191707.1</v>
      </c>
      <c r="D20" s="600">
        <v>0</v>
      </c>
      <c r="E20" s="601">
        <v>-191707.1</v>
      </c>
      <c r="F20" s="600">
        <v>-277516.43</v>
      </c>
      <c r="G20" s="600">
        <v>0</v>
      </c>
      <c r="H20" s="601">
        <v>-277516.43</v>
      </c>
    </row>
    <row r="21" spans="1:8" ht="24" customHeight="1">
      <c r="A21" s="406">
        <v>6</v>
      </c>
      <c r="B21" s="410" t="s">
        <v>629</v>
      </c>
      <c r="C21" s="600"/>
      <c r="D21" s="600"/>
      <c r="E21" s="601">
        <v>0</v>
      </c>
      <c r="F21" s="600"/>
      <c r="G21" s="600"/>
      <c r="H21" s="601">
        <v>0</v>
      </c>
    </row>
    <row r="22" spans="1:8" ht="18.600000000000001" customHeight="1">
      <c r="A22" s="406">
        <v>7</v>
      </c>
      <c r="B22" s="410" t="s">
        <v>630</v>
      </c>
      <c r="C22" s="600"/>
      <c r="D22" s="600"/>
      <c r="E22" s="601">
        <v>0</v>
      </c>
      <c r="F22" s="600"/>
      <c r="G22" s="600"/>
      <c r="H22" s="601">
        <v>0</v>
      </c>
    </row>
    <row r="23" spans="1:8" ht="25.5" customHeight="1">
      <c r="A23" s="406">
        <v>8</v>
      </c>
      <c r="B23" s="411" t="s">
        <v>631</v>
      </c>
      <c r="C23" s="600"/>
      <c r="D23" s="600"/>
      <c r="E23" s="601">
        <v>0</v>
      </c>
      <c r="F23" s="600"/>
      <c r="G23" s="600"/>
      <c r="H23" s="601">
        <v>0</v>
      </c>
    </row>
    <row r="24" spans="1:8" ht="34.5" customHeight="1">
      <c r="A24" s="406">
        <v>9</v>
      </c>
      <c r="B24" s="411" t="s">
        <v>632</v>
      </c>
      <c r="C24" s="600"/>
      <c r="D24" s="600"/>
      <c r="E24" s="601">
        <v>0</v>
      </c>
      <c r="F24" s="600"/>
      <c r="G24" s="600"/>
      <c r="H24" s="601">
        <v>0</v>
      </c>
    </row>
    <row r="25" spans="1:8">
      <c r="A25" s="406">
        <v>10</v>
      </c>
      <c r="B25" s="410" t="s">
        <v>633</v>
      </c>
      <c r="C25" s="600">
        <v>1129487.3399999999</v>
      </c>
      <c r="D25" s="600">
        <v>0</v>
      </c>
      <c r="E25" s="601">
        <v>1129487.3399999999</v>
      </c>
      <c r="F25" s="600">
        <v>1267274.68</v>
      </c>
      <c r="G25" s="600"/>
      <c r="H25" s="601">
        <v>1267274.68</v>
      </c>
    </row>
    <row r="26" spans="1:8">
      <c r="A26" s="406">
        <v>11</v>
      </c>
      <c r="B26" s="412" t="s">
        <v>634</v>
      </c>
      <c r="C26" s="600"/>
      <c r="D26" s="600"/>
      <c r="E26" s="601">
        <v>0</v>
      </c>
      <c r="F26" s="600"/>
      <c r="G26" s="600"/>
      <c r="H26" s="601">
        <v>0</v>
      </c>
    </row>
    <row r="27" spans="1:8">
      <c r="A27" s="406">
        <v>12</v>
      </c>
      <c r="B27" s="410" t="s">
        <v>635</v>
      </c>
      <c r="C27" s="600">
        <v>72445.59</v>
      </c>
      <c r="D27" s="600"/>
      <c r="E27" s="601">
        <v>72445.59</v>
      </c>
      <c r="F27" s="600"/>
      <c r="G27" s="600"/>
      <c r="H27" s="601">
        <v>0</v>
      </c>
    </row>
    <row r="28" spans="1:8">
      <c r="A28" s="406">
        <v>13</v>
      </c>
      <c r="B28" s="413" t="s">
        <v>636</v>
      </c>
      <c r="C28" s="600"/>
      <c r="D28" s="600"/>
      <c r="E28" s="601">
        <v>0</v>
      </c>
      <c r="F28" s="600"/>
      <c r="G28" s="600"/>
      <c r="H28" s="601">
        <v>0</v>
      </c>
    </row>
    <row r="29" spans="1:8">
      <c r="A29" s="406">
        <v>14</v>
      </c>
      <c r="B29" s="414" t="s">
        <v>637</v>
      </c>
      <c r="C29" s="600">
        <v>-5668752.79</v>
      </c>
      <c r="D29" s="600">
        <v>0</v>
      </c>
      <c r="E29" s="601">
        <v>-5668752.79</v>
      </c>
      <c r="F29" s="600">
        <v>-4778513.4000000004</v>
      </c>
      <c r="G29" s="600">
        <v>0</v>
      </c>
      <c r="H29" s="601">
        <v>-4778513.4000000004</v>
      </c>
    </row>
    <row r="30" spans="1:8">
      <c r="A30" s="406">
        <v>14.1</v>
      </c>
      <c r="B30" s="383" t="s">
        <v>638</v>
      </c>
      <c r="C30" s="600">
        <v>-3014019.06</v>
      </c>
      <c r="D30" s="600"/>
      <c r="E30" s="601">
        <v>-3014019.06</v>
      </c>
      <c r="F30" s="600">
        <v>-2791579.93</v>
      </c>
      <c r="G30" s="600"/>
      <c r="H30" s="601">
        <v>-2791579.93</v>
      </c>
    </row>
    <row r="31" spans="1:8">
      <c r="A31" s="406">
        <v>14.2</v>
      </c>
      <c r="B31" s="383" t="s">
        <v>639</v>
      </c>
      <c r="C31" s="600">
        <v>-2654733.73</v>
      </c>
      <c r="D31" s="600"/>
      <c r="E31" s="601">
        <v>-2654733.73</v>
      </c>
      <c r="F31" s="600">
        <v>-1986933.47</v>
      </c>
      <c r="G31" s="600"/>
      <c r="H31" s="601">
        <v>-1986933.47</v>
      </c>
    </row>
    <row r="32" spans="1:8">
      <c r="A32" s="406">
        <v>15</v>
      </c>
      <c r="B32" s="410" t="s">
        <v>640</v>
      </c>
      <c r="C32" s="600">
        <v>-991869.76</v>
      </c>
      <c r="D32" s="600"/>
      <c r="E32" s="601">
        <v>-991869.76</v>
      </c>
      <c r="F32" s="600">
        <v>-968518.39</v>
      </c>
      <c r="G32" s="600"/>
      <c r="H32" s="601">
        <v>-968518.39</v>
      </c>
    </row>
    <row r="33" spans="1:8" ht="22.5" customHeight="1">
      <c r="A33" s="406">
        <v>16</v>
      </c>
      <c r="B33" s="381" t="s">
        <v>641</v>
      </c>
      <c r="C33" s="600"/>
      <c r="D33" s="600"/>
      <c r="E33" s="601">
        <v>0</v>
      </c>
      <c r="F33" s="600"/>
      <c r="G33" s="600"/>
      <c r="H33" s="601">
        <v>0</v>
      </c>
    </row>
    <row r="34" spans="1:8">
      <c r="A34" s="406">
        <v>17</v>
      </c>
      <c r="B34" s="410" t="s">
        <v>642</v>
      </c>
      <c r="C34" s="600">
        <v>-71342.02</v>
      </c>
      <c r="D34" s="600">
        <v>57655.560000000005</v>
      </c>
      <c r="E34" s="601">
        <v>-13686.46</v>
      </c>
      <c r="F34" s="600">
        <v>-1341.6599999999999</v>
      </c>
      <c r="G34" s="600">
        <v>-140593.11000000002</v>
      </c>
      <c r="H34" s="601">
        <v>-141934.77000000002</v>
      </c>
    </row>
    <row r="35" spans="1:8">
      <c r="A35" s="406">
        <v>17.100000000000001</v>
      </c>
      <c r="B35" s="383" t="s">
        <v>643</v>
      </c>
      <c r="C35" s="600">
        <v>-71342.02</v>
      </c>
      <c r="D35" s="600">
        <v>57655.560000000005</v>
      </c>
      <c r="E35" s="601">
        <v>-13686.46</v>
      </c>
      <c r="F35" s="600">
        <v>-1341.6599999999999</v>
      </c>
      <c r="G35" s="600">
        <v>-140593.11000000002</v>
      </c>
      <c r="H35" s="601">
        <v>-141934.77000000002</v>
      </c>
    </row>
    <row r="36" spans="1:8">
      <c r="A36" s="406">
        <v>17.2</v>
      </c>
      <c r="B36" s="383" t="s">
        <v>644</v>
      </c>
      <c r="C36" s="600"/>
      <c r="D36" s="600"/>
      <c r="E36" s="601">
        <v>0</v>
      </c>
      <c r="F36" s="600"/>
      <c r="G36" s="600"/>
      <c r="H36" s="601">
        <v>0</v>
      </c>
    </row>
    <row r="37" spans="1:8" ht="41.45" customHeight="1">
      <c r="A37" s="406">
        <v>18</v>
      </c>
      <c r="B37" s="415" t="s">
        <v>645</v>
      </c>
      <c r="C37" s="600">
        <v>-453645.85999999993</v>
      </c>
      <c r="D37" s="600">
        <v>-187207.78169990139</v>
      </c>
      <c r="E37" s="601">
        <v>-640853.64169990132</v>
      </c>
      <c r="F37" s="600">
        <v>556738.29999999993</v>
      </c>
      <c r="G37" s="600">
        <v>-438923.60999999987</v>
      </c>
      <c r="H37" s="601">
        <v>117814.69000000006</v>
      </c>
    </row>
    <row r="38" spans="1:8">
      <c r="A38" s="406">
        <v>18.100000000000001</v>
      </c>
      <c r="B38" s="416" t="s">
        <v>646</v>
      </c>
      <c r="C38" s="600"/>
      <c r="D38" s="600"/>
      <c r="E38" s="601">
        <v>0</v>
      </c>
      <c r="F38" s="600"/>
      <c r="G38" s="600"/>
      <c r="H38" s="601">
        <v>0</v>
      </c>
    </row>
    <row r="39" spans="1:8">
      <c r="A39" s="406">
        <v>18.2</v>
      </c>
      <c r="B39" s="416" t="s">
        <v>647</v>
      </c>
      <c r="C39" s="600">
        <v>-453645.85999999993</v>
      </c>
      <c r="D39" s="600">
        <v>-187207.78169990139</v>
      </c>
      <c r="E39" s="601">
        <v>-640853.64169990132</v>
      </c>
      <c r="F39" s="600">
        <v>556738.29999999993</v>
      </c>
      <c r="G39" s="600">
        <v>-438923.60999999987</v>
      </c>
      <c r="H39" s="601">
        <v>117814.69000000006</v>
      </c>
    </row>
    <row r="40" spans="1:8" ht="24.6" customHeight="1">
      <c r="A40" s="406">
        <v>19</v>
      </c>
      <c r="B40" s="415" t="s">
        <v>648</v>
      </c>
      <c r="C40" s="600"/>
      <c r="D40" s="600"/>
      <c r="E40" s="601">
        <v>0</v>
      </c>
      <c r="F40" s="600"/>
      <c r="G40" s="600"/>
      <c r="H40" s="601">
        <v>0</v>
      </c>
    </row>
    <row r="41" spans="1:8" ht="17.45" customHeight="1">
      <c r="A41" s="406">
        <v>20</v>
      </c>
      <c r="B41" s="415" t="s">
        <v>649</v>
      </c>
      <c r="C41" s="600"/>
      <c r="D41" s="600"/>
      <c r="E41" s="601">
        <v>0</v>
      </c>
      <c r="F41" s="600"/>
      <c r="G41" s="600"/>
      <c r="H41" s="601">
        <v>0</v>
      </c>
    </row>
    <row r="42" spans="1:8" ht="26.45" customHeight="1">
      <c r="A42" s="406">
        <v>21</v>
      </c>
      <c r="B42" s="415" t="s">
        <v>650</v>
      </c>
      <c r="C42" s="600"/>
      <c r="D42" s="600"/>
      <c r="E42" s="601">
        <v>0</v>
      </c>
      <c r="F42" s="600"/>
      <c r="G42" s="600"/>
      <c r="H42" s="601">
        <v>0</v>
      </c>
    </row>
    <row r="43" spans="1:8">
      <c r="A43" s="406">
        <v>22</v>
      </c>
      <c r="B43" s="417" t="s">
        <v>651</v>
      </c>
      <c r="C43" s="600">
        <v>2147089.41</v>
      </c>
      <c r="D43" s="600">
        <v>3436514.0667000986</v>
      </c>
      <c r="E43" s="601">
        <v>5583603.4767000992</v>
      </c>
      <c r="F43" s="600">
        <v>4747216.4399999995</v>
      </c>
      <c r="G43" s="600">
        <v>1907951.1861000005</v>
      </c>
      <c r="H43" s="601">
        <v>6655167.6261</v>
      </c>
    </row>
    <row r="44" spans="1:8">
      <c r="A44" s="406">
        <v>23</v>
      </c>
      <c r="B44" s="417" t="s">
        <v>652</v>
      </c>
      <c r="C44" s="600">
        <v>-1032646</v>
      </c>
      <c r="D44" s="600"/>
      <c r="E44" s="601">
        <v>-1032646</v>
      </c>
      <c r="F44" s="600">
        <v>0</v>
      </c>
      <c r="G44" s="600"/>
      <c r="H44" s="601">
        <v>0</v>
      </c>
    </row>
    <row r="45" spans="1:8">
      <c r="A45" s="406">
        <v>24</v>
      </c>
      <c r="B45" s="418" t="s">
        <v>653</v>
      </c>
      <c r="C45" s="600">
        <v>1114443.4100000001</v>
      </c>
      <c r="D45" s="600">
        <v>3436514.0667000986</v>
      </c>
      <c r="E45" s="601">
        <v>4550957.4767000992</v>
      </c>
      <c r="F45" s="600">
        <v>4747216.4399999995</v>
      </c>
      <c r="G45" s="600">
        <v>1907951.1861000005</v>
      </c>
      <c r="H45" s="601">
        <v>6655167.6261</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H47"/>
  <sheetViews>
    <sheetView topLeftCell="A2" zoomScale="90" zoomScaleNormal="90" workbookViewId="0">
      <selection activeCell="H43" sqref="C6:H43"/>
    </sheetView>
  </sheetViews>
  <sheetFormatPr defaultRowHeight="15"/>
  <cols>
    <col min="1" max="1" width="8.7109375" style="403"/>
    <col min="2" max="2" width="87.5703125" bestFit="1" customWidth="1"/>
    <col min="3" max="8" width="15.42578125" customWidth="1"/>
  </cols>
  <sheetData>
    <row r="1" spans="1:8" s="5" customFormat="1" ht="14.25">
      <c r="A1" s="2" t="s">
        <v>30</v>
      </c>
      <c r="B1" s="3" t="str">
        <f>'Info '!C2</f>
        <v>JSC Ziraat Bank Georgia</v>
      </c>
      <c r="C1" s="3"/>
      <c r="D1" s="4"/>
      <c r="E1" s="4"/>
      <c r="F1" s="4"/>
      <c r="G1" s="4"/>
    </row>
    <row r="2" spans="1:8" s="5" customFormat="1" ht="14.25">
      <c r="A2" s="2" t="s">
        <v>31</v>
      </c>
      <c r="B2" s="630">
        <f>'1. key ratios '!B2</f>
        <v>45565</v>
      </c>
      <c r="C2" s="6"/>
      <c r="D2" s="7"/>
      <c r="E2" s="7"/>
      <c r="F2" s="7"/>
      <c r="G2" s="7"/>
      <c r="H2" s="8"/>
    </row>
    <row r="3" spans="1:8" ht="15.75" thickBot="1">
      <c r="A3"/>
    </row>
    <row r="4" spans="1:8">
      <c r="A4" s="729" t="s">
        <v>6</v>
      </c>
      <c r="B4" s="730" t="s">
        <v>94</v>
      </c>
      <c r="C4" s="720" t="s">
        <v>555</v>
      </c>
      <c r="D4" s="720"/>
      <c r="E4" s="720"/>
      <c r="F4" s="720" t="s">
        <v>556</v>
      </c>
      <c r="G4" s="720"/>
      <c r="H4" s="721"/>
    </row>
    <row r="5" spans="1:8">
      <c r="A5" s="729"/>
      <c r="B5" s="730"/>
      <c r="C5" s="405" t="s">
        <v>32</v>
      </c>
      <c r="D5" s="405" t="s">
        <v>33</v>
      </c>
      <c r="E5" s="405" t="s">
        <v>34</v>
      </c>
      <c r="F5" s="405" t="s">
        <v>32</v>
      </c>
      <c r="G5" s="405" t="s">
        <v>33</v>
      </c>
      <c r="H5" s="405" t="s">
        <v>34</v>
      </c>
    </row>
    <row r="6" spans="1:8" ht="15.75">
      <c r="A6" s="390">
        <v>1</v>
      </c>
      <c r="B6" s="419" t="s">
        <v>654</v>
      </c>
      <c r="C6" s="604"/>
      <c r="D6" s="604"/>
      <c r="E6" s="605">
        <v>0</v>
      </c>
      <c r="F6" s="604"/>
      <c r="G6" s="604"/>
      <c r="H6" s="606">
        <v>0</v>
      </c>
    </row>
    <row r="7" spans="1:8" ht="15.75">
      <c r="A7" s="390">
        <v>2</v>
      </c>
      <c r="B7" s="419" t="s">
        <v>196</v>
      </c>
      <c r="C7" s="604"/>
      <c r="D7" s="604"/>
      <c r="E7" s="605">
        <v>0</v>
      </c>
      <c r="F7" s="604"/>
      <c r="G7" s="604"/>
      <c r="H7" s="606">
        <v>0</v>
      </c>
    </row>
    <row r="8" spans="1:8" ht="15.75">
      <c r="A8" s="390">
        <v>3</v>
      </c>
      <c r="B8" s="419" t="s">
        <v>206</v>
      </c>
      <c r="C8" s="604">
        <v>417218730</v>
      </c>
      <c r="D8" s="604">
        <v>417504818.4418</v>
      </c>
      <c r="E8" s="605">
        <v>834723548.4418</v>
      </c>
      <c r="F8" s="604">
        <v>333541219</v>
      </c>
      <c r="G8" s="604">
        <v>394251818</v>
      </c>
      <c r="H8" s="606">
        <v>727793037</v>
      </c>
    </row>
    <row r="9" spans="1:8" ht="15.75">
      <c r="A9" s="390">
        <v>3.1</v>
      </c>
      <c r="B9" s="420" t="s">
        <v>197</v>
      </c>
      <c r="C9" s="604">
        <v>412942000</v>
      </c>
      <c r="D9" s="604">
        <v>397048408.29809999</v>
      </c>
      <c r="E9" s="605">
        <v>809990408.29809999</v>
      </c>
      <c r="F9" s="604">
        <v>328858119</v>
      </c>
      <c r="G9" s="604">
        <v>368187513</v>
      </c>
      <c r="H9" s="606">
        <v>697045632</v>
      </c>
    </row>
    <row r="10" spans="1:8" ht="15.75">
      <c r="A10" s="390">
        <v>3.2</v>
      </c>
      <c r="B10" s="420" t="s">
        <v>193</v>
      </c>
      <c r="C10" s="604">
        <v>4276730</v>
      </c>
      <c r="D10" s="604">
        <v>20456410.1437</v>
      </c>
      <c r="E10" s="605">
        <v>24733140.1437</v>
      </c>
      <c r="F10" s="604">
        <v>4683100</v>
      </c>
      <c r="G10" s="604">
        <v>26064305</v>
      </c>
      <c r="H10" s="606">
        <v>30747405</v>
      </c>
    </row>
    <row r="11" spans="1:8" ht="15.75">
      <c r="A11" s="390">
        <v>4</v>
      </c>
      <c r="B11" s="421" t="s">
        <v>195</v>
      </c>
      <c r="C11" s="604">
        <v>0</v>
      </c>
      <c r="D11" s="604">
        <v>0</v>
      </c>
      <c r="E11" s="605">
        <v>0</v>
      </c>
      <c r="F11" s="604">
        <v>0</v>
      </c>
      <c r="G11" s="604">
        <v>0</v>
      </c>
      <c r="H11" s="606">
        <v>0</v>
      </c>
    </row>
    <row r="12" spans="1:8" ht="15.75">
      <c r="A12" s="390">
        <v>4.0999999999999996</v>
      </c>
      <c r="B12" s="420" t="s">
        <v>179</v>
      </c>
      <c r="C12" s="604"/>
      <c r="D12" s="604"/>
      <c r="E12" s="605">
        <v>0</v>
      </c>
      <c r="F12" s="604"/>
      <c r="G12" s="604"/>
      <c r="H12" s="606">
        <v>0</v>
      </c>
    </row>
    <row r="13" spans="1:8" ht="15.75">
      <c r="A13" s="390">
        <v>4.2</v>
      </c>
      <c r="B13" s="420" t="s">
        <v>180</v>
      </c>
      <c r="C13" s="604"/>
      <c r="D13" s="604"/>
      <c r="E13" s="605">
        <v>0</v>
      </c>
      <c r="F13" s="604"/>
      <c r="G13" s="604"/>
      <c r="H13" s="606">
        <v>0</v>
      </c>
    </row>
    <row r="14" spans="1:8" ht="15.75">
      <c r="A14" s="390">
        <v>5</v>
      </c>
      <c r="B14" s="421" t="s">
        <v>205</v>
      </c>
      <c r="C14" s="604">
        <v>151726020.94999999</v>
      </c>
      <c r="D14" s="604">
        <v>142900511.97290003</v>
      </c>
      <c r="E14" s="605">
        <v>294626532.92290002</v>
      </c>
      <c r="F14" s="604">
        <v>119281640</v>
      </c>
      <c r="G14" s="604">
        <v>121924674</v>
      </c>
      <c r="H14" s="606">
        <v>241206314</v>
      </c>
    </row>
    <row r="15" spans="1:8" ht="15.75">
      <c r="A15" s="390">
        <v>5.0999999999999996</v>
      </c>
      <c r="B15" s="422" t="s">
        <v>183</v>
      </c>
      <c r="C15" s="604">
        <v>4627000.5</v>
      </c>
      <c r="D15" s="604">
        <v>4536204.2927999999</v>
      </c>
      <c r="E15" s="605">
        <v>9163204.7927999999</v>
      </c>
      <c r="F15" s="604">
        <v>611923</v>
      </c>
      <c r="G15" s="604">
        <v>10476662</v>
      </c>
      <c r="H15" s="606">
        <v>11088584</v>
      </c>
    </row>
    <row r="16" spans="1:8" ht="15.75">
      <c r="A16" s="390">
        <v>5.2</v>
      </c>
      <c r="B16" s="422" t="s">
        <v>182</v>
      </c>
      <c r="C16" s="604">
        <v>0</v>
      </c>
      <c r="D16" s="604">
        <v>0</v>
      </c>
      <c r="E16" s="605">
        <v>0</v>
      </c>
      <c r="F16" s="604">
        <v>0</v>
      </c>
      <c r="G16" s="604">
        <v>0</v>
      </c>
      <c r="H16" s="606">
        <v>0</v>
      </c>
    </row>
    <row r="17" spans="1:8" ht="15.75">
      <c r="A17" s="390">
        <v>5.3</v>
      </c>
      <c r="B17" s="422" t="s">
        <v>181</v>
      </c>
      <c r="C17" s="604">
        <v>147099020.44999999</v>
      </c>
      <c r="D17" s="604">
        <v>138364307.68010002</v>
      </c>
      <c r="E17" s="605">
        <v>285463328.13010001</v>
      </c>
      <c r="F17" s="604">
        <v>118669717</v>
      </c>
      <c r="G17" s="604">
        <v>111448013</v>
      </c>
      <c r="H17" s="606">
        <v>230117730</v>
      </c>
    </row>
    <row r="18" spans="1:8" ht="15.75">
      <c r="A18" s="390" t="s">
        <v>15</v>
      </c>
      <c r="B18" s="423" t="s">
        <v>36</v>
      </c>
      <c r="C18" s="604">
        <v>45081354.57</v>
      </c>
      <c r="D18" s="604">
        <v>24588920.445</v>
      </c>
      <c r="E18" s="605">
        <v>69670275.015000001</v>
      </c>
      <c r="F18" s="604">
        <v>29925617</v>
      </c>
      <c r="G18" s="604">
        <v>25126888</v>
      </c>
      <c r="H18" s="606">
        <v>55052505</v>
      </c>
    </row>
    <row r="19" spans="1:8" ht="15.75">
      <c r="A19" s="390" t="s">
        <v>16</v>
      </c>
      <c r="B19" s="423" t="s">
        <v>37</v>
      </c>
      <c r="C19" s="604">
        <v>45979450.82</v>
      </c>
      <c r="D19" s="604">
        <v>56537369.788400002</v>
      </c>
      <c r="E19" s="605">
        <v>102516820.6084</v>
      </c>
      <c r="F19" s="604">
        <v>45406140</v>
      </c>
      <c r="G19" s="604">
        <v>54192596</v>
      </c>
      <c r="H19" s="606">
        <v>99598736</v>
      </c>
    </row>
    <row r="20" spans="1:8" ht="15.75">
      <c r="A20" s="390" t="s">
        <v>17</v>
      </c>
      <c r="B20" s="423" t="s">
        <v>38</v>
      </c>
      <c r="C20" s="604">
        <v>22162495.199999999</v>
      </c>
      <c r="D20" s="604">
        <v>4588753.9959000004</v>
      </c>
      <c r="E20" s="605">
        <v>26751249.195900001</v>
      </c>
      <c r="F20" s="604">
        <v>21893947</v>
      </c>
      <c r="G20" s="604">
        <v>4648549</v>
      </c>
      <c r="H20" s="606">
        <v>26542496</v>
      </c>
    </row>
    <row r="21" spans="1:8" ht="15.75">
      <c r="A21" s="390" t="s">
        <v>18</v>
      </c>
      <c r="B21" s="423" t="s">
        <v>39</v>
      </c>
      <c r="C21" s="604">
        <v>33875719.859999999</v>
      </c>
      <c r="D21" s="604">
        <v>52649263.450800002</v>
      </c>
      <c r="E21" s="605">
        <v>86524983.310800001</v>
      </c>
      <c r="F21" s="604">
        <v>21444013</v>
      </c>
      <c r="G21" s="604">
        <v>27479979</v>
      </c>
      <c r="H21" s="606">
        <v>48923992</v>
      </c>
    </row>
    <row r="22" spans="1:8" ht="15.75">
      <c r="A22" s="390" t="s">
        <v>19</v>
      </c>
      <c r="B22" s="423" t="s">
        <v>40</v>
      </c>
      <c r="C22" s="604">
        <v>0</v>
      </c>
      <c r="D22" s="604">
        <v>0</v>
      </c>
      <c r="E22" s="605">
        <v>0</v>
      </c>
      <c r="F22" s="604">
        <v>0</v>
      </c>
      <c r="G22" s="604">
        <v>0</v>
      </c>
      <c r="H22" s="606">
        <v>0</v>
      </c>
    </row>
    <row r="23" spans="1:8" ht="15.75">
      <c r="A23" s="390">
        <v>5.4</v>
      </c>
      <c r="B23" s="422" t="s">
        <v>184</v>
      </c>
      <c r="C23" s="604">
        <v>0</v>
      </c>
      <c r="D23" s="604">
        <v>0</v>
      </c>
      <c r="E23" s="605">
        <v>0</v>
      </c>
      <c r="F23" s="604">
        <v>0</v>
      </c>
      <c r="G23" s="604">
        <v>0</v>
      </c>
      <c r="H23" s="606">
        <v>0</v>
      </c>
    </row>
    <row r="24" spans="1:8" ht="15.75">
      <c r="A24" s="390">
        <v>5.5</v>
      </c>
      <c r="B24" s="422" t="s">
        <v>185</v>
      </c>
      <c r="C24" s="604">
        <v>0</v>
      </c>
      <c r="D24" s="604">
        <v>0</v>
      </c>
      <c r="E24" s="605">
        <v>0</v>
      </c>
      <c r="F24" s="604">
        <v>0</v>
      </c>
      <c r="G24" s="604">
        <v>0</v>
      </c>
      <c r="H24" s="606">
        <v>0</v>
      </c>
    </row>
    <row r="25" spans="1:8" ht="15.75">
      <c r="A25" s="390">
        <v>5.6</v>
      </c>
      <c r="B25" s="422" t="s">
        <v>186</v>
      </c>
      <c r="C25" s="604">
        <v>0</v>
      </c>
      <c r="D25" s="604">
        <v>0</v>
      </c>
      <c r="E25" s="605">
        <v>0</v>
      </c>
      <c r="F25" s="604">
        <v>0</v>
      </c>
      <c r="G25" s="604">
        <v>0</v>
      </c>
      <c r="H25" s="606">
        <v>0</v>
      </c>
    </row>
    <row r="26" spans="1:8" ht="15.75">
      <c r="A26" s="390">
        <v>5.7</v>
      </c>
      <c r="B26" s="422" t="s">
        <v>40</v>
      </c>
      <c r="C26" s="604">
        <v>0</v>
      </c>
      <c r="D26" s="604">
        <v>0</v>
      </c>
      <c r="E26" s="605">
        <v>0</v>
      </c>
      <c r="F26" s="604">
        <v>0</v>
      </c>
      <c r="G26" s="604">
        <v>0</v>
      </c>
      <c r="H26" s="606">
        <v>0</v>
      </c>
    </row>
    <row r="27" spans="1:8" ht="15.75">
      <c r="A27" s="390">
        <v>6</v>
      </c>
      <c r="B27" s="424" t="s">
        <v>655</v>
      </c>
      <c r="C27" s="604">
        <v>4273333.4800000004</v>
      </c>
      <c r="D27" s="604">
        <v>2024867.1928999999</v>
      </c>
      <c r="E27" s="605">
        <v>6298200.6729000006</v>
      </c>
      <c r="F27" s="604">
        <v>3774583</v>
      </c>
      <c r="G27" s="604">
        <v>6425035</v>
      </c>
      <c r="H27" s="606">
        <v>10199618</v>
      </c>
    </row>
    <row r="28" spans="1:8" ht="15.75">
      <c r="A28" s="390">
        <v>7</v>
      </c>
      <c r="B28" s="424" t="s">
        <v>656</v>
      </c>
      <c r="C28" s="604">
        <v>20924484.629999999</v>
      </c>
      <c r="D28" s="604">
        <v>34310194.273199998</v>
      </c>
      <c r="E28" s="605">
        <v>55234678.903200001</v>
      </c>
      <c r="F28" s="604">
        <v>11782457</v>
      </c>
      <c r="G28" s="604">
        <v>36684036</v>
      </c>
      <c r="H28" s="606">
        <v>48466493</v>
      </c>
    </row>
    <row r="29" spans="1:8" ht="15.75">
      <c r="A29" s="390">
        <v>8</v>
      </c>
      <c r="B29" s="424" t="s">
        <v>194</v>
      </c>
      <c r="C29" s="604"/>
      <c r="D29" s="604"/>
      <c r="E29" s="605">
        <v>0</v>
      </c>
      <c r="F29" s="604"/>
      <c r="G29" s="604"/>
      <c r="H29" s="606">
        <v>0</v>
      </c>
    </row>
    <row r="30" spans="1:8" ht="15.75">
      <c r="A30" s="390">
        <v>9</v>
      </c>
      <c r="B30" s="425" t="s">
        <v>211</v>
      </c>
      <c r="C30" s="604">
        <v>0</v>
      </c>
      <c r="D30" s="604">
        <v>0</v>
      </c>
      <c r="E30" s="605">
        <v>0</v>
      </c>
      <c r="F30" s="604">
        <v>0</v>
      </c>
      <c r="G30" s="604">
        <v>0</v>
      </c>
      <c r="H30" s="606">
        <v>0</v>
      </c>
    </row>
    <row r="31" spans="1:8" ht="15.75">
      <c r="A31" s="390">
        <v>9.1</v>
      </c>
      <c r="B31" s="426" t="s">
        <v>201</v>
      </c>
      <c r="C31" s="604"/>
      <c r="D31" s="604"/>
      <c r="E31" s="605">
        <v>0</v>
      </c>
      <c r="F31" s="604"/>
      <c r="G31" s="604"/>
      <c r="H31" s="606">
        <v>0</v>
      </c>
    </row>
    <row r="32" spans="1:8" ht="15.75">
      <c r="A32" s="390">
        <v>9.1999999999999993</v>
      </c>
      <c r="B32" s="426" t="s">
        <v>202</v>
      </c>
      <c r="C32" s="604"/>
      <c r="D32" s="604"/>
      <c r="E32" s="605">
        <v>0</v>
      </c>
      <c r="F32" s="604"/>
      <c r="G32" s="604"/>
      <c r="H32" s="606">
        <v>0</v>
      </c>
    </row>
    <row r="33" spans="1:8" ht="15.75">
      <c r="A33" s="390">
        <v>9.3000000000000007</v>
      </c>
      <c r="B33" s="426" t="s">
        <v>198</v>
      </c>
      <c r="C33" s="604"/>
      <c r="D33" s="604"/>
      <c r="E33" s="605">
        <v>0</v>
      </c>
      <c r="F33" s="604"/>
      <c r="G33" s="604"/>
      <c r="H33" s="606">
        <v>0</v>
      </c>
    </row>
    <row r="34" spans="1:8" ht="15.75">
      <c r="A34" s="390">
        <v>9.4</v>
      </c>
      <c r="B34" s="426" t="s">
        <v>199</v>
      </c>
      <c r="C34" s="604"/>
      <c r="D34" s="604"/>
      <c r="E34" s="605">
        <v>0</v>
      </c>
      <c r="F34" s="604"/>
      <c r="G34" s="604"/>
      <c r="H34" s="606">
        <v>0</v>
      </c>
    </row>
    <row r="35" spans="1:8" ht="15.75">
      <c r="A35" s="390">
        <v>9.5</v>
      </c>
      <c r="B35" s="426" t="s">
        <v>200</v>
      </c>
      <c r="C35" s="604"/>
      <c r="D35" s="604"/>
      <c r="E35" s="605">
        <v>0</v>
      </c>
      <c r="F35" s="604"/>
      <c r="G35" s="604"/>
      <c r="H35" s="606">
        <v>0</v>
      </c>
    </row>
    <row r="36" spans="1:8" ht="15.75">
      <c r="A36" s="390">
        <v>9.6</v>
      </c>
      <c r="B36" s="426" t="s">
        <v>203</v>
      </c>
      <c r="C36" s="604"/>
      <c r="D36" s="604"/>
      <c r="E36" s="605">
        <v>0</v>
      </c>
      <c r="F36" s="604"/>
      <c r="G36" s="604"/>
      <c r="H36" s="606">
        <v>0</v>
      </c>
    </row>
    <row r="37" spans="1:8" ht="15.75">
      <c r="A37" s="390">
        <v>9.6999999999999993</v>
      </c>
      <c r="B37" s="426" t="s">
        <v>204</v>
      </c>
      <c r="C37" s="604"/>
      <c r="D37" s="604"/>
      <c r="E37" s="605">
        <v>0</v>
      </c>
      <c r="F37" s="604"/>
      <c r="G37" s="604"/>
      <c r="H37" s="606">
        <v>0</v>
      </c>
    </row>
    <row r="38" spans="1:8" ht="15.75">
      <c r="A38" s="390">
        <v>10</v>
      </c>
      <c r="B38" s="421" t="s">
        <v>207</v>
      </c>
      <c r="C38" s="604">
        <v>301313.78000000003</v>
      </c>
      <c r="D38" s="604">
        <v>398992.47600000002</v>
      </c>
      <c r="E38" s="605">
        <v>700306.25600000005</v>
      </c>
      <c r="F38" s="604">
        <v>24573</v>
      </c>
      <c r="G38" s="604">
        <v>324277</v>
      </c>
      <c r="H38" s="606">
        <v>348850</v>
      </c>
    </row>
    <row r="39" spans="1:8" ht="15.75">
      <c r="A39" s="390">
        <v>10.1</v>
      </c>
      <c r="B39" s="427" t="s">
        <v>208</v>
      </c>
      <c r="C39" s="604">
        <v>0</v>
      </c>
      <c r="D39" s="604">
        <v>61274.804000000004</v>
      </c>
      <c r="E39" s="605">
        <v>61274.804000000004</v>
      </c>
      <c r="F39" s="604">
        <v>0</v>
      </c>
      <c r="G39" s="604">
        <v>0</v>
      </c>
      <c r="H39" s="606">
        <v>0</v>
      </c>
    </row>
    <row r="40" spans="1:8" ht="15.75">
      <c r="A40" s="390">
        <v>10.199999999999999</v>
      </c>
      <c r="B40" s="427" t="s">
        <v>209</v>
      </c>
      <c r="C40" s="604">
        <v>0</v>
      </c>
      <c r="D40" s="604">
        <v>0</v>
      </c>
      <c r="E40" s="605">
        <v>0</v>
      </c>
      <c r="F40" s="604">
        <v>0</v>
      </c>
      <c r="G40" s="604">
        <v>3610</v>
      </c>
      <c r="H40" s="606">
        <v>3610</v>
      </c>
    </row>
    <row r="41" spans="1:8" ht="15.75">
      <c r="A41" s="390">
        <v>10.3</v>
      </c>
      <c r="B41" s="427" t="s">
        <v>212</v>
      </c>
      <c r="C41" s="604">
        <v>294665.03000000003</v>
      </c>
      <c r="D41" s="604">
        <v>222593.76990000001</v>
      </c>
      <c r="E41" s="605">
        <v>517258.79990000004</v>
      </c>
      <c r="F41" s="604">
        <v>17642</v>
      </c>
      <c r="G41" s="604">
        <v>161138</v>
      </c>
      <c r="H41" s="606">
        <v>178780</v>
      </c>
    </row>
    <row r="42" spans="1:8" ht="25.5">
      <c r="A42" s="390">
        <v>10.4</v>
      </c>
      <c r="B42" s="427" t="s">
        <v>213</v>
      </c>
      <c r="C42" s="604">
        <v>6648.75</v>
      </c>
      <c r="D42" s="604">
        <v>115123.90210000001</v>
      </c>
      <c r="E42" s="605">
        <v>121772.65210000001</v>
      </c>
      <c r="F42" s="604">
        <v>6931</v>
      </c>
      <c r="G42" s="604">
        <v>159530</v>
      </c>
      <c r="H42" s="606">
        <v>166460</v>
      </c>
    </row>
    <row r="43" spans="1:8" ht="16.5" thickBot="1">
      <c r="A43" s="390">
        <v>11</v>
      </c>
      <c r="B43" s="145" t="s">
        <v>210</v>
      </c>
      <c r="C43" s="604"/>
      <c r="D43" s="604"/>
      <c r="E43" s="605">
        <v>0</v>
      </c>
      <c r="F43" s="604"/>
      <c r="G43" s="604"/>
      <c r="H43" s="606">
        <v>0</v>
      </c>
    </row>
    <row r="44" spans="1:8" ht="15.75">
      <c r="C44" s="428"/>
      <c r="D44" s="428"/>
      <c r="E44" s="428"/>
      <c r="F44" s="428"/>
      <c r="G44" s="428"/>
      <c r="H44" s="428"/>
    </row>
    <row r="45" spans="1:8" ht="15.75">
      <c r="C45" s="428"/>
      <c r="D45" s="428"/>
      <c r="E45" s="428"/>
      <c r="F45" s="428"/>
      <c r="G45" s="428"/>
      <c r="H45" s="428"/>
    </row>
    <row r="46" spans="1:8" ht="15.75">
      <c r="C46" s="428"/>
      <c r="D46" s="428"/>
      <c r="E46" s="428"/>
      <c r="F46" s="428"/>
      <c r="G46" s="428"/>
      <c r="H46" s="428"/>
    </row>
    <row r="47" spans="1:8" ht="15.75">
      <c r="C47" s="428"/>
      <c r="D47" s="428"/>
      <c r="E47" s="428"/>
      <c r="F47" s="428"/>
      <c r="G47" s="428"/>
      <c r="H47" s="428"/>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C16" sqref="C16"/>
    </sheetView>
  </sheetViews>
  <sheetFormatPr defaultColWidth="9.140625" defaultRowHeight="12.75"/>
  <cols>
    <col min="1" max="1" width="9.5703125" style="4" bestFit="1" customWidth="1"/>
    <col min="2" max="2" width="93.5703125" style="4" customWidth="1"/>
    <col min="3" max="4" width="10.7109375" style="4" customWidth="1"/>
    <col min="5" max="11" width="9.7109375" style="17" customWidth="1"/>
    <col min="12" max="16384" width="9.140625" style="17"/>
  </cols>
  <sheetData>
    <row r="1" spans="1:8">
      <c r="A1" s="2" t="s">
        <v>30</v>
      </c>
      <c r="B1" s="3" t="str">
        <f>'Info '!C2</f>
        <v>JSC Ziraat Bank Georgia</v>
      </c>
      <c r="C1" s="3"/>
    </row>
    <row r="2" spans="1:8">
      <c r="A2" s="2" t="s">
        <v>31</v>
      </c>
      <c r="B2" s="630">
        <f>'1. key ratios '!B2</f>
        <v>45565</v>
      </c>
      <c r="C2" s="6"/>
      <c r="D2" s="7"/>
      <c r="E2" s="20"/>
      <c r="F2" s="20"/>
      <c r="G2" s="20"/>
      <c r="H2" s="20"/>
    </row>
    <row r="3" spans="1:8">
      <c r="A3" s="2"/>
      <c r="B3" s="3"/>
      <c r="C3" s="6"/>
      <c r="D3" s="7"/>
      <c r="E3" s="20"/>
      <c r="F3" s="20"/>
      <c r="G3" s="20"/>
      <c r="H3" s="20"/>
    </row>
    <row r="4" spans="1:8" ht="15" customHeight="1" thickBot="1">
      <c r="A4" s="7" t="s">
        <v>96</v>
      </c>
      <c r="B4" s="91" t="s">
        <v>187</v>
      </c>
      <c r="C4" s="21" t="s">
        <v>35</v>
      </c>
      <c r="E4" s="20"/>
      <c r="F4" s="20"/>
      <c r="G4" s="20"/>
      <c r="H4" s="20"/>
    </row>
    <row r="5" spans="1:8" ht="15" customHeight="1">
      <c r="A5" s="169" t="s">
        <v>6</v>
      </c>
      <c r="B5" s="170"/>
      <c r="C5" s="327" t="str">
        <f>INT((MONTH($B$2))/3)&amp;"Q"&amp;"-"&amp;YEAR($B$2)</f>
        <v>3Q-2024</v>
      </c>
      <c r="D5" s="327" t="str">
        <f>IF(INT(MONTH($B$2))=3, "4"&amp;"Q"&amp;"-"&amp;YEAR($B$2)-1, IF(INT(MONTH($B$2))=6, "1"&amp;"Q"&amp;"-"&amp;YEAR($B$2), IF(INT(MONTH($B$2))=9, "2"&amp;"Q"&amp;"-"&amp;YEAR($B$2),IF(INT(MONTH($B$2))=12, "3"&amp;"Q"&amp;"-"&amp;YEAR($B$2), 0))))</f>
        <v>2Q-2024</v>
      </c>
      <c r="E5" s="327" t="str">
        <f>IF(INT(MONTH($B$2))=3, "3"&amp;"Q"&amp;"-"&amp;YEAR($B$2)-1, IF(INT(MONTH($B$2))=6, "4"&amp;"Q"&amp;"-"&amp;YEAR($B$2)-1, IF(INT(MONTH($B$2))=9, "1"&amp;"Q"&amp;"-"&amp;YEAR($B$2),IF(INT(MONTH($B$2))=12, "2"&amp;"Q"&amp;"-"&amp;YEAR($B$2), 0))))</f>
        <v>1Q-2024</v>
      </c>
      <c r="F5" s="327" t="str">
        <f>IF(INT(MONTH($B$2))=3, "2"&amp;"Q"&amp;"-"&amp;YEAR($B$2)-1, IF(INT(MONTH($B$2))=6, "3"&amp;"Q"&amp;"-"&amp;YEAR($B$2)-1, IF(INT(MONTH($B$2))=9, "4"&amp;"Q"&amp;"-"&amp;YEAR($B$2)-1,IF(INT(MONTH($B$2))=12, "1"&amp;"Q"&amp;"-"&amp;YEAR($B$2), 0))))</f>
        <v>4Q-2023</v>
      </c>
      <c r="G5" s="328" t="str">
        <f>IF(INT(MONTH($B$2))=3, "1"&amp;"Q"&amp;"-"&amp;YEAR($B$2)-1, IF(INT(MONTH($B$2))=6, "2"&amp;"Q"&amp;"-"&amp;YEAR($B$2)-1, IF(INT(MONTH($B$2))=9, "3"&amp;"Q"&amp;"-"&amp;YEAR($B$2)-1,IF(INT(MONTH($B$2))=12, "4"&amp;"Q"&amp;"-"&amp;YEAR($B$2)-1, 0))))</f>
        <v>3Q-2023</v>
      </c>
    </row>
    <row r="6" spans="1:8" ht="15" customHeight="1">
      <c r="A6" s="22">
        <v>1</v>
      </c>
      <c r="B6" s="262" t="s">
        <v>191</v>
      </c>
      <c r="C6" s="705">
        <f>C7+C9+C10</f>
        <v>229676844.95133001</v>
      </c>
      <c r="D6" s="705">
        <f t="shared" ref="D6:G6" si="0">D7+D9+D10</f>
        <v>217020538.44055998</v>
      </c>
      <c r="E6" s="705">
        <f t="shared" si="0"/>
        <v>208909184.12862998</v>
      </c>
      <c r="F6" s="705">
        <f t="shared" si="0"/>
        <v>204434072.45705998</v>
      </c>
      <c r="G6" s="705">
        <f t="shared" si="0"/>
        <v>203112661</v>
      </c>
    </row>
    <row r="7" spans="1:8" ht="15" customHeight="1">
      <c r="A7" s="22">
        <v>1.1000000000000001</v>
      </c>
      <c r="B7" s="262" t="s">
        <v>354</v>
      </c>
      <c r="C7" s="607">
        <v>199853140.43365002</v>
      </c>
      <c r="D7" s="608">
        <v>189737559.16589999</v>
      </c>
      <c r="E7" s="607">
        <v>183966735.84994999</v>
      </c>
      <c r="F7" s="607">
        <v>176008312.48369998</v>
      </c>
      <c r="G7" s="325">
        <v>174834680</v>
      </c>
    </row>
    <row r="8" spans="1:8">
      <c r="A8" s="22" t="s">
        <v>14</v>
      </c>
      <c r="B8" s="262" t="s">
        <v>95</v>
      </c>
      <c r="C8" s="607"/>
      <c r="D8" s="608"/>
      <c r="E8" s="607"/>
      <c r="F8" s="607"/>
      <c r="G8" s="325"/>
    </row>
    <row r="9" spans="1:8" ht="15" customHeight="1">
      <c r="A9" s="22">
        <v>1.2</v>
      </c>
      <c r="B9" s="263" t="s">
        <v>94</v>
      </c>
      <c r="C9" s="607">
        <v>29823704.517680001</v>
      </c>
      <c r="D9" s="608">
        <v>27282979.274659999</v>
      </c>
      <c r="E9" s="607">
        <v>24942448.27868</v>
      </c>
      <c r="F9" s="607">
        <v>28425759.973359998</v>
      </c>
      <c r="G9" s="325">
        <v>28277981</v>
      </c>
    </row>
    <row r="10" spans="1:8" ht="15" customHeight="1">
      <c r="A10" s="22">
        <v>1.3</v>
      </c>
      <c r="B10" s="262" t="s">
        <v>28</v>
      </c>
      <c r="C10" s="607">
        <v>0</v>
      </c>
      <c r="D10" s="608">
        <v>0</v>
      </c>
      <c r="E10" s="607">
        <v>0</v>
      </c>
      <c r="F10" s="607">
        <v>0</v>
      </c>
      <c r="G10" s="325">
        <v>0</v>
      </c>
    </row>
    <row r="11" spans="1:8" ht="15" customHeight="1">
      <c r="A11" s="22">
        <v>2</v>
      </c>
      <c r="B11" s="262" t="s">
        <v>188</v>
      </c>
      <c r="C11" s="607">
        <v>403705.02963498537</v>
      </c>
      <c r="D11" s="608">
        <v>203938.83232299873</v>
      </c>
      <c r="E11" s="607">
        <v>790279.32705599605</v>
      </c>
      <c r="F11" s="607">
        <v>465473.88037203415</v>
      </c>
      <c r="G11" s="325">
        <v>998400</v>
      </c>
    </row>
    <row r="12" spans="1:8" ht="15" customHeight="1">
      <c r="A12" s="22">
        <v>3</v>
      </c>
      <c r="B12" s="262" t="s">
        <v>189</v>
      </c>
      <c r="C12" s="607">
        <v>24452689</v>
      </c>
      <c r="D12" s="608">
        <v>24452689</v>
      </c>
      <c r="E12" s="607">
        <v>24452689</v>
      </c>
      <c r="F12" s="607">
        <v>20391120</v>
      </c>
      <c r="G12" s="325">
        <v>20391120</v>
      </c>
    </row>
    <row r="13" spans="1:8" ht="15" customHeight="1" thickBot="1">
      <c r="A13" s="24">
        <v>4</v>
      </c>
      <c r="B13" s="25" t="s">
        <v>190</v>
      </c>
      <c r="C13" s="264">
        <f>C6+C11+C12</f>
        <v>254533238.98096499</v>
      </c>
      <c r="D13" s="324">
        <f t="shared" ref="D13:G13" si="1">D6+D11+D12</f>
        <v>241677166.27288297</v>
      </c>
      <c r="E13" s="324">
        <f t="shared" si="1"/>
        <v>234152152.45568597</v>
      </c>
      <c r="F13" s="264">
        <f t="shared" si="1"/>
        <v>225290666.33743203</v>
      </c>
      <c r="G13" s="326">
        <f t="shared" si="1"/>
        <v>224502181</v>
      </c>
    </row>
    <row r="14" spans="1:8">
      <c r="B14" s="28"/>
    </row>
    <row r="15" spans="1:8" ht="25.5">
      <c r="B15" s="29" t="s">
        <v>355</v>
      </c>
    </row>
    <row r="16" spans="1:8">
      <c r="B16" s="29"/>
    </row>
    <row r="17" spans="1:4" ht="11.25">
      <c r="A17" s="17"/>
      <c r="B17" s="17"/>
      <c r="C17" s="17"/>
      <c r="D17" s="17"/>
    </row>
    <row r="18" spans="1:4" ht="11.25">
      <c r="A18" s="17"/>
      <c r="B18" s="17"/>
      <c r="C18" s="17"/>
      <c r="D18" s="17"/>
    </row>
    <row r="19" spans="1:4" ht="11.25">
      <c r="A19" s="17"/>
      <c r="B19" s="17"/>
      <c r="C19" s="17"/>
      <c r="D19" s="17"/>
    </row>
    <row r="20" spans="1:4" ht="11.25">
      <c r="A20" s="17"/>
      <c r="B20" s="17"/>
      <c r="C20" s="17"/>
      <c r="D20" s="17"/>
    </row>
    <row r="21" spans="1:4" ht="11.25">
      <c r="A21" s="17"/>
      <c r="B21" s="17"/>
      <c r="C21" s="17"/>
      <c r="D21" s="17"/>
    </row>
    <row r="22" spans="1:4" ht="11.25">
      <c r="A22" s="17"/>
      <c r="B22" s="17"/>
      <c r="C22" s="17"/>
      <c r="D22" s="17"/>
    </row>
    <row r="23" spans="1:4" ht="11.25">
      <c r="A23" s="17"/>
      <c r="B23" s="17"/>
      <c r="C23" s="17"/>
      <c r="D23" s="17"/>
    </row>
    <row r="24" spans="1:4" ht="11.25">
      <c r="A24" s="17"/>
      <c r="B24" s="17"/>
      <c r="C24" s="17"/>
      <c r="D24" s="17"/>
    </row>
    <row r="25" spans="1:4" ht="11.25">
      <c r="A25" s="17"/>
      <c r="B25" s="17"/>
      <c r="C25" s="17"/>
      <c r="D25" s="17"/>
    </row>
    <row r="26" spans="1:4" ht="11.25">
      <c r="A26" s="17"/>
      <c r="B26" s="17"/>
      <c r="C26" s="17"/>
      <c r="D26" s="17"/>
    </row>
    <row r="27" spans="1:4" ht="11.25">
      <c r="A27" s="17"/>
      <c r="B27" s="17"/>
      <c r="C27" s="17"/>
      <c r="D27" s="17"/>
    </row>
    <row r="28" spans="1:4" ht="11.25">
      <c r="A28" s="17"/>
      <c r="B28" s="17"/>
      <c r="C28" s="17"/>
      <c r="D28" s="17"/>
    </row>
    <row r="29" spans="1:4" ht="11.25">
      <c r="A29" s="17"/>
      <c r="B29" s="17"/>
      <c r="C29" s="17"/>
      <c r="D29"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E32" sqref="E32"/>
    </sheetView>
  </sheetViews>
  <sheetFormatPr defaultColWidth="9.140625" defaultRowHeight="14.25"/>
  <cols>
    <col min="1" max="1" width="9.5703125" style="4" bestFit="1" customWidth="1"/>
    <col min="2" max="2" width="57.28515625" style="4" customWidth="1"/>
    <col min="3" max="3" width="42.5703125" style="4" customWidth="1"/>
    <col min="4" max="16384" width="9.140625" style="5"/>
  </cols>
  <sheetData>
    <row r="1" spans="1:8">
      <c r="A1" s="2" t="s">
        <v>30</v>
      </c>
      <c r="B1" s="3" t="str">
        <f>'Info '!C2</f>
        <v>JSC Ziraat Bank Georgia</v>
      </c>
    </row>
    <row r="2" spans="1:8">
      <c r="A2" s="2" t="s">
        <v>31</v>
      </c>
      <c r="B2" s="630">
        <f>'1. key ratios '!B2</f>
        <v>45565</v>
      </c>
    </row>
    <row r="4" spans="1:8" ht="27.95" customHeight="1" thickBot="1">
      <c r="A4" s="30" t="s">
        <v>41</v>
      </c>
      <c r="B4" s="31" t="s">
        <v>163</v>
      </c>
      <c r="C4" s="32"/>
    </row>
    <row r="5" spans="1:8">
      <c r="A5" s="33"/>
      <c r="B5" s="322" t="s">
        <v>42</v>
      </c>
      <c r="C5" s="323" t="s">
        <v>368</v>
      </c>
    </row>
    <row r="6" spans="1:8">
      <c r="A6" s="34">
        <v>1</v>
      </c>
      <c r="B6" s="623" t="s">
        <v>713</v>
      </c>
      <c r="C6" s="624" t="s">
        <v>712</v>
      </c>
    </row>
    <row r="7" spans="1:8">
      <c r="A7" s="34">
        <v>2</v>
      </c>
      <c r="B7" s="623" t="s">
        <v>727</v>
      </c>
      <c r="C7" s="624" t="s">
        <v>714</v>
      </c>
    </row>
    <row r="8" spans="1:8">
      <c r="A8" s="34">
        <v>3</v>
      </c>
      <c r="B8" s="623" t="s">
        <v>734</v>
      </c>
      <c r="C8" s="624" t="s">
        <v>714</v>
      </c>
    </row>
    <row r="9" spans="1:8">
      <c r="A9" s="34">
        <v>4</v>
      </c>
      <c r="B9" s="623" t="s">
        <v>715</v>
      </c>
      <c r="C9" s="624" t="s">
        <v>716</v>
      </c>
    </row>
    <row r="10" spans="1:8">
      <c r="A10" s="34">
        <v>5</v>
      </c>
      <c r="B10" s="623" t="s">
        <v>717</v>
      </c>
      <c r="C10" s="624" t="s">
        <v>716</v>
      </c>
    </row>
    <row r="11" spans="1:8">
      <c r="A11" s="34">
        <v>6</v>
      </c>
      <c r="B11" s="623"/>
      <c r="C11" s="624"/>
    </row>
    <row r="12" spans="1:8">
      <c r="A12" s="34">
        <v>7</v>
      </c>
      <c r="B12" s="623"/>
      <c r="C12" s="624"/>
      <c r="H12" s="37"/>
    </row>
    <row r="13" spans="1:8">
      <c r="A13" s="34">
        <v>8</v>
      </c>
      <c r="B13" s="623"/>
      <c r="C13" s="624"/>
    </row>
    <row r="14" spans="1:8">
      <c r="A14" s="34">
        <v>9</v>
      </c>
      <c r="B14" s="623"/>
      <c r="C14" s="624"/>
    </row>
    <row r="15" spans="1:8">
      <c r="A15" s="34">
        <v>10</v>
      </c>
      <c r="B15" s="623"/>
      <c r="C15" s="624"/>
    </row>
    <row r="16" spans="1:8">
      <c r="A16" s="34"/>
      <c r="B16" s="625"/>
      <c r="C16" s="626"/>
    </row>
    <row r="17" spans="1:3">
      <c r="A17" s="34"/>
      <c r="B17" s="627" t="s">
        <v>43</v>
      </c>
      <c r="C17" s="628" t="s">
        <v>369</v>
      </c>
    </row>
    <row r="18" spans="1:3">
      <c r="A18" s="34">
        <v>1</v>
      </c>
      <c r="B18" s="623" t="s">
        <v>718</v>
      </c>
      <c r="C18" s="629" t="s">
        <v>742</v>
      </c>
    </row>
    <row r="19" spans="1:3">
      <c r="A19" s="34">
        <v>2</v>
      </c>
      <c r="B19" s="623" t="s">
        <v>719</v>
      </c>
      <c r="C19" s="629" t="s">
        <v>720</v>
      </c>
    </row>
    <row r="20" spans="1:3">
      <c r="A20" s="34">
        <v>3</v>
      </c>
      <c r="B20" s="623" t="s">
        <v>735</v>
      </c>
      <c r="C20" s="629" t="s">
        <v>736</v>
      </c>
    </row>
    <row r="21" spans="1:3">
      <c r="A21" s="34">
        <v>4</v>
      </c>
      <c r="B21" s="623"/>
      <c r="C21" s="629"/>
    </row>
    <row r="22" spans="1:3">
      <c r="A22" s="34">
        <v>5</v>
      </c>
      <c r="B22" s="35"/>
      <c r="C22" s="38"/>
    </row>
    <row r="23" spans="1:3">
      <c r="A23" s="34">
        <v>6</v>
      </c>
      <c r="B23" s="35"/>
      <c r="C23" s="38"/>
    </row>
    <row r="24" spans="1:3">
      <c r="A24" s="34">
        <v>7</v>
      </c>
      <c r="B24" s="35"/>
      <c r="C24" s="38"/>
    </row>
    <row r="25" spans="1:3">
      <c r="A25" s="34">
        <v>8</v>
      </c>
      <c r="B25" s="35"/>
      <c r="C25" s="38"/>
    </row>
    <row r="26" spans="1:3">
      <c r="A26" s="34">
        <v>9</v>
      </c>
      <c r="B26" s="35"/>
      <c r="C26" s="38"/>
    </row>
    <row r="27" spans="1:3" ht="15.75" customHeight="1">
      <c r="A27" s="34">
        <v>10</v>
      </c>
      <c r="B27" s="35"/>
      <c r="C27" s="39"/>
    </row>
    <row r="28" spans="1:3" ht="15.75" customHeight="1">
      <c r="A28" s="34"/>
      <c r="B28" s="35"/>
      <c r="C28" s="39"/>
    </row>
    <row r="29" spans="1:3" ht="30" customHeight="1">
      <c r="A29" s="34"/>
      <c r="B29" s="731" t="s">
        <v>44</v>
      </c>
      <c r="C29" s="732"/>
    </row>
    <row r="30" spans="1:3">
      <c r="A30" s="34">
        <v>1</v>
      </c>
      <c r="B30" s="623" t="s">
        <v>721</v>
      </c>
      <c r="C30" s="631">
        <v>1</v>
      </c>
    </row>
    <row r="31" spans="1:3" ht="15.75" customHeight="1">
      <c r="A31" s="34"/>
      <c r="B31" s="35"/>
      <c r="C31" s="36"/>
    </row>
    <row r="32" spans="1:3" ht="29.25" customHeight="1">
      <c r="A32" s="34"/>
      <c r="B32" s="731" t="s">
        <v>45</v>
      </c>
      <c r="C32" s="732"/>
    </row>
    <row r="33" spans="1:3">
      <c r="A33" s="34">
        <v>1</v>
      </c>
      <c r="B33" s="35" t="s">
        <v>744</v>
      </c>
      <c r="C33" s="631">
        <v>1</v>
      </c>
    </row>
    <row r="34" spans="1:3" ht="15" thickBot="1">
      <c r="A34" s="40"/>
      <c r="B34" s="41"/>
      <c r="C34" s="42"/>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zoomScale="90" zoomScaleNormal="90" workbookViewId="0">
      <pane xSplit="1" ySplit="5" topLeftCell="B6" activePane="bottomRight" state="frozen"/>
      <selection activeCell="B61" sqref="B61"/>
      <selection pane="topRight" activeCell="B61" sqref="B61"/>
      <selection pane="bottomLeft" activeCell="B61" sqref="B61"/>
      <selection pane="bottomRight" activeCell="E37" sqref="C8:E37"/>
    </sheetView>
  </sheetViews>
  <sheetFormatPr defaultColWidth="9.140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7">
      <c r="A1" s="207" t="s">
        <v>30</v>
      </c>
      <c r="B1" s="3" t="str">
        <f>'Info '!C2</f>
        <v>JSC Ziraat Bank Georgia</v>
      </c>
      <c r="C1" s="53"/>
      <c r="D1" s="53"/>
      <c r="E1" s="53"/>
      <c r="F1" s="15"/>
    </row>
    <row r="2" spans="1:7" s="43" customFormat="1" ht="15.75" customHeight="1">
      <c r="A2" s="207" t="s">
        <v>31</v>
      </c>
      <c r="B2" s="630">
        <f>'1. key ratios '!B2</f>
        <v>45565</v>
      </c>
    </row>
    <row r="3" spans="1:7" s="43" customFormat="1" ht="15.75" customHeight="1">
      <c r="A3" s="207"/>
    </row>
    <row r="4" spans="1:7" s="43" customFormat="1" ht="15.75" customHeight="1" thickBot="1">
      <c r="A4" s="208" t="s">
        <v>99</v>
      </c>
      <c r="B4" s="737" t="s">
        <v>224</v>
      </c>
      <c r="C4" s="738"/>
      <c r="D4" s="738"/>
      <c r="E4" s="738"/>
    </row>
    <row r="5" spans="1:7" s="47" customFormat="1" ht="17.45" customHeight="1">
      <c r="A5" s="154"/>
      <c r="B5" s="155"/>
      <c r="C5" s="45" t="s">
        <v>0</v>
      </c>
      <c r="D5" s="45" t="s">
        <v>1</v>
      </c>
      <c r="E5" s="46" t="s">
        <v>2</v>
      </c>
    </row>
    <row r="6" spans="1:7" s="15" customFormat="1" ht="14.45" customHeight="1">
      <c r="A6" s="209"/>
      <c r="B6" s="733" t="s">
        <v>231</v>
      </c>
      <c r="C6" s="733" t="s">
        <v>657</v>
      </c>
      <c r="D6" s="735" t="s">
        <v>98</v>
      </c>
      <c r="E6" s="736"/>
      <c r="G6" s="5"/>
    </row>
    <row r="7" spans="1:7" s="15" customFormat="1" ht="99.6" customHeight="1">
      <c r="A7" s="209"/>
      <c r="B7" s="734"/>
      <c r="C7" s="733"/>
      <c r="D7" s="246" t="s">
        <v>97</v>
      </c>
      <c r="E7" s="247" t="s">
        <v>232</v>
      </c>
      <c r="G7" s="5"/>
    </row>
    <row r="8" spans="1:7" ht="21">
      <c r="A8" s="375">
        <v>1</v>
      </c>
      <c r="B8" s="376" t="s">
        <v>558</v>
      </c>
      <c r="C8" s="693">
        <v>67406771.817099988</v>
      </c>
      <c r="D8" s="694">
        <v>0</v>
      </c>
      <c r="E8" s="693">
        <v>67406771.817099988</v>
      </c>
      <c r="F8" s="15"/>
    </row>
    <row r="9" spans="1:7" ht="15">
      <c r="A9" s="375">
        <v>1.1000000000000001</v>
      </c>
      <c r="B9" s="377" t="s">
        <v>559</v>
      </c>
      <c r="C9" s="695">
        <v>10114243.0381</v>
      </c>
      <c r="D9" s="694"/>
      <c r="E9" s="695">
        <v>10114243.0381</v>
      </c>
      <c r="F9" s="15"/>
    </row>
    <row r="10" spans="1:7" ht="15">
      <c r="A10" s="375">
        <v>1.2</v>
      </c>
      <c r="B10" s="377" t="s">
        <v>560</v>
      </c>
      <c r="C10" s="695">
        <v>29709499.483499996</v>
      </c>
      <c r="D10" s="694"/>
      <c r="E10" s="695">
        <v>29709499.483499996</v>
      </c>
      <c r="F10" s="15"/>
    </row>
    <row r="11" spans="1:7" ht="15">
      <c r="A11" s="375">
        <v>1.3</v>
      </c>
      <c r="B11" s="377" t="s">
        <v>561</v>
      </c>
      <c r="C11" s="695">
        <v>27583029.295500003</v>
      </c>
      <c r="D11" s="694"/>
      <c r="E11" s="695">
        <v>27583029.295500003</v>
      </c>
      <c r="F11" s="15"/>
    </row>
    <row r="12" spans="1:7" ht="15">
      <c r="A12" s="375">
        <v>2</v>
      </c>
      <c r="B12" s="378" t="s">
        <v>562</v>
      </c>
      <c r="C12" s="695">
        <v>0</v>
      </c>
      <c r="D12" s="694"/>
      <c r="E12" s="695">
        <v>0</v>
      </c>
      <c r="F12" s="15"/>
    </row>
    <row r="13" spans="1:7" ht="15">
      <c r="A13" s="375">
        <v>2.1</v>
      </c>
      <c r="B13" s="379" t="s">
        <v>563</v>
      </c>
      <c r="C13" s="695">
        <v>0</v>
      </c>
      <c r="D13" s="694"/>
      <c r="E13" s="695">
        <v>0</v>
      </c>
      <c r="F13" s="15"/>
    </row>
    <row r="14" spans="1:7" ht="21">
      <c r="A14" s="375">
        <v>3</v>
      </c>
      <c r="B14" s="380" t="s">
        <v>564</v>
      </c>
      <c r="C14" s="695">
        <v>0</v>
      </c>
      <c r="D14" s="694"/>
      <c r="E14" s="695">
        <v>0</v>
      </c>
      <c r="F14" s="15"/>
    </row>
    <row r="15" spans="1:7" ht="21">
      <c r="A15" s="375">
        <v>4</v>
      </c>
      <c r="B15" s="381" t="s">
        <v>565</v>
      </c>
      <c r="C15" s="695">
        <v>0</v>
      </c>
      <c r="D15" s="694"/>
      <c r="E15" s="695">
        <v>0</v>
      </c>
      <c r="F15" s="15"/>
    </row>
    <row r="16" spans="1:7" ht="21">
      <c r="A16" s="375">
        <v>5</v>
      </c>
      <c r="B16" s="382" t="s">
        <v>566</v>
      </c>
      <c r="C16" s="696">
        <v>0</v>
      </c>
      <c r="D16" s="694">
        <v>0</v>
      </c>
      <c r="E16" s="696">
        <v>0</v>
      </c>
      <c r="F16" s="15"/>
    </row>
    <row r="17" spans="1:6" ht="15">
      <c r="A17" s="375">
        <v>5.0999999999999996</v>
      </c>
      <c r="B17" s="383" t="s">
        <v>567</v>
      </c>
      <c r="C17" s="695">
        <v>0</v>
      </c>
      <c r="D17" s="694"/>
      <c r="E17" s="695">
        <v>0</v>
      </c>
      <c r="F17" s="15"/>
    </row>
    <row r="18" spans="1:6" ht="15">
      <c r="A18" s="375">
        <v>5.2</v>
      </c>
      <c r="B18" s="383" t="s">
        <v>568</v>
      </c>
      <c r="C18" s="695">
        <v>0</v>
      </c>
      <c r="D18" s="694"/>
      <c r="E18" s="695">
        <v>0</v>
      </c>
      <c r="F18" s="15"/>
    </row>
    <row r="19" spans="1:6" ht="15">
      <c r="A19" s="375">
        <v>5.3</v>
      </c>
      <c r="B19" s="384" t="s">
        <v>569</v>
      </c>
      <c r="C19" s="695">
        <v>0</v>
      </c>
      <c r="D19" s="694"/>
      <c r="E19" s="695">
        <v>0</v>
      </c>
      <c r="F19" s="15"/>
    </row>
    <row r="20" spans="1:6" ht="15">
      <c r="A20" s="375">
        <v>6</v>
      </c>
      <c r="B20" s="380" t="s">
        <v>570</v>
      </c>
      <c r="C20" s="696">
        <v>154002665.1376</v>
      </c>
      <c r="D20" s="694">
        <v>0</v>
      </c>
      <c r="E20" s="696">
        <v>154002665.1376</v>
      </c>
      <c r="F20" s="15"/>
    </row>
    <row r="21" spans="1:6" ht="15">
      <c r="A21" s="375">
        <v>6.1</v>
      </c>
      <c r="B21" s="383" t="s">
        <v>568</v>
      </c>
      <c r="C21" s="695">
        <v>2338377.61</v>
      </c>
      <c r="D21" s="697"/>
      <c r="E21" s="695">
        <v>2338377.61</v>
      </c>
      <c r="F21" s="15"/>
    </row>
    <row r="22" spans="1:6" ht="15">
      <c r="A22" s="375">
        <v>6.2</v>
      </c>
      <c r="B22" s="384" t="s">
        <v>569</v>
      </c>
      <c r="C22" s="695">
        <v>151664287.52759999</v>
      </c>
      <c r="D22" s="697"/>
      <c r="E22" s="695">
        <v>151664287.52759999</v>
      </c>
      <c r="F22" s="15"/>
    </row>
    <row r="23" spans="1:6" ht="21">
      <c r="A23" s="375">
        <v>7</v>
      </c>
      <c r="B23" s="378" t="s">
        <v>571</v>
      </c>
      <c r="C23" s="695">
        <v>0</v>
      </c>
      <c r="D23" s="697"/>
      <c r="E23" s="695">
        <v>0</v>
      </c>
      <c r="F23" s="15"/>
    </row>
    <row r="24" spans="1:6" ht="21">
      <c r="A24" s="375">
        <v>8</v>
      </c>
      <c r="B24" s="385" t="s">
        <v>572</v>
      </c>
      <c r="C24" s="695">
        <v>0</v>
      </c>
      <c r="D24" s="697"/>
      <c r="E24" s="695">
        <v>0</v>
      </c>
      <c r="F24" s="15"/>
    </row>
    <row r="25" spans="1:6" ht="15">
      <c r="A25" s="375">
        <v>9</v>
      </c>
      <c r="B25" s="381" t="s">
        <v>573</v>
      </c>
      <c r="C25" s="698">
        <v>4210850.51</v>
      </c>
      <c r="D25" s="697">
        <v>0</v>
      </c>
      <c r="E25" s="698">
        <v>4210850.51</v>
      </c>
      <c r="F25" s="15"/>
    </row>
    <row r="26" spans="1:6" ht="15">
      <c r="A26" s="375">
        <v>9.1</v>
      </c>
      <c r="B26" s="383" t="s">
        <v>574</v>
      </c>
      <c r="C26" s="695">
        <v>4210850.51</v>
      </c>
      <c r="D26" s="697"/>
      <c r="E26" s="695">
        <v>4210850.51</v>
      </c>
      <c r="F26" s="15"/>
    </row>
    <row r="27" spans="1:6" ht="15">
      <c r="A27" s="375">
        <v>9.1999999999999993</v>
      </c>
      <c r="B27" s="383" t="s">
        <v>575</v>
      </c>
      <c r="C27" s="695">
        <v>0</v>
      </c>
      <c r="D27" s="697"/>
      <c r="E27" s="695">
        <v>0</v>
      </c>
      <c r="F27" s="15"/>
    </row>
    <row r="28" spans="1:6" ht="15">
      <c r="A28" s="375">
        <v>10</v>
      </c>
      <c r="B28" s="381" t="s">
        <v>576</v>
      </c>
      <c r="C28" s="698">
        <v>764832.47</v>
      </c>
      <c r="D28" s="697">
        <v>764832.47</v>
      </c>
      <c r="E28" s="698">
        <v>0</v>
      </c>
      <c r="F28" s="15"/>
    </row>
    <row r="29" spans="1:6" ht="15">
      <c r="A29" s="375">
        <v>10.1</v>
      </c>
      <c r="B29" s="383" t="s">
        <v>577</v>
      </c>
      <c r="C29" s="695">
        <v>0</v>
      </c>
      <c r="D29" s="697"/>
      <c r="E29" s="695">
        <v>0</v>
      </c>
      <c r="F29" s="15"/>
    </row>
    <row r="30" spans="1:6" ht="15">
      <c r="A30" s="375">
        <v>10.199999999999999</v>
      </c>
      <c r="B30" s="383" t="s">
        <v>578</v>
      </c>
      <c r="C30" s="695">
        <v>764832.47</v>
      </c>
      <c r="D30" s="697">
        <v>764832.47</v>
      </c>
      <c r="E30" s="695">
        <v>0</v>
      </c>
      <c r="F30" s="15"/>
    </row>
    <row r="31" spans="1:6" ht="15">
      <c r="A31" s="375">
        <v>11</v>
      </c>
      <c r="B31" s="381" t="s">
        <v>579</v>
      </c>
      <c r="C31" s="698">
        <v>1328863.5</v>
      </c>
      <c r="D31" s="697">
        <v>0</v>
      </c>
      <c r="E31" s="698">
        <v>1328863.5</v>
      </c>
      <c r="F31" s="15"/>
    </row>
    <row r="32" spans="1:6" ht="15">
      <c r="A32" s="375">
        <v>11.1</v>
      </c>
      <c r="B32" s="383" t="s">
        <v>580</v>
      </c>
      <c r="C32" s="695">
        <v>1328863.5</v>
      </c>
      <c r="D32" s="697"/>
      <c r="E32" s="695">
        <v>1328863.5</v>
      </c>
      <c r="F32" s="15"/>
    </row>
    <row r="33" spans="1:7" ht="15">
      <c r="A33" s="375">
        <v>11.2</v>
      </c>
      <c r="B33" s="383" t="s">
        <v>581</v>
      </c>
      <c r="C33" s="695">
        <v>0</v>
      </c>
      <c r="D33" s="697"/>
      <c r="E33" s="695">
        <v>0</v>
      </c>
      <c r="F33" s="15"/>
    </row>
    <row r="34" spans="1:7" ht="15">
      <c r="A34" s="375">
        <v>13</v>
      </c>
      <c r="B34" s="381" t="s">
        <v>582</v>
      </c>
      <c r="C34" s="693">
        <v>6458823.0238000005</v>
      </c>
      <c r="D34" s="697"/>
      <c r="E34" s="693">
        <v>6458823.0238000005</v>
      </c>
      <c r="F34" s="15"/>
    </row>
    <row r="35" spans="1:7" ht="15">
      <c r="A35" s="375">
        <v>13.1</v>
      </c>
      <c r="B35" s="386" t="s">
        <v>583</v>
      </c>
      <c r="C35" s="695">
        <v>302210</v>
      </c>
      <c r="D35" s="697"/>
      <c r="E35" s="695">
        <v>302210</v>
      </c>
      <c r="F35" s="15"/>
    </row>
    <row r="36" spans="1:7" ht="15">
      <c r="A36" s="375">
        <v>13.2</v>
      </c>
      <c r="B36" s="386" t="s">
        <v>584</v>
      </c>
      <c r="C36" s="695">
        <v>0</v>
      </c>
      <c r="D36" s="697"/>
      <c r="E36" s="695">
        <v>0</v>
      </c>
      <c r="F36" s="15"/>
    </row>
    <row r="37" spans="1:7" ht="26.25" thickBot="1">
      <c r="A37" s="112"/>
      <c r="B37" s="210" t="s">
        <v>233</v>
      </c>
      <c r="C37" s="609">
        <v>234172806.45849997</v>
      </c>
      <c r="D37" s="609">
        <v>764832.47</v>
      </c>
      <c r="E37" s="610">
        <v>233407973.9885</v>
      </c>
    </row>
    <row r="38" spans="1:7">
      <c r="A38" s="5"/>
      <c r="B38" s="5"/>
      <c r="C38" s="5"/>
      <c r="D38" s="5"/>
      <c r="E38" s="5"/>
    </row>
    <row r="39" spans="1:7">
      <c r="A39" s="5"/>
      <c r="B39" s="5"/>
      <c r="C39" s="5"/>
      <c r="D39" s="5"/>
      <c r="E39" s="5"/>
    </row>
    <row r="41" spans="1:7" s="4" customFormat="1">
      <c r="B41" s="48"/>
      <c r="F41" s="5"/>
      <c r="G41" s="5"/>
    </row>
    <row r="42" spans="1:7" s="4" customFormat="1">
      <c r="B42" s="48"/>
      <c r="F42" s="5"/>
      <c r="G42" s="5"/>
    </row>
    <row r="43" spans="1:7" s="4" customFormat="1">
      <c r="B43" s="48"/>
      <c r="F43" s="5"/>
      <c r="G43" s="5"/>
    </row>
    <row r="44" spans="1:7" s="4" customFormat="1">
      <c r="B44" s="48"/>
      <c r="F44" s="5"/>
      <c r="G44" s="5"/>
    </row>
    <row r="45" spans="1:7" s="4" customFormat="1">
      <c r="B45" s="48"/>
      <c r="F45" s="5"/>
      <c r="G45" s="5"/>
    </row>
    <row r="46" spans="1:7" s="4" customFormat="1">
      <c r="B46" s="48"/>
      <c r="F46" s="5"/>
      <c r="G46" s="5"/>
    </row>
    <row r="47" spans="1:7" s="4" customFormat="1">
      <c r="B47" s="48"/>
      <c r="F47" s="5"/>
      <c r="G47" s="5"/>
    </row>
    <row r="48" spans="1:7" s="4" customFormat="1">
      <c r="B48" s="48"/>
      <c r="F48" s="5"/>
      <c r="G48" s="5"/>
    </row>
    <row r="49" spans="2:7" s="4" customFormat="1">
      <c r="B49" s="48"/>
      <c r="F49" s="5"/>
      <c r="G49" s="5"/>
    </row>
    <row r="50" spans="2:7" s="4" customFormat="1">
      <c r="B50" s="48"/>
      <c r="F50" s="5"/>
      <c r="G50" s="5"/>
    </row>
    <row r="51" spans="2:7" s="4" customFormat="1">
      <c r="B51" s="48"/>
      <c r="F51" s="5"/>
      <c r="G51" s="5"/>
    </row>
    <row r="52" spans="2:7" s="4" customFormat="1">
      <c r="B52" s="48"/>
      <c r="F52" s="5"/>
      <c r="G52" s="5"/>
    </row>
    <row r="53" spans="2:7" s="4" customFormat="1">
      <c r="B53" s="48"/>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Normal="100" workbookViewId="0">
      <pane xSplit="1" ySplit="4" topLeftCell="B5" activePane="bottomRight" state="frozen"/>
      <selection activeCell="B15" sqref="B15"/>
      <selection pane="topRight" activeCell="B15" sqref="B15"/>
      <selection pane="bottomLeft" activeCell="B15" sqref="B15"/>
      <selection pane="bottomRight" activeCell="C5" sqref="C5:C13"/>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30</v>
      </c>
      <c r="B1" s="3" t="str">
        <f>'Info '!C2</f>
        <v>JSC Ziraat Bank Georgia</v>
      </c>
    </row>
    <row r="2" spans="1:6" s="43" customFormat="1" ht="15.75" customHeight="1">
      <c r="A2" s="2" t="s">
        <v>31</v>
      </c>
      <c r="B2" s="630">
        <f>'1. key ratios '!B2</f>
        <v>45565</v>
      </c>
      <c r="C2" s="4"/>
      <c r="D2" s="4"/>
      <c r="E2" s="4"/>
      <c r="F2" s="4"/>
    </row>
    <row r="3" spans="1:6" s="43" customFormat="1" ht="15.75" customHeight="1">
      <c r="C3" s="4"/>
      <c r="D3" s="4"/>
      <c r="E3" s="4"/>
      <c r="F3" s="4"/>
    </row>
    <row r="4" spans="1:6" s="43" customFormat="1" ht="13.5" thickBot="1">
      <c r="A4" s="43" t="s">
        <v>46</v>
      </c>
      <c r="B4" s="211" t="s">
        <v>551</v>
      </c>
      <c r="C4" s="44" t="s">
        <v>35</v>
      </c>
      <c r="D4" s="4"/>
      <c r="E4" s="4"/>
      <c r="F4" s="4"/>
    </row>
    <row r="5" spans="1:6">
      <c r="A5" s="160">
        <v>1</v>
      </c>
      <c r="B5" s="212" t="s">
        <v>553</v>
      </c>
      <c r="C5" s="161">
        <v>233407973.9885</v>
      </c>
    </row>
    <row r="6" spans="1:6" s="162" customFormat="1" ht="15">
      <c r="A6" s="49">
        <v>2.1</v>
      </c>
      <c r="B6" s="157" t="s">
        <v>214</v>
      </c>
      <c r="C6" s="699">
        <v>61329076.026100002</v>
      </c>
    </row>
    <row r="7" spans="1:6" s="28" customFormat="1" outlineLevel="1">
      <c r="A7" s="22">
        <v>2.2000000000000002</v>
      </c>
      <c r="B7" s="23" t="s">
        <v>215</v>
      </c>
      <c r="C7" s="700"/>
    </row>
    <row r="8" spans="1:6" s="28" customFormat="1">
      <c r="A8" s="22">
        <v>3</v>
      </c>
      <c r="B8" s="158" t="s">
        <v>552</v>
      </c>
      <c r="C8" s="163">
        <v>294737050.01459998</v>
      </c>
    </row>
    <row r="9" spans="1:6" s="162" customFormat="1">
      <c r="A9" s="49">
        <v>4</v>
      </c>
      <c r="B9" s="51" t="s">
        <v>48</v>
      </c>
      <c r="C9" s="701">
        <v>0</v>
      </c>
    </row>
    <row r="10" spans="1:6" s="28" customFormat="1" ht="15" outlineLevel="1">
      <c r="A10" s="22">
        <v>5.0999999999999996</v>
      </c>
      <c r="B10" s="23" t="s">
        <v>216</v>
      </c>
      <c r="C10" s="702">
        <v>-31505371.508420002</v>
      </c>
    </row>
    <row r="11" spans="1:6" s="28" customFormat="1" outlineLevel="1">
      <c r="A11" s="22">
        <v>5.2</v>
      </c>
      <c r="B11" s="23" t="s">
        <v>217</v>
      </c>
      <c r="C11" s="700"/>
    </row>
    <row r="12" spans="1:6" s="28" customFormat="1">
      <c r="A12" s="22">
        <v>6</v>
      </c>
      <c r="B12" s="156" t="s">
        <v>356</v>
      </c>
      <c r="C12" s="700">
        <v>0</v>
      </c>
    </row>
    <row r="13" spans="1:6" s="28" customFormat="1" ht="13.5" thickBot="1">
      <c r="A13" s="24">
        <v>7</v>
      </c>
      <c r="B13" s="159" t="s">
        <v>177</v>
      </c>
      <c r="C13" s="164">
        <v>263231678.50617999</v>
      </c>
    </row>
    <row r="15" spans="1:6" ht="25.5">
      <c r="A15" s="176"/>
      <c r="B15" s="29" t="s">
        <v>357</v>
      </c>
    </row>
    <row r="16" spans="1:6">
      <c r="A16" s="176"/>
      <c r="B16" s="176"/>
    </row>
    <row r="17" spans="1:5" ht="15">
      <c r="A17" s="171"/>
      <c r="B17" s="172"/>
      <c r="C17" s="176"/>
      <c r="D17" s="176"/>
      <c r="E17" s="176"/>
    </row>
    <row r="18" spans="1:5" ht="15">
      <c r="A18" s="177"/>
      <c r="B18" s="178"/>
      <c r="C18" s="176"/>
      <c r="D18" s="176"/>
      <c r="E18" s="176"/>
    </row>
    <row r="19" spans="1:5">
      <c r="A19" s="179"/>
      <c r="B19" s="173"/>
      <c r="C19" s="176"/>
      <c r="D19" s="176"/>
      <c r="E19" s="176"/>
    </row>
    <row r="20" spans="1:5">
      <c r="A20" s="180"/>
      <c r="B20" s="174"/>
      <c r="C20" s="176"/>
      <c r="D20" s="176"/>
      <c r="E20" s="176"/>
    </row>
    <row r="21" spans="1:5">
      <c r="A21" s="180"/>
      <c r="B21" s="178"/>
      <c r="C21" s="176"/>
      <c r="D21" s="176"/>
      <c r="E21" s="176"/>
    </row>
    <row r="22" spans="1:5">
      <c r="A22" s="179"/>
      <c r="B22" s="175"/>
      <c r="C22" s="176"/>
      <c r="D22" s="176"/>
      <c r="E22" s="176"/>
    </row>
    <row r="23" spans="1:5">
      <c r="A23" s="180"/>
      <c r="B23" s="174"/>
      <c r="C23" s="176"/>
      <c r="D23" s="176"/>
      <c r="E23" s="176"/>
    </row>
    <row r="24" spans="1:5">
      <c r="A24" s="180"/>
      <c r="B24" s="174"/>
      <c r="C24" s="176"/>
      <c r="D24" s="176"/>
      <c r="E24" s="176"/>
    </row>
    <row r="25" spans="1:5">
      <c r="A25" s="180"/>
      <c r="B25" s="181"/>
      <c r="C25" s="176"/>
      <c r="D25" s="176"/>
      <c r="E25" s="176"/>
    </row>
    <row r="26" spans="1:5">
      <c r="A26" s="180"/>
      <c r="B26" s="178"/>
      <c r="C26" s="176"/>
      <c r="D26" s="176"/>
      <c r="E26" s="176"/>
    </row>
    <row r="27" spans="1:5">
      <c r="A27" s="176"/>
      <c r="B27" s="182"/>
      <c r="C27" s="176"/>
      <c r="D27" s="176"/>
      <c r="E27" s="176"/>
    </row>
    <row r="28" spans="1:5">
      <c r="A28" s="176"/>
      <c r="B28" s="182"/>
      <c r="C28" s="176"/>
      <c r="D28" s="176"/>
      <c r="E28" s="176"/>
    </row>
    <row r="29" spans="1:5">
      <c r="A29" s="176"/>
      <c r="B29" s="182"/>
      <c r="C29" s="176"/>
      <c r="D29" s="176"/>
      <c r="E29" s="176"/>
    </row>
    <row r="30" spans="1:5">
      <c r="A30" s="176"/>
      <c r="B30" s="182"/>
      <c r="C30" s="176"/>
      <c r="D30" s="176"/>
      <c r="E30" s="176"/>
    </row>
    <row r="31" spans="1:5">
      <c r="A31" s="176"/>
      <c r="B31" s="182"/>
      <c r="C31" s="176"/>
      <c r="D31" s="176"/>
      <c r="E31" s="176"/>
    </row>
    <row r="32" spans="1:5">
      <c r="A32" s="176"/>
      <c r="B32" s="182"/>
      <c r="C32" s="176"/>
      <c r="D32" s="176"/>
      <c r="E32" s="176"/>
    </row>
    <row r="33" spans="1:5">
      <c r="A33" s="176"/>
      <c r="B33" s="182"/>
      <c r="C33" s="176"/>
      <c r="D33" s="176"/>
      <c r="E33" s="176"/>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2026-03-12T14:26:54Z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