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620" tabRatio="919" firstSheet="10" activeTab="12"/>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U22" i="103" l="1"/>
  <c r="L22" i="103"/>
  <c r="G22" i="103"/>
  <c r="D22" i="103"/>
  <c r="C22" i="103"/>
  <c r="U15" i="103"/>
  <c r="T15" i="103"/>
  <c r="S15" i="103"/>
  <c r="R15" i="103"/>
  <c r="Q15" i="103"/>
  <c r="P15" i="103"/>
  <c r="O15" i="103"/>
  <c r="N15" i="103"/>
  <c r="M15" i="103"/>
  <c r="L15" i="103"/>
  <c r="K15" i="103"/>
  <c r="J15" i="103"/>
  <c r="I15" i="103"/>
  <c r="H15" i="103"/>
  <c r="G15" i="103"/>
  <c r="F15" i="103"/>
  <c r="E15" i="103"/>
  <c r="D15" i="103"/>
  <c r="C15" i="103"/>
  <c r="U8" i="103"/>
  <c r="T8" i="103"/>
  <c r="S8" i="103"/>
  <c r="R8" i="103"/>
  <c r="Q8" i="103"/>
  <c r="P8" i="103"/>
  <c r="O8" i="103"/>
  <c r="N8" i="103"/>
  <c r="M8" i="103"/>
  <c r="L8" i="103"/>
  <c r="K8" i="103"/>
  <c r="J8" i="103"/>
  <c r="I8" i="103"/>
  <c r="H8" i="103"/>
  <c r="G8" i="103"/>
  <c r="F8" i="103"/>
  <c r="E8" i="103"/>
  <c r="D8" i="103"/>
  <c r="C8" i="103"/>
  <c r="E37" i="97"/>
  <c r="G33" i="97"/>
  <c r="F33" i="97"/>
  <c r="F37" i="97" s="1"/>
  <c r="E33" i="97"/>
  <c r="D33" i="97"/>
  <c r="C33" i="97"/>
  <c r="G24" i="97"/>
  <c r="G37" i="97" s="1"/>
  <c r="F24" i="97"/>
  <c r="E24" i="97"/>
  <c r="D24" i="97"/>
  <c r="D37" i="97" s="1"/>
  <c r="C24" i="97"/>
  <c r="C37" i="97" s="1"/>
  <c r="G18" i="97"/>
  <c r="F18" i="97"/>
  <c r="E18" i="97"/>
  <c r="D18" i="97"/>
  <c r="C18" i="97"/>
  <c r="G14" i="97"/>
  <c r="F14" i="97"/>
  <c r="E14" i="97"/>
  <c r="D14" i="97"/>
  <c r="C14" i="97"/>
  <c r="G11" i="97"/>
  <c r="F11" i="97"/>
  <c r="E11" i="97"/>
  <c r="D11" i="97"/>
  <c r="C11" i="97"/>
  <c r="G8" i="97"/>
  <c r="G21" i="97" s="1"/>
  <c r="G39" i="97" s="1"/>
  <c r="F8" i="97"/>
  <c r="E8" i="97"/>
  <c r="D8" i="97"/>
  <c r="C8" i="97"/>
  <c r="H25" i="93"/>
  <c r="K25" i="93"/>
  <c r="J25" i="93"/>
  <c r="I25" i="93"/>
  <c r="G25" i="93"/>
  <c r="F25" i="93"/>
  <c r="C19" i="101" l="1"/>
  <c r="C12" i="101"/>
  <c r="C7" i="101"/>
  <c r="C6" i="86" l="1"/>
  <c r="C13" i="86" s="1"/>
  <c r="I43" i="83" l="1"/>
  <c r="B2" i="98" l="1"/>
  <c r="B2" i="97"/>
  <c r="B2" i="95"/>
  <c r="B2" i="92"/>
  <c r="B2" i="93"/>
  <c r="B2" i="91"/>
  <c r="B2" i="64"/>
  <c r="B2" i="90"/>
  <c r="B2" i="69"/>
  <c r="B2" i="94"/>
  <c r="B2" i="89"/>
  <c r="B2" i="73"/>
  <c r="B2" i="88"/>
  <c r="B2" i="52"/>
  <c r="B2" i="86"/>
  <c r="B2" i="75"/>
  <c r="C2" i="85"/>
  <c r="G6" i="86"/>
  <c r="G13" i="86" s="1"/>
  <c r="F6" i="86"/>
  <c r="F13" i="86" s="1"/>
  <c r="E6" i="86"/>
  <c r="E13" i="86" s="1"/>
  <c r="D6" i="86"/>
  <c r="D13" i="86" s="1"/>
  <c r="B2" i="107" l="1"/>
  <c r="B1" i="107"/>
  <c r="B1" i="106" l="1"/>
  <c r="B1" i="105"/>
  <c r="B1" i="104"/>
  <c r="B1" i="103"/>
  <c r="B1" i="102"/>
  <c r="B1" i="101"/>
  <c r="B1" i="100"/>
  <c r="B1" i="99"/>
  <c r="B1" i="98"/>
  <c r="B2" i="106" l="1"/>
  <c r="B2" i="105"/>
  <c r="B2" i="104"/>
  <c r="B2" i="103"/>
  <c r="B2" i="102"/>
  <c r="B2" i="101"/>
  <c r="B2" i="100"/>
  <c r="B2" i="99"/>
  <c r="D19" i="101"/>
  <c r="D12" i="101"/>
  <c r="D7" i="101"/>
  <c r="B1" i="97" l="1"/>
  <c r="B1" i="95" l="1"/>
  <c r="B1" i="92"/>
  <c r="B1" i="93"/>
  <c r="B1" i="64"/>
  <c r="B1" i="90"/>
  <c r="B1" i="69"/>
  <c r="B1" i="94"/>
  <c r="B1" i="89"/>
  <c r="B1" i="73"/>
  <c r="B1" i="88"/>
  <c r="B1" i="52"/>
  <c r="B1" i="86"/>
  <c r="B1" i="75"/>
  <c r="C1" i="85"/>
  <c r="B2" i="83"/>
  <c r="G5" i="86"/>
  <c r="F5" i="86"/>
  <c r="E5" i="86"/>
  <c r="D5" i="86"/>
  <c r="C5" i="86"/>
  <c r="B1" i="91" l="1"/>
  <c r="B1" i="85"/>
  <c r="B1" i="83"/>
  <c r="B1" i="84"/>
  <c r="N20" i="92" l="1"/>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 r="T21" i="64" l="1"/>
  <c r="U21" i="64"/>
  <c r="S21" i="64"/>
  <c r="C21" i="64"/>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<sst xmlns="http://schemas.openxmlformats.org/spreadsheetml/2006/main" count="1159" uniqueCount="771">
  <si>
    <t>a</t>
  </si>
  <si>
    <t>b</t>
  </si>
  <si>
    <t>c</t>
  </si>
  <si>
    <t>d</t>
  </si>
  <si>
    <t>e</t>
  </si>
  <si>
    <t>f</t>
  </si>
  <si>
    <t>N</t>
  </si>
  <si>
    <t xml:space="preserve">   </t>
  </si>
  <si>
    <t>g</t>
  </si>
  <si>
    <t>h</t>
  </si>
  <si>
    <t>i</t>
  </si>
  <si>
    <t>j</t>
  </si>
  <si>
    <t>k</t>
  </si>
  <si>
    <t>l</t>
  </si>
  <si>
    <t>%</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</si>
  <si>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</si>
  <si>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</si>
  <si>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</si>
  <si>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</si>
  <si>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</si>
  <si>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</si>
  <si>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</si>
  <si>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</si>
  <si>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</si>
  <si>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</si>
  <si>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</si>
  <si>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</si>
  <si>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</si>
  <si>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</si>
  <si>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</si>
  <si>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</si>
  <si>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</si>
  <si>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</si>
  <si>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</si>
  <si>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</si>
  <si>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</si>
  <si>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</si>
  <si>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</si>
  <si>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</si>
  <si>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</si>
  <si>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</si>
  <si>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</si>
  <si>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</si>
  <si>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</si>
  <si>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</si>
  <si>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</si>
  <si>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</si>
  <si>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</si>
  <si>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</si>
  <si>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</si>
  <si>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</si>
  <si>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</si>
  <si>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</si>
  <si>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</si>
  <si>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</si>
  <si>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</si>
  <si>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</si>
  <si>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</si>
  <si>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</si>
  <si>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</si>
  <si>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</si>
  <si>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</si>
  <si>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</si>
  <si>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</si>
  <si>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</si>
  <si>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</si>
  <si>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</si>
  <si>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</si>
  <si>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</si>
  <si>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</si>
  <si>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</si>
  <si>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</si>
  <si>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</si>
  <si>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</si>
  <si>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</si>
  <si>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</si>
  <si>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</si>
  <si>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</si>
  <si>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</si>
  <si>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</si>
  <si>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</si>
  <si>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</si>
  <si>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</si>
  <si>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</si>
  <si>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</si>
  <si>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</si>
  <si>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</si>
  <si>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</si>
  <si>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</si>
  <si>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</si>
  <si>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</si>
  <si>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</si>
  <si>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</si>
  <si>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</si>
  <si>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</si>
  <si>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</si>
  <si>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</si>
  <si>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</si>
  <si>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</si>
  <si>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</si>
  <si>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</si>
  <si>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</si>
  <si>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</si>
  <si>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</si>
  <si>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</si>
  <si>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</si>
  <si>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</si>
  <si>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</si>
  <si>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</si>
  <si>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</si>
  <si>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</si>
  <si>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</si>
  <si>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</si>
  <si>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</si>
  <si>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</si>
  <si>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</si>
  <si>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</si>
  <si>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</si>
  <si>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</si>
  <si>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</si>
  <si>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</si>
  <si>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</si>
  <si>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</si>
  <si>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</si>
  <si>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</si>
  <si>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</si>
  <si>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</si>
  <si>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</si>
  <si>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</si>
  <si>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</si>
  <si>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</si>
  <si>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</si>
  <si>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</si>
  <si>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</si>
  <si>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</si>
  <si>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</si>
  <si>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</si>
  <si>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</si>
  <si>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</si>
  <si>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</si>
  <si>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</si>
  <si>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</si>
  <si>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</si>
  <si>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</si>
  <si>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</si>
  <si>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</si>
  <si>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</si>
  <si>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</si>
  <si>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</si>
  <si>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</si>
  <si>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</si>
  <si>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</si>
  <si>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</si>
  <si>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</si>
  <si>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</si>
  <si>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</si>
  <si>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</si>
  <si>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</si>
  <si>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</si>
  <si>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</si>
  <si>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</si>
  <si>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</si>
  <si>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</si>
  <si>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</si>
  <si>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</si>
  <si>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</si>
  <si>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</si>
  <si>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</si>
  <si>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</si>
  <si>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</si>
  <si>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</si>
  <si>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</si>
  <si>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</si>
  <si>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</si>
  <si>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</si>
  <si>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</si>
  <si>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</si>
  <si>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</si>
  <si>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</si>
  <si>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</si>
  <si>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</si>
  <si>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</si>
  <si>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</si>
  <si>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</si>
  <si>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</si>
  <si>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</si>
  <si>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</si>
  <si>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</si>
  <si>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</si>
  <si>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</si>
  <si>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</si>
  <si>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</si>
  <si>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</si>
  <si>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</si>
  <si>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</si>
  <si>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</si>
  <si>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</si>
  <si>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</si>
  <si>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</si>
  <si>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</si>
  <si>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</si>
  <si>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</si>
  <si>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</si>
  <si>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</si>
  <si>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</si>
  <si>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</si>
  <si>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</si>
  <si>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</si>
  <si>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</si>
  <si>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</si>
  <si>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</si>
  <si>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</si>
  <si>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</si>
  <si>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</si>
  <si>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</si>
  <si>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</si>
  <si>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</si>
  <si>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</si>
  <si>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</si>
  <si>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</si>
  <si>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</si>
  <si>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</si>
  <si>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</si>
  <si>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</si>
  <si>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</si>
  <si>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</si>
  <si>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</si>
  <si>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</si>
  <si>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</si>
  <si>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</si>
  <si>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</si>
  <si>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</si>
  <si>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</si>
  <si>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</si>
  <si>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</si>
  <si>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</si>
  <si>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</si>
  <si>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</si>
  <si>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</si>
  <si>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</si>
  <si>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</si>
  <si>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</si>
  <si>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</si>
  <si>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</si>
  <si>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</si>
  <si>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</si>
  <si>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</si>
  <si>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</si>
  <si>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</si>
  <si>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</si>
  <si>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</si>
  <si>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</si>
  <si>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</si>
  <si>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</si>
  <si>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</si>
  <si>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</si>
  <si>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</si>
  <si>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</si>
  <si>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</si>
  <si>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</si>
  <si>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</si>
  <si>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</si>
  <si>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</si>
  <si>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</si>
  <si>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</si>
  <si>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</si>
  <si>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</si>
  <si>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</si>
  <si>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</si>
  <si>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</si>
  <si>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</si>
  <si>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</si>
  <si>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</si>
  <si>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</si>
  <si>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</si>
  <si>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</si>
  <si>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</si>
  <si>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</si>
  <si>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</si>
  <si>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</si>
  <si>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</si>
  <si>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</si>
  <si>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</si>
  <si>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</si>
  <si>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</si>
  <si>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</si>
  <si>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</si>
  <si>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</si>
  <si>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</si>
  <si>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</si>
  <si>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</si>
  <si>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</si>
  <si>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</si>
  <si>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</si>
  <si>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</si>
  <si>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</si>
  <si>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</si>
  <si>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</si>
  <si>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</si>
  <si>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</si>
  <si>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</si>
  <si>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</si>
  <si>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</si>
  <si>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</si>
  <si>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</si>
  <si>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</si>
  <si>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</si>
  <si>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</si>
  <si>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</si>
  <si>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</si>
  <si>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</si>
  <si>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</si>
  <si>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</si>
  <si>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</si>
  <si>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</si>
  <si>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</si>
  <si>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</si>
  <si>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</si>
  <si>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</si>
  <si>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</si>
  <si>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</si>
  <si>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</si>
  <si>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</si>
  <si>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</si>
  <si>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</si>
  <si>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</si>
  <si>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</si>
  <si>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</si>
  <si>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</si>
  <si>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</si>
  <si>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</si>
  <si>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</si>
  <si>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</si>
  <si>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</si>
  <si>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</si>
  <si>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</si>
  <si>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</si>
  <si>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</si>
  <si>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</si>
  <si>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</si>
  <si>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</si>
  <si>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</si>
  <si>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</si>
  <si>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</si>
  <si>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</si>
  <si>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</si>
  <si>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</si>
  <si>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</si>
  <si>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</si>
  <si>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</si>
  <si>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</si>
  <si>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</si>
  <si>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</si>
  <si>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</si>
  <si>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</si>
  <si>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</si>
  <si>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</si>
  <si>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</si>
  <si>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</si>
  <si>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</si>
  <si>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</si>
  <si>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</si>
  <si>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</si>
  <si>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</si>
  <si>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</si>
  <si>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</si>
  <si>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</si>
  <si>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</si>
  <si>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</si>
  <si>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</si>
  <si>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</si>
  <si>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</si>
  <si>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</si>
  <si>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</si>
  <si>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</si>
  <si>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</si>
  <si>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</si>
  <si>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</si>
  <si>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</si>
  <si>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</si>
  <si>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</si>
  <si>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</si>
  <si>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</si>
  <si>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</si>
  <si>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</si>
  <si>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</si>
  <si>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</si>
  <si>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</si>
  <si>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</si>
  <si>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</si>
  <si>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</si>
  <si>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</si>
  <si>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</si>
  <si>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</si>
  <si>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</si>
  <si>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</si>
  <si>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</si>
  <si>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</si>
  <si>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</si>
  <si>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</si>
  <si>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</si>
  <si>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</si>
  <si>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</si>
  <si>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</si>
  <si>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</si>
  <si>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</si>
  <si>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</si>
  <si>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</si>
  <si>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</si>
  <si>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</si>
  <si>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</si>
  <si>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</si>
  <si>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</si>
  <si>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</si>
  <si>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</si>
  <si>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</si>
  <si>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</si>
  <si>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</si>
  <si>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</si>
  <si>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</si>
  <si>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</si>
  <si>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</si>
  <si>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</si>
  <si>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</si>
  <si>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</si>
  <si>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</si>
  <si>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</si>
  <si>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</si>
  <si>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</si>
  <si>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</si>
  <si>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</si>
  <si>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</si>
  <si>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</si>
  <si>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</si>
  <si>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</si>
  <si>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</si>
  <si>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</si>
  <si>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</si>
  <si>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</si>
  <si>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</si>
  <si>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</si>
  <si>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</si>
  <si>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</si>
  <si>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</si>
  <si>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</si>
  <si>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</si>
  <si>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</si>
  <si>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</si>
  <si>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</si>
  <si>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</si>
  <si>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</si>
  <si>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</si>
  <si>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</si>
  <si>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</si>
  <si>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</si>
  <si>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</si>
  <si>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</si>
  <si>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</si>
  <si>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</si>
  <si>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</si>
  <si>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</si>
  <si>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</si>
  <si>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</si>
  <si>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</si>
  <si>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</si>
  <si>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</si>
  <si>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</si>
  <si>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</si>
  <si>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</si>
  <si>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</si>
  <si>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</si>
  <si>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</si>
  <si>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</si>
  <si>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</si>
  <si>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</si>
  <si>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</si>
  <si>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</si>
  <si>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</si>
  <si>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</si>
  <si>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</si>
  <si>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</si>
  <si>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</si>
  <si>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</si>
  <si>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</si>
  <si>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</si>
  <si>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</si>
  <si>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</si>
  <si>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</si>
  <si>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</si>
  <si>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</si>
  <si>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</si>
  <si>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</si>
  <si>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</si>
  <si>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</si>
  <si>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</si>
  <si>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</si>
  <si>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</si>
  <si>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</si>
  <si>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</si>
  <si>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</si>
  <si>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</si>
  <si>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</si>
  <si>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</si>
  <si>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</si>
  <si>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</si>
  <si>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</si>
  <si>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</si>
  <si>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</si>
  <si>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</si>
  <si>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</si>
  <si>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</si>
  <si>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</si>
  <si>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</si>
  <si>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</si>
  <si>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</si>
  <si>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</si>
  <si>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</si>
  <si>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</si>
  <si>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</si>
  <si>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</si>
  <si>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</si>
  <si>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</si>
  <si>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</si>
  <si>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</si>
  <si>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</si>
  <si>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</si>
  <si>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</si>
  <si>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</si>
  <si>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</si>
  <si>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</si>
  <si>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</si>
  <si>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</si>
  <si>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</si>
  <si>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</si>
  <si>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</si>
  <si>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</si>
  <si>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</si>
  <si>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</si>
  <si>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</si>
  <si>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</si>
  <si>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</si>
  <si>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</si>
  <si>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</si>
  <si>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</si>
  <si>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</si>
  <si>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</si>
  <si>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</si>
  <si>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</si>
  <si>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</si>
  <si>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</si>
  <si>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</si>
  <si>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</si>
  <si>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</si>
  <si>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</si>
  <si>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</si>
  <si>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</si>
  <si>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</si>
  <si>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</si>
  <si>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</si>
  <si>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</si>
  <si>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</si>
  <si>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</si>
  <si>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</si>
  <si>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</si>
  <si>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</si>
  <si>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</si>
  <si>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</si>
  <si>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</si>
  <si>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</si>
  <si>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</si>
  <si>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</si>
  <si>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</si>
  <si>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</si>
  <si>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</si>
  <si>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</si>
  <si>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</si>
  <si>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</si>
  <si>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</si>
  <si>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</si>
  <si>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</si>
  <si>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</si>
  <si>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</si>
  <si>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</si>
  <si>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</si>
  <si>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</si>
  <si>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</si>
  <si>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</si>
  <si>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</si>
  <si>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</si>
  <si>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</si>
  <si>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</si>
  <si>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</si>
  <si>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</si>
  <si>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</si>
  <si>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</si>
  <si>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</si>
  <si>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</si>
  <si>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</si>
  <si>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</si>
  <si>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</si>
  <si>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</si>
  <si>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</si>
  <si>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</si>
  <si>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</si>
  <si>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</si>
  <si>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</si>
  <si>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</si>
  <si>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</si>
  <si>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</si>
  <si>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</si>
  <si>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</si>
  <si>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</si>
  <si>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</si>
  <si>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</si>
  <si>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</si>
  <si>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</si>
  <si>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</si>
  <si>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</si>
  <si>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</si>
  <si>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</si>
  <si>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</si>
  <si>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</si>
  <si>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</si>
  <si>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</si>
  <si>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</si>
  <si>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</si>
  <si>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</si>
  <si>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</si>
  <si>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</si>
  <si>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</si>
  <si>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</si>
  <si>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</si>
  <si>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</si>
  <si>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</si>
  <si>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</si>
  <si>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</si>
  <si>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</si>
  <si>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</si>
  <si>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</si>
  <si>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</si>
  <si>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</si>
  <si>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</si>
  <si>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</si>
  <si>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</si>
  <si>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</si>
  <si>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</si>
  <si>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</si>
  <si>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</si>
  <si>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</si>
  <si>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</si>
  <si>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</si>
  <si>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</si>
  <si>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</si>
  <si>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</si>
  <si>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</si>
  <si>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</si>
  <si>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</si>
  <si>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</si>
  <si>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</si>
  <si>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</si>
  <si>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</si>
  <si>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</si>
  <si>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</si>
  <si>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</si>
  <si>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</si>
  <si>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</si>
  <si>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</si>
  <si>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</si>
  <si>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</si>
  <si>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</si>
  <si>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</si>
  <si>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</si>
  <si>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</si>
  <si>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</si>
  <si>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</si>
  <si>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</si>
  <si>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</si>
  <si>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</si>
  <si>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</si>
  <si>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</si>
  <si>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</si>
  <si>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</si>
  <si>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</si>
  <si>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</si>
  <si>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</si>
  <si>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</si>
  <si>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</si>
  <si>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</si>
  <si>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</si>
  <si>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</si>
  <si>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</si>
  <si>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</si>
  <si>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</si>
  <si>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</si>
  <si>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</si>
  <si>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</si>
  <si>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</si>
  <si>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</si>
  <si>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</si>
  <si>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</si>
  <si>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</si>
  <si>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</si>
  <si>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</si>
  <si>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</si>
  <si>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</si>
  <si>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</si>
  <si>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</si>
  <si>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</si>
  <si>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</si>
  <si>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</si>
  <si>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</si>
  <si>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</si>
  <si>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</si>
  <si>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</si>
  <si>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</si>
  <si>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</si>
  <si>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</si>
  <si>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</si>
  <si>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</si>
  <si>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</si>
  <si>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</si>
  <si>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</si>
  <si>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</si>
  <si>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</si>
  <si>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</si>
  <si>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</si>
  <si>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</si>
  <si>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</si>
  <si>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</si>
  <si>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</si>
  <si>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</si>
  <si>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</si>
  <si>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</si>
  <si>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</si>
  <si>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</si>
  <si>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</si>
  <si>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</si>
  <si>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</si>
  <si>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</si>
  <si>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www.ziraatbank.ge</t>
  </si>
  <si>
    <t>JSC Ziraat Bank Georgia</t>
  </si>
  <si>
    <t>Mehmet DÖNMEZ</t>
  </si>
  <si>
    <t>Omer AYDIN</t>
  </si>
  <si>
    <t>Non-independent chair</t>
  </si>
  <si>
    <t>Harun ÖZMEN</t>
  </si>
  <si>
    <t>Non-independent member</t>
  </si>
  <si>
    <t>Ömer VANLI</t>
  </si>
  <si>
    <t>Dimitri JAPARIDZE</t>
  </si>
  <si>
    <t>Independent member</t>
  </si>
  <si>
    <t>Ketevan TKAVADZE</t>
  </si>
  <si>
    <t>General Director</t>
  </si>
  <si>
    <t>Haluk CENGIZ</t>
  </si>
  <si>
    <t>Deputy General Director (Finance and Operations)</t>
  </si>
  <si>
    <t>Mert KOZACIOGLU</t>
  </si>
  <si>
    <t>table 9 (Capital), N39</t>
  </si>
  <si>
    <t>table 9 (Capital), N2</t>
  </si>
  <si>
    <t>table 9 (Capital), N6</t>
  </si>
  <si>
    <t>table 9 (Capital), N8</t>
  </si>
  <si>
    <t>კოეფიციენტი</t>
  </si>
  <si>
    <t>თანხა (ლარი)</t>
  </si>
  <si>
    <t>Director (Credit and Marcketing)</t>
  </si>
  <si>
    <t>Archil ZHIZHAVADZE</t>
  </si>
  <si>
    <t>Director (Compliance and Risk)</t>
  </si>
  <si>
    <t>JSC  Ziraat Bank Turkey</t>
  </si>
  <si>
    <t>2Q-2022</t>
  </si>
  <si>
    <t>1Q-2022</t>
  </si>
  <si>
    <t>4Q-2021</t>
  </si>
  <si>
    <t>3Q-2021</t>
  </si>
  <si>
    <t>3Q-2022</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</si>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</sst>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_(* #,##0.0_);_(* \(#,##0.0\);_(* &quot;-&quot;??_);_(@_)"/>
  </numFmts>
  <fonts count="13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rgb="FF333333"/>
      <name val="Sylfaen"/>
      <family val="1"/>
    </font>
    <font>
      <sz val="10"/>
      <name val="Calibri"/>
      <family val="2"/>
      <charset val="204"/>
      <scheme val="minor"/>
    </font>
    <font>
      <b/>
      <sz val="10"/>
      <name val="Calibri"/>
      <family val="2"/>
      <charset val="204"/>
      <scheme val="minor"/>
    </font>
    <font>
      <sz val="11"/>
      <color theme="1"/>
      <name val="Sylfaen"/>
      <family val="1"/>
    </font>
    <font>
      <sz val="10"/>
      <color theme="1"/>
      <name val="Sylfaen"/>
      <family val="1"/>
    </font>
    <font>
      <i/>
      <sz val="10"/>
      <color theme="1"/>
      <name val="Sylfaen"/>
      <family val="1"/>
    </font>
    <font>
      <b/>
      <sz val="10"/>
      <color theme="1"/>
      <name val="Sylfaen"/>
      <family val="1"/>
    </font>
    <font>
      <i/>
      <sz val="10"/>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indexed="64"/>
      </bottom>
      <diagonal/>
    </border>
    <border>
      <left style="thin">
        <color auto="1"/>
      </left>
      <right style="thin">
        <color auto="1"/>
      </right>
      <top style="thin">
        <color auto="1"/>
      </top>
      <bottom style="thin">
        <color auto="1"/>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medium">
        <color auto="1"/>
      </top>
      <bottom style="medium">
        <color auto="1"/>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auto="1"/>
      </right>
      <top style="thin">
        <color auto="1"/>
      </top>
      <bottom style="medium">
        <color auto="1"/>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168" fontId="23"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168" fontId="23"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169" fontId="23"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168" fontId="23" fillId="64" borderId="126" applyNumberFormat="0" applyAlignment="0" applyProtection="0"/>
    <xf numFmtId="169" fontId="23" fillId="64" borderId="126" applyNumberFormat="0" applyAlignment="0" applyProtection="0"/>
    <xf numFmtId="168" fontId="23" fillId="64" borderId="126" applyNumberFormat="0" applyAlignment="0" applyProtection="0"/>
    <xf numFmtId="168" fontId="23" fillId="64" borderId="126" applyNumberFormat="0" applyAlignment="0" applyProtection="0"/>
    <xf numFmtId="169" fontId="23" fillId="64" borderId="126" applyNumberFormat="0" applyAlignment="0" applyProtection="0"/>
    <xf numFmtId="168" fontId="23" fillId="64" borderId="126" applyNumberFormat="0" applyAlignment="0" applyProtection="0"/>
    <xf numFmtId="168" fontId="23" fillId="64" borderId="126" applyNumberFormat="0" applyAlignment="0" applyProtection="0"/>
    <xf numFmtId="169" fontId="23" fillId="64" borderId="126" applyNumberFormat="0" applyAlignment="0" applyProtection="0"/>
    <xf numFmtId="168" fontId="23" fillId="64" borderId="126" applyNumberFormat="0" applyAlignment="0" applyProtection="0"/>
    <xf numFmtId="168" fontId="23" fillId="64" borderId="126" applyNumberFormat="0" applyAlignment="0" applyProtection="0"/>
    <xf numFmtId="169" fontId="23" fillId="64" borderId="126" applyNumberFormat="0" applyAlignment="0" applyProtection="0"/>
    <xf numFmtId="168" fontId="23" fillId="64" borderId="126" applyNumberFormat="0" applyAlignment="0" applyProtection="0"/>
    <xf numFmtId="0" fontId="21" fillId="64" borderId="126" applyNumberFormat="0" applyAlignment="0" applyProtection="0"/>
    <xf numFmtId="0" fontId="19" fillId="0" borderId="116" applyNumberFormat="0" applyAlignment="0">
      <alignment horizontal="right"/>
      <protection locked="0"/>
    </xf>
    <xf numFmtId="0" fontId="19" fillId="0" borderId="116" applyNumberFormat="0" applyAlignment="0">
      <alignment horizontal="right"/>
      <protection locked="0"/>
    </xf>
    <xf numFmtId="0" fontId="19" fillId="0" borderId="116" applyNumberFormat="0" applyAlignment="0">
      <alignment horizontal="right"/>
      <protection locked="0"/>
    </xf>
    <xf numFmtId="0" fontId="19" fillId="0" borderId="116" applyNumberFormat="0" applyAlignment="0">
      <alignment horizontal="right"/>
      <protection locked="0"/>
    </xf>
    <xf numFmtId="0" fontId="19" fillId="0" borderId="116" applyNumberFormat="0" applyAlignment="0">
      <alignment horizontal="right"/>
      <protection locked="0"/>
    </xf>
    <xf numFmtId="0" fontId="19" fillId="0" borderId="116" applyNumberFormat="0" applyAlignment="0">
      <alignment horizontal="right"/>
      <protection locked="0"/>
    </xf>
    <xf numFmtId="0" fontId="19" fillId="0" borderId="116" applyNumberFormat="0" applyAlignment="0">
      <alignment horizontal="right"/>
      <protection locked="0"/>
    </xf>
    <xf numFmtId="0" fontId="19" fillId="0" borderId="116" applyNumberFormat="0" applyAlignment="0">
      <alignment horizontal="right"/>
      <protection locked="0"/>
    </xf>
    <xf numFmtId="0" fontId="19" fillId="0" borderId="116" applyNumberFormat="0" applyAlignment="0">
      <alignment horizontal="right"/>
      <protection locked="0"/>
    </xf>
    <xf numFmtId="0" fontId="19" fillId="0" borderId="116" applyNumberFormat="0" applyAlignment="0">
      <alignment horizontal="right"/>
      <protection locked="0"/>
    </xf>
    <xf numFmtId="0" fontId="2" fillId="69" borderId="116" applyNumberFormat="0" applyFont="0" applyBorder="0" applyProtection="0">
      <alignment horizontal="center" vertical="center"/>
    </xf>
    <xf numFmtId="0" fontId="37" fillId="0" borderId="119">
      <alignment horizontal="left" vertical="center"/>
    </xf>
    <xf numFmtId="0" fontId="37" fillId="0" borderId="119">
      <alignment horizontal="left" vertical="center"/>
    </xf>
    <xf numFmtId="168" fontId="37" fillId="0" borderId="119">
      <alignment horizontal="left" vertical="center"/>
    </xf>
    <xf numFmtId="0" fontId="45" fillId="70" borderId="118" applyFont="0" applyBorder="0">
      <alignment horizontal="center" wrapText="1"/>
    </xf>
    <xf numFmtId="3" fontId="2" fillId="71" borderId="116" applyFont="0" applyProtection="0">
      <alignment horizontal="right" vertical="center"/>
    </xf>
    <xf numFmtId="9" fontId="2" fillId="71" borderId="116" applyFont="0" applyProtection="0">
      <alignment horizontal="right" vertical="center"/>
    </xf>
    <xf numFmtId="0" fontId="2" fillId="71" borderId="118" applyNumberFormat="0" applyFont="0" applyBorder="0" applyProtection="0">
      <alignment horizontal="left" vertical="center"/>
    </xf>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168" fontId="51"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168" fontId="51"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169" fontId="51"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168" fontId="51" fillId="43" borderId="126" applyNumberFormat="0" applyAlignment="0" applyProtection="0"/>
    <xf numFmtId="169" fontId="51" fillId="43" borderId="126" applyNumberFormat="0" applyAlignment="0" applyProtection="0"/>
    <xf numFmtId="168" fontId="51" fillId="43" borderId="126" applyNumberFormat="0" applyAlignment="0" applyProtection="0"/>
    <xf numFmtId="168" fontId="51" fillId="43" borderId="126" applyNumberFormat="0" applyAlignment="0" applyProtection="0"/>
    <xf numFmtId="169" fontId="51" fillId="43" borderId="126" applyNumberFormat="0" applyAlignment="0" applyProtection="0"/>
    <xf numFmtId="168" fontId="51" fillId="43" borderId="126" applyNumberFormat="0" applyAlignment="0" applyProtection="0"/>
    <xf numFmtId="168" fontId="51" fillId="43" borderId="126" applyNumberFormat="0" applyAlignment="0" applyProtection="0"/>
    <xf numFmtId="169" fontId="51" fillId="43" borderId="126" applyNumberFormat="0" applyAlignment="0" applyProtection="0"/>
    <xf numFmtId="168" fontId="51" fillId="43" borderId="126" applyNumberFormat="0" applyAlignment="0" applyProtection="0"/>
    <xf numFmtId="168" fontId="51" fillId="43" borderId="126" applyNumberFormat="0" applyAlignment="0" applyProtection="0"/>
    <xf numFmtId="169" fontId="51" fillId="43" borderId="126" applyNumberFormat="0" applyAlignment="0" applyProtection="0"/>
    <xf numFmtId="168" fontId="51" fillId="43" borderId="126" applyNumberFormat="0" applyAlignment="0" applyProtection="0"/>
    <xf numFmtId="0" fontId="49" fillId="43" borderId="126" applyNumberFormat="0" applyAlignment="0" applyProtection="0"/>
    <xf numFmtId="3" fontId="2" fillId="72" borderId="116" applyFont="0">
      <alignment horizontal="right" vertical="center"/>
      <protection locked="0"/>
    </xf>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2"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10" fillId="74" borderId="127" applyNumberFormat="0" applyFont="0" applyAlignment="0" applyProtection="0"/>
    <xf numFmtId="0" fontId="2"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2"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3" fontId="2" fillId="75" borderId="116" applyFont="0">
      <alignment horizontal="right" vertical="center"/>
      <protection locked="0"/>
    </xf>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168" fontId="68"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168" fontId="68"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169" fontId="68"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168" fontId="68" fillId="64" borderId="128" applyNumberFormat="0" applyAlignment="0" applyProtection="0"/>
    <xf numFmtId="169" fontId="68" fillId="64" borderId="128" applyNumberFormat="0" applyAlignment="0" applyProtection="0"/>
    <xf numFmtId="168" fontId="68" fillId="64" borderId="128" applyNumberFormat="0" applyAlignment="0" applyProtection="0"/>
    <xf numFmtId="168" fontId="68" fillId="64" borderId="128" applyNumberFormat="0" applyAlignment="0" applyProtection="0"/>
    <xf numFmtId="169" fontId="68" fillId="64" borderId="128" applyNumberFormat="0" applyAlignment="0" applyProtection="0"/>
    <xf numFmtId="168" fontId="68" fillId="64" borderId="128" applyNumberFormat="0" applyAlignment="0" applyProtection="0"/>
    <xf numFmtId="168" fontId="68" fillId="64" borderId="128" applyNumberFormat="0" applyAlignment="0" applyProtection="0"/>
    <xf numFmtId="169" fontId="68" fillId="64" borderId="128" applyNumberFormat="0" applyAlignment="0" applyProtection="0"/>
    <xf numFmtId="168" fontId="68" fillId="64" borderId="128" applyNumberFormat="0" applyAlignment="0" applyProtection="0"/>
    <xf numFmtId="168" fontId="68" fillId="64" borderId="128" applyNumberFormat="0" applyAlignment="0" applyProtection="0"/>
    <xf numFmtId="169" fontId="68" fillId="64" borderId="128" applyNumberFormat="0" applyAlignment="0" applyProtection="0"/>
    <xf numFmtId="168" fontId="68" fillId="64" borderId="128" applyNumberFormat="0" applyAlignment="0" applyProtection="0"/>
    <xf numFmtId="0" fontId="66" fillId="64" borderId="128" applyNumberFormat="0" applyAlignment="0" applyProtection="0"/>
    <xf numFmtId="3" fontId="2" fillId="70" borderId="116" applyFont="0">
      <alignment horizontal="right" vertical="center"/>
    </xf>
    <xf numFmtId="188" fontId="2" fillId="70" borderId="116" applyFont="0">
      <alignment horizontal="right" vertical="center"/>
    </xf>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168" fontId="77"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168" fontId="77"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169" fontId="77"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168" fontId="77" fillId="0" borderId="129" applyNumberFormat="0" applyFill="0" applyAlignment="0" applyProtection="0"/>
    <xf numFmtId="169" fontId="77" fillId="0" borderId="129" applyNumberFormat="0" applyFill="0" applyAlignment="0" applyProtection="0"/>
    <xf numFmtId="168" fontId="77" fillId="0" borderId="129" applyNumberFormat="0" applyFill="0" applyAlignment="0" applyProtection="0"/>
    <xf numFmtId="168" fontId="77" fillId="0" borderId="129" applyNumberFormat="0" applyFill="0" applyAlignment="0" applyProtection="0"/>
    <xf numFmtId="169" fontId="77" fillId="0" borderId="129" applyNumberFormat="0" applyFill="0" applyAlignment="0" applyProtection="0"/>
    <xf numFmtId="168" fontId="77" fillId="0" borderId="129" applyNumberFormat="0" applyFill="0" applyAlignment="0" applyProtection="0"/>
    <xf numFmtId="168" fontId="77" fillId="0" borderId="129" applyNumberFormat="0" applyFill="0" applyAlignment="0" applyProtection="0"/>
    <xf numFmtId="169" fontId="77" fillId="0" borderId="129" applyNumberFormat="0" applyFill="0" applyAlignment="0" applyProtection="0"/>
    <xf numFmtId="168" fontId="77" fillId="0" borderId="129" applyNumberFormat="0" applyFill="0" applyAlignment="0" applyProtection="0"/>
    <xf numFmtId="168" fontId="77" fillId="0" borderId="129" applyNumberFormat="0" applyFill="0" applyAlignment="0" applyProtection="0"/>
    <xf numFmtId="169" fontId="77" fillId="0" borderId="129" applyNumberFormat="0" applyFill="0" applyAlignment="0" applyProtection="0"/>
    <xf numFmtId="168" fontId="77" fillId="0" borderId="129" applyNumberFormat="0" applyFill="0" applyAlignment="0" applyProtection="0"/>
    <xf numFmtId="0" fontId="30" fillId="0" borderId="129" applyNumberFormat="0" applyFill="0" applyAlignment="0" applyProtection="0"/>
  </cellStyleXfs>
  <cellXfs count="825">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21" xfId="0" applyFont="1" applyFill="1" applyBorder="1" applyAlignment="1">
      <alignment horizontal="center"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0" fontId="2" fillId="0" borderId="24" xfId="0" applyFont="1" applyFill="1" applyBorder="1" applyAlignment="1" applyProtection="1">
      <alignment horizontal="left" indent="1"/>
    </xf>
    <xf numFmtId="0" fontId="45" fillId="0" borderId="75" xfId="0" applyFont="1" applyFill="1" applyBorder="1" applyAlignment="1" applyProtection="1"/>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5" xfId="0" applyNumberFormat="1" applyFont="1" applyBorder="1" applyAlignment="1">
      <alignment horizontal="center"/>
    </xf>
    <xf numFmtId="167" fontId="87" fillId="0" borderId="65" xfId="0" applyNumberFormat="1" applyFont="1" applyBorder="1" applyAlignment="1">
      <alignment horizontal="center"/>
    </xf>
    <xf numFmtId="167" fontId="91" fillId="0" borderId="0" xfId="0" applyNumberFormat="1" applyFont="1" applyBorder="1" applyAlignment="1">
      <alignment horizont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67" fontId="86" fillId="36" borderId="60" xfId="0" applyNumberFormat="1" applyFont="1" applyFill="1" applyBorder="1" applyAlignment="1">
      <alignment horizontal="center"/>
    </xf>
    <xf numFmtId="167" fontId="89" fillId="0" borderId="0" xfId="0" applyNumberFormat="1" applyFont="1" applyFill="1" applyBorder="1" applyAlignment="1">
      <alignment horizont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65" fillId="0" borderId="3" xfId="0" applyFont="1" applyFill="1" applyBorder="1" applyAlignment="1">
      <alignment horizontal="lef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2" fillId="0" borderId="0" xfId="0" applyFont="1" applyAlignment="1">
      <alignment wrapText="1"/>
    </xf>
    <xf numFmtId="0" fontId="3" fillId="0" borderId="0" xfId="0" applyFont="1" applyFill="1"/>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0" fontId="3" fillId="0" borderId="96" xfId="0" applyFont="1" applyFill="1" applyBorder="1" applyAlignment="1">
      <alignment horizontal="center" vertical="center"/>
    </xf>
    <xf numFmtId="0" fontId="3" fillId="0" borderId="97"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0" fontId="84" fillId="0" borderId="88" xfId="0" applyFont="1" applyFill="1" applyBorder="1" applyAlignment="1">
      <alignment horizontal="left" indent="1"/>
    </xf>
    <xf numFmtId="0" fontId="87" fillId="0" borderId="88" xfId="0" applyFont="1" applyFill="1" applyBorder="1" applyAlignment="1">
      <alignment horizontal="left" indent="1"/>
    </xf>
    <xf numFmtId="0" fontId="94"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2" xfId="20964" applyFont="1" applyFill="1" applyBorder="1" applyAlignment="1">
      <alignment vertical="center"/>
    </xf>
    <xf numFmtId="0" fontId="45" fillId="77" borderId="103" xfId="20964" applyFont="1" applyFill="1" applyBorder="1" applyAlignment="1">
      <alignment vertical="center"/>
    </xf>
    <xf numFmtId="0" fontId="45" fillId="77" borderId="100" xfId="20964" applyFont="1" applyFill="1" applyBorder="1" applyAlignment="1">
      <alignment vertical="center"/>
    </xf>
    <xf numFmtId="0" fontId="105" fillId="70" borderId="99" xfId="20964" applyFont="1" applyFill="1" applyBorder="1" applyAlignment="1">
      <alignment horizontal="center" vertical="center"/>
    </xf>
    <xf numFmtId="0" fontId="105" fillId="70" borderId="100" xfId="20964" applyFont="1" applyFill="1" applyBorder="1" applyAlignment="1">
      <alignment horizontal="left" vertical="center" wrapText="1"/>
    </xf>
    <xf numFmtId="164" fontId="105" fillId="0" borderId="101" xfId="7" applyNumberFormat="1" applyFont="1" applyFill="1" applyBorder="1" applyAlignment="1" applyProtection="1">
      <alignment horizontal="right" vertical="center"/>
      <protection locked="0"/>
    </xf>
    <xf numFmtId="0" fontId="104" fillId="78" borderId="101" xfId="20964" applyFont="1" applyFill="1" applyBorder="1" applyAlignment="1">
      <alignment horizontal="center" vertical="center"/>
    </xf>
    <xf numFmtId="0" fontId="104" fillId="78" borderId="103" xfId="20964" applyFont="1" applyFill="1" applyBorder="1" applyAlignment="1">
      <alignment vertical="top" wrapText="1"/>
    </xf>
    <xf numFmtId="164" fontId="45" fillId="77" borderId="100" xfId="7" applyNumberFormat="1" applyFont="1" applyFill="1" applyBorder="1" applyAlignment="1">
      <alignment horizontal="right" vertical="center"/>
    </xf>
    <xf numFmtId="0" fontId="106" fillId="70" borderId="99" xfId="20964" applyFont="1" applyFill="1" applyBorder="1" applyAlignment="1">
      <alignment horizontal="center" vertical="center"/>
    </xf>
    <xf numFmtId="0" fontId="105" fillId="70" borderId="103" xfId="20964" applyFont="1" applyFill="1" applyBorder="1" applyAlignment="1">
      <alignment vertical="center" wrapText="1"/>
    </xf>
    <xf numFmtId="0" fontId="105" fillId="70" borderId="100" xfId="20964" applyFont="1" applyFill="1" applyBorder="1" applyAlignment="1">
      <alignment horizontal="left" vertical="center"/>
    </xf>
    <xf numFmtId="0" fontId="106" fillId="3" borderId="99" xfId="20964" applyFont="1" applyFill="1" applyBorder="1" applyAlignment="1">
      <alignment horizontal="center" vertical="center"/>
    </xf>
    <xf numFmtId="0" fontId="105" fillId="3" borderId="100" xfId="20964" applyFont="1" applyFill="1" applyBorder="1" applyAlignment="1">
      <alignment horizontal="left" vertical="center"/>
    </xf>
    <xf numFmtId="0" fontId="106" fillId="0" borderId="99" xfId="20964" applyFont="1" applyFill="1" applyBorder="1" applyAlignment="1">
      <alignment horizontal="center" vertical="center"/>
    </xf>
    <xf numFmtId="0" fontId="105" fillId="0" borderId="100" xfId="20964" applyFont="1" applyFill="1" applyBorder="1" applyAlignment="1">
      <alignment horizontal="left" vertical="center"/>
    </xf>
    <xf numFmtId="0" fontId="107" fillId="78" borderId="101" xfId="20964" applyFont="1" applyFill="1" applyBorder="1" applyAlignment="1">
      <alignment horizontal="center" vertical="center"/>
    </xf>
    <xf numFmtId="0" fontId="104" fillId="78" borderId="103" xfId="20964" applyFont="1" applyFill="1" applyBorder="1" applyAlignment="1">
      <alignment vertical="center"/>
    </xf>
    <xf numFmtId="164" fontId="105" fillId="78" borderId="101" xfId="7" applyNumberFormat="1" applyFont="1" applyFill="1" applyBorder="1" applyAlignment="1" applyProtection="1">
      <alignment horizontal="right" vertical="center"/>
      <protection locked="0"/>
    </xf>
    <xf numFmtId="0" fontId="104" fillId="77" borderId="102" xfId="20964" applyFont="1" applyFill="1" applyBorder="1" applyAlignment="1">
      <alignment vertical="center"/>
    </xf>
    <xf numFmtId="0" fontId="104" fillId="77" borderId="103" xfId="20964" applyFont="1" applyFill="1" applyBorder="1" applyAlignment="1">
      <alignment vertical="center"/>
    </xf>
    <xf numFmtId="164" fontId="104" fillId="77" borderId="100" xfId="7" applyNumberFormat="1" applyFont="1" applyFill="1" applyBorder="1" applyAlignment="1">
      <alignment horizontal="right" vertical="center"/>
    </xf>
    <xf numFmtId="0" fontId="109" fillId="3" borderId="99" xfId="20964" applyFont="1" applyFill="1" applyBorder="1" applyAlignment="1">
      <alignment horizontal="center" vertical="center"/>
    </xf>
    <xf numFmtId="0" fontId="110" fillId="78" borderId="101" xfId="20964" applyFont="1" applyFill="1" applyBorder="1" applyAlignment="1">
      <alignment horizontal="center" vertical="center"/>
    </xf>
    <xf numFmtId="0" fontId="45" fillId="78" borderId="103" xfId="20964" applyFont="1" applyFill="1" applyBorder="1" applyAlignment="1">
      <alignment vertical="center"/>
    </xf>
    <xf numFmtId="0" fontId="109" fillId="70" borderId="99" xfId="20964" applyFont="1" applyFill="1" applyBorder="1" applyAlignment="1">
      <alignment horizontal="center" vertical="center"/>
    </xf>
    <xf numFmtId="164" fontId="105" fillId="3" borderId="101" xfId="7" applyNumberFormat="1" applyFont="1" applyFill="1" applyBorder="1" applyAlignment="1" applyProtection="1">
      <alignment horizontal="right" vertical="center"/>
      <protection locked="0"/>
    </xf>
    <xf numFmtId="0" fontId="110" fillId="3" borderId="101" xfId="20964" applyFont="1" applyFill="1" applyBorder="1" applyAlignment="1">
      <alignment horizontal="center" vertical="center"/>
    </xf>
    <xf numFmtId="0" fontId="45" fillId="3" borderId="103" xfId="20964" applyFont="1" applyFill="1" applyBorder="1" applyAlignment="1">
      <alignment vertical="center"/>
    </xf>
    <xf numFmtId="0" fontId="106" fillId="70" borderId="101" xfId="20964" applyFont="1" applyFill="1" applyBorder="1" applyAlignment="1">
      <alignment horizontal="center" vertical="center"/>
    </xf>
    <xf numFmtId="0" fontId="19" fillId="70" borderId="101" xfId="20964" applyFont="1" applyFill="1" applyBorder="1" applyAlignment="1">
      <alignment horizontal="center" vertical="center"/>
    </xf>
    <xf numFmtId="0" fontId="100" fillId="0" borderId="101" xfId="0" applyFont="1" applyFill="1" applyBorder="1" applyAlignment="1">
      <alignment horizontal="left" vertical="center" wrapText="1"/>
    </xf>
    <xf numFmtId="10" fontId="96" fillId="0" borderId="101" xfId="20962" applyNumberFormat="1" applyFont="1" applyFill="1" applyBorder="1" applyAlignment="1">
      <alignment horizontal="left" vertical="center" wrapText="1"/>
    </xf>
    <xf numFmtId="10" fontId="3" fillId="0" borderId="101" xfId="20962" applyNumberFormat="1" applyFont="1" applyFill="1" applyBorder="1" applyAlignment="1">
      <alignment horizontal="left" vertical="center" wrapText="1"/>
    </xf>
    <xf numFmtId="10" fontId="4" fillId="36" borderId="101" xfId="0" applyNumberFormat="1" applyFont="1" applyFill="1" applyBorder="1" applyAlignment="1">
      <alignment horizontal="left" vertical="center" wrapText="1"/>
    </xf>
    <xf numFmtId="10" fontId="100" fillId="0" borderId="101" xfId="20962" applyNumberFormat="1" applyFont="1" applyFill="1" applyBorder="1" applyAlignment="1">
      <alignment horizontal="left" vertical="center" wrapText="1"/>
    </xf>
    <xf numFmtId="10" fontId="4" fillId="36" borderId="101" xfId="20962" applyNumberFormat="1" applyFont="1" applyFill="1" applyBorder="1" applyAlignment="1">
      <alignment horizontal="left" vertical="center" wrapText="1"/>
    </xf>
    <xf numFmtId="10" fontId="4" fillId="36" borderId="101"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1" xfId="0" applyFont="1" applyFill="1" applyBorder="1" applyAlignment="1">
      <alignment horizontal="left" vertical="center" wrapText="1"/>
    </xf>
    <xf numFmtId="0" fontId="3" fillId="0" borderId="101" xfId="0" applyFont="1" applyFill="1" applyBorder="1" applyAlignment="1">
      <alignment horizontal="left" vertical="center" wrapText="1"/>
    </xf>
    <xf numFmtId="0" fontId="4" fillId="36" borderId="90" xfId="0" applyFont="1" applyFill="1" applyBorder="1" applyAlignment="1">
      <alignment vertical="center" wrapText="1"/>
    </xf>
    <xf numFmtId="0" fontId="4" fillId="36" borderId="100"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1" xfId="0" applyFont="1" applyBorder="1"/>
    <xf numFmtId="0" fontId="6" fillId="0" borderId="101" xfId="17" applyFill="1" applyBorder="1" applyAlignment="1" applyProtection="1">
      <alignment horizontal="left" vertical="center"/>
    </xf>
    <xf numFmtId="0" fontId="6" fillId="0" borderId="101" xfId="17" applyBorder="1" applyAlignment="1" applyProtection="1"/>
    <xf numFmtId="0" fontId="84" fillId="0" borderId="101" xfId="0" applyFont="1" applyFill="1" applyBorder="1"/>
    <xf numFmtId="0" fontId="6" fillId="0" borderId="101" xfId="17" applyFill="1" applyBorder="1" applyAlignment="1" applyProtection="1">
      <alignment horizontal="left" vertical="center" wrapText="1"/>
    </xf>
    <xf numFmtId="0" fontId="6" fillId="0" borderId="101"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98"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4" xfId="0" applyFont="1" applyFill="1" applyBorder="1" applyAlignment="1">
      <alignment wrapText="1"/>
    </xf>
    <xf numFmtId="0" fontId="3" fillId="3" borderId="105" xfId="0" applyFont="1" applyFill="1" applyBorder="1"/>
    <xf numFmtId="0" fontId="4" fillId="3" borderId="83" xfId="0" applyFont="1" applyFill="1" applyBorder="1" applyAlignment="1">
      <alignment horizontal="center" wrapText="1"/>
    </xf>
    <xf numFmtId="0" fontId="3" fillId="0" borderId="101" xfId="0" applyFont="1" applyFill="1" applyBorder="1" applyAlignment="1">
      <alignment horizontal="center"/>
    </xf>
    <xf numFmtId="0" fontId="3" fillId="0" borderId="101"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8" xfId="0" applyFont="1" applyFill="1" applyBorder="1" applyAlignment="1">
      <alignment horizontal="center" vertical="center" wrapText="1"/>
    </xf>
    <xf numFmtId="0" fontId="3" fillId="0" borderId="21" xfId="0" applyFont="1" applyBorder="1"/>
    <xf numFmtId="0" fontId="3" fillId="0" borderId="101" xfId="0" applyFont="1" applyBorder="1" applyAlignment="1">
      <alignment wrapText="1"/>
    </xf>
    <xf numFmtId="0" fontId="99" fillId="0" borderId="101" xfId="0" applyFont="1" applyBorder="1" applyAlignment="1">
      <alignment horizontal="left" wrapText="1" indent="2"/>
    </xf>
    <xf numFmtId="0" fontId="4" fillId="0" borderId="21" xfId="0" applyFont="1" applyBorder="1"/>
    <xf numFmtId="0" fontId="4" fillId="0" borderId="101" xfId="0" applyFont="1" applyBorder="1" applyAlignment="1">
      <alignment wrapText="1"/>
    </xf>
    <xf numFmtId="0" fontId="111" fillId="3" borderId="70"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8" xfId="7" applyNumberFormat="1" applyFont="1" applyFill="1" applyBorder="1"/>
    <xf numFmtId="0" fontId="99" fillId="0" borderId="101"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8" xfId="0" applyFont="1" applyFill="1" applyBorder="1"/>
    <xf numFmtId="0" fontId="4" fillId="0" borderId="24" xfId="0" applyFont="1" applyBorder="1"/>
    <xf numFmtId="0" fontId="4" fillId="0" borderId="25" xfId="0" applyFont="1" applyBorder="1" applyAlignment="1">
      <alignment wrapText="1"/>
    </xf>
    <xf numFmtId="0" fontId="2" fillId="2" borderId="94" xfId="0" applyFont="1" applyFill="1" applyBorder="1" applyAlignment="1">
      <alignment horizontal="right" vertical="center"/>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16" xfId="13" applyFont="1" applyFill="1" applyBorder="1" applyAlignment="1" applyProtection="1">
      <alignment horizontal="left" vertical="center" wrapText="1"/>
      <protection locked="0"/>
    </xf>
    <xf numFmtId="49" fontId="117" fillId="0" borderId="116" xfId="5" applyNumberFormat="1" applyFont="1" applyFill="1" applyBorder="1" applyAlignment="1" applyProtection="1">
      <alignment horizontal="right" vertical="center"/>
      <protection locked="0"/>
    </xf>
    <xf numFmtId="49" fontId="118" fillId="0" borderId="116" xfId="5" applyNumberFormat="1" applyFont="1" applyFill="1" applyBorder="1" applyAlignment="1" applyProtection="1">
      <alignment horizontal="right" vertical="center"/>
      <protection locked="0"/>
    </xf>
    <xf numFmtId="0" fontId="113" fillId="0" borderId="116" xfId="0" applyFont="1" applyFill="1" applyBorder="1"/>
    <xf numFmtId="49" fontId="117" fillId="0" borderId="116" xfId="5" applyNumberFormat="1" applyFont="1" applyFill="1" applyBorder="1" applyAlignment="1" applyProtection="1">
      <alignment horizontal="right" vertical="center" wrapText="1"/>
      <protection locked="0"/>
    </xf>
    <xf numFmtId="49" fontId="118" fillId="0" borderId="116" xfId="5" applyNumberFormat="1" applyFont="1" applyFill="1" applyBorder="1" applyAlignment="1" applyProtection="1">
      <alignment horizontal="right" vertical="center" wrapText="1"/>
      <protection locked="0"/>
    </xf>
    <xf numFmtId="0" fontId="113" fillId="0" borderId="0" xfId="0" applyFont="1" applyFill="1"/>
    <xf numFmtId="0" fontId="112" fillId="0" borderId="116" xfId="0" applyNumberFormat="1" applyFont="1" applyFill="1" applyBorder="1" applyAlignment="1">
      <alignment horizontal="left" vertical="center" wrapText="1"/>
    </xf>
    <xf numFmtId="0" fontId="116" fillId="0" borderId="116" xfId="0" applyFont="1" applyFill="1" applyBorder="1"/>
    <xf numFmtId="0" fontId="113" fillId="0" borderId="0" xfId="0" applyFont="1" applyFill="1" applyBorder="1"/>
    <xf numFmtId="0" fontId="115" fillId="0" borderId="116" xfId="0" applyFont="1" applyFill="1" applyBorder="1" applyAlignment="1">
      <alignment horizontal="left" indent="1"/>
    </xf>
    <xf numFmtId="0" fontId="115" fillId="0" borderId="116" xfId="0" applyFont="1" applyFill="1" applyBorder="1" applyAlignment="1">
      <alignment horizontal="left" wrapText="1" indent="1"/>
    </xf>
    <xf numFmtId="0" fontId="112" fillId="0" borderId="116" xfId="0" applyFont="1" applyFill="1" applyBorder="1" applyAlignment="1">
      <alignment horizontal="left" indent="1"/>
    </xf>
    <xf numFmtId="0" fontId="112" fillId="0" borderId="116" xfId="0" applyNumberFormat="1" applyFont="1" applyFill="1" applyBorder="1" applyAlignment="1">
      <alignment horizontal="left" indent="1"/>
    </xf>
    <xf numFmtId="0" fontId="112" fillId="0" borderId="116" xfId="0" applyFont="1" applyFill="1" applyBorder="1" applyAlignment="1">
      <alignment horizontal="left" wrapText="1" indent="2"/>
    </xf>
    <xf numFmtId="0" fontId="115" fillId="0" borderId="116" xfId="0" applyFont="1" applyFill="1" applyBorder="1" applyAlignment="1">
      <alignment horizontal="left" vertical="center" indent="1"/>
    </xf>
    <xf numFmtId="0" fontId="113" fillId="0" borderId="116" xfId="0" applyFont="1" applyFill="1" applyBorder="1" applyAlignment="1">
      <alignment horizontal="left" wrapText="1"/>
    </xf>
    <xf numFmtId="0" fontId="113" fillId="0" borderId="116" xfId="0" applyFont="1" applyFill="1" applyBorder="1" applyAlignment="1">
      <alignment horizontal="left" wrapText="1" indent="2"/>
    </xf>
    <xf numFmtId="49" fontId="113" fillId="0" borderId="116" xfId="0" applyNumberFormat="1" applyFont="1" applyFill="1" applyBorder="1" applyAlignment="1">
      <alignment horizontal="left" indent="3"/>
    </xf>
    <xf numFmtId="49" fontId="113" fillId="0" borderId="116" xfId="0" applyNumberFormat="1" applyFont="1" applyFill="1" applyBorder="1" applyAlignment="1">
      <alignment horizontal="left" indent="1"/>
    </xf>
    <xf numFmtId="49" fontId="113" fillId="0" borderId="116" xfId="0" applyNumberFormat="1" applyFont="1" applyFill="1" applyBorder="1" applyAlignment="1">
      <alignment horizontal="left" vertical="top" wrapText="1" indent="2"/>
    </xf>
    <xf numFmtId="49" fontId="113" fillId="0" borderId="116" xfId="0" applyNumberFormat="1" applyFont="1" applyFill="1" applyBorder="1" applyAlignment="1">
      <alignment horizontal="left" wrapText="1" indent="3"/>
    </xf>
    <xf numFmtId="49" fontId="113" fillId="0" borderId="116" xfId="0" applyNumberFormat="1" applyFont="1" applyFill="1" applyBorder="1" applyAlignment="1">
      <alignment horizontal="left" wrapText="1" indent="2"/>
    </xf>
    <xf numFmtId="0" fontId="113" fillId="0" borderId="116" xfId="0" applyNumberFormat="1" applyFont="1" applyFill="1" applyBorder="1" applyAlignment="1">
      <alignment horizontal="left" wrapText="1" indent="1"/>
    </xf>
    <xf numFmtId="49" fontId="113" fillId="0" borderId="116" xfId="0" applyNumberFormat="1" applyFont="1" applyFill="1" applyBorder="1" applyAlignment="1">
      <alignment horizontal="left" wrapText="1" indent="1"/>
    </xf>
    <xf numFmtId="0" fontId="115" fillId="0" borderId="76" xfId="0" applyNumberFormat="1" applyFont="1" applyFill="1" applyBorder="1" applyAlignment="1">
      <alignment horizontal="left" vertical="center" wrapText="1"/>
    </xf>
    <xf numFmtId="0" fontId="113" fillId="0" borderId="117" xfId="0" applyFont="1" applyFill="1" applyBorder="1" applyAlignment="1">
      <alignment horizontal="center" vertical="center" wrapText="1"/>
    </xf>
    <xf numFmtId="0" fontId="115" fillId="0" borderId="116" xfId="0" applyNumberFormat="1" applyFont="1" applyFill="1" applyBorder="1" applyAlignment="1">
      <alignment horizontal="left" vertical="center" wrapText="1"/>
    </xf>
    <xf numFmtId="0" fontId="113" fillId="0" borderId="116" xfId="0" applyFont="1" applyFill="1" applyBorder="1" applyAlignment="1">
      <alignment horizontal="left" indent="1"/>
    </xf>
    <xf numFmtId="0" fontId="6" fillId="0" borderId="116" xfId="17" applyBorder="1" applyAlignment="1" applyProtection="1"/>
    <xf numFmtId="0" fontId="116" fillId="0" borderId="116"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16"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16" xfId="0" applyFont="1" applyFill="1" applyBorder="1" applyAlignment="1">
      <alignment horizontal="center" vertical="center"/>
    </xf>
    <xf numFmtId="0" fontId="113" fillId="0" borderId="116" xfId="0" applyFont="1" applyFill="1" applyBorder="1" applyAlignment="1">
      <alignment horizontal="center" vertical="center" wrapText="1"/>
    </xf>
    <xf numFmtId="0" fontId="116" fillId="0" borderId="0" xfId="0" applyFont="1" applyFill="1"/>
    <xf numFmtId="0" fontId="113" fillId="0" borderId="116" xfId="0" applyFont="1" applyFill="1" applyBorder="1" applyAlignment="1">
      <alignment wrapText="1"/>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16" xfId="0" applyNumberFormat="1" applyFont="1" applyFill="1" applyBorder="1" applyAlignment="1">
      <alignment horizontal="center" vertical="center" wrapText="1"/>
    </xf>
    <xf numFmtId="0" fontId="113" fillId="0" borderId="116" xfId="0" applyFont="1" applyFill="1" applyBorder="1" applyAlignment="1">
      <alignment horizontal="center"/>
    </xf>
    <xf numFmtId="0" fontId="113" fillId="0" borderId="7" xfId="0" applyFont="1" applyFill="1" applyBorder="1"/>
    <xf numFmtId="0" fontId="113" fillId="0" borderId="116" xfId="0" applyFont="1" applyFill="1" applyBorder="1" applyAlignment="1">
      <alignment horizontal="left" indent="2"/>
    </xf>
    <xf numFmtId="0" fontId="113" fillId="0" borderId="116"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16" xfId="0" applyFont="1" applyFill="1" applyBorder="1" applyAlignment="1">
      <alignment horizontal="center" vertical="center" wrapText="1"/>
    </xf>
    <xf numFmtId="0" fontId="113" fillId="79" borderId="116" xfId="0" applyFont="1" applyFill="1" applyBorder="1"/>
    <xf numFmtId="0" fontId="116" fillId="79" borderId="116" xfId="0" applyFont="1" applyFill="1" applyBorder="1"/>
    <xf numFmtId="0" fontId="0" fillId="0" borderId="116" xfId="0" applyBorder="1" applyAlignment="1">
      <alignment horizontal="left" indent="2"/>
    </xf>
    <xf numFmtId="0" fontId="0" fillId="0" borderId="117" xfId="0" applyBorder="1" applyAlignment="1">
      <alignment horizontal="left" indent="2"/>
    </xf>
    <xf numFmtId="0" fontId="0" fillId="0" borderId="116" xfId="0" applyFill="1" applyBorder="1" applyAlignment="1">
      <alignment horizontal="left" indent="2"/>
    </xf>
    <xf numFmtId="0" fontId="123" fillId="0" borderId="123" xfId="0" applyNumberFormat="1" applyFont="1" applyFill="1" applyBorder="1" applyAlignment="1">
      <alignment vertical="center" wrapText="1" readingOrder="1"/>
    </xf>
    <xf numFmtId="0" fontId="123" fillId="0" borderId="124" xfId="0" applyNumberFormat="1" applyFont="1" applyFill="1" applyBorder="1" applyAlignment="1">
      <alignment vertical="center" wrapText="1" readingOrder="1"/>
    </xf>
    <xf numFmtId="0" fontId="123" fillId="0" borderId="124" xfId="0" applyNumberFormat="1" applyFont="1" applyFill="1" applyBorder="1" applyAlignment="1">
      <alignment horizontal="left" vertical="center" wrapText="1" indent="1" readingOrder="1"/>
    </xf>
    <xf numFmtId="0" fontId="123" fillId="0" borderId="125" xfId="0" applyNumberFormat="1" applyFont="1" applyFill="1" applyBorder="1" applyAlignment="1">
      <alignment vertical="center" wrapText="1" readingOrder="1"/>
    </xf>
    <xf numFmtId="0" fontId="124" fillId="0" borderId="116" xfId="0" applyNumberFormat="1" applyFont="1" applyFill="1" applyBorder="1" applyAlignment="1">
      <alignment vertical="center" wrapText="1" readingOrder="1"/>
    </xf>
    <xf numFmtId="0" fontId="113" fillId="0" borderId="117" xfId="0" applyFont="1" applyFill="1" applyBorder="1" applyAlignment="1">
      <alignment horizontal="center" vertical="center" wrapText="1"/>
    </xf>
    <xf numFmtId="0" fontId="0" fillId="0" borderId="7" xfId="0" applyBorder="1"/>
    <xf numFmtId="0" fontId="113" fillId="0" borderId="108" xfId="0" applyFont="1" applyFill="1" applyBorder="1" applyAlignment="1">
      <alignment horizontal="center" vertical="center" wrapText="1"/>
    </xf>
    <xf numFmtId="0" fontId="0" fillId="0" borderId="116" xfId="0" applyBorder="1" applyAlignment="1">
      <alignment horizontal="left" indent="3"/>
    </xf>
    <xf numFmtId="193" fontId="96" fillId="0" borderId="116" xfId="0" applyNumberFormat="1" applyFont="1" applyFill="1" applyBorder="1" applyAlignment="1" applyProtection="1">
      <alignment vertical="center" wrapText="1"/>
      <protection locked="0"/>
    </xf>
    <xf numFmtId="193" fontId="3" fillId="0" borderId="116" xfId="0" applyNumberFormat="1" applyFont="1" applyFill="1" applyBorder="1" applyAlignment="1" applyProtection="1">
      <alignment vertical="center" wrapText="1"/>
      <protection locked="0"/>
    </xf>
    <xf numFmtId="169" fontId="9" fillId="37" borderId="76" xfId="20" applyBorder="1"/>
    <xf numFmtId="193" fontId="96" fillId="0" borderId="116" xfId="0" applyNumberFormat="1" applyFont="1" applyFill="1" applyBorder="1" applyAlignment="1" applyProtection="1">
      <alignment horizontal="right" vertical="center" wrapText="1"/>
      <protection locked="0"/>
    </xf>
    <xf numFmtId="10" fontId="3" fillId="0" borderId="116" xfId="20962" applyNumberFormat="1" applyFont="1" applyFill="1" applyBorder="1" applyAlignment="1" applyProtection="1">
      <alignment horizontal="right" vertical="center" wrapText="1"/>
      <protection locked="0"/>
    </xf>
    <xf numFmtId="10" fontId="3" fillId="0" borderId="116" xfId="20962" applyNumberFormat="1" applyFont="1" applyBorder="1" applyAlignment="1" applyProtection="1">
      <alignment vertical="center" wrapText="1"/>
      <protection locked="0"/>
    </xf>
    <xf numFmtId="10" fontId="94" fillId="2" borderId="116" xfId="20962" applyNumberFormat="1" applyFont="1" applyFill="1" applyBorder="1" applyAlignment="1" applyProtection="1">
      <alignment vertical="center"/>
      <protection locked="0"/>
    </xf>
    <xf numFmtId="10" fontId="126" fillId="2" borderId="116" xfId="20962" applyNumberFormat="1" applyFont="1" applyFill="1" applyBorder="1" applyAlignment="1" applyProtection="1">
      <alignment vertical="center"/>
      <protection locked="0"/>
    </xf>
    <xf numFmtId="9" fontId="9" fillId="37" borderId="0" xfId="20962" applyFont="1" applyFill="1" applyBorder="1"/>
    <xf numFmtId="9" fontId="9" fillId="37" borderId="76" xfId="20962" applyFont="1" applyFill="1" applyBorder="1"/>
    <xf numFmtId="10" fontId="9" fillId="37" borderId="0" xfId="20962" applyNumberFormat="1" applyFont="1" applyFill="1" applyBorder="1"/>
    <xf numFmtId="10" fontId="9" fillId="37" borderId="76" xfId="20962" applyNumberFormat="1" applyFont="1" applyFill="1" applyBorder="1"/>
    <xf numFmtId="193" fontId="94" fillId="2" borderId="116" xfId="0" applyNumberFormat="1" applyFont="1" applyFill="1" applyBorder="1" applyAlignment="1" applyProtection="1">
      <alignment vertical="center"/>
      <protection locked="0"/>
    </xf>
    <xf numFmtId="193" fontId="126" fillId="2" borderId="116" xfId="0" applyNumberFormat="1" applyFont="1" applyFill="1" applyBorder="1" applyAlignment="1" applyProtection="1">
      <alignment vertical="center"/>
      <protection locked="0"/>
    </xf>
    <xf numFmtId="9" fontId="94" fillId="2" borderId="116" xfId="20962" applyFont="1" applyFill="1" applyBorder="1" applyAlignment="1" applyProtection="1">
      <alignment vertical="center"/>
      <protection locked="0"/>
    </xf>
    <xf numFmtId="9" fontId="126" fillId="2" borderId="116" xfId="20962" applyFont="1" applyFill="1" applyBorder="1" applyAlignment="1" applyProtection="1">
      <alignment vertical="center"/>
      <protection locked="0"/>
    </xf>
    <xf numFmtId="193" fontId="94" fillId="2" borderId="117" xfId="0" applyNumberFormat="1" applyFont="1" applyFill="1" applyBorder="1" applyAlignment="1" applyProtection="1">
      <alignment vertical="center"/>
      <protection locked="0"/>
    </xf>
    <xf numFmtId="193" fontId="126" fillId="2" borderId="117" xfId="0" applyNumberFormat="1" applyFont="1" applyFill="1" applyBorder="1" applyAlignment="1" applyProtection="1">
      <alignment vertical="center"/>
      <protection locked="0"/>
    </xf>
    <xf numFmtId="193" fontId="94" fillId="0" borderId="116" xfId="7" applyNumberFormat="1" applyFont="1" applyFill="1" applyBorder="1" applyAlignment="1" applyProtection="1">
      <alignment horizontal="right"/>
    </xf>
    <xf numFmtId="193" fontId="94" fillId="36" borderId="116" xfId="7" applyNumberFormat="1" applyFont="1" applyFill="1" applyBorder="1" applyAlignment="1" applyProtection="1">
      <alignment horizontal="right"/>
    </xf>
    <xf numFmtId="193" fontId="94" fillId="0" borderId="120" xfId="0" applyNumberFormat="1" applyFont="1" applyFill="1" applyBorder="1" applyAlignment="1" applyProtection="1">
      <alignment horizontal="right"/>
    </xf>
    <xf numFmtId="193" fontId="94" fillId="0" borderId="116" xfId="0" applyNumberFormat="1" applyFont="1" applyFill="1" applyBorder="1" applyAlignment="1" applyProtection="1">
      <alignment horizontal="right"/>
    </xf>
    <xf numFmtId="193" fontId="94" fillId="36" borderId="89" xfId="0" applyNumberFormat="1" applyFont="1" applyFill="1" applyBorder="1" applyAlignment="1" applyProtection="1">
      <alignment horizontal="right"/>
    </xf>
    <xf numFmtId="193" fontId="94" fillId="0" borderId="116" xfId="7" applyNumberFormat="1" applyFont="1" applyFill="1" applyBorder="1" applyAlignment="1" applyProtection="1">
      <alignment horizontal="right"/>
      <protection locked="0"/>
    </xf>
    <xf numFmtId="193" fontId="94" fillId="0" borderId="120" xfId="0" applyNumberFormat="1" applyFont="1" applyFill="1" applyBorder="1" applyAlignment="1" applyProtection="1">
      <alignment horizontal="right"/>
      <protection locked="0"/>
    </xf>
    <xf numFmtId="193" fontId="94" fillId="0" borderId="116" xfId="0" applyNumberFormat="1" applyFont="1" applyFill="1" applyBorder="1" applyAlignment="1" applyProtection="1">
      <alignment horizontal="right"/>
      <protection locked="0"/>
    </xf>
    <xf numFmtId="193" fontId="94" fillId="0" borderId="89" xfId="0" applyNumberFormat="1" applyFont="1" applyFill="1" applyBorder="1" applyAlignment="1" applyProtection="1">
      <alignment horizontal="right"/>
    </xf>
    <xf numFmtId="193" fontId="94" fillId="36" borderId="25" xfId="7" applyNumberFormat="1" applyFont="1" applyFill="1" applyBorder="1" applyAlignment="1" applyProtection="1">
      <alignment horizontal="right"/>
    </xf>
    <xf numFmtId="193" fontId="94" fillId="36" borderId="26" xfId="0" applyNumberFormat="1" applyFont="1" applyFill="1" applyBorder="1" applyAlignment="1" applyProtection="1">
      <alignment horizontal="right"/>
    </xf>
    <xf numFmtId="193" fontId="127" fillId="0" borderId="116" xfId="0" applyNumberFormat="1" applyFont="1" applyFill="1" applyBorder="1" applyAlignment="1" applyProtection="1">
      <alignment horizontal="right"/>
      <protection locked="0"/>
    </xf>
    <xf numFmtId="193" fontId="94" fillId="36" borderId="89" xfId="7" applyNumberFormat="1" applyFont="1" applyFill="1" applyBorder="1" applyAlignment="1" applyProtection="1">
      <alignment horizontal="right"/>
    </xf>
    <xf numFmtId="193" fontId="127" fillId="36" borderId="116" xfId="0" applyNumberFormat="1" applyFont="1" applyFill="1" applyBorder="1" applyAlignment="1">
      <alignment horizontal="right"/>
    </xf>
    <xf numFmtId="193" fontId="94" fillId="0" borderId="89" xfId="7" applyNumberFormat="1" applyFont="1" applyFill="1" applyBorder="1" applyAlignment="1" applyProtection="1">
      <alignment horizontal="right"/>
    </xf>
    <xf numFmtId="193" fontId="128" fillId="0" borderId="116" xfId="0" applyNumberFormat="1" applyFont="1" applyFill="1" applyBorder="1" applyAlignment="1">
      <alignment horizontal="center"/>
    </xf>
    <xf numFmtId="193" fontId="128" fillId="0" borderId="89" xfId="0" applyNumberFormat="1" applyFont="1" applyFill="1" applyBorder="1" applyAlignment="1">
      <alignment horizontal="center"/>
    </xf>
    <xf numFmtId="193" fontId="127" fillId="36" borderId="116" xfId="0" applyNumberFormat="1" applyFont="1" applyFill="1" applyBorder="1" applyAlignment="1" applyProtection="1">
      <alignment horizontal="right"/>
    </xf>
    <xf numFmtId="193" fontId="127" fillId="0" borderId="89" xfId="0" applyNumberFormat="1" applyFont="1" applyFill="1" applyBorder="1" applyAlignment="1" applyProtection="1">
      <alignment horizontal="right"/>
      <protection locked="0"/>
    </xf>
    <xf numFmtId="193" fontId="127" fillId="0" borderId="116" xfId="0" applyNumberFormat="1" applyFont="1" applyFill="1" applyBorder="1" applyAlignment="1" applyProtection="1">
      <alignment horizontal="right" indent="1"/>
      <protection locked="0"/>
    </xf>
    <xf numFmtId="193" fontId="127" fillId="0" borderId="116" xfId="0" applyNumberFormat="1" applyFont="1" applyFill="1" applyBorder="1" applyAlignment="1" applyProtection="1">
      <alignment horizontal="left" indent="1"/>
      <protection locked="0"/>
    </xf>
    <xf numFmtId="193" fontId="94" fillId="36" borderId="116" xfId="7" applyNumberFormat="1" applyFont="1" applyFill="1" applyBorder="1" applyAlignment="1" applyProtection="1"/>
    <xf numFmtId="193" fontId="127" fillId="0" borderId="116" xfId="0" applyNumberFormat="1" applyFont="1" applyFill="1" applyBorder="1" applyAlignment="1" applyProtection="1">
      <protection locked="0"/>
    </xf>
    <xf numFmtId="193" fontId="94" fillId="36" borderId="89" xfId="7" applyNumberFormat="1" applyFont="1" applyFill="1" applyBorder="1" applyAlignment="1" applyProtection="1"/>
    <xf numFmtId="193" fontId="127" fillId="0" borderId="116" xfId="0" applyNumberFormat="1" applyFont="1" applyFill="1" applyBorder="1" applyAlignment="1" applyProtection="1">
      <alignment horizontal="right" vertical="center"/>
      <protection locked="0"/>
    </xf>
    <xf numFmtId="193" fontId="127" fillId="36" borderId="25" xfId="0" applyNumberFormat="1" applyFont="1" applyFill="1" applyBorder="1" applyAlignment="1">
      <alignment horizontal="right"/>
    </xf>
    <xf numFmtId="193" fontId="94" fillId="36" borderId="26" xfId="7" applyNumberFormat="1" applyFont="1" applyFill="1" applyBorder="1" applyAlignment="1" applyProtection="1">
      <alignment horizontal="right"/>
    </xf>
    <xf numFmtId="167" fontId="130" fillId="0" borderId="65" xfId="0" applyNumberFormat="1" applyFont="1" applyBorder="1" applyAlignment="1">
      <alignment horizontal="center"/>
    </xf>
    <xf numFmtId="167" fontId="132" fillId="36" borderId="60" xfId="0" applyNumberFormat="1" applyFont="1" applyFill="1" applyBorder="1" applyAlignment="1">
      <alignment horizontal="center"/>
    </xf>
    <xf numFmtId="167" fontId="130" fillId="0" borderId="69" xfId="0" applyNumberFormat="1" applyFont="1" applyBorder="1" applyAlignment="1">
      <alignment horizontal="center"/>
    </xf>
    <xf numFmtId="167" fontId="130" fillId="0" borderId="68" xfId="0" applyNumberFormat="1" applyFont="1" applyBorder="1" applyAlignment="1">
      <alignment horizontal="center"/>
    </xf>
    <xf numFmtId="167" fontId="133" fillId="76" borderId="65" xfId="0" applyNumberFormat="1" applyFont="1" applyFill="1" applyBorder="1" applyAlignment="1">
      <alignment horizontal="center"/>
    </xf>
    <xf numFmtId="193" fontId="132" fillId="36" borderId="62" xfId="0" applyNumberFormat="1" applyFont="1" applyFill="1" applyBorder="1" applyAlignment="1">
      <alignment vertical="center"/>
    </xf>
    <xf numFmtId="193" fontId="131" fillId="0" borderId="14" xfId="0" applyNumberFormat="1" applyFont="1" applyBorder="1" applyAlignment="1">
      <alignment vertical="center"/>
    </xf>
    <xf numFmtId="193" fontId="130" fillId="0" borderId="17" xfId="0" applyNumberFormat="1" applyFont="1" applyBorder="1" applyAlignment="1">
      <alignment vertical="center"/>
    </xf>
    <xf numFmtId="193" fontId="132" fillId="36" borderId="16" xfId="0" applyNumberFormat="1" applyFont="1" applyFill="1" applyBorder="1" applyAlignment="1">
      <alignment vertical="center"/>
    </xf>
    <xf numFmtId="193" fontId="130" fillId="0" borderId="14" xfId="0" applyNumberFormat="1" applyFont="1" applyBorder="1" applyAlignment="1">
      <alignment vertical="center"/>
    </xf>
    <xf numFmtId="193" fontId="130" fillId="36" borderId="13" xfId="0" applyNumberFormat="1" applyFont="1" applyFill="1" applyBorder="1" applyAlignment="1">
      <alignment vertical="center"/>
    </xf>
    <xf numFmtId="193" fontId="131" fillId="0" borderId="13" xfId="0" applyNumberFormat="1" applyFont="1" applyBorder="1" applyAlignment="1">
      <alignment vertical="center"/>
    </xf>
    <xf numFmtId="193" fontId="130" fillId="0" borderId="13" xfId="0" applyNumberFormat="1" applyFont="1" applyBorder="1" applyAlignment="1">
      <alignment vertical="center"/>
    </xf>
    <xf numFmtId="193" fontId="130" fillId="0" borderId="34" xfId="0" applyNumberFormat="1" applyFont="1" applyBorder="1" applyAlignment="1">
      <alignment vertical="center"/>
    </xf>
    <xf numFmtId="164" fontId="4" fillId="36" borderId="89" xfId="7" applyNumberFormat="1" applyFont="1" applyFill="1" applyBorder="1" applyAlignment="1">
      <alignment horizontal="center" vertical="center" wrapText="1"/>
    </xf>
    <xf numFmtId="164" fontId="4" fillId="36" borderId="89" xfId="7" applyNumberFormat="1" applyFont="1" applyFill="1" applyBorder="1" applyAlignment="1">
      <alignment horizontal="left" vertical="center" wrapText="1"/>
    </xf>
    <xf numFmtId="164" fontId="3" fillId="0" borderId="89" xfId="7" applyNumberFormat="1" applyFont="1" applyFill="1" applyBorder="1" applyAlignment="1">
      <alignment horizontal="right" vertical="center" wrapText="1"/>
    </xf>
    <xf numFmtId="193" fontId="96" fillId="36" borderId="26" xfId="2" applyNumberFormat="1" applyFont="1" applyFill="1" applyBorder="1" applyAlignment="1" applyProtection="1">
      <alignment vertical="top" wrapText="1"/>
    </xf>
    <xf numFmtId="193" fontId="96" fillId="36" borderId="131" xfId="2" applyNumberFormat="1" applyFont="1" applyFill="1" applyBorder="1" applyAlignment="1" applyProtection="1">
      <alignment vertical="top" wrapText="1"/>
      <protection locked="0"/>
    </xf>
    <xf numFmtId="193" fontId="96" fillId="3" borderId="131" xfId="2" applyNumberFormat="1" applyFont="1" applyFill="1" applyBorder="1" applyAlignment="1" applyProtection="1">
      <alignment vertical="top" wrapText="1"/>
      <protection locked="0"/>
    </xf>
    <xf numFmtId="193" fontId="96" fillId="36" borderId="131" xfId="2" applyNumberFormat="1" applyFont="1" applyFill="1" applyBorder="1" applyAlignment="1" applyProtection="1">
      <alignment vertical="top" wrapText="1"/>
    </xf>
    <xf numFmtId="193" fontId="96" fillId="3" borderId="131" xfId="2" applyNumberFormat="1" applyFont="1" applyFill="1" applyBorder="1" applyAlignment="1" applyProtection="1">
      <alignment vertical="top"/>
      <protection locked="0"/>
    </xf>
    <xf numFmtId="193" fontId="96" fillId="36" borderId="131" xfId="2" applyNumberFormat="1" applyFont="1" applyFill="1" applyBorder="1" applyAlignment="1" applyProtection="1">
      <alignment vertical="top"/>
    </xf>
    <xf numFmtId="193" fontId="0" fillId="0" borderId="131" xfId="0" applyNumberFormat="1" applyFill="1" applyBorder="1" applyAlignment="1">
      <alignment horizontal="right" wrapText="1"/>
    </xf>
    <xf numFmtId="193" fontId="0" fillId="36" borderId="131" xfId="0" applyNumberFormat="1" applyFill="1" applyBorder="1" applyAlignment="1">
      <alignment horizontal="right" vertical="center" wrapText="1"/>
    </xf>
    <xf numFmtId="193" fontId="0" fillId="0" borderId="131" xfId="0" applyNumberFormat="1" applyBorder="1" applyAlignment="1">
      <alignment horizontal="right" wrapText="1"/>
    </xf>
    <xf numFmtId="193" fontId="0" fillId="0" borderId="131" xfId="0" applyNumberFormat="1" applyBorder="1" applyAlignment="1">
      <alignment horizontal="right"/>
    </xf>
    <xf numFmtId="193" fontId="0" fillId="36" borderId="20" xfId="0" applyNumberFormat="1" applyFill="1" applyBorder="1" applyAlignment="1">
      <alignment horizontal="right" vertical="center"/>
    </xf>
    <xf numFmtId="167" fontId="99" fillId="0" borderId="130" xfId="0" applyNumberFormat="1" applyFont="1" applyBorder="1" applyAlignment="1">
      <alignment horizontal="center" vertical="center"/>
    </xf>
    <xf numFmtId="167" fontId="3" fillId="0" borderId="131" xfId="0" applyNumberFormat="1" applyFont="1" applyBorder="1" applyAlignment="1">
      <alignment horizontal="center" vertical="center"/>
    </xf>
    <xf numFmtId="167" fontId="3" fillId="0" borderId="130" xfId="0" applyNumberFormat="1" applyFont="1" applyBorder="1" applyAlignment="1">
      <alignment horizontal="center" vertical="center"/>
    </xf>
    <xf numFmtId="0" fontId="2" fillId="0" borderId="132" xfId="0" applyFont="1" applyBorder="1" applyAlignment="1"/>
    <xf numFmtId="0" fontId="2" fillId="0" borderId="133" xfId="0" applyFont="1" applyBorder="1" applyAlignment="1">
      <alignment wrapText="1"/>
    </xf>
    <xf numFmtId="193" fontId="94" fillId="36" borderId="25" xfId="0" applyNumberFormat="1" applyFont="1" applyFill="1" applyBorder="1" applyAlignment="1" applyProtection="1">
      <alignment horizontal="right"/>
    </xf>
    <xf numFmtId="193" fontId="94" fillId="0" borderId="25" xfId="0" applyNumberFormat="1" applyFont="1" applyFill="1" applyBorder="1" applyAlignment="1" applyProtection="1">
      <alignment horizontal="right"/>
    </xf>
    <xf numFmtId="193" fontId="94" fillId="36" borderId="131" xfId="0" applyNumberFormat="1" applyFont="1" applyFill="1" applyBorder="1" applyAlignment="1" applyProtection="1">
      <alignment horizontal="right"/>
    </xf>
    <xf numFmtId="193" fontId="94" fillId="36" borderId="130" xfId="0" applyNumberFormat="1" applyFont="1" applyFill="1" applyBorder="1" applyAlignment="1" applyProtection="1">
      <alignment horizontal="right"/>
    </xf>
    <xf numFmtId="193" fontId="94" fillId="0" borderId="130" xfId="0" applyNumberFormat="1" applyFont="1" applyFill="1" applyBorder="1" applyAlignment="1" applyProtection="1">
      <alignment horizontal="right"/>
    </xf>
    <xf numFmtId="0" fontId="85" fillId="0" borderId="116" xfId="0" applyFont="1" applyBorder="1"/>
    <xf numFmtId="3" fontId="103" fillId="36" borderId="131"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10" fontId="100" fillId="0" borderId="130" xfId="20962" applyNumberFormat="1" applyFont="1" applyFill="1" applyBorder="1" applyAlignment="1">
      <alignment horizontal="left" vertical="center" wrapText="1"/>
    </xf>
    <xf numFmtId="3" fontId="103" fillId="36" borderId="130" xfId="0" applyNumberFormat="1" applyFont="1" applyFill="1" applyBorder="1" applyAlignment="1">
      <alignment vertical="center" wrapText="1"/>
    </xf>
    <xf numFmtId="3" fontId="103" fillId="0" borderId="130" xfId="0" applyNumberFormat="1" applyFont="1" applyBorder="1" applyAlignment="1">
      <alignment vertical="center" wrapText="1"/>
    </xf>
    <xf numFmtId="3" fontId="103" fillId="0" borderId="130" xfId="0" applyNumberFormat="1" applyFont="1" applyFill="1" applyBorder="1" applyAlignment="1">
      <alignment vertical="center" wrapText="1"/>
    </xf>
    <xf numFmtId="3" fontId="103" fillId="36" borderId="133" xfId="0" applyNumberFormat="1" applyFont="1" applyFill="1" applyBorder="1" applyAlignment="1">
      <alignment vertical="center" wrapText="1"/>
    </xf>
    <xf numFmtId="3" fontId="103" fillId="0" borderId="133"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132" xfId="0" applyNumberFormat="1" applyFont="1" applyFill="1" applyBorder="1" applyAlignment="1">
      <alignment vertical="center" wrapText="1"/>
    </xf>
    <xf numFmtId="3" fontId="103" fillId="0" borderId="132" xfId="0" applyNumberFormat="1" applyFont="1" applyBorder="1" applyAlignment="1">
      <alignment vertical="center" wrapText="1"/>
    </xf>
    <xf numFmtId="3" fontId="103" fillId="0" borderId="132"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14" fontId="84" fillId="0" borderId="0" xfId="0" applyNumberFormat="1" applyFont="1"/>
    <xf numFmtId="0" fontId="129" fillId="0" borderId="130" xfId="0" applyFont="1" applyBorder="1"/>
    <xf numFmtId="164" fontId="3" fillId="0" borderId="26" xfId="7" applyNumberFormat="1" applyFont="1" applyFill="1" applyBorder="1" applyAlignment="1">
      <alignment horizontal="right" vertical="center" wrapText="1"/>
    </xf>
    <xf numFmtId="194" fontId="105" fillId="0" borderId="101" xfId="20962" applyNumberFormat="1" applyFont="1" applyFill="1" applyBorder="1" applyAlignment="1" applyProtection="1">
      <alignment horizontal="right" vertical="center"/>
      <protection locked="0"/>
    </xf>
    <xf numFmtId="43" fontId="85" fillId="0" borderId="0" xfId="7" applyFont="1" applyFill="1"/>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14" fontId="84" fillId="0" borderId="0" xfId="0" applyNumberFormat="1" applyFont="1" applyAlignment="1">
      <alignment horizontal="left"/>
    </xf>
    <xf numFmtId="167" fontId="4" fillId="36" borderId="25" xfId="0" applyNumberFormat="1" applyFont="1" applyFill="1" applyBorder="1" applyAlignment="1">
      <alignment horizontal="center" vertical="center"/>
    </xf>
    <xf numFmtId="167" fontId="4" fillId="36" borderId="26" xfId="0" applyNumberFormat="1" applyFont="1" applyFill="1" applyBorder="1" applyAlignment="1">
      <alignment horizontal="center" vertical="center"/>
    </xf>
    <xf numFmtId="193" fontId="3" fillId="0" borderId="130" xfId="0" applyNumberFormat="1" applyFont="1" applyBorder="1"/>
    <xf numFmtId="193" fontId="3" fillId="0" borderId="130" xfId="0" applyNumberFormat="1" applyFont="1" applyFill="1" applyBorder="1"/>
    <xf numFmtId="193" fontId="3" fillId="0" borderId="133" xfId="0" applyNumberFormat="1" applyFont="1" applyBorder="1"/>
    <xf numFmtId="9" fontId="3" fillId="0" borderId="131" xfId="20962" applyFont="1" applyBorder="1"/>
    <xf numFmtId="193" fontId="3" fillId="0" borderId="133" xfId="0" applyNumberFormat="1" applyFont="1" applyFill="1" applyBorder="1"/>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0" fontId="45" fillId="0" borderId="0" xfId="11" applyFont="1" applyFill="1" applyBorder="1" applyProtection="1"/>
    <xf numFmtId="0" fontId="45" fillId="0" borderId="0" xfId="0" applyFont="1"/>
    <xf numFmtId="14" fontId="86" fillId="0" borderId="0" xfId="0" applyNumberFormat="1" applyFont="1" applyAlignment="1">
      <alignment horizontal="left"/>
    </xf>
    <xf numFmtId="0" fontId="84" fillId="0" borderId="132" xfId="0" applyFont="1" applyBorder="1" applyAlignment="1">
      <alignment horizontal="left"/>
    </xf>
    <xf numFmtId="0" fontId="84" fillId="0" borderId="23" xfId="0" applyFont="1" applyBorder="1" applyAlignment="1">
      <alignment horizontal="left"/>
    </xf>
    <xf numFmtId="0" fontId="113" fillId="0" borderId="117" xfId="0" applyFont="1" applyFill="1" applyBorder="1" applyAlignment="1">
      <alignment horizontal="center" vertical="center" wrapText="1"/>
    </xf>
    <xf numFmtId="0" fontId="45" fillId="0" borderId="0" xfId="11" applyFont="1" applyFill="1" applyBorder="1" applyAlignment="1" applyProtection="1">
      <alignment horizontal="left"/>
    </xf>
    <xf numFmtId="0" fontId="86" fillId="0" borderId="0" xfId="0" applyFont="1" applyAlignment="1">
      <alignment horizontal="left"/>
    </xf>
    <xf numFmtId="9" fontId="84" fillId="0" borderId="23" xfId="0" applyNumberFormat="1" applyFont="1" applyBorder="1" applyAlignment="1">
      <alignment horizontal="left"/>
    </xf>
    <xf numFmtId="0" fontId="2" fillId="0" borderId="0" xfId="0" applyFont="1" applyAlignment="1">
      <alignment horizontal="left"/>
    </xf>
    <xf numFmtId="193" fontId="0" fillId="36" borderId="26" xfId="0" applyNumberFormat="1" applyFill="1" applyBorder="1" applyAlignment="1">
      <alignment horizontal="center" vertical="center" wrapText="1"/>
    </xf>
    <xf numFmtId="164" fontId="121" fillId="0" borderId="116" xfId="7" applyNumberFormat="1" applyFont="1" applyBorder="1"/>
    <xf numFmtId="164" fontId="0" fillId="0" borderId="116" xfId="7" applyNumberFormat="1" applyFont="1" applyBorder="1"/>
    <xf numFmtId="164" fontId="121" fillId="0" borderId="117" xfId="7" applyNumberFormat="1" applyFont="1" applyBorder="1"/>
    <xf numFmtId="164" fontId="0" fillId="0" borderId="117" xfId="7" applyNumberFormat="1" applyFont="1" applyBorder="1"/>
    <xf numFmtId="10" fontId="0" fillId="0" borderId="116" xfId="20962" applyNumberFormat="1" applyFont="1" applyBorder="1"/>
    <xf numFmtId="10" fontId="0" fillId="0" borderId="117" xfId="20962" applyNumberFormat="1" applyFont="1" applyBorder="1"/>
    <xf numFmtId="10" fontId="85" fillId="0" borderId="0" xfId="20962" applyNumberFormat="1" applyFont="1"/>
    <xf numFmtId="0" fontId="2" fillId="0" borderId="0" xfId="0" applyFont="1" applyBorder="1" applyAlignment="1">
      <alignment horizontal="left"/>
    </xf>
    <xf numFmtId="0" fontId="86" fillId="0" borderId="1" xfId="0" applyFont="1" applyBorder="1" applyAlignment="1">
      <alignment horizontal="left" vertical="center"/>
    </xf>
    <xf numFmtId="0" fontId="2" fillId="0" borderId="19" xfId="0" applyFont="1" applyBorder="1" applyAlignment="1">
      <alignment horizontal="left" vertical="center" wrapText="1"/>
    </xf>
    <xf numFmtId="0" fontId="2" fillId="0" borderId="3" xfId="0" applyFont="1" applyBorder="1" applyAlignment="1">
      <alignment horizontal="left" vertical="center" wrapText="1"/>
    </xf>
    <xf numFmtId="0" fontId="2" fillId="0" borderId="99"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Alignment="1">
      <alignment horizontal="left" wrapText="1"/>
    </xf>
    <xf numFmtId="0" fontId="96" fillId="0" borderId="0" xfId="0" applyFont="1" applyAlignment="1">
      <alignment horizontal="left" wrapText="1"/>
    </xf>
    <xf numFmtId="14" fontId="84" fillId="0" borderId="0" xfId="0" applyNumberFormat="1" applyFont="1" applyFill="1" applyAlignment="1">
      <alignment horizontal="left"/>
    </xf>
    <xf numFmtId="0" fontId="113" fillId="0" borderId="0" xfId="0" applyFont="1" applyFill="1" applyAlignment="1">
      <alignment horizontal="left"/>
    </xf>
    <xf numFmtId="0" fontId="116" fillId="0" borderId="116" xfId="0" applyFont="1" applyFill="1" applyBorder="1" applyAlignment="1">
      <alignment horizontal="left"/>
    </xf>
    <xf numFmtId="0" fontId="113" fillId="0" borderId="0" xfId="0" applyFont="1" applyFill="1" applyAlignment="1">
      <alignment horizontal="center"/>
    </xf>
    <xf numFmtId="0" fontId="113" fillId="0" borderId="116" xfId="0" applyFont="1" applyFill="1" applyBorder="1" applyAlignment="1">
      <alignment horizontal="left"/>
    </xf>
    <xf numFmtId="164" fontId="3" fillId="0" borderId="134" xfId="7" applyNumberFormat="1" applyFont="1" applyFill="1" applyBorder="1" applyAlignment="1">
      <alignment vertical="center"/>
    </xf>
    <xf numFmtId="164" fontId="3" fillId="0" borderId="135" xfId="7" applyNumberFormat="1" applyFont="1" applyFill="1" applyBorder="1" applyAlignment="1">
      <alignment vertical="center"/>
    </xf>
    <xf numFmtId="164" fontId="4" fillId="0" borderId="137" xfId="7" applyNumberFormat="1" applyFont="1" applyBorder="1"/>
    <xf numFmtId="164" fontId="4" fillId="0" borderId="136" xfId="7" applyNumberFormat="1" applyFont="1" applyBorder="1"/>
    <xf numFmtId="164" fontId="3" fillId="0" borderId="137" xfId="7" applyNumberFormat="1" applyFont="1" applyBorder="1"/>
    <xf numFmtId="164" fontId="3" fillId="0" borderId="136" xfId="7" applyNumberFormat="1" applyFont="1" applyBorder="1"/>
    <xf numFmtId="169" fontId="9" fillId="37" borderId="137" xfId="20" applyBorder="1"/>
    <xf numFmtId="164" fontId="3" fillId="0" borderId="137" xfId="7" applyNumberFormat="1" applyFont="1" applyBorder="1" applyAlignment="1">
      <alignment vertical="center"/>
    </xf>
    <xf numFmtId="164" fontId="4" fillId="0" borderId="137" xfId="7" applyNumberFormat="1" applyFont="1" applyBorder="1" applyAlignment="1">
      <alignment vertical="center"/>
    </xf>
    <xf numFmtId="195" fontId="4" fillId="0" borderId="136" xfId="7" applyNumberFormat="1" applyFont="1" applyBorder="1"/>
    <xf numFmtId="164" fontId="3" fillId="0" borderId="137" xfId="7" applyNumberFormat="1" applyFont="1" applyFill="1" applyBorder="1"/>
    <xf numFmtId="164" fontId="3" fillId="0" borderId="137" xfId="7" applyNumberFormat="1" applyFont="1" applyFill="1" applyBorder="1" applyAlignment="1">
      <alignment vertical="center"/>
    </xf>
    <xf numFmtId="43" fontId="4" fillId="0" borderId="137" xfId="7" applyNumberFormat="1" applyFont="1" applyBorder="1"/>
    <xf numFmtId="10" fontId="111" fillId="0" borderId="138" xfId="20962" applyNumberFormat="1" applyFont="1" applyBorder="1" applyAlignment="1">
      <alignment horizontal="center" wrapText="1"/>
    </xf>
    <xf numFmtId="43" fontId="113" fillId="0" borderId="137" xfId="7" applyFont="1" applyBorder="1"/>
    <xf numFmtId="164" fontId="116" fillId="0" borderId="137" xfId="7" applyNumberFormat="1" applyFont="1" applyBorder="1"/>
    <xf numFmtId="164" fontId="113" fillId="0" borderId="137" xfId="7" applyNumberFormat="1" applyFont="1" applyBorder="1"/>
    <xf numFmtId="164" fontId="113" fillId="0" borderId="137" xfId="7" applyNumberFormat="1" applyFont="1" applyFill="1" applyBorder="1"/>
    <xf numFmtId="166" fontId="112" fillId="36" borderId="137" xfId="20965" applyFont="1" applyFill="1" applyBorder="1" applyAlignment="1">
      <alignment horizontal="center"/>
    </xf>
    <xf numFmtId="166" fontId="112" fillId="36" borderId="137" xfId="20965" applyNumberFormat="1" applyFont="1" applyFill="1" applyBorder="1" applyAlignment="1">
      <alignment horizontal="center"/>
    </xf>
    <xf numFmtId="164" fontId="113" fillId="0" borderId="137" xfId="7" applyNumberFormat="1" applyFont="1" applyBorder="1" applyAlignment="1">
      <alignment horizontal="center"/>
    </xf>
    <xf numFmtId="164" fontId="116" fillId="0" borderId="137" xfId="7" applyNumberFormat="1" applyFont="1" applyBorder="1" applyAlignment="1">
      <alignment horizontal="center"/>
    </xf>
    <xf numFmtId="164" fontId="116" fillId="0" borderId="7" xfId="7" applyNumberFormat="1" applyFont="1" applyBorder="1"/>
    <xf numFmtId="164" fontId="113" fillId="0" borderId="137" xfId="7" applyNumberFormat="1" applyFont="1" applyBorder="1" applyAlignment="1">
      <alignment horizontal="left" indent="1"/>
    </xf>
    <xf numFmtId="164" fontId="113" fillId="0" borderId="137" xfId="7" applyNumberFormat="1" applyFont="1" applyBorder="1" applyAlignment="1">
      <alignment horizontal="left" indent="2"/>
    </xf>
    <xf numFmtId="164" fontId="113" fillId="0" borderId="137" xfId="7" applyNumberFormat="1" applyFont="1" applyFill="1" applyBorder="1" applyAlignment="1">
      <alignment horizontal="left" indent="3"/>
    </xf>
    <xf numFmtId="164" fontId="113" fillId="0" borderId="137" xfId="7" applyNumberFormat="1" applyFont="1" applyFill="1" applyBorder="1" applyAlignment="1">
      <alignment horizontal="left" indent="1"/>
    </xf>
    <xf numFmtId="164" fontId="113" fillId="81" borderId="137" xfId="7" applyNumberFormat="1" applyFont="1" applyFill="1" applyBorder="1"/>
    <xf numFmtId="164" fontId="113" fillId="0" borderId="137" xfId="7" applyNumberFormat="1" applyFont="1" applyFill="1" applyBorder="1" applyAlignment="1">
      <alignment horizontal="left" vertical="top" wrapText="1" indent="2"/>
    </xf>
    <xf numFmtId="164" fontId="113" fillId="0" borderId="137" xfId="7" applyNumberFormat="1" applyFont="1" applyFill="1" applyBorder="1" applyAlignment="1">
      <alignment horizontal="left" wrapText="1" indent="3"/>
    </xf>
    <xf numFmtId="164" fontId="113" fillId="0" borderId="137" xfId="7" applyNumberFormat="1" applyFont="1" applyFill="1" applyBorder="1" applyAlignment="1">
      <alignment horizontal="left" wrapText="1" indent="2"/>
    </xf>
    <xf numFmtId="164" fontId="113" fillId="0" borderId="137" xfId="7" applyNumberFormat="1" applyFont="1" applyFill="1" applyBorder="1" applyAlignment="1">
      <alignment horizontal="left" wrapText="1" indent="1"/>
    </xf>
    <xf numFmtId="164" fontId="112" fillId="0" borderId="137" xfId="7" applyNumberFormat="1" applyFont="1" applyFill="1" applyBorder="1" applyAlignment="1">
      <alignment horizontal="left" vertical="center" wrapText="1"/>
    </xf>
    <xf numFmtId="164" fontId="113" fillId="0" borderId="137" xfId="7" applyNumberFormat="1" applyFont="1" applyBorder="1" applyAlignment="1">
      <alignment horizontal="center" vertical="center" wrapText="1"/>
    </xf>
    <xf numFmtId="0" fontId="113" fillId="0" borderId="137" xfId="0" applyFont="1" applyBorder="1"/>
    <xf numFmtId="164" fontId="113" fillId="0" borderId="137" xfId="7" applyNumberFormat="1" applyFont="1" applyBorder="1" applyAlignment="1">
      <alignment horizontal="center" vertical="center"/>
    </xf>
    <xf numFmtId="0" fontId="112" fillId="0" borderId="137" xfId="0" applyNumberFormat="1" applyFont="1" applyFill="1" applyBorder="1" applyAlignment="1">
      <alignment horizontal="left" vertical="center" wrapText="1"/>
    </xf>
    <xf numFmtId="0" fontId="113" fillId="0" borderId="137" xfId="0" applyFont="1" applyBorder="1" applyAlignment="1">
      <alignment horizontal="center" vertical="center"/>
    </xf>
    <xf numFmtId="164" fontId="115" fillId="0" borderId="137" xfId="0" applyNumberFormat="1" applyFont="1" applyFill="1" applyBorder="1" applyAlignment="1">
      <alignment horizontal="left" vertical="center" wrapText="1"/>
    </xf>
    <xf numFmtId="0" fontId="112" fillId="0" borderId="0" xfId="11" applyFont="1" applyFill="1" applyBorder="1" applyAlignment="1" applyProtection="1">
      <alignment horizontal="left"/>
    </xf>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06" xfId="0" applyNumberFormat="1" applyFont="1" applyFill="1" applyBorder="1" applyAlignment="1">
      <alignment horizontal="left" vertical="center" wrapText="1"/>
    </xf>
    <xf numFmtId="0" fontId="115" fillId="0" borderId="107" xfId="0" applyNumberFormat="1" applyFont="1" applyFill="1" applyBorder="1" applyAlignment="1">
      <alignment horizontal="left"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5" fillId="0" borderId="114" xfId="0" applyNumberFormat="1" applyFont="1" applyFill="1" applyBorder="1" applyAlignment="1">
      <alignment horizontal="left" vertical="center" wrapText="1"/>
    </xf>
    <xf numFmtId="0" fontId="115" fillId="0" borderId="115" xfId="0" applyNumberFormat="1" applyFont="1" applyFill="1" applyBorder="1" applyAlignment="1">
      <alignment horizontal="left" vertical="center" wrapText="1"/>
    </xf>
    <xf numFmtId="0" fontId="116" fillId="0" borderId="108" xfId="0" applyFont="1" applyFill="1" applyBorder="1" applyAlignment="1">
      <alignment horizontal="center" vertical="center" wrapText="1"/>
    </xf>
    <xf numFmtId="0" fontId="116" fillId="0" borderId="109" xfId="0" applyFont="1" applyFill="1" applyBorder="1" applyAlignment="1">
      <alignment horizontal="center" vertical="center" wrapText="1"/>
    </xf>
    <xf numFmtId="0" fontId="116" fillId="0" borderId="110" xfId="0" applyFont="1" applyFill="1" applyBorder="1" applyAlignment="1">
      <alignment horizontal="center" vertical="center" wrapText="1"/>
    </xf>
    <xf numFmtId="0" fontId="116" fillId="0" borderId="93" xfId="0" applyFont="1" applyFill="1" applyBorder="1" applyAlignment="1">
      <alignment horizontal="center" vertical="center" wrapText="1"/>
    </xf>
    <xf numFmtId="0" fontId="116" fillId="0" borderId="113"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3" fillId="0" borderId="117"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16" xfId="0" applyFont="1" applyFill="1" applyBorder="1" applyAlignment="1">
      <alignment horizontal="center" vertical="center" wrapText="1"/>
    </xf>
    <xf numFmtId="0" fontId="120" fillId="0" borderId="116" xfId="0" applyFont="1" applyFill="1" applyBorder="1" applyAlignment="1">
      <alignment horizontal="center" vertical="center"/>
    </xf>
    <xf numFmtId="0" fontId="120" fillId="0" borderId="108" xfId="0" applyFont="1" applyFill="1" applyBorder="1" applyAlignment="1">
      <alignment horizontal="center" vertical="center"/>
    </xf>
    <xf numFmtId="0" fontId="120" fillId="0" borderId="110" xfId="0" applyFont="1" applyFill="1" applyBorder="1" applyAlignment="1">
      <alignment horizontal="center" vertical="center"/>
    </xf>
    <xf numFmtId="0" fontId="120" fillId="0" borderId="93" xfId="0" applyFont="1" applyFill="1" applyBorder="1" applyAlignment="1">
      <alignment horizontal="center" vertical="center"/>
    </xf>
    <xf numFmtId="0" fontId="120" fillId="0" borderId="83" xfId="0" applyFont="1" applyFill="1" applyBorder="1" applyAlignment="1">
      <alignment horizontal="center" vertical="center"/>
    </xf>
    <xf numFmtId="0" fontId="116" fillId="0" borderId="116" xfId="0" applyFont="1" applyFill="1" applyBorder="1" applyAlignment="1">
      <alignment horizontal="center" vertical="center" wrapText="1"/>
    </xf>
    <xf numFmtId="0" fontId="116" fillId="0" borderId="78"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3" fillId="0" borderId="118" xfId="0" applyFont="1" applyFill="1" applyBorder="1" applyAlignment="1">
      <alignment horizontal="center" vertical="center" wrapText="1"/>
    </xf>
    <xf numFmtId="0" fontId="113" fillId="0" borderId="119" xfId="0" applyFont="1" applyFill="1" applyBorder="1" applyAlignment="1">
      <alignment horizontal="center" vertical="center" wrapText="1"/>
    </xf>
    <xf numFmtId="0" fontId="113" fillId="0" borderId="120" xfId="0" applyFont="1" applyFill="1" applyBorder="1" applyAlignment="1">
      <alignment horizontal="center" vertical="center" wrapText="1"/>
    </xf>
    <xf numFmtId="0" fontId="116" fillId="0" borderId="84"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4" xfId="0" applyFont="1" applyFill="1" applyBorder="1" applyAlignment="1">
      <alignment horizontal="center" vertical="center" wrapText="1"/>
    </xf>
    <xf numFmtId="0" fontId="113" fillId="0" borderId="78"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6" fillId="0" borderId="108" xfId="0" applyFont="1" applyFill="1" applyBorder="1" applyAlignment="1">
      <alignment horizontal="center" vertical="top" wrapText="1"/>
    </xf>
    <xf numFmtId="0" fontId="116" fillId="0" borderId="110" xfId="0" applyFont="1" applyFill="1" applyBorder="1" applyAlignment="1">
      <alignment horizontal="center" vertical="top" wrapText="1"/>
    </xf>
    <xf numFmtId="0" fontId="116" fillId="0" borderId="78" xfId="0" applyFont="1" applyFill="1" applyBorder="1" applyAlignment="1">
      <alignment horizontal="center" vertical="top" wrapText="1"/>
    </xf>
    <xf numFmtId="0" fontId="116" fillId="0" borderId="76" xfId="0" applyFont="1" applyFill="1" applyBorder="1" applyAlignment="1">
      <alignment horizontal="center" vertical="top" wrapText="1"/>
    </xf>
    <xf numFmtId="0" fontId="116" fillId="0" borderId="93" xfId="0" applyFont="1" applyFill="1" applyBorder="1" applyAlignment="1">
      <alignment horizontal="center" vertical="top" wrapText="1"/>
    </xf>
    <xf numFmtId="0" fontId="116" fillId="0" borderId="83"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6" xfId="0" applyFont="1" applyFill="1" applyBorder="1" applyAlignment="1">
      <alignment horizontal="center" vertical="center"/>
    </xf>
    <xf numFmtId="0" fontId="113" fillId="0" borderId="78" xfId="0" applyFont="1" applyFill="1" applyBorder="1" applyAlignment="1">
      <alignment horizontal="center" vertical="center"/>
    </xf>
    <xf numFmtId="0" fontId="113" fillId="0" borderId="118" xfId="0" applyFont="1" applyFill="1" applyBorder="1" applyAlignment="1">
      <alignment horizontal="center" vertical="center"/>
    </xf>
    <xf numFmtId="0" fontId="113" fillId="0" borderId="119" xfId="0" applyFont="1" applyFill="1" applyBorder="1" applyAlignment="1">
      <alignment horizontal="center" vertical="center"/>
    </xf>
    <xf numFmtId="0" fontId="113" fillId="0" borderId="120" xfId="0" applyFont="1" applyFill="1" applyBorder="1" applyAlignment="1">
      <alignment horizontal="center" vertical="center"/>
    </xf>
    <xf numFmtId="0" fontId="113" fillId="0" borderId="108" xfId="0" applyFont="1" applyFill="1" applyBorder="1" applyAlignment="1">
      <alignment horizontal="center" vertical="top" wrapText="1"/>
    </xf>
    <xf numFmtId="0" fontId="113" fillId="0" borderId="109" xfId="0" applyFont="1" applyFill="1" applyBorder="1" applyAlignment="1">
      <alignment horizontal="center" vertical="top" wrapText="1"/>
    </xf>
    <xf numFmtId="0" fontId="113" fillId="0" borderId="110" xfId="0" applyFont="1" applyFill="1" applyBorder="1" applyAlignment="1">
      <alignment horizontal="center" vertical="top" wrapText="1"/>
    </xf>
    <xf numFmtId="0" fontId="113" fillId="0" borderId="119" xfId="0" applyFont="1" applyFill="1" applyBorder="1" applyAlignment="1">
      <alignment horizontal="center" vertical="top" wrapText="1"/>
    </xf>
    <xf numFmtId="0" fontId="113" fillId="0" borderId="120" xfId="0" applyFont="1" applyFill="1" applyBorder="1" applyAlignment="1">
      <alignment horizontal="center" vertical="top" wrapText="1"/>
    </xf>
    <xf numFmtId="0" fontId="113" fillId="0" borderId="117"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1" xfId="0" applyNumberFormat="1" applyFont="1" applyFill="1" applyBorder="1" applyAlignment="1">
      <alignment horizontal="left" vertical="top" wrapText="1"/>
    </xf>
    <xf numFmtId="0" fontId="115" fillId="0" borderId="122" xfId="0" applyNumberFormat="1" applyFont="1" applyFill="1" applyBorder="1" applyAlignment="1">
      <alignment horizontal="left" vertical="top" wrapText="1"/>
    </xf>
    <xf numFmtId="0" fontId="121" fillId="0" borderId="117" xfId="0" applyFont="1" applyBorder="1" applyAlignment="1">
      <alignment horizontal="center" vertical="center" wrapText="1"/>
    </xf>
    <xf numFmtId="0" fontId="121" fillId="0" borderId="108" xfId="0" applyFont="1" applyBorder="1" applyAlignment="1">
      <alignment horizontal="center" vertical="center" wrapText="1"/>
    </xf>
    <xf numFmtId="0" fontId="125" fillId="0" borderId="116" xfId="0" applyFont="1" applyBorder="1" applyAlignment="1">
      <alignment horizontal="center" vertical="center"/>
    </xf>
    <xf numFmtId="0" fontId="122" fillId="0" borderId="116" xfId="0" applyFont="1" applyBorder="1" applyAlignment="1">
      <alignment horizontal="center" vertical="center" wrapText="1"/>
    </xf>
    <xf numFmtId="169" fontId="9" fillId="37" borderId="0" xfId="20" applyBorder="1" applyAlignment="1">
      <alignment horizontal="center"/>
    </xf>
    <xf numFmtId="164" fontId="3" fillId="0" borderId="93" xfId="7" applyNumberFormat="1" applyFont="1" applyFill="1" applyBorder="1" applyAlignment="1">
      <alignment horizontal="center" vertical="center"/>
    </xf>
    <xf numFmtId="164" fontId="3" fillId="0" borderId="71" xfId="7" applyNumberFormat="1" applyFont="1" applyFill="1" applyBorder="1" applyAlignment="1">
      <alignment horizontal="center" vertical="center"/>
    </xf>
    <xf numFmtId="0" fontId="3" fillId="3" borderId="119" xfId="0" applyFont="1" applyFill="1" applyBorder="1" applyAlignment="1">
      <alignment horizontal="center" vertical="center"/>
    </xf>
    <xf numFmtId="164" fontId="3" fillId="3" borderId="119" xfId="7" applyNumberFormat="1" applyFont="1" applyFill="1" applyBorder="1" applyAlignment="1">
      <alignment horizontal="center" vertical="center"/>
    </xf>
    <xf numFmtId="164" fontId="3" fillId="3" borderId="132" xfId="7" applyNumberFormat="1" applyFont="1" applyFill="1" applyBorder="1" applyAlignment="1">
      <alignment horizontal="center" vertical="center"/>
    </xf>
    <xf numFmtId="164" fontId="3" fillId="0" borderId="137" xfId="7" applyNumberFormat="1" applyFont="1" applyFill="1" applyBorder="1" applyAlignment="1">
      <alignment horizontal="center" vertical="center"/>
    </xf>
    <xf numFmtId="164" fontId="3" fillId="0" borderId="133" xfId="7" applyNumberFormat="1" applyFont="1" applyFill="1" applyBorder="1" applyAlignment="1">
      <alignment horizontal="center" vertical="center"/>
    </xf>
    <xf numFmtId="164" fontId="3" fillId="0" borderId="136" xfId="7" applyNumberFormat="1" applyFont="1" applyFill="1" applyBorder="1" applyAlignment="1">
      <alignment horizontal="center" vertical="center"/>
    </xf>
    <xf numFmtId="164" fontId="3" fillId="0" borderId="139" xfId="7" applyNumberFormat="1" applyFont="1" applyFill="1" applyBorder="1" applyAlignment="1">
      <alignment horizontal="center" vertical="center"/>
    </xf>
    <xf numFmtId="164" fontId="3" fillId="0" borderId="140" xfId="7" applyNumberFormat="1" applyFont="1" applyFill="1" applyBorder="1" applyAlignment="1">
      <alignment horizontal="center" vertical="center"/>
    </xf>
    <xf numFmtId="164" fontId="3" fillId="0" borderId="141" xfId="7" applyNumberFormat="1" applyFont="1" applyFill="1" applyBorder="1" applyAlignment="1">
      <alignment horizontal="center" vertical="center"/>
    </xf>
    <xf numFmtId="0" fontId="3" fillId="0" borderId="14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43" xfId="0" applyFont="1" applyFill="1" applyBorder="1" applyAlignment="1">
      <alignment horizontal="center" vertical="center" wrapText="1"/>
    </xf>
    <xf numFmtId="0" fontId="3" fillId="0" borderId="144" xfId="0" applyFont="1" applyFill="1" applyBorder="1" applyAlignment="1">
      <alignment horizontal="center" vertical="center" wrapText="1"/>
    </xf>
    <xf numFmtId="169" fontId="9" fillId="37" borderId="140" xfId="20" applyBorder="1"/>
    <xf numFmtId="169" fontId="9" fillId="37" borderId="145" xfId="20" applyBorder="1"/>
    <xf numFmtId="169" fontId="9" fillId="37" borderId="146" xfId="20" applyBorder="1"/>
    <xf numFmtId="10" fontId="3" fillId="0" borderId="137" xfId="20962" applyNumberFormat="1" applyFont="1" applyFill="1" applyBorder="1" applyAlignment="1">
      <alignment vertical="center"/>
    </xf>
    <xf numFmtId="164" fontId="116" fillId="0" borderId="137" xfId="7" applyNumberFormat="1" applyFont="1" applyFill="1" applyBorder="1"/>
    <xf numFmtId="164" fontId="116" fillId="0" borderId="137" xfId="0" applyNumberFormat="1" applyFont="1" applyFill="1" applyBorder="1"/>
    <xf numFmtId="0" fontId="116" fillId="0" borderId="137" xfId="0" applyFont="1" applyFill="1" applyBorder="1"/>
    <xf numFmtId="0" fontId="113" fillId="0" borderId="137" xfId="0" applyFont="1" applyFill="1" applyBorder="1" applyAlignment="1">
      <alignment horizontal="left" indent="1"/>
    </xf>
    <xf numFmtId="0" fontId="113" fillId="0" borderId="137" xfId="0" applyFont="1" applyFill="1" applyBorder="1"/>
    <xf numFmtId="0" fontId="113" fillId="80" borderId="137" xfId="0" applyFont="1" applyFill="1" applyBorder="1"/>
    <xf numFmtId="43" fontId="113" fillId="0" borderId="137" xfId="7" applyFont="1" applyFill="1" applyBorder="1" applyAlignment="1">
      <alignment horizontal="left" indent="1"/>
    </xf>
    <xf numFmtId="0" fontId="45" fillId="0" borderId="0" xfId="0" applyFont="1" applyAlignment="1">
      <alignment horizontal="left"/>
    </xf>
    <xf numFmtId="14" fontId="45" fillId="0" borderId="0" xfId="0" applyNumberFormat="1" applyFont="1" applyAlignment="1">
      <alignment horizontal="left"/>
    </xf>
    <xf numFmtId="167" fontId="84" fillId="0" borderId="3" xfId="0" applyNumberFormat="1" applyFont="1" applyBorder="1" applyAlignment="1">
      <alignment horizontal="center"/>
    </xf>
    <xf numFmtId="167" fontId="84" fillId="36" borderId="25" xfId="0" applyNumberFormat="1" applyFont="1" applyFill="1" applyBorder="1" applyAlignment="1">
      <alignment horizontal="center"/>
    </xf>
  </cellXfs>
  <cellStyles count="21414">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0967"/>
    <cellStyle name="Calculation 2 10 3" xfId="724"/>
    <cellStyle name="Calculation 2 10 3 2" xfId="20968"/>
    <cellStyle name="Calculation 2 10 4" xfId="725"/>
    <cellStyle name="Calculation 2 10 4 2" xfId="20969"/>
    <cellStyle name="Calculation 2 10 5" xfId="726"/>
    <cellStyle name="Calculation 2 10 5 2" xfId="20970"/>
    <cellStyle name="Calculation 2 11" xfId="727"/>
    <cellStyle name="Calculation 2 11 2" xfId="728"/>
    <cellStyle name="Calculation 2 11 2 2" xfId="20972"/>
    <cellStyle name="Calculation 2 11 3" xfId="729"/>
    <cellStyle name="Calculation 2 11 3 2" xfId="20973"/>
    <cellStyle name="Calculation 2 11 4" xfId="730"/>
    <cellStyle name="Calculation 2 11 4 2" xfId="20974"/>
    <cellStyle name="Calculation 2 11 5" xfId="731"/>
    <cellStyle name="Calculation 2 11 5 2" xfId="20975"/>
    <cellStyle name="Calculation 2 11 6" xfId="20971"/>
    <cellStyle name="Calculation 2 12" xfId="732"/>
    <cellStyle name="Calculation 2 12 2" xfId="733"/>
    <cellStyle name="Calculation 2 12 2 2" xfId="20977"/>
    <cellStyle name="Calculation 2 12 3" xfId="734"/>
    <cellStyle name="Calculation 2 12 3 2" xfId="20978"/>
    <cellStyle name="Calculation 2 12 4" xfId="735"/>
    <cellStyle name="Calculation 2 12 4 2" xfId="20979"/>
    <cellStyle name="Calculation 2 12 5" xfId="736"/>
    <cellStyle name="Calculation 2 12 5 2" xfId="20980"/>
    <cellStyle name="Calculation 2 12 6" xfId="20976"/>
    <cellStyle name="Calculation 2 13" xfId="737"/>
    <cellStyle name="Calculation 2 13 2" xfId="738"/>
    <cellStyle name="Calculation 2 13 2 2" xfId="20982"/>
    <cellStyle name="Calculation 2 13 3" xfId="739"/>
    <cellStyle name="Calculation 2 13 3 2" xfId="20983"/>
    <cellStyle name="Calculation 2 13 4" xfId="740"/>
    <cellStyle name="Calculation 2 13 4 2" xfId="20984"/>
    <cellStyle name="Calculation 2 13 5" xfId="20981"/>
    <cellStyle name="Calculation 2 14" xfId="741"/>
    <cellStyle name="Calculation 2 14 2" xfId="20985"/>
    <cellStyle name="Calculation 2 15" xfId="742"/>
    <cellStyle name="Calculation 2 15 2" xfId="20986"/>
    <cellStyle name="Calculation 2 16" xfId="743"/>
    <cellStyle name="Calculation 2 16 2" xfId="20987"/>
    <cellStyle name="Calculation 2 17" xfId="20966"/>
    <cellStyle name="Calculation 2 2" xfId="744"/>
    <cellStyle name="Calculation 2 2 10" xfId="20988"/>
    <cellStyle name="Calculation 2 2 2" xfId="745"/>
    <cellStyle name="Calculation 2 2 2 2" xfId="746"/>
    <cellStyle name="Calculation 2 2 2 2 2" xfId="20990"/>
    <cellStyle name="Calculation 2 2 2 3" xfId="747"/>
    <cellStyle name="Calculation 2 2 2 3 2" xfId="20991"/>
    <cellStyle name="Calculation 2 2 2 4" xfId="748"/>
    <cellStyle name="Calculation 2 2 2 4 2" xfId="20992"/>
    <cellStyle name="Calculation 2 2 2 5" xfId="20989"/>
    <cellStyle name="Calculation 2 2 3" xfId="749"/>
    <cellStyle name="Calculation 2 2 3 2" xfId="750"/>
    <cellStyle name="Calculation 2 2 3 2 2" xfId="20994"/>
    <cellStyle name="Calculation 2 2 3 3" xfId="751"/>
    <cellStyle name="Calculation 2 2 3 3 2" xfId="20995"/>
    <cellStyle name="Calculation 2 2 3 4" xfId="752"/>
    <cellStyle name="Calculation 2 2 3 4 2" xfId="20996"/>
    <cellStyle name="Calculation 2 2 3 5" xfId="20993"/>
    <cellStyle name="Calculation 2 2 4" xfId="753"/>
    <cellStyle name="Calculation 2 2 4 2" xfId="754"/>
    <cellStyle name="Calculation 2 2 4 2 2" xfId="20998"/>
    <cellStyle name="Calculation 2 2 4 3" xfId="755"/>
    <cellStyle name="Calculation 2 2 4 3 2" xfId="20999"/>
    <cellStyle name="Calculation 2 2 4 4" xfId="756"/>
    <cellStyle name="Calculation 2 2 4 4 2" xfId="21000"/>
    <cellStyle name="Calculation 2 2 4 5" xfId="20997"/>
    <cellStyle name="Calculation 2 2 5" xfId="757"/>
    <cellStyle name="Calculation 2 2 5 2" xfId="758"/>
    <cellStyle name="Calculation 2 2 5 2 2" xfId="21002"/>
    <cellStyle name="Calculation 2 2 5 3" xfId="759"/>
    <cellStyle name="Calculation 2 2 5 3 2" xfId="21003"/>
    <cellStyle name="Calculation 2 2 5 4" xfId="760"/>
    <cellStyle name="Calculation 2 2 5 4 2" xfId="21004"/>
    <cellStyle name="Calculation 2 2 5 5" xfId="21001"/>
    <cellStyle name="Calculation 2 2 6" xfId="761"/>
    <cellStyle name="Calculation 2 2 6 2" xfId="21005"/>
    <cellStyle name="Calculation 2 2 7" xfId="762"/>
    <cellStyle name="Calculation 2 2 7 2" xfId="21006"/>
    <cellStyle name="Calculation 2 2 8" xfId="763"/>
    <cellStyle name="Calculation 2 2 8 2" xfId="21007"/>
    <cellStyle name="Calculation 2 2 9" xfId="764"/>
    <cellStyle name="Calculation 2 2 9 2" xfId="21008"/>
    <cellStyle name="Calculation 2 3" xfId="765"/>
    <cellStyle name="Calculation 2 3 2" xfId="766"/>
    <cellStyle name="Calculation 2 3 2 2" xfId="21009"/>
    <cellStyle name="Calculation 2 3 3" xfId="767"/>
    <cellStyle name="Calculation 2 3 3 2" xfId="21010"/>
    <cellStyle name="Calculation 2 3 4" xfId="768"/>
    <cellStyle name="Calculation 2 3 4 2" xfId="21011"/>
    <cellStyle name="Calculation 2 3 5" xfId="769"/>
    <cellStyle name="Calculation 2 3 5 2" xfId="21012"/>
    <cellStyle name="Calculation 2 4" xfId="770"/>
    <cellStyle name="Calculation 2 4 2" xfId="771"/>
    <cellStyle name="Calculation 2 4 2 2" xfId="21013"/>
    <cellStyle name="Calculation 2 4 3" xfId="772"/>
    <cellStyle name="Calculation 2 4 3 2" xfId="21014"/>
    <cellStyle name="Calculation 2 4 4" xfId="773"/>
    <cellStyle name="Calculation 2 4 4 2" xfId="21015"/>
    <cellStyle name="Calculation 2 4 5" xfId="774"/>
    <cellStyle name="Calculation 2 4 5 2" xfId="21016"/>
    <cellStyle name="Calculation 2 5" xfId="775"/>
    <cellStyle name="Calculation 2 5 2" xfId="776"/>
    <cellStyle name="Calculation 2 5 2 2" xfId="21017"/>
    <cellStyle name="Calculation 2 5 3" xfId="777"/>
    <cellStyle name="Calculation 2 5 3 2" xfId="21018"/>
    <cellStyle name="Calculation 2 5 4" xfId="778"/>
    <cellStyle name="Calculation 2 5 4 2" xfId="21019"/>
    <cellStyle name="Calculation 2 5 5" xfId="779"/>
    <cellStyle name="Calculation 2 5 5 2" xfId="21020"/>
    <cellStyle name="Calculation 2 6" xfId="780"/>
    <cellStyle name="Calculation 2 6 2" xfId="781"/>
    <cellStyle name="Calculation 2 6 2 2" xfId="21021"/>
    <cellStyle name="Calculation 2 6 3" xfId="782"/>
    <cellStyle name="Calculation 2 6 3 2" xfId="21022"/>
    <cellStyle name="Calculation 2 6 4" xfId="783"/>
    <cellStyle name="Calculation 2 6 4 2" xfId="21023"/>
    <cellStyle name="Calculation 2 6 5" xfId="784"/>
    <cellStyle name="Calculation 2 6 5 2" xfId="21024"/>
    <cellStyle name="Calculation 2 7" xfId="785"/>
    <cellStyle name="Calculation 2 7 2" xfId="786"/>
    <cellStyle name="Calculation 2 7 2 2" xfId="21025"/>
    <cellStyle name="Calculation 2 7 3" xfId="787"/>
    <cellStyle name="Calculation 2 7 3 2" xfId="21026"/>
    <cellStyle name="Calculation 2 7 4" xfId="788"/>
    <cellStyle name="Calculation 2 7 4 2" xfId="21027"/>
    <cellStyle name="Calculation 2 7 5" xfId="789"/>
    <cellStyle name="Calculation 2 7 5 2" xfId="21028"/>
    <cellStyle name="Calculation 2 8" xfId="790"/>
    <cellStyle name="Calculation 2 8 2" xfId="791"/>
    <cellStyle name="Calculation 2 8 2 2" xfId="21029"/>
    <cellStyle name="Calculation 2 8 3" xfId="792"/>
    <cellStyle name="Calculation 2 8 3 2" xfId="21030"/>
    <cellStyle name="Calculation 2 8 4" xfId="793"/>
    <cellStyle name="Calculation 2 8 4 2" xfId="21031"/>
    <cellStyle name="Calculation 2 8 5" xfId="794"/>
    <cellStyle name="Calculation 2 8 5 2" xfId="21032"/>
    <cellStyle name="Calculation 2 9" xfId="795"/>
    <cellStyle name="Calculation 2 9 2" xfId="796"/>
    <cellStyle name="Calculation 2 9 2 2" xfId="21033"/>
    <cellStyle name="Calculation 2 9 3" xfId="797"/>
    <cellStyle name="Calculation 2 9 3 2" xfId="21034"/>
    <cellStyle name="Calculation 2 9 4" xfId="798"/>
    <cellStyle name="Calculation 2 9 4 2" xfId="21035"/>
    <cellStyle name="Calculation 2 9 5" xfId="799"/>
    <cellStyle name="Calculation 2 9 5 2" xfId="21036"/>
    <cellStyle name="Calculation 3" xfId="800"/>
    <cellStyle name="Calculation 3 2" xfId="801"/>
    <cellStyle name="Calculation 3 2 2" xfId="21038"/>
    <cellStyle name="Calculation 3 3" xfId="802"/>
    <cellStyle name="Calculation 3 3 2" xfId="21039"/>
    <cellStyle name="Calculation 3 4" xfId="21037"/>
    <cellStyle name="Calculation 4" xfId="803"/>
    <cellStyle name="Calculation 4 2" xfId="804"/>
    <cellStyle name="Calculation 4 2 2" xfId="21041"/>
    <cellStyle name="Calculation 4 3" xfId="805"/>
    <cellStyle name="Calculation 4 3 2" xfId="21042"/>
    <cellStyle name="Calculation 4 4" xfId="21040"/>
    <cellStyle name="Calculation 5" xfId="806"/>
    <cellStyle name="Calculation 5 2" xfId="807"/>
    <cellStyle name="Calculation 5 2 2" xfId="21044"/>
    <cellStyle name="Calculation 5 3" xfId="808"/>
    <cellStyle name="Calculation 5 3 2" xfId="21045"/>
    <cellStyle name="Calculation 5 4" xfId="21043"/>
    <cellStyle name="Calculation 6" xfId="809"/>
    <cellStyle name="Calculation 6 2" xfId="810"/>
    <cellStyle name="Calculation 6 2 2" xfId="21047"/>
    <cellStyle name="Calculation 6 3" xfId="811"/>
    <cellStyle name="Calculation 6 3 2" xfId="21048"/>
    <cellStyle name="Calculation 6 4" xfId="21046"/>
    <cellStyle name="Calculation 7" xfId="812"/>
    <cellStyle name="Calculation 7 2" xfId="21049"/>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051"/>
    <cellStyle name="Gia's 11" xfId="21050"/>
    <cellStyle name="Gia's 2" xfId="9187"/>
    <cellStyle name="Gia's 2 2" xfId="21052"/>
    <cellStyle name="Gia's 3" xfId="9188"/>
    <cellStyle name="Gia's 3 2" xfId="21053"/>
    <cellStyle name="Gia's 4" xfId="9189"/>
    <cellStyle name="Gia's 4 2" xfId="21054"/>
    <cellStyle name="Gia's 5" xfId="9190"/>
    <cellStyle name="Gia's 5 2" xfId="21055"/>
    <cellStyle name="Gia's 6" xfId="9191"/>
    <cellStyle name="Gia's 6 2" xfId="21056"/>
    <cellStyle name="Gia's 7" xfId="9192"/>
    <cellStyle name="Gia's 7 2" xfId="21057"/>
    <cellStyle name="Gia's 8" xfId="9193"/>
    <cellStyle name="Gia's 8 2" xfId="21058"/>
    <cellStyle name="Gia's 9" xfId="9194"/>
    <cellStyle name="Gia's 9 2" xfId="21059"/>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060"/>
    <cellStyle name="Header1" xfId="9222"/>
    <cellStyle name="Header1 2" xfId="9223"/>
    <cellStyle name="Header1 3" xfId="9224"/>
    <cellStyle name="Header2" xfId="9225"/>
    <cellStyle name="Header2 2" xfId="9226"/>
    <cellStyle name="Header2 2 2" xfId="21062"/>
    <cellStyle name="Header2 3" xfId="9227"/>
    <cellStyle name="Header2 3 2" xfId="21063"/>
    <cellStyle name="Header2 4" xfId="21061"/>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064"/>
    <cellStyle name="highlightExposure" xfId="9323"/>
    <cellStyle name="highlightExposure 2" xfId="21065"/>
    <cellStyle name="highlightPercentage" xfId="9324"/>
    <cellStyle name="highlightPercentage 2" xfId="21066"/>
    <cellStyle name="highlightText" xfId="9325"/>
    <cellStyle name="highlightText 2" xfId="21067"/>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069"/>
    <cellStyle name="Input 2 10 3" xfId="9336"/>
    <cellStyle name="Input 2 10 3 2" xfId="21070"/>
    <cellStyle name="Input 2 10 4" xfId="9337"/>
    <cellStyle name="Input 2 10 4 2" xfId="21071"/>
    <cellStyle name="Input 2 10 5" xfId="9338"/>
    <cellStyle name="Input 2 10 5 2" xfId="21072"/>
    <cellStyle name="Input 2 11" xfId="9339"/>
    <cellStyle name="Input 2 11 2" xfId="9340"/>
    <cellStyle name="Input 2 11 2 2" xfId="21074"/>
    <cellStyle name="Input 2 11 3" xfId="9341"/>
    <cellStyle name="Input 2 11 3 2" xfId="21075"/>
    <cellStyle name="Input 2 11 4" xfId="9342"/>
    <cellStyle name="Input 2 11 4 2" xfId="21076"/>
    <cellStyle name="Input 2 11 5" xfId="9343"/>
    <cellStyle name="Input 2 11 5 2" xfId="21077"/>
    <cellStyle name="Input 2 11 6" xfId="21073"/>
    <cellStyle name="Input 2 12" xfId="9344"/>
    <cellStyle name="Input 2 12 2" xfId="9345"/>
    <cellStyle name="Input 2 12 2 2" xfId="21079"/>
    <cellStyle name="Input 2 12 3" xfId="9346"/>
    <cellStyle name="Input 2 12 3 2" xfId="21080"/>
    <cellStyle name="Input 2 12 4" xfId="9347"/>
    <cellStyle name="Input 2 12 4 2" xfId="21081"/>
    <cellStyle name="Input 2 12 5" xfId="9348"/>
    <cellStyle name="Input 2 12 5 2" xfId="21082"/>
    <cellStyle name="Input 2 12 6" xfId="21078"/>
    <cellStyle name="Input 2 13" xfId="9349"/>
    <cellStyle name="Input 2 13 2" xfId="9350"/>
    <cellStyle name="Input 2 13 2 2" xfId="21084"/>
    <cellStyle name="Input 2 13 3" xfId="9351"/>
    <cellStyle name="Input 2 13 3 2" xfId="21085"/>
    <cellStyle name="Input 2 13 4" xfId="9352"/>
    <cellStyle name="Input 2 13 4 2" xfId="21086"/>
    <cellStyle name="Input 2 13 5" xfId="21083"/>
    <cellStyle name="Input 2 14" xfId="9353"/>
    <cellStyle name="Input 2 14 2" xfId="21087"/>
    <cellStyle name="Input 2 15" xfId="9354"/>
    <cellStyle name="Input 2 15 2" xfId="21088"/>
    <cellStyle name="Input 2 16" xfId="9355"/>
    <cellStyle name="Input 2 16 2" xfId="21089"/>
    <cellStyle name="Input 2 17" xfId="21068"/>
    <cellStyle name="Input 2 2" xfId="9356"/>
    <cellStyle name="Input 2 2 10" xfId="21090"/>
    <cellStyle name="Input 2 2 2" xfId="9357"/>
    <cellStyle name="Input 2 2 2 2" xfId="9358"/>
    <cellStyle name="Input 2 2 2 2 2" xfId="21092"/>
    <cellStyle name="Input 2 2 2 3" xfId="9359"/>
    <cellStyle name="Input 2 2 2 3 2" xfId="21093"/>
    <cellStyle name="Input 2 2 2 4" xfId="9360"/>
    <cellStyle name="Input 2 2 2 4 2" xfId="21094"/>
    <cellStyle name="Input 2 2 2 5" xfId="21091"/>
    <cellStyle name="Input 2 2 3" xfId="9361"/>
    <cellStyle name="Input 2 2 3 2" xfId="9362"/>
    <cellStyle name="Input 2 2 3 2 2" xfId="21096"/>
    <cellStyle name="Input 2 2 3 3" xfId="9363"/>
    <cellStyle name="Input 2 2 3 3 2" xfId="21097"/>
    <cellStyle name="Input 2 2 3 4" xfId="9364"/>
    <cellStyle name="Input 2 2 3 4 2" xfId="21098"/>
    <cellStyle name="Input 2 2 3 5" xfId="21095"/>
    <cellStyle name="Input 2 2 4" xfId="9365"/>
    <cellStyle name="Input 2 2 4 2" xfId="9366"/>
    <cellStyle name="Input 2 2 4 2 2" xfId="21100"/>
    <cellStyle name="Input 2 2 4 3" xfId="9367"/>
    <cellStyle name="Input 2 2 4 3 2" xfId="21101"/>
    <cellStyle name="Input 2 2 4 4" xfId="9368"/>
    <cellStyle name="Input 2 2 4 4 2" xfId="21102"/>
    <cellStyle name="Input 2 2 4 5" xfId="21099"/>
    <cellStyle name="Input 2 2 5" xfId="9369"/>
    <cellStyle name="Input 2 2 5 2" xfId="9370"/>
    <cellStyle name="Input 2 2 5 2 2" xfId="21104"/>
    <cellStyle name="Input 2 2 5 3" xfId="9371"/>
    <cellStyle name="Input 2 2 5 3 2" xfId="21105"/>
    <cellStyle name="Input 2 2 5 4" xfId="9372"/>
    <cellStyle name="Input 2 2 5 4 2" xfId="21106"/>
    <cellStyle name="Input 2 2 5 5" xfId="21103"/>
    <cellStyle name="Input 2 2 6" xfId="9373"/>
    <cellStyle name="Input 2 2 6 2" xfId="21107"/>
    <cellStyle name="Input 2 2 7" xfId="9374"/>
    <cellStyle name="Input 2 2 7 2" xfId="21108"/>
    <cellStyle name="Input 2 2 8" xfId="9375"/>
    <cellStyle name="Input 2 2 8 2" xfId="21109"/>
    <cellStyle name="Input 2 2 9" xfId="9376"/>
    <cellStyle name="Input 2 2 9 2" xfId="21110"/>
    <cellStyle name="Input 2 3" xfId="9377"/>
    <cellStyle name="Input 2 3 2" xfId="9378"/>
    <cellStyle name="Input 2 3 2 2" xfId="21111"/>
    <cellStyle name="Input 2 3 3" xfId="9379"/>
    <cellStyle name="Input 2 3 3 2" xfId="21112"/>
    <cellStyle name="Input 2 3 4" xfId="9380"/>
    <cellStyle name="Input 2 3 4 2" xfId="21113"/>
    <cellStyle name="Input 2 3 5" xfId="9381"/>
    <cellStyle name="Input 2 3 5 2" xfId="21114"/>
    <cellStyle name="Input 2 4" xfId="9382"/>
    <cellStyle name="Input 2 4 2" xfId="9383"/>
    <cellStyle name="Input 2 4 2 2" xfId="21115"/>
    <cellStyle name="Input 2 4 3" xfId="9384"/>
    <cellStyle name="Input 2 4 3 2" xfId="21116"/>
    <cellStyle name="Input 2 4 4" xfId="9385"/>
    <cellStyle name="Input 2 4 4 2" xfId="21117"/>
    <cellStyle name="Input 2 4 5" xfId="9386"/>
    <cellStyle name="Input 2 4 5 2" xfId="21118"/>
    <cellStyle name="Input 2 5" xfId="9387"/>
    <cellStyle name="Input 2 5 2" xfId="9388"/>
    <cellStyle name="Input 2 5 2 2" xfId="21119"/>
    <cellStyle name="Input 2 5 3" xfId="9389"/>
    <cellStyle name="Input 2 5 3 2" xfId="21120"/>
    <cellStyle name="Input 2 5 4" xfId="9390"/>
    <cellStyle name="Input 2 5 4 2" xfId="21121"/>
    <cellStyle name="Input 2 5 5" xfId="9391"/>
    <cellStyle name="Input 2 5 5 2" xfId="21122"/>
    <cellStyle name="Input 2 6" xfId="9392"/>
    <cellStyle name="Input 2 6 2" xfId="9393"/>
    <cellStyle name="Input 2 6 2 2" xfId="21123"/>
    <cellStyle name="Input 2 6 3" xfId="9394"/>
    <cellStyle name="Input 2 6 3 2" xfId="21124"/>
    <cellStyle name="Input 2 6 4" xfId="9395"/>
    <cellStyle name="Input 2 6 4 2" xfId="21125"/>
    <cellStyle name="Input 2 6 5" xfId="9396"/>
    <cellStyle name="Input 2 6 5 2" xfId="21126"/>
    <cellStyle name="Input 2 7" xfId="9397"/>
    <cellStyle name="Input 2 7 2" xfId="9398"/>
    <cellStyle name="Input 2 7 2 2" xfId="21127"/>
    <cellStyle name="Input 2 7 3" xfId="9399"/>
    <cellStyle name="Input 2 7 3 2" xfId="21128"/>
    <cellStyle name="Input 2 7 4" xfId="9400"/>
    <cellStyle name="Input 2 7 4 2" xfId="21129"/>
    <cellStyle name="Input 2 7 5" xfId="9401"/>
    <cellStyle name="Input 2 7 5 2" xfId="21130"/>
    <cellStyle name="Input 2 8" xfId="9402"/>
    <cellStyle name="Input 2 8 2" xfId="9403"/>
    <cellStyle name="Input 2 8 2 2" xfId="21131"/>
    <cellStyle name="Input 2 8 3" xfId="9404"/>
    <cellStyle name="Input 2 8 3 2" xfId="21132"/>
    <cellStyle name="Input 2 8 4" xfId="9405"/>
    <cellStyle name="Input 2 8 4 2" xfId="21133"/>
    <cellStyle name="Input 2 8 5" xfId="9406"/>
    <cellStyle name="Input 2 8 5 2" xfId="21134"/>
    <cellStyle name="Input 2 9" xfId="9407"/>
    <cellStyle name="Input 2 9 2" xfId="9408"/>
    <cellStyle name="Input 2 9 2 2" xfId="21135"/>
    <cellStyle name="Input 2 9 3" xfId="9409"/>
    <cellStyle name="Input 2 9 3 2" xfId="21136"/>
    <cellStyle name="Input 2 9 4" xfId="9410"/>
    <cellStyle name="Input 2 9 4 2" xfId="21137"/>
    <cellStyle name="Input 2 9 5" xfId="9411"/>
    <cellStyle name="Input 2 9 5 2" xfId="21138"/>
    <cellStyle name="Input 3" xfId="9412"/>
    <cellStyle name="Input 3 2" xfId="9413"/>
    <cellStyle name="Input 3 2 2" xfId="21140"/>
    <cellStyle name="Input 3 3" xfId="9414"/>
    <cellStyle name="Input 3 3 2" xfId="21141"/>
    <cellStyle name="Input 3 4" xfId="21139"/>
    <cellStyle name="Input 4" xfId="9415"/>
    <cellStyle name="Input 4 2" xfId="9416"/>
    <cellStyle name="Input 4 2 2" xfId="21143"/>
    <cellStyle name="Input 4 3" xfId="9417"/>
    <cellStyle name="Input 4 3 2" xfId="21144"/>
    <cellStyle name="Input 4 4" xfId="21142"/>
    <cellStyle name="Input 5" xfId="9418"/>
    <cellStyle name="Input 5 2" xfId="9419"/>
    <cellStyle name="Input 5 2 2" xfId="21146"/>
    <cellStyle name="Input 5 3" xfId="9420"/>
    <cellStyle name="Input 5 3 2" xfId="21147"/>
    <cellStyle name="Input 5 4" xfId="21145"/>
    <cellStyle name="Input 6" xfId="9421"/>
    <cellStyle name="Input 6 2" xfId="9422"/>
    <cellStyle name="Input 6 2 2" xfId="21149"/>
    <cellStyle name="Input 6 3" xfId="9423"/>
    <cellStyle name="Input 6 3 2" xfId="21150"/>
    <cellStyle name="Input 6 4" xfId="21148"/>
    <cellStyle name="Input 7" xfId="9424"/>
    <cellStyle name="Input 7 2" xfId="21151"/>
    <cellStyle name="inputExposure" xfId="9425"/>
    <cellStyle name="inputExposure 2" xfId="21152"/>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2 2" xfId="21154"/>
    <cellStyle name="Note 2 10 3" xfId="20386"/>
    <cellStyle name="Note 2 10 3 2" xfId="21155"/>
    <cellStyle name="Note 2 10 4" xfId="20387"/>
    <cellStyle name="Note 2 10 4 2" xfId="21156"/>
    <cellStyle name="Note 2 10 5" xfId="20388"/>
    <cellStyle name="Note 2 10 5 2" xfId="21157"/>
    <cellStyle name="Note 2 11" xfId="20389"/>
    <cellStyle name="Note 2 11 2" xfId="20390"/>
    <cellStyle name="Note 2 11 2 2" xfId="21158"/>
    <cellStyle name="Note 2 11 3" xfId="20391"/>
    <cellStyle name="Note 2 11 3 2" xfId="21159"/>
    <cellStyle name="Note 2 11 4" xfId="20392"/>
    <cellStyle name="Note 2 11 4 2" xfId="21160"/>
    <cellStyle name="Note 2 11 5" xfId="20393"/>
    <cellStyle name="Note 2 11 5 2" xfId="21161"/>
    <cellStyle name="Note 2 12" xfId="20394"/>
    <cellStyle name="Note 2 12 2" xfId="20395"/>
    <cellStyle name="Note 2 12 2 2" xfId="21162"/>
    <cellStyle name="Note 2 12 3" xfId="20396"/>
    <cellStyle name="Note 2 12 3 2" xfId="21163"/>
    <cellStyle name="Note 2 12 4" xfId="20397"/>
    <cellStyle name="Note 2 12 4 2" xfId="21164"/>
    <cellStyle name="Note 2 12 5" xfId="20398"/>
    <cellStyle name="Note 2 12 5 2" xfId="21165"/>
    <cellStyle name="Note 2 13" xfId="20399"/>
    <cellStyle name="Note 2 13 2" xfId="20400"/>
    <cellStyle name="Note 2 13 2 2" xfId="21166"/>
    <cellStyle name="Note 2 13 3" xfId="20401"/>
    <cellStyle name="Note 2 13 3 2" xfId="21167"/>
    <cellStyle name="Note 2 13 4" xfId="20402"/>
    <cellStyle name="Note 2 13 4 2" xfId="21168"/>
    <cellStyle name="Note 2 13 5" xfId="20403"/>
    <cellStyle name="Note 2 13 5 2" xfId="21169"/>
    <cellStyle name="Note 2 14" xfId="20404"/>
    <cellStyle name="Note 2 14 2" xfId="20405"/>
    <cellStyle name="Note 2 14 2 2" xfId="21171"/>
    <cellStyle name="Note 2 14 3" xfId="21170"/>
    <cellStyle name="Note 2 15" xfId="20406"/>
    <cellStyle name="Note 2 15 2" xfId="20407"/>
    <cellStyle name="Note 2 15 2 2" xfId="21172"/>
    <cellStyle name="Note 2 16" xfId="20408"/>
    <cellStyle name="Note 2 16 2" xfId="21173"/>
    <cellStyle name="Note 2 17" xfId="20409"/>
    <cellStyle name="Note 2 17 2" xfId="21174"/>
    <cellStyle name="Note 2 18" xfId="21153"/>
    <cellStyle name="Note 2 2" xfId="20410"/>
    <cellStyle name="Note 2 2 10" xfId="20411"/>
    <cellStyle name="Note 2 2 10 2" xfId="21176"/>
    <cellStyle name="Note 2 2 11" xfId="21175"/>
    <cellStyle name="Note 2 2 2" xfId="20412"/>
    <cellStyle name="Note 2 2 2 2" xfId="20413"/>
    <cellStyle name="Note 2 2 2 2 2" xfId="21178"/>
    <cellStyle name="Note 2 2 2 3" xfId="20414"/>
    <cellStyle name="Note 2 2 2 3 2" xfId="21179"/>
    <cellStyle name="Note 2 2 2 4" xfId="20415"/>
    <cellStyle name="Note 2 2 2 4 2" xfId="21180"/>
    <cellStyle name="Note 2 2 2 5" xfId="20416"/>
    <cellStyle name="Note 2 2 2 5 2" xfId="21181"/>
    <cellStyle name="Note 2 2 2 6" xfId="21177"/>
    <cellStyle name="Note 2 2 3" xfId="20417"/>
    <cellStyle name="Note 2 2 3 2" xfId="20418"/>
    <cellStyle name="Note 2 2 3 2 2" xfId="21182"/>
    <cellStyle name="Note 2 2 3 3" xfId="20419"/>
    <cellStyle name="Note 2 2 3 3 2" xfId="21183"/>
    <cellStyle name="Note 2 2 3 4" xfId="20420"/>
    <cellStyle name="Note 2 2 3 4 2" xfId="21184"/>
    <cellStyle name="Note 2 2 3 5" xfId="20421"/>
    <cellStyle name="Note 2 2 3 5 2" xfId="21185"/>
    <cellStyle name="Note 2 2 4" xfId="20422"/>
    <cellStyle name="Note 2 2 4 2" xfId="20423"/>
    <cellStyle name="Note 2 2 4 2 2" xfId="21187"/>
    <cellStyle name="Note 2 2 4 3" xfId="20424"/>
    <cellStyle name="Note 2 2 4 3 2" xfId="21188"/>
    <cellStyle name="Note 2 2 4 4" xfId="20425"/>
    <cellStyle name="Note 2 2 4 4 2" xfId="21189"/>
    <cellStyle name="Note 2 2 4 5" xfId="21186"/>
    <cellStyle name="Note 2 2 5" xfId="20426"/>
    <cellStyle name="Note 2 2 5 2" xfId="20427"/>
    <cellStyle name="Note 2 2 5 2 2" xfId="21191"/>
    <cellStyle name="Note 2 2 5 3" xfId="20428"/>
    <cellStyle name="Note 2 2 5 3 2" xfId="21192"/>
    <cellStyle name="Note 2 2 5 4" xfId="20429"/>
    <cellStyle name="Note 2 2 5 4 2" xfId="21193"/>
    <cellStyle name="Note 2 2 5 5" xfId="21190"/>
    <cellStyle name="Note 2 2 6" xfId="20430"/>
    <cellStyle name="Note 2 2 6 2" xfId="21194"/>
    <cellStyle name="Note 2 2 7" xfId="20431"/>
    <cellStyle name="Note 2 2 7 2" xfId="21195"/>
    <cellStyle name="Note 2 2 8" xfId="20432"/>
    <cellStyle name="Note 2 2 8 2" xfId="21196"/>
    <cellStyle name="Note 2 2 9" xfId="20433"/>
    <cellStyle name="Note 2 2 9 2" xfId="21197"/>
    <cellStyle name="Note 2 3" xfId="20434"/>
    <cellStyle name="Note 2 3 2" xfId="20435"/>
    <cellStyle name="Note 2 3 2 2" xfId="21198"/>
    <cellStyle name="Note 2 3 3" xfId="20436"/>
    <cellStyle name="Note 2 3 3 2" xfId="21199"/>
    <cellStyle name="Note 2 3 4" xfId="20437"/>
    <cellStyle name="Note 2 3 4 2" xfId="21200"/>
    <cellStyle name="Note 2 3 5" xfId="20438"/>
    <cellStyle name="Note 2 3 5 2" xfId="21201"/>
    <cellStyle name="Note 2 4" xfId="20439"/>
    <cellStyle name="Note 2 4 2" xfId="20440"/>
    <cellStyle name="Note 2 4 2 2" xfId="20441"/>
    <cellStyle name="Note 2 4 2 2 2" xfId="21202"/>
    <cellStyle name="Note 2 4 3" xfId="20442"/>
    <cellStyle name="Note 2 4 3 2" xfId="20443"/>
    <cellStyle name="Note 2 4 3 2 2" xfId="21203"/>
    <cellStyle name="Note 2 4 4" xfId="20444"/>
    <cellStyle name="Note 2 4 4 2" xfId="20445"/>
    <cellStyle name="Note 2 4 4 2 2" xfId="21204"/>
    <cellStyle name="Note 2 4 5" xfId="20446"/>
    <cellStyle name="Note 2 4 6" xfId="20447"/>
    <cellStyle name="Note 2 4 7" xfId="20448"/>
    <cellStyle name="Note 2 4 7 2" xfId="21205"/>
    <cellStyle name="Note 2 5" xfId="20449"/>
    <cellStyle name="Note 2 5 2" xfId="20450"/>
    <cellStyle name="Note 2 5 2 2" xfId="20451"/>
    <cellStyle name="Note 2 5 2 2 2" xfId="21206"/>
    <cellStyle name="Note 2 5 3" xfId="20452"/>
    <cellStyle name="Note 2 5 3 2" xfId="20453"/>
    <cellStyle name="Note 2 5 3 2 2" xfId="21207"/>
    <cellStyle name="Note 2 5 4" xfId="20454"/>
    <cellStyle name="Note 2 5 4 2" xfId="20455"/>
    <cellStyle name="Note 2 5 4 2 2" xfId="21208"/>
    <cellStyle name="Note 2 5 5" xfId="20456"/>
    <cellStyle name="Note 2 5 6" xfId="20457"/>
    <cellStyle name="Note 2 5 7" xfId="20458"/>
    <cellStyle name="Note 2 5 7 2" xfId="21209"/>
    <cellStyle name="Note 2 6" xfId="20459"/>
    <cellStyle name="Note 2 6 2" xfId="20460"/>
    <cellStyle name="Note 2 6 2 2" xfId="20461"/>
    <cellStyle name="Note 2 6 2 2 2" xfId="21210"/>
    <cellStyle name="Note 2 6 3" xfId="20462"/>
    <cellStyle name="Note 2 6 3 2" xfId="20463"/>
    <cellStyle name="Note 2 6 3 2 2" xfId="21211"/>
    <cellStyle name="Note 2 6 4" xfId="20464"/>
    <cellStyle name="Note 2 6 4 2" xfId="20465"/>
    <cellStyle name="Note 2 6 4 2 2" xfId="21212"/>
    <cellStyle name="Note 2 6 5" xfId="20466"/>
    <cellStyle name="Note 2 6 6" xfId="20467"/>
    <cellStyle name="Note 2 6 7" xfId="20468"/>
    <cellStyle name="Note 2 6 7 2" xfId="21213"/>
    <cellStyle name="Note 2 7" xfId="20469"/>
    <cellStyle name="Note 2 7 2" xfId="20470"/>
    <cellStyle name="Note 2 7 2 2" xfId="20471"/>
    <cellStyle name="Note 2 7 2 2 2" xfId="21214"/>
    <cellStyle name="Note 2 7 3" xfId="20472"/>
    <cellStyle name="Note 2 7 3 2" xfId="20473"/>
    <cellStyle name="Note 2 7 3 2 2" xfId="21215"/>
    <cellStyle name="Note 2 7 4" xfId="20474"/>
    <cellStyle name="Note 2 7 4 2" xfId="20475"/>
    <cellStyle name="Note 2 7 4 2 2" xfId="21216"/>
    <cellStyle name="Note 2 7 5" xfId="20476"/>
    <cellStyle name="Note 2 7 6" xfId="20477"/>
    <cellStyle name="Note 2 7 7" xfId="20478"/>
    <cellStyle name="Note 2 7 7 2" xfId="21217"/>
    <cellStyle name="Note 2 8" xfId="20479"/>
    <cellStyle name="Note 2 8 2" xfId="20480"/>
    <cellStyle name="Note 2 8 2 2" xfId="21218"/>
    <cellStyle name="Note 2 8 3" xfId="20481"/>
    <cellStyle name="Note 2 8 3 2" xfId="21219"/>
    <cellStyle name="Note 2 8 4" xfId="20482"/>
    <cellStyle name="Note 2 8 4 2" xfId="21220"/>
    <cellStyle name="Note 2 8 5" xfId="20483"/>
    <cellStyle name="Note 2 8 5 2" xfId="21221"/>
    <cellStyle name="Note 2 9" xfId="20484"/>
    <cellStyle name="Note 2 9 2" xfId="20485"/>
    <cellStyle name="Note 2 9 2 2" xfId="21222"/>
    <cellStyle name="Note 2 9 3" xfId="20486"/>
    <cellStyle name="Note 2 9 3 2" xfId="21223"/>
    <cellStyle name="Note 2 9 4" xfId="20487"/>
    <cellStyle name="Note 2 9 4 2" xfId="21224"/>
    <cellStyle name="Note 2 9 5" xfId="20488"/>
    <cellStyle name="Note 2 9 5 2" xfId="21225"/>
    <cellStyle name="Note 3 2" xfId="20489"/>
    <cellStyle name="Note 3 2 2" xfId="20490"/>
    <cellStyle name="Note 3 2 2 2" xfId="21227"/>
    <cellStyle name="Note 3 2 3" xfId="20491"/>
    <cellStyle name="Note 3 2 4" xfId="21226"/>
    <cellStyle name="Note 3 3" xfId="20492"/>
    <cellStyle name="Note 3 3 2" xfId="20493"/>
    <cellStyle name="Note 3 3 3" xfId="21228"/>
    <cellStyle name="Note 3 4" xfId="20494"/>
    <cellStyle name="Note 3 4 2" xfId="21229"/>
    <cellStyle name="Note 3 5" xfId="20495"/>
    <cellStyle name="Note 4 2" xfId="20496"/>
    <cellStyle name="Note 4 2 2" xfId="20497"/>
    <cellStyle name="Note 4 2 2 2" xfId="21231"/>
    <cellStyle name="Note 4 2 3" xfId="20498"/>
    <cellStyle name="Note 4 2 4" xfId="21230"/>
    <cellStyle name="Note 4 3" xfId="20499"/>
    <cellStyle name="Note 4 4" xfId="20500"/>
    <cellStyle name="Note 4 4 2" xfId="21232"/>
    <cellStyle name="Note 4 5" xfId="20501"/>
    <cellStyle name="Note 5" xfId="20502"/>
    <cellStyle name="Note 5 2" xfId="20503"/>
    <cellStyle name="Note 5 2 2" xfId="20504"/>
    <cellStyle name="Note 5 2 3" xfId="21234"/>
    <cellStyle name="Note 5 3" xfId="20505"/>
    <cellStyle name="Note 5 3 2" xfId="20506"/>
    <cellStyle name="Note 5 3 3" xfId="21235"/>
    <cellStyle name="Note 5 4" xfId="20507"/>
    <cellStyle name="Note 5 4 2" xfId="21236"/>
    <cellStyle name="Note 5 5" xfId="20508"/>
    <cellStyle name="Note 5 6" xfId="21233"/>
    <cellStyle name="Note 6" xfId="20509"/>
    <cellStyle name="Note 6 2" xfId="20510"/>
    <cellStyle name="Note 6 2 2" xfId="20511"/>
    <cellStyle name="Note 6 2 3" xfId="21238"/>
    <cellStyle name="Note 6 3" xfId="20512"/>
    <cellStyle name="Note 6 4" xfId="20513"/>
    <cellStyle name="Note 6 5" xfId="21237"/>
    <cellStyle name="Note 7" xfId="20514"/>
    <cellStyle name="Note 7 2" xfId="21239"/>
    <cellStyle name="Note 8" xfId="20515"/>
    <cellStyle name="Note 8 2" xfId="20516"/>
    <cellStyle name="Note 8 2 2" xfId="21241"/>
    <cellStyle name="Note 8 3" xfId="21240"/>
    <cellStyle name="Note 9" xfId="20517"/>
    <cellStyle name="Note 9 2" xfId="21242"/>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243"/>
    <cellStyle name="OptionHeading" xfId="20525"/>
    <cellStyle name="OptionHeading 2" xfId="20526"/>
    <cellStyle name="OptionHeading 3" xfId="20527"/>
    <cellStyle name="Output 2" xfId="20528"/>
    <cellStyle name="Output 2 10" xfId="20529"/>
    <cellStyle name="Output 2 10 2" xfId="20530"/>
    <cellStyle name="Output 2 10 2 2" xfId="21245"/>
    <cellStyle name="Output 2 10 3" xfId="20531"/>
    <cellStyle name="Output 2 10 3 2" xfId="21246"/>
    <cellStyle name="Output 2 10 4" xfId="20532"/>
    <cellStyle name="Output 2 10 4 2" xfId="21247"/>
    <cellStyle name="Output 2 10 5" xfId="20533"/>
    <cellStyle name="Output 2 10 5 2" xfId="21248"/>
    <cellStyle name="Output 2 11" xfId="20534"/>
    <cellStyle name="Output 2 11 2" xfId="20535"/>
    <cellStyle name="Output 2 11 2 2" xfId="21250"/>
    <cellStyle name="Output 2 11 3" xfId="20536"/>
    <cellStyle name="Output 2 11 3 2" xfId="21251"/>
    <cellStyle name="Output 2 11 4" xfId="20537"/>
    <cellStyle name="Output 2 11 4 2" xfId="21252"/>
    <cellStyle name="Output 2 11 5" xfId="20538"/>
    <cellStyle name="Output 2 11 5 2" xfId="21253"/>
    <cellStyle name="Output 2 11 6" xfId="21249"/>
    <cellStyle name="Output 2 12" xfId="20539"/>
    <cellStyle name="Output 2 12 2" xfId="20540"/>
    <cellStyle name="Output 2 12 2 2" xfId="21255"/>
    <cellStyle name="Output 2 12 3" xfId="20541"/>
    <cellStyle name="Output 2 12 3 2" xfId="21256"/>
    <cellStyle name="Output 2 12 4" xfId="20542"/>
    <cellStyle name="Output 2 12 4 2" xfId="21257"/>
    <cellStyle name="Output 2 12 5" xfId="20543"/>
    <cellStyle name="Output 2 12 5 2" xfId="21258"/>
    <cellStyle name="Output 2 12 6" xfId="21254"/>
    <cellStyle name="Output 2 13" xfId="20544"/>
    <cellStyle name="Output 2 13 2" xfId="20545"/>
    <cellStyle name="Output 2 13 2 2" xfId="21260"/>
    <cellStyle name="Output 2 13 3" xfId="20546"/>
    <cellStyle name="Output 2 13 3 2" xfId="21261"/>
    <cellStyle name="Output 2 13 4" xfId="20547"/>
    <cellStyle name="Output 2 13 4 2" xfId="21262"/>
    <cellStyle name="Output 2 13 5" xfId="21259"/>
    <cellStyle name="Output 2 14" xfId="20548"/>
    <cellStyle name="Output 2 14 2" xfId="21263"/>
    <cellStyle name="Output 2 15" xfId="20549"/>
    <cellStyle name="Output 2 15 2" xfId="21264"/>
    <cellStyle name="Output 2 16" xfId="20550"/>
    <cellStyle name="Output 2 16 2" xfId="21265"/>
    <cellStyle name="Output 2 17" xfId="21244"/>
    <cellStyle name="Output 2 2" xfId="20551"/>
    <cellStyle name="Output 2 2 10" xfId="21266"/>
    <cellStyle name="Output 2 2 2" xfId="20552"/>
    <cellStyle name="Output 2 2 2 2" xfId="20553"/>
    <cellStyle name="Output 2 2 2 2 2" xfId="21268"/>
    <cellStyle name="Output 2 2 2 3" xfId="20554"/>
    <cellStyle name="Output 2 2 2 3 2" xfId="21269"/>
    <cellStyle name="Output 2 2 2 4" xfId="20555"/>
    <cellStyle name="Output 2 2 2 4 2" xfId="21270"/>
    <cellStyle name="Output 2 2 2 5" xfId="21267"/>
    <cellStyle name="Output 2 2 3" xfId="20556"/>
    <cellStyle name="Output 2 2 3 2" xfId="20557"/>
    <cellStyle name="Output 2 2 3 2 2" xfId="21272"/>
    <cellStyle name="Output 2 2 3 3" xfId="20558"/>
    <cellStyle name="Output 2 2 3 3 2" xfId="21273"/>
    <cellStyle name="Output 2 2 3 4" xfId="20559"/>
    <cellStyle name="Output 2 2 3 4 2" xfId="21274"/>
    <cellStyle name="Output 2 2 3 5" xfId="21271"/>
    <cellStyle name="Output 2 2 4" xfId="20560"/>
    <cellStyle name="Output 2 2 4 2" xfId="20561"/>
    <cellStyle name="Output 2 2 4 2 2" xfId="21276"/>
    <cellStyle name="Output 2 2 4 3" xfId="20562"/>
    <cellStyle name="Output 2 2 4 3 2" xfId="21277"/>
    <cellStyle name="Output 2 2 4 4" xfId="20563"/>
    <cellStyle name="Output 2 2 4 4 2" xfId="21278"/>
    <cellStyle name="Output 2 2 4 5" xfId="21275"/>
    <cellStyle name="Output 2 2 5" xfId="20564"/>
    <cellStyle name="Output 2 2 5 2" xfId="20565"/>
    <cellStyle name="Output 2 2 5 2 2" xfId="21280"/>
    <cellStyle name="Output 2 2 5 3" xfId="20566"/>
    <cellStyle name="Output 2 2 5 3 2" xfId="21281"/>
    <cellStyle name="Output 2 2 5 4" xfId="20567"/>
    <cellStyle name="Output 2 2 5 4 2" xfId="21282"/>
    <cellStyle name="Output 2 2 5 5" xfId="21279"/>
    <cellStyle name="Output 2 2 6" xfId="20568"/>
    <cellStyle name="Output 2 2 6 2" xfId="21283"/>
    <cellStyle name="Output 2 2 7" xfId="20569"/>
    <cellStyle name="Output 2 2 7 2" xfId="21284"/>
    <cellStyle name="Output 2 2 8" xfId="20570"/>
    <cellStyle name="Output 2 2 8 2" xfId="21285"/>
    <cellStyle name="Output 2 2 9" xfId="20571"/>
    <cellStyle name="Output 2 2 9 2" xfId="21286"/>
    <cellStyle name="Output 2 3" xfId="20572"/>
    <cellStyle name="Output 2 3 2" xfId="20573"/>
    <cellStyle name="Output 2 3 2 2" xfId="21287"/>
    <cellStyle name="Output 2 3 3" xfId="20574"/>
    <cellStyle name="Output 2 3 3 2" xfId="21288"/>
    <cellStyle name="Output 2 3 4" xfId="20575"/>
    <cellStyle name="Output 2 3 4 2" xfId="21289"/>
    <cellStyle name="Output 2 3 5" xfId="20576"/>
    <cellStyle name="Output 2 3 5 2" xfId="21290"/>
    <cellStyle name="Output 2 4" xfId="20577"/>
    <cellStyle name="Output 2 4 2" xfId="20578"/>
    <cellStyle name="Output 2 4 2 2" xfId="21291"/>
    <cellStyle name="Output 2 4 3" xfId="20579"/>
    <cellStyle name="Output 2 4 3 2" xfId="21292"/>
    <cellStyle name="Output 2 4 4" xfId="20580"/>
    <cellStyle name="Output 2 4 4 2" xfId="21293"/>
    <cellStyle name="Output 2 4 5" xfId="20581"/>
    <cellStyle name="Output 2 4 5 2" xfId="21294"/>
    <cellStyle name="Output 2 5" xfId="20582"/>
    <cellStyle name="Output 2 5 2" xfId="20583"/>
    <cellStyle name="Output 2 5 2 2" xfId="21295"/>
    <cellStyle name="Output 2 5 3" xfId="20584"/>
    <cellStyle name="Output 2 5 3 2" xfId="21296"/>
    <cellStyle name="Output 2 5 4" xfId="20585"/>
    <cellStyle name="Output 2 5 4 2" xfId="21297"/>
    <cellStyle name="Output 2 5 5" xfId="20586"/>
    <cellStyle name="Output 2 5 5 2" xfId="21298"/>
    <cellStyle name="Output 2 6" xfId="20587"/>
    <cellStyle name="Output 2 6 2" xfId="20588"/>
    <cellStyle name="Output 2 6 2 2" xfId="21299"/>
    <cellStyle name="Output 2 6 3" xfId="20589"/>
    <cellStyle name="Output 2 6 3 2" xfId="21300"/>
    <cellStyle name="Output 2 6 4" xfId="20590"/>
    <cellStyle name="Output 2 6 4 2" xfId="21301"/>
    <cellStyle name="Output 2 6 5" xfId="20591"/>
    <cellStyle name="Output 2 6 5 2" xfId="21302"/>
    <cellStyle name="Output 2 7" xfId="20592"/>
    <cellStyle name="Output 2 7 2" xfId="20593"/>
    <cellStyle name="Output 2 7 2 2" xfId="21303"/>
    <cellStyle name="Output 2 7 3" xfId="20594"/>
    <cellStyle name="Output 2 7 3 2" xfId="21304"/>
    <cellStyle name="Output 2 7 4" xfId="20595"/>
    <cellStyle name="Output 2 7 4 2" xfId="21305"/>
    <cellStyle name="Output 2 7 5" xfId="20596"/>
    <cellStyle name="Output 2 7 5 2" xfId="21306"/>
    <cellStyle name="Output 2 8" xfId="20597"/>
    <cellStyle name="Output 2 8 2" xfId="20598"/>
    <cellStyle name="Output 2 8 2 2" xfId="21307"/>
    <cellStyle name="Output 2 8 3" xfId="20599"/>
    <cellStyle name="Output 2 8 3 2" xfId="21308"/>
    <cellStyle name="Output 2 8 4" xfId="20600"/>
    <cellStyle name="Output 2 8 4 2" xfId="21309"/>
    <cellStyle name="Output 2 8 5" xfId="20601"/>
    <cellStyle name="Output 2 8 5 2" xfId="21310"/>
    <cellStyle name="Output 2 9" xfId="20602"/>
    <cellStyle name="Output 2 9 2" xfId="20603"/>
    <cellStyle name="Output 2 9 2 2" xfId="21311"/>
    <cellStyle name="Output 2 9 3" xfId="20604"/>
    <cellStyle name="Output 2 9 3 2" xfId="21312"/>
    <cellStyle name="Output 2 9 4" xfId="20605"/>
    <cellStyle name="Output 2 9 4 2" xfId="21313"/>
    <cellStyle name="Output 2 9 5" xfId="20606"/>
    <cellStyle name="Output 2 9 5 2" xfId="21314"/>
    <cellStyle name="Output 3" xfId="20607"/>
    <cellStyle name="Output 3 2" xfId="20608"/>
    <cellStyle name="Output 3 2 2" xfId="21316"/>
    <cellStyle name="Output 3 3" xfId="20609"/>
    <cellStyle name="Output 3 3 2" xfId="21317"/>
    <cellStyle name="Output 3 4" xfId="21315"/>
    <cellStyle name="Output 4" xfId="20610"/>
    <cellStyle name="Output 4 2" xfId="20611"/>
    <cellStyle name="Output 4 2 2" xfId="21319"/>
    <cellStyle name="Output 4 3" xfId="20612"/>
    <cellStyle name="Output 4 3 2" xfId="21320"/>
    <cellStyle name="Output 4 4" xfId="21318"/>
    <cellStyle name="Output 5" xfId="20613"/>
    <cellStyle name="Output 5 2" xfId="20614"/>
    <cellStyle name="Output 5 2 2" xfId="21322"/>
    <cellStyle name="Output 5 3" xfId="20615"/>
    <cellStyle name="Output 5 3 2" xfId="21323"/>
    <cellStyle name="Output 5 4" xfId="21321"/>
    <cellStyle name="Output 6" xfId="20616"/>
    <cellStyle name="Output 6 2" xfId="20617"/>
    <cellStyle name="Output 6 2 2" xfId="21325"/>
    <cellStyle name="Output 6 3" xfId="20618"/>
    <cellStyle name="Output 6 3 2" xfId="21326"/>
    <cellStyle name="Output 6 4" xfId="21324"/>
    <cellStyle name="Output 7" xfId="20619"/>
    <cellStyle name="Output 7 2" xfId="21327"/>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328"/>
    <cellStyle name="showParameterE" xfId="20787"/>
    <cellStyle name="showParameterE 2" xfId="21329"/>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331"/>
    <cellStyle name="Total 2 10 3" xfId="20826"/>
    <cellStyle name="Total 2 10 3 2" xfId="21332"/>
    <cellStyle name="Total 2 10 4" xfId="20827"/>
    <cellStyle name="Total 2 10 4 2" xfId="21333"/>
    <cellStyle name="Total 2 10 5" xfId="20828"/>
    <cellStyle name="Total 2 10 5 2" xfId="21334"/>
    <cellStyle name="Total 2 11" xfId="20829"/>
    <cellStyle name="Total 2 11 2" xfId="20830"/>
    <cellStyle name="Total 2 11 2 2" xfId="21336"/>
    <cellStyle name="Total 2 11 3" xfId="20831"/>
    <cellStyle name="Total 2 11 3 2" xfId="21337"/>
    <cellStyle name="Total 2 11 4" xfId="20832"/>
    <cellStyle name="Total 2 11 4 2" xfId="21338"/>
    <cellStyle name="Total 2 11 5" xfId="20833"/>
    <cellStyle name="Total 2 11 5 2" xfId="21339"/>
    <cellStyle name="Total 2 11 6" xfId="21335"/>
    <cellStyle name="Total 2 12" xfId="20834"/>
    <cellStyle name="Total 2 12 2" xfId="20835"/>
    <cellStyle name="Total 2 12 2 2" xfId="21341"/>
    <cellStyle name="Total 2 12 3" xfId="20836"/>
    <cellStyle name="Total 2 12 3 2" xfId="21342"/>
    <cellStyle name="Total 2 12 4" xfId="20837"/>
    <cellStyle name="Total 2 12 4 2" xfId="21343"/>
    <cellStyle name="Total 2 12 5" xfId="20838"/>
    <cellStyle name="Total 2 12 5 2" xfId="21344"/>
    <cellStyle name="Total 2 12 6" xfId="21340"/>
    <cellStyle name="Total 2 13" xfId="20839"/>
    <cellStyle name="Total 2 13 2" xfId="20840"/>
    <cellStyle name="Total 2 13 2 2" xfId="21346"/>
    <cellStyle name="Total 2 13 3" xfId="20841"/>
    <cellStyle name="Total 2 13 3 2" xfId="21347"/>
    <cellStyle name="Total 2 13 4" xfId="20842"/>
    <cellStyle name="Total 2 13 4 2" xfId="21348"/>
    <cellStyle name="Total 2 13 5" xfId="21345"/>
    <cellStyle name="Total 2 14" xfId="20843"/>
    <cellStyle name="Total 2 14 2" xfId="21349"/>
    <cellStyle name="Total 2 15" xfId="20844"/>
    <cellStyle name="Total 2 15 2" xfId="21350"/>
    <cellStyle name="Total 2 16" xfId="20845"/>
    <cellStyle name="Total 2 16 2" xfId="21351"/>
    <cellStyle name="Total 2 17" xfId="21330"/>
    <cellStyle name="Total 2 2" xfId="20846"/>
    <cellStyle name="Total 2 2 10" xfId="21352"/>
    <cellStyle name="Total 2 2 2" xfId="20847"/>
    <cellStyle name="Total 2 2 2 2" xfId="20848"/>
    <cellStyle name="Total 2 2 2 2 2" xfId="21354"/>
    <cellStyle name="Total 2 2 2 3" xfId="20849"/>
    <cellStyle name="Total 2 2 2 3 2" xfId="21355"/>
    <cellStyle name="Total 2 2 2 4" xfId="20850"/>
    <cellStyle name="Total 2 2 2 4 2" xfId="21356"/>
    <cellStyle name="Total 2 2 2 5" xfId="21353"/>
    <cellStyle name="Total 2 2 3" xfId="20851"/>
    <cellStyle name="Total 2 2 3 2" xfId="20852"/>
    <cellStyle name="Total 2 2 3 2 2" xfId="21358"/>
    <cellStyle name="Total 2 2 3 3" xfId="20853"/>
    <cellStyle name="Total 2 2 3 3 2" xfId="21359"/>
    <cellStyle name="Total 2 2 3 4" xfId="20854"/>
    <cellStyle name="Total 2 2 3 4 2" xfId="21360"/>
    <cellStyle name="Total 2 2 3 5" xfId="21357"/>
    <cellStyle name="Total 2 2 4" xfId="20855"/>
    <cellStyle name="Total 2 2 4 2" xfId="20856"/>
    <cellStyle name="Total 2 2 4 2 2" xfId="21362"/>
    <cellStyle name="Total 2 2 4 3" xfId="20857"/>
    <cellStyle name="Total 2 2 4 3 2" xfId="21363"/>
    <cellStyle name="Total 2 2 4 4" xfId="20858"/>
    <cellStyle name="Total 2 2 4 4 2" xfId="21364"/>
    <cellStyle name="Total 2 2 4 5" xfId="21361"/>
    <cellStyle name="Total 2 2 5" xfId="20859"/>
    <cellStyle name="Total 2 2 5 2" xfId="20860"/>
    <cellStyle name="Total 2 2 5 2 2" xfId="21366"/>
    <cellStyle name="Total 2 2 5 3" xfId="20861"/>
    <cellStyle name="Total 2 2 5 3 2" xfId="21367"/>
    <cellStyle name="Total 2 2 5 4" xfId="20862"/>
    <cellStyle name="Total 2 2 5 4 2" xfId="21368"/>
    <cellStyle name="Total 2 2 5 5" xfId="21365"/>
    <cellStyle name="Total 2 2 6" xfId="20863"/>
    <cellStyle name="Total 2 2 6 2" xfId="21369"/>
    <cellStyle name="Total 2 2 7" xfId="20864"/>
    <cellStyle name="Total 2 2 7 2" xfId="21370"/>
    <cellStyle name="Total 2 2 8" xfId="20865"/>
    <cellStyle name="Total 2 2 8 2" xfId="21371"/>
    <cellStyle name="Total 2 2 9" xfId="20866"/>
    <cellStyle name="Total 2 2 9 2" xfId="21372"/>
    <cellStyle name="Total 2 3" xfId="20867"/>
    <cellStyle name="Total 2 3 2" xfId="20868"/>
    <cellStyle name="Total 2 3 2 2" xfId="21373"/>
    <cellStyle name="Total 2 3 3" xfId="20869"/>
    <cellStyle name="Total 2 3 3 2" xfId="21374"/>
    <cellStyle name="Total 2 3 4" xfId="20870"/>
    <cellStyle name="Total 2 3 4 2" xfId="21375"/>
    <cellStyle name="Total 2 3 5" xfId="20871"/>
    <cellStyle name="Total 2 3 5 2" xfId="21376"/>
    <cellStyle name="Total 2 4" xfId="20872"/>
    <cellStyle name="Total 2 4 2" xfId="20873"/>
    <cellStyle name="Total 2 4 2 2" xfId="21377"/>
    <cellStyle name="Total 2 4 3" xfId="20874"/>
    <cellStyle name="Total 2 4 3 2" xfId="21378"/>
    <cellStyle name="Total 2 4 4" xfId="20875"/>
    <cellStyle name="Total 2 4 4 2" xfId="21379"/>
    <cellStyle name="Total 2 4 5" xfId="20876"/>
    <cellStyle name="Total 2 4 5 2" xfId="21380"/>
    <cellStyle name="Total 2 5" xfId="20877"/>
    <cellStyle name="Total 2 5 2" xfId="20878"/>
    <cellStyle name="Total 2 5 2 2" xfId="21381"/>
    <cellStyle name="Total 2 5 3" xfId="20879"/>
    <cellStyle name="Total 2 5 3 2" xfId="21382"/>
    <cellStyle name="Total 2 5 4" xfId="20880"/>
    <cellStyle name="Total 2 5 4 2" xfId="21383"/>
    <cellStyle name="Total 2 5 5" xfId="20881"/>
    <cellStyle name="Total 2 5 5 2" xfId="21384"/>
    <cellStyle name="Total 2 6" xfId="20882"/>
    <cellStyle name="Total 2 6 2" xfId="20883"/>
    <cellStyle name="Total 2 6 2 2" xfId="21385"/>
    <cellStyle name="Total 2 6 3" xfId="20884"/>
    <cellStyle name="Total 2 6 3 2" xfId="21386"/>
    <cellStyle name="Total 2 6 4" xfId="20885"/>
    <cellStyle name="Total 2 6 4 2" xfId="21387"/>
    <cellStyle name="Total 2 6 5" xfId="20886"/>
    <cellStyle name="Total 2 6 5 2" xfId="21388"/>
    <cellStyle name="Total 2 7" xfId="20887"/>
    <cellStyle name="Total 2 7 2" xfId="20888"/>
    <cellStyle name="Total 2 7 2 2" xfId="21389"/>
    <cellStyle name="Total 2 7 3" xfId="20889"/>
    <cellStyle name="Total 2 7 3 2" xfId="21390"/>
    <cellStyle name="Total 2 7 4" xfId="20890"/>
    <cellStyle name="Total 2 7 4 2" xfId="21391"/>
    <cellStyle name="Total 2 7 5" xfId="20891"/>
    <cellStyle name="Total 2 7 5 2" xfId="21392"/>
    <cellStyle name="Total 2 8" xfId="20892"/>
    <cellStyle name="Total 2 8 2" xfId="20893"/>
    <cellStyle name="Total 2 8 2 2" xfId="21393"/>
    <cellStyle name="Total 2 8 3" xfId="20894"/>
    <cellStyle name="Total 2 8 3 2" xfId="21394"/>
    <cellStyle name="Total 2 8 4" xfId="20895"/>
    <cellStyle name="Total 2 8 4 2" xfId="21395"/>
    <cellStyle name="Total 2 8 5" xfId="20896"/>
    <cellStyle name="Total 2 8 5 2" xfId="21396"/>
    <cellStyle name="Total 2 9" xfId="20897"/>
    <cellStyle name="Total 2 9 2" xfId="20898"/>
    <cellStyle name="Total 2 9 2 2" xfId="21397"/>
    <cellStyle name="Total 2 9 3" xfId="20899"/>
    <cellStyle name="Total 2 9 3 2" xfId="21398"/>
    <cellStyle name="Total 2 9 4" xfId="20900"/>
    <cellStyle name="Total 2 9 4 2" xfId="21399"/>
    <cellStyle name="Total 2 9 5" xfId="20901"/>
    <cellStyle name="Total 2 9 5 2" xfId="21400"/>
    <cellStyle name="Total 3" xfId="20902"/>
    <cellStyle name="Total 3 2" xfId="20903"/>
    <cellStyle name="Total 3 2 2" xfId="21402"/>
    <cellStyle name="Total 3 3" xfId="20904"/>
    <cellStyle name="Total 3 3 2" xfId="21403"/>
    <cellStyle name="Total 3 4" xfId="21401"/>
    <cellStyle name="Total 4" xfId="20905"/>
    <cellStyle name="Total 4 2" xfId="20906"/>
    <cellStyle name="Total 4 2 2" xfId="21405"/>
    <cellStyle name="Total 4 3" xfId="20907"/>
    <cellStyle name="Total 4 3 2" xfId="21406"/>
    <cellStyle name="Total 4 4" xfId="21404"/>
    <cellStyle name="Total 5" xfId="20908"/>
    <cellStyle name="Total 5 2" xfId="20909"/>
    <cellStyle name="Total 5 2 2" xfId="21408"/>
    <cellStyle name="Total 5 3" xfId="20910"/>
    <cellStyle name="Total 5 3 2" xfId="21409"/>
    <cellStyle name="Total 5 4" xfId="21407"/>
    <cellStyle name="Total 6" xfId="20911"/>
    <cellStyle name="Total 6 2" xfId="20912"/>
    <cellStyle name="Total 6 2 2" xfId="21411"/>
    <cellStyle name="Total 6 3" xfId="20913"/>
    <cellStyle name="Total 6 3 2" xfId="21412"/>
    <cellStyle name="Total 6 4" xfId="21410"/>
    <cellStyle name="Total 7" xfId="20914"/>
    <cellStyle name="Total 7 2" xfId="21413"/>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7" zoomScaleNormal="100" workbookViewId="0">
      <selection activeCell="B7" sqref="B7"/>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60"/>
      <c r="B1" s="205" t="s">
        <v>344</v>
      </c>
      <c r="C1" s="160"/>
    </row>
    <row r="2" spans="1:3">
      <c r="A2" s="206">
        <v>1</v>
      </c>
      <c r="B2" s="328" t="s">
        <v>345</v>
      </c>
      <c r="C2" s="584" t="s">
        <v>740</v>
      </c>
    </row>
    <row r="3" spans="1:3" ht="15">
      <c r="A3" s="206">
        <v>2</v>
      </c>
      <c r="B3" s="329" t="s">
        <v>341</v>
      </c>
      <c r="C3" s="600" t="s">
        <v>741</v>
      </c>
    </row>
    <row r="4" spans="1:3" ht="15">
      <c r="A4" s="206">
        <v>3</v>
      </c>
      <c r="B4" s="330" t="s">
        <v>346</v>
      </c>
      <c r="C4" s="600" t="s">
        <v>742</v>
      </c>
    </row>
    <row r="5" spans="1:3" ht="15">
      <c r="A5" s="207">
        <v>4</v>
      </c>
      <c r="B5" s="331" t="s">
        <v>342</v>
      </c>
      <c r="C5" s="600" t="s">
        <v>739</v>
      </c>
    </row>
    <row r="6" spans="1:3" s="208" customFormat="1" ht="45.75" customHeight="1">
      <c r="A6" s="687" t="s">
        <v>419</v>
      </c>
      <c r="B6" s="688"/>
      <c r="C6" s="688"/>
    </row>
    <row r="7" spans="1:3" ht="15">
      <c r="A7" s="209" t="s">
        <v>30</v>
      </c>
      <c r="B7" s="205" t="s">
        <v>343</v>
      </c>
    </row>
    <row r="8" spans="1:3">
      <c r="A8" s="160">
        <v>1</v>
      </c>
      <c r="B8" s="247" t="s">
        <v>21</v>
      </c>
    </row>
    <row r="9" spans="1:3">
      <c r="A9" s="160">
        <v>2</v>
      </c>
      <c r="B9" s="248" t="s">
        <v>22</v>
      </c>
    </row>
    <row r="10" spans="1:3">
      <c r="A10" s="160">
        <v>3</v>
      </c>
      <c r="B10" s="248" t="s">
        <v>23</v>
      </c>
    </row>
    <row r="11" spans="1:3">
      <c r="A11" s="160">
        <v>4</v>
      </c>
      <c r="B11" s="248" t="s">
        <v>24</v>
      </c>
      <c r="C11" s="87"/>
    </row>
    <row r="12" spans="1:3">
      <c r="A12" s="160">
        <v>5</v>
      </c>
      <c r="B12" s="248" t="s">
        <v>25</v>
      </c>
    </row>
    <row r="13" spans="1:3">
      <c r="A13" s="160">
        <v>6</v>
      </c>
      <c r="B13" s="249" t="s">
        <v>353</v>
      </c>
    </row>
    <row r="14" spans="1:3">
      <c r="A14" s="160">
        <v>7</v>
      </c>
      <c r="B14" s="248" t="s">
        <v>347</v>
      </c>
    </row>
    <row r="15" spans="1:3">
      <c r="A15" s="160">
        <v>8</v>
      </c>
      <c r="B15" s="248" t="s">
        <v>348</v>
      </c>
    </row>
    <row r="16" spans="1:3">
      <c r="A16" s="160">
        <v>9</v>
      </c>
      <c r="B16" s="248" t="s">
        <v>26</v>
      </c>
    </row>
    <row r="17" spans="1:2">
      <c r="A17" s="327" t="s">
        <v>418</v>
      </c>
      <c r="B17" s="326" t="s">
        <v>405</v>
      </c>
    </row>
    <row r="18" spans="1:2">
      <c r="A18" s="160">
        <v>10</v>
      </c>
      <c r="B18" s="248" t="s">
        <v>27</v>
      </c>
    </row>
    <row r="19" spans="1:2">
      <c r="A19" s="160">
        <v>11</v>
      </c>
      <c r="B19" s="249" t="s">
        <v>349</v>
      </c>
    </row>
    <row r="20" spans="1:2">
      <c r="A20" s="160">
        <v>12</v>
      </c>
      <c r="B20" s="249" t="s">
        <v>28</v>
      </c>
    </row>
    <row r="21" spans="1:2">
      <c r="A21" s="378">
        <v>13</v>
      </c>
      <c r="B21" s="379" t="s">
        <v>350</v>
      </c>
    </row>
    <row r="22" spans="1:2">
      <c r="A22" s="378">
        <v>14</v>
      </c>
      <c r="B22" s="380" t="s">
        <v>377</v>
      </c>
    </row>
    <row r="23" spans="1:2">
      <c r="A23" s="381">
        <v>15</v>
      </c>
      <c r="B23" s="382" t="s">
        <v>29</v>
      </c>
    </row>
    <row r="24" spans="1:2">
      <c r="A24" s="381">
        <v>15.1</v>
      </c>
      <c r="B24" s="383" t="s">
        <v>431</v>
      </c>
    </row>
    <row r="25" spans="1:2">
      <c r="A25" s="381">
        <v>16</v>
      </c>
      <c r="B25" s="383" t="s">
        <v>495</v>
      </c>
    </row>
    <row r="26" spans="1:2">
      <c r="A26" s="381">
        <v>17</v>
      </c>
      <c r="B26" s="383" t="s">
        <v>536</v>
      </c>
    </row>
    <row r="27" spans="1:2">
      <c r="A27" s="381">
        <v>18</v>
      </c>
      <c r="B27" s="383" t="s">
        <v>706</v>
      </c>
    </row>
    <row r="28" spans="1:2">
      <c r="A28" s="381">
        <v>19</v>
      </c>
      <c r="B28" s="383" t="s">
        <v>707</v>
      </c>
    </row>
    <row r="29" spans="1:2">
      <c r="A29" s="381">
        <v>20</v>
      </c>
      <c r="B29" s="461" t="s">
        <v>537</v>
      </c>
    </row>
    <row r="30" spans="1:2">
      <c r="A30" s="381">
        <v>21</v>
      </c>
      <c r="B30" s="383" t="s">
        <v>703</v>
      </c>
    </row>
    <row r="31" spans="1:2">
      <c r="A31" s="381">
        <v>22</v>
      </c>
      <c r="B31" s="383" t="s">
        <v>538</v>
      </c>
    </row>
    <row r="32" spans="1:2">
      <c r="A32" s="381">
        <v>23</v>
      </c>
      <c r="B32" s="383" t="s">
        <v>539</v>
      </c>
    </row>
    <row r="33" spans="1:2">
      <c r="A33" s="381">
        <v>24</v>
      </c>
      <c r="B33" s="383" t="s">
        <v>540</v>
      </c>
    </row>
    <row r="34" spans="1:2">
      <c r="A34" s="381">
        <v>25</v>
      </c>
      <c r="B34" s="383" t="s">
        <v>541</v>
      </c>
    </row>
    <row r="35" spans="1:2">
      <c r="A35" s="381">
        <v>26</v>
      </c>
      <c r="B35" s="383" t="s">
        <v>738</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36" activePane="bottomRight" state="frozen"/>
      <selection activeCell="B9" sqref="B9"/>
      <selection pane="topRight" activeCell="B9" sqref="B9"/>
      <selection pane="bottomLeft" activeCell="B9" sqref="B9"/>
      <selection pane="bottomRight" activeCell="C6" sqref="C6:C52"/>
    </sheetView>
  </sheetViews>
  <sheetFormatPr defaultColWidth="9.140625" defaultRowHeight="12.75"/>
  <cols>
    <col min="1" max="1" width="9.5703125" style="90" bestFit="1" customWidth="1"/>
    <col min="2" max="2" width="132.42578125" style="4" customWidth="1"/>
    <col min="3" max="3" width="18.42578125" style="4" customWidth="1"/>
    <col min="4" max="16384" width="9.140625" style="4"/>
  </cols>
  <sheetData>
    <row r="1" spans="1:3">
      <c r="A1" s="2" t="s">
        <v>31</v>
      </c>
      <c r="B1" s="3" t="str">
        <f>'Info '!C2</f>
        <v>JSC Ziraat Bank Georgia</v>
      </c>
    </row>
    <row r="2" spans="1:3" s="78" customFormat="1" ht="15.75" customHeight="1">
      <c r="A2" s="78" t="s">
        <v>32</v>
      </c>
      <c r="B2" s="599">
        <f>'1. key ratios '!$B$2</f>
        <v>44834</v>
      </c>
    </row>
    <row r="3" spans="1:3" s="78" customFormat="1" ht="15.75" customHeight="1"/>
    <row r="4" spans="1:3" ht="13.5" thickBot="1">
      <c r="A4" s="90" t="s">
        <v>246</v>
      </c>
      <c r="B4" s="141" t="s">
        <v>245</v>
      </c>
    </row>
    <row r="5" spans="1:3">
      <c r="A5" s="91" t="s">
        <v>6</v>
      </c>
      <c r="B5" s="92"/>
      <c r="C5" s="93" t="s">
        <v>74</v>
      </c>
    </row>
    <row r="6" spans="1:3">
      <c r="A6" s="94">
        <v>1</v>
      </c>
      <c r="B6" s="95" t="s">
        <v>244</v>
      </c>
      <c r="C6" s="568">
        <v>65400063.921499997</v>
      </c>
    </row>
    <row r="7" spans="1:3">
      <c r="A7" s="94">
        <v>2</v>
      </c>
      <c r="B7" s="96" t="s">
        <v>243</v>
      </c>
      <c r="C7" s="567">
        <v>50000000</v>
      </c>
    </row>
    <row r="8" spans="1:3">
      <c r="A8" s="94">
        <v>3</v>
      </c>
      <c r="B8" s="97" t="s">
        <v>242</v>
      </c>
      <c r="C8" s="567"/>
    </row>
    <row r="9" spans="1:3">
      <c r="A9" s="94">
        <v>4</v>
      </c>
      <c r="B9" s="97" t="s">
        <v>241</v>
      </c>
      <c r="C9" s="567"/>
    </row>
    <row r="10" spans="1:3">
      <c r="A10" s="94">
        <v>5</v>
      </c>
      <c r="B10" s="97" t="s">
        <v>240</v>
      </c>
      <c r="C10" s="567"/>
    </row>
    <row r="11" spans="1:3">
      <c r="A11" s="94">
        <v>6</v>
      </c>
      <c r="B11" s="98" t="s">
        <v>239</v>
      </c>
      <c r="C11" s="567">
        <v>15400063.921499999</v>
      </c>
    </row>
    <row r="12" spans="1:3" s="63" customFormat="1">
      <c r="A12" s="94">
        <v>7</v>
      </c>
      <c r="B12" s="95" t="s">
        <v>238</v>
      </c>
      <c r="C12" s="566">
        <v>964445.47</v>
      </c>
    </row>
    <row r="13" spans="1:3" s="63" customFormat="1">
      <c r="A13" s="94">
        <v>8</v>
      </c>
      <c r="B13" s="99" t="s">
        <v>237</v>
      </c>
      <c r="C13" s="565"/>
    </row>
    <row r="14" spans="1:3" s="63" customFormat="1" ht="25.5">
      <c r="A14" s="94">
        <v>9</v>
      </c>
      <c r="B14" s="100" t="s">
        <v>236</v>
      </c>
      <c r="C14" s="565"/>
    </row>
    <row r="15" spans="1:3" s="63" customFormat="1">
      <c r="A15" s="94">
        <v>10</v>
      </c>
      <c r="B15" s="101" t="s">
        <v>235</v>
      </c>
      <c r="C15" s="565">
        <v>964445.47</v>
      </c>
    </row>
    <row r="16" spans="1:3" s="63" customFormat="1">
      <c r="A16" s="94">
        <v>11</v>
      </c>
      <c r="B16" s="102" t="s">
        <v>234</v>
      </c>
      <c r="C16" s="565"/>
    </row>
    <row r="17" spans="1:3" s="63" customFormat="1">
      <c r="A17" s="94">
        <v>12</v>
      </c>
      <c r="B17" s="101" t="s">
        <v>233</v>
      </c>
      <c r="C17" s="565"/>
    </row>
    <row r="18" spans="1:3" s="63" customFormat="1">
      <c r="A18" s="94">
        <v>13</v>
      </c>
      <c r="B18" s="101" t="s">
        <v>232</v>
      </c>
      <c r="C18" s="565"/>
    </row>
    <row r="19" spans="1:3" s="63" customFormat="1">
      <c r="A19" s="94">
        <v>14</v>
      </c>
      <c r="B19" s="101" t="s">
        <v>231</v>
      </c>
      <c r="C19" s="565"/>
    </row>
    <row r="20" spans="1:3" s="63" customFormat="1">
      <c r="A20" s="94">
        <v>15</v>
      </c>
      <c r="B20" s="101" t="s">
        <v>230</v>
      </c>
      <c r="C20" s="565"/>
    </row>
    <row r="21" spans="1:3" s="63" customFormat="1" ht="25.5">
      <c r="A21" s="94">
        <v>16</v>
      </c>
      <c r="B21" s="100" t="s">
        <v>229</v>
      </c>
      <c r="C21" s="565"/>
    </row>
    <row r="22" spans="1:3" s="63" customFormat="1">
      <c r="A22" s="94">
        <v>17</v>
      </c>
      <c r="B22" s="103" t="s">
        <v>228</v>
      </c>
      <c r="C22" s="565"/>
    </row>
    <row r="23" spans="1:3" s="63" customFormat="1">
      <c r="A23" s="94">
        <v>18</v>
      </c>
      <c r="B23" s="100" t="s">
        <v>227</v>
      </c>
      <c r="C23" s="565">
        <v>0</v>
      </c>
    </row>
    <row r="24" spans="1:3" s="63" customFormat="1" ht="25.5">
      <c r="A24" s="94">
        <v>19</v>
      </c>
      <c r="B24" s="100" t="s">
        <v>204</v>
      </c>
      <c r="C24" s="565">
        <v>0</v>
      </c>
    </row>
    <row r="25" spans="1:3" s="63" customFormat="1">
      <c r="A25" s="94">
        <v>20</v>
      </c>
      <c r="B25" s="104" t="s">
        <v>226</v>
      </c>
      <c r="C25" s="565">
        <v>0</v>
      </c>
    </row>
    <row r="26" spans="1:3" s="63" customFormat="1">
      <c r="A26" s="94">
        <v>21</v>
      </c>
      <c r="B26" s="104" t="s">
        <v>225</v>
      </c>
      <c r="C26" s="565">
        <v>0</v>
      </c>
    </row>
    <row r="27" spans="1:3" s="63" customFormat="1">
      <c r="A27" s="94">
        <v>22</v>
      </c>
      <c r="B27" s="104" t="s">
        <v>224</v>
      </c>
      <c r="C27" s="565">
        <v>0</v>
      </c>
    </row>
    <row r="28" spans="1:3" s="63" customFormat="1">
      <c r="A28" s="94">
        <v>23</v>
      </c>
      <c r="B28" s="105" t="s">
        <v>223</v>
      </c>
      <c r="C28" s="566">
        <v>64435618.451499999</v>
      </c>
    </row>
    <row r="29" spans="1:3" s="63" customFormat="1">
      <c r="A29" s="106"/>
      <c r="B29" s="107"/>
      <c r="C29" s="565"/>
    </row>
    <row r="30" spans="1:3" s="63" customFormat="1">
      <c r="A30" s="106">
        <v>24</v>
      </c>
      <c r="B30" s="105" t="s">
        <v>222</v>
      </c>
      <c r="C30" s="566">
        <v>0</v>
      </c>
    </row>
    <row r="31" spans="1:3" s="63" customFormat="1">
      <c r="A31" s="106">
        <v>25</v>
      </c>
      <c r="B31" s="97" t="s">
        <v>221</v>
      </c>
      <c r="C31" s="564">
        <v>0</v>
      </c>
    </row>
    <row r="32" spans="1:3" s="63" customFormat="1">
      <c r="A32" s="106">
        <v>26</v>
      </c>
      <c r="B32" s="108" t="s">
        <v>302</v>
      </c>
      <c r="C32" s="565"/>
    </row>
    <row r="33" spans="1:3" s="63" customFormat="1">
      <c r="A33" s="106">
        <v>27</v>
      </c>
      <c r="B33" s="108" t="s">
        <v>220</v>
      </c>
      <c r="C33" s="565"/>
    </row>
    <row r="34" spans="1:3" s="63" customFormat="1">
      <c r="A34" s="106">
        <v>28</v>
      </c>
      <c r="B34" s="97" t="s">
        <v>219</v>
      </c>
      <c r="C34" s="565"/>
    </row>
    <row r="35" spans="1:3" s="63" customFormat="1">
      <c r="A35" s="106">
        <v>29</v>
      </c>
      <c r="B35" s="105" t="s">
        <v>218</v>
      </c>
      <c r="C35" s="566">
        <v>0</v>
      </c>
    </row>
    <row r="36" spans="1:3" s="63" customFormat="1">
      <c r="A36" s="106">
        <v>30</v>
      </c>
      <c r="B36" s="100" t="s">
        <v>217</v>
      </c>
      <c r="C36" s="565">
        <v>0</v>
      </c>
    </row>
    <row r="37" spans="1:3" s="63" customFormat="1">
      <c r="A37" s="106">
        <v>31</v>
      </c>
      <c r="B37" s="101" t="s">
        <v>216</v>
      </c>
      <c r="C37" s="565">
        <v>0</v>
      </c>
    </row>
    <row r="38" spans="1:3" s="63" customFormat="1" ht="25.5">
      <c r="A38" s="106">
        <v>32</v>
      </c>
      <c r="B38" s="100" t="s">
        <v>215</v>
      </c>
      <c r="C38" s="565">
        <v>0</v>
      </c>
    </row>
    <row r="39" spans="1:3" s="63" customFormat="1" ht="25.5">
      <c r="A39" s="106">
        <v>33</v>
      </c>
      <c r="B39" s="100" t="s">
        <v>204</v>
      </c>
      <c r="C39" s="565">
        <v>0</v>
      </c>
    </row>
    <row r="40" spans="1:3" s="63" customFormat="1">
      <c r="A40" s="106">
        <v>34</v>
      </c>
      <c r="B40" s="104" t="s">
        <v>214</v>
      </c>
      <c r="C40" s="565">
        <v>0</v>
      </c>
    </row>
    <row r="41" spans="1:3" s="63" customFormat="1">
      <c r="A41" s="106">
        <v>35</v>
      </c>
      <c r="B41" s="105" t="s">
        <v>213</v>
      </c>
      <c r="C41" s="566">
        <v>0</v>
      </c>
    </row>
    <row r="42" spans="1:3" s="63" customFormat="1">
      <c r="A42" s="106"/>
      <c r="B42" s="107"/>
      <c r="C42" s="565"/>
    </row>
    <row r="43" spans="1:3" s="63" customFormat="1">
      <c r="A43" s="106">
        <v>36</v>
      </c>
      <c r="B43" s="109" t="s">
        <v>212</v>
      </c>
      <c r="C43" s="566">
        <v>1946296.5281143752</v>
      </c>
    </row>
    <row r="44" spans="1:3" s="63" customFormat="1">
      <c r="A44" s="106">
        <v>37</v>
      </c>
      <c r="B44" s="97" t="s">
        <v>211</v>
      </c>
      <c r="C44" s="565"/>
    </row>
    <row r="45" spans="1:3" s="63" customFormat="1">
      <c r="A45" s="106">
        <v>38</v>
      </c>
      <c r="B45" s="97" t="s">
        <v>210</v>
      </c>
      <c r="C45" s="565"/>
    </row>
    <row r="46" spans="1:3" s="63" customFormat="1">
      <c r="A46" s="106">
        <v>39</v>
      </c>
      <c r="B46" s="97" t="s">
        <v>209</v>
      </c>
      <c r="C46" s="565">
        <v>1946296.5281143752</v>
      </c>
    </row>
    <row r="47" spans="1:3" s="63" customFormat="1">
      <c r="A47" s="106">
        <v>40</v>
      </c>
      <c r="B47" s="109" t="s">
        <v>208</v>
      </c>
      <c r="C47" s="566">
        <v>0</v>
      </c>
    </row>
    <row r="48" spans="1:3" s="63" customFormat="1">
      <c r="A48" s="106">
        <v>41</v>
      </c>
      <c r="B48" s="100" t="s">
        <v>207</v>
      </c>
      <c r="C48" s="565">
        <v>0</v>
      </c>
    </row>
    <row r="49" spans="1:3" s="63" customFormat="1">
      <c r="A49" s="106">
        <v>42</v>
      </c>
      <c r="B49" s="101" t="s">
        <v>206</v>
      </c>
      <c r="C49" s="565">
        <v>0</v>
      </c>
    </row>
    <row r="50" spans="1:3" s="63" customFormat="1">
      <c r="A50" s="106">
        <v>43</v>
      </c>
      <c r="B50" s="100" t="s">
        <v>205</v>
      </c>
      <c r="C50" s="565">
        <v>0</v>
      </c>
    </row>
    <row r="51" spans="1:3" s="63" customFormat="1" ht="25.5">
      <c r="A51" s="106">
        <v>44</v>
      </c>
      <c r="B51" s="100" t="s">
        <v>204</v>
      </c>
      <c r="C51" s="565">
        <v>0</v>
      </c>
    </row>
    <row r="52" spans="1:3" s="63" customFormat="1" ht="13.5" thickBot="1">
      <c r="A52" s="110">
        <v>45</v>
      </c>
      <c r="B52" s="111" t="s">
        <v>203</v>
      </c>
      <c r="C52" s="563">
        <v>1946296.5281143752</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J4" sqref="J4"/>
    </sheetView>
  </sheetViews>
  <sheetFormatPr defaultColWidth="9.140625" defaultRowHeight="12.75"/>
  <cols>
    <col min="1" max="1" width="9.42578125" style="263" bestFit="1" customWidth="1"/>
    <col min="2" max="2" width="59" style="263" customWidth="1"/>
    <col min="3" max="3" width="16.7109375" style="263" bestFit="1" customWidth="1"/>
    <col min="4" max="4" width="13.28515625" style="263" bestFit="1" customWidth="1"/>
    <col min="5" max="16384" width="9.140625" style="263"/>
  </cols>
  <sheetData>
    <row r="1" spans="1:4" ht="15">
      <c r="A1" s="310" t="s">
        <v>31</v>
      </c>
      <c r="B1" s="3" t="str">
        <f>'Info '!C2</f>
        <v>JSC Ziraat Bank Georgia</v>
      </c>
    </row>
    <row r="2" spans="1:4" s="230" customFormat="1" ht="15.75" customHeight="1">
      <c r="A2" s="230" t="s">
        <v>32</v>
      </c>
      <c r="B2" s="599">
        <f>'1. key ratios '!$B$2</f>
        <v>44834</v>
      </c>
    </row>
    <row r="3" spans="1:4" s="230" customFormat="1" ht="15.75" customHeight="1"/>
    <row r="4" spans="1:4" ht="13.5" thickBot="1">
      <c r="A4" s="280" t="s">
        <v>404</v>
      </c>
      <c r="B4" s="318" t="s">
        <v>405</v>
      </c>
    </row>
    <row r="5" spans="1:4" s="319" customFormat="1" ht="12.75" customHeight="1">
      <c r="A5" s="376"/>
      <c r="B5" s="377" t="s">
        <v>408</v>
      </c>
      <c r="C5" s="311" t="s">
        <v>406</v>
      </c>
      <c r="D5" s="312" t="s">
        <v>407</v>
      </c>
    </row>
    <row r="6" spans="1:4" s="320" customFormat="1">
      <c r="A6" s="313">
        <v>1</v>
      </c>
      <c r="B6" s="372" t="s">
        <v>409</v>
      </c>
      <c r="C6" s="372"/>
      <c r="D6" s="314"/>
    </row>
    <row r="7" spans="1:4" s="320" customFormat="1">
      <c r="A7" s="315" t="s">
        <v>395</v>
      </c>
      <c r="B7" s="373" t="s">
        <v>410</v>
      </c>
      <c r="C7" s="365">
        <v>4.4999999999999998E-2</v>
      </c>
      <c r="D7" s="562">
        <v>7770125.5121677499</v>
      </c>
    </row>
    <row r="8" spans="1:4" s="320" customFormat="1">
      <c r="A8" s="315" t="s">
        <v>396</v>
      </c>
      <c r="B8" s="373" t="s">
        <v>411</v>
      </c>
      <c r="C8" s="366">
        <v>0.06</v>
      </c>
      <c r="D8" s="562">
        <v>10360167.349556999</v>
      </c>
    </row>
    <row r="9" spans="1:4" s="320" customFormat="1">
      <c r="A9" s="315" t="s">
        <v>397</v>
      </c>
      <c r="B9" s="373" t="s">
        <v>412</v>
      </c>
      <c r="C9" s="366">
        <v>0.08</v>
      </c>
      <c r="D9" s="562">
        <v>13813556.466076</v>
      </c>
    </row>
    <row r="10" spans="1:4" s="320" customFormat="1">
      <c r="A10" s="313" t="s">
        <v>398</v>
      </c>
      <c r="B10" s="372" t="s">
        <v>413</v>
      </c>
      <c r="C10" s="367"/>
      <c r="D10" s="561"/>
    </row>
    <row r="11" spans="1:4" s="321" customFormat="1">
      <c r="A11" s="316" t="s">
        <v>399</v>
      </c>
      <c r="B11" s="364" t="s">
        <v>478</v>
      </c>
      <c r="C11" s="368">
        <v>0</v>
      </c>
      <c r="D11" s="562">
        <v>0</v>
      </c>
    </row>
    <row r="12" spans="1:4" s="321" customFormat="1">
      <c r="A12" s="316" t="s">
        <v>400</v>
      </c>
      <c r="B12" s="364" t="s">
        <v>414</v>
      </c>
      <c r="C12" s="368">
        <v>0</v>
      </c>
      <c r="D12" s="562">
        <v>0</v>
      </c>
    </row>
    <row r="13" spans="1:4" s="321" customFormat="1">
      <c r="A13" s="316" t="s">
        <v>401</v>
      </c>
      <c r="B13" s="364" t="s">
        <v>415</v>
      </c>
      <c r="C13" s="368">
        <v>0</v>
      </c>
      <c r="D13" s="562">
        <v>0</v>
      </c>
    </row>
    <row r="14" spans="1:4" s="321" customFormat="1">
      <c r="A14" s="313" t="s">
        <v>402</v>
      </c>
      <c r="B14" s="372" t="s">
        <v>475</v>
      </c>
      <c r="C14" s="369"/>
      <c r="D14" s="561"/>
    </row>
    <row r="15" spans="1:4" s="321" customFormat="1">
      <c r="A15" s="316">
        <v>3.1</v>
      </c>
      <c r="B15" s="364" t="s">
        <v>420</v>
      </c>
      <c r="C15" s="588">
        <v>2.4564522052382329E-2</v>
      </c>
      <c r="D15" s="562">
        <v>4763014.4267864656</v>
      </c>
    </row>
    <row r="16" spans="1:4" s="321" customFormat="1">
      <c r="A16" s="316">
        <v>3.2</v>
      </c>
      <c r="B16" s="364" t="s">
        <v>421</v>
      </c>
      <c r="C16" s="588">
        <v>3.2765855947140293E-2</v>
      </c>
      <c r="D16" s="562">
        <v>5481559.7560645342</v>
      </c>
    </row>
    <row r="17" spans="1:6" s="320" customFormat="1">
      <c r="A17" s="316">
        <v>3.3</v>
      </c>
      <c r="B17" s="364" t="s">
        <v>422</v>
      </c>
      <c r="C17" s="588">
        <v>5.3622769114610849E-2</v>
      </c>
      <c r="D17" s="562">
        <v>10417592.688754592</v>
      </c>
    </row>
    <row r="18" spans="1:6" s="319" customFormat="1" ht="12.75" customHeight="1">
      <c r="A18" s="374"/>
      <c r="B18" s="375" t="s">
        <v>474</v>
      </c>
      <c r="C18" s="370" t="s">
        <v>758</v>
      </c>
      <c r="D18" s="560" t="s">
        <v>759</v>
      </c>
    </row>
    <row r="19" spans="1:6" s="320" customFormat="1">
      <c r="A19" s="317">
        <v>4</v>
      </c>
      <c r="B19" s="364" t="s">
        <v>416</v>
      </c>
      <c r="C19" s="368">
        <v>7.2584580052117403E-2</v>
      </c>
      <c r="D19" s="562">
        <v>12533139.938954217</v>
      </c>
    </row>
    <row r="20" spans="1:6" s="320" customFormat="1">
      <c r="A20" s="317">
        <v>5</v>
      </c>
      <c r="B20" s="364" t="s">
        <v>137</v>
      </c>
      <c r="C20" s="368">
        <v>9.6792619519082801E-2</v>
      </c>
      <c r="D20" s="562">
        <v>16713128.940328253</v>
      </c>
    </row>
    <row r="21" spans="1:6" s="320" customFormat="1" ht="13.5" thickBot="1">
      <c r="A21" s="322" t="s">
        <v>403</v>
      </c>
      <c r="B21" s="323" t="s">
        <v>417</v>
      </c>
      <c r="C21" s="371">
        <v>0.14033257381233352</v>
      </c>
      <c r="D21" s="601">
        <v>24231149.15483059</v>
      </c>
    </row>
    <row r="22" spans="1:6">
      <c r="F22" s="280"/>
    </row>
    <row r="23" spans="1:6" ht="63.75">
      <c r="B23" s="279" t="s">
        <v>477</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39" activePane="bottomRight" state="frozen"/>
      <selection activeCell="B47" sqref="B47"/>
      <selection pane="topRight" activeCell="B47" sqref="B47"/>
      <selection pane="bottomLeft" activeCell="B47" sqref="B47"/>
      <selection pane="bottomRight" activeCell="C6" sqref="C6:C45"/>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31</v>
      </c>
      <c r="B1" s="3" t="str">
        <f>'Info '!C2</f>
        <v>JSC Ziraat Bank Georgia</v>
      </c>
      <c r="E1" s="4"/>
      <c r="F1" s="4"/>
    </row>
    <row r="2" spans="1:6" s="78" customFormat="1" ht="15.75" customHeight="1">
      <c r="A2" s="2" t="s">
        <v>32</v>
      </c>
      <c r="B2" s="599">
        <f>'1. key ratios '!$B$2</f>
        <v>44834</v>
      </c>
    </row>
    <row r="3" spans="1:6" s="78" customFormat="1" ht="15.75" customHeight="1">
      <c r="A3" s="112"/>
    </row>
    <row r="4" spans="1:6" s="78" customFormat="1" ht="15.75" customHeight="1" thickBot="1">
      <c r="A4" s="78" t="s">
        <v>87</v>
      </c>
      <c r="B4" s="221" t="s">
        <v>286</v>
      </c>
      <c r="D4" s="35" t="s">
        <v>74</v>
      </c>
    </row>
    <row r="5" spans="1:6" ht="25.5">
      <c r="A5" s="113" t="s">
        <v>6</v>
      </c>
      <c r="B5" s="252" t="s">
        <v>340</v>
      </c>
      <c r="C5" s="114" t="s">
        <v>93</v>
      </c>
      <c r="D5" s="115" t="s">
        <v>94</v>
      </c>
    </row>
    <row r="6" spans="1:6" ht="15">
      <c r="A6" s="83">
        <v>1</v>
      </c>
      <c r="B6" s="116" t="s">
        <v>36</v>
      </c>
      <c r="C6" s="559">
        <v>8840921.875</v>
      </c>
      <c r="D6" s="117"/>
      <c r="E6" s="118"/>
    </row>
    <row r="7" spans="1:6" ht="15">
      <c r="A7" s="83">
        <v>2</v>
      </c>
      <c r="B7" s="119" t="s">
        <v>37</v>
      </c>
      <c r="C7" s="558">
        <v>25716692.299899995</v>
      </c>
      <c r="D7" s="120"/>
      <c r="E7" s="118"/>
    </row>
    <row r="8" spans="1:6" ht="15">
      <c r="A8" s="83">
        <v>3</v>
      </c>
      <c r="B8" s="119" t="s">
        <v>38</v>
      </c>
      <c r="C8" s="558">
        <v>44581938.872600004</v>
      </c>
      <c r="D8" s="120"/>
      <c r="E8" s="118"/>
    </row>
    <row r="9" spans="1:6" ht="15">
      <c r="A9" s="83">
        <v>4</v>
      </c>
      <c r="B9" s="119" t="s">
        <v>39</v>
      </c>
      <c r="C9" s="558">
        <v>0</v>
      </c>
      <c r="D9" s="120"/>
      <c r="E9" s="118"/>
    </row>
    <row r="10" spans="1:6" ht="15">
      <c r="A10" s="83">
        <v>5</v>
      </c>
      <c r="B10" s="119" t="s">
        <v>40</v>
      </c>
      <c r="C10" s="558">
        <v>0</v>
      </c>
      <c r="D10" s="120"/>
      <c r="E10" s="118"/>
    </row>
    <row r="11" spans="1:6" ht="15">
      <c r="A11" s="83">
        <v>6.1</v>
      </c>
      <c r="B11" s="222" t="s">
        <v>41</v>
      </c>
      <c r="C11" s="557">
        <v>101510959.81150001</v>
      </c>
      <c r="D11" s="121"/>
      <c r="E11" s="122"/>
    </row>
    <row r="12" spans="1:6" ht="15">
      <c r="A12" s="83">
        <v>6.2</v>
      </c>
      <c r="B12" s="223" t="s">
        <v>42</v>
      </c>
      <c r="C12" s="557">
        <v>-5393897.5422</v>
      </c>
      <c r="D12" s="121"/>
      <c r="E12" s="122"/>
    </row>
    <row r="13" spans="1:6" ht="15.75">
      <c r="A13" s="83" t="s">
        <v>709</v>
      </c>
      <c r="B13" s="123" t="s">
        <v>711</v>
      </c>
      <c r="C13" s="557">
        <v>-1697463.0339000002</v>
      </c>
      <c r="D13" s="550" t="s">
        <v>754</v>
      </c>
      <c r="E13" s="122"/>
    </row>
    <row r="14" spans="1:6" ht="15">
      <c r="A14" s="83" t="s">
        <v>710</v>
      </c>
      <c r="B14" s="123" t="s">
        <v>712</v>
      </c>
      <c r="C14" s="557">
        <v>0</v>
      </c>
      <c r="D14" s="121"/>
      <c r="E14" s="122"/>
    </row>
    <row r="15" spans="1:6" ht="15">
      <c r="A15" s="83">
        <v>6</v>
      </c>
      <c r="B15" s="119" t="s">
        <v>43</v>
      </c>
      <c r="C15" s="556">
        <v>96117062.269300014</v>
      </c>
      <c r="D15" s="121"/>
      <c r="E15" s="118"/>
    </row>
    <row r="16" spans="1:6" ht="15">
      <c r="A16" s="83">
        <v>7</v>
      </c>
      <c r="B16" s="119" t="s">
        <v>44</v>
      </c>
      <c r="C16" s="558">
        <v>629464.04239999992</v>
      </c>
      <c r="D16" s="120"/>
      <c r="E16" s="118"/>
    </row>
    <row r="17" spans="1:5" ht="15">
      <c r="A17" s="83">
        <v>8</v>
      </c>
      <c r="B17" s="250" t="s">
        <v>199</v>
      </c>
      <c r="C17" s="558">
        <v>0</v>
      </c>
      <c r="D17" s="120"/>
      <c r="E17" s="118"/>
    </row>
    <row r="18" spans="1:5" ht="15">
      <c r="A18" s="83">
        <v>9</v>
      </c>
      <c r="B18" s="119" t="s">
        <v>45</v>
      </c>
      <c r="C18" s="558">
        <v>0</v>
      </c>
      <c r="D18" s="120"/>
      <c r="E18" s="118"/>
    </row>
    <row r="19" spans="1:5" ht="15">
      <c r="A19" s="83">
        <v>9.1</v>
      </c>
      <c r="B19" s="123" t="s">
        <v>89</v>
      </c>
      <c r="C19" s="557"/>
      <c r="D19" s="120"/>
      <c r="E19" s="118"/>
    </row>
    <row r="20" spans="1:5" ht="15">
      <c r="A20" s="83">
        <v>9.1999999999999993</v>
      </c>
      <c r="B20" s="123" t="s">
        <v>90</v>
      </c>
      <c r="C20" s="557"/>
      <c r="D20" s="120"/>
      <c r="E20" s="118"/>
    </row>
    <row r="21" spans="1:5" ht="15">
      <c r="A21" s="83">
        <v>9.3000000000000007</v>
      </c>
      <c r="B21" s="224" t="s">
        <v>268</v>
      </c>
      <c r="C21" s="557"/>
      <c r="D21" s="120"/>
      <c r="E21" s="118"/>
    </row>
    <row r="22" spans="1:5" ht="15">
      <c r="A22" s="83">
        <v>10</v>
      </c>
      <c r="B22" s="119" t="s">
        <v>46</v>
      </c>
      <c r="C22" s="558">
        <v>5635573.6200000001</v>
      </c>
      <c r="D22" s="120"/>
      <c r="E22" s="118"/>
    </row>
    <row r="23" spans="1:5" ht="15">
      <c r="A23" s="83">
        <v>10.1</v>
      </c>
      <c r="B23" s="123" t="s">
        <v>91</v>
      </c>
      <c r="C23" s="558">
        <v>964445.47</v>
      </c>
      <c r="D23" s="124" t="s">
        <v>92</v>
      </c>
      <c r="E23" s="118"/>
    </row>
    <row r="24" spans="1:5" ht="15">
      <c r="A24" s="83">
        <v>11</v>
      </c>
      <c r="B24" s="125" t="s">
        <v>47</v>
      </c>
      <c r="C24" s="555">
        <v>3473307.9956</v>
      </c>
      <c r="D24" s="126"/>
      <c r="E24" s="118"/>
    </row>
    <row r="25" spans="1:5" ht="15">
      <c r="A25" s="83">
        <v>12</v>
      </c>
      <c r="B25" s="127" t="s">
        <v>48</v>
      </c>
      <c r="C25" s="554">
        <v>184994960.97479999</v>
      </c>
      <c r="D25" s="128"/>
      <c r="E25" s="129"/>
    </row>
    <row r="26" spans="1:5" ht="15">
      <c r="A26" s="83">
        <v>13</v>
      </c>
      <c r="B26" s="119" t="s">
        <v>50</v>
      </c>
      <c r="C26" s="553">
        <v>7796800</v>
      </c>
      <c r="D26" s="130"/>
      <c r="E26" s="118"/>
    </row>
    <row r="27" spans="1:5" ht="15">
      <c r="A27" s="83">
        <v>14</v>
      </c>
      <c r="B27" s="119" t="s">
        <v>51</v>
      </c>
      <c r="C27" s="558">
        <v>69717058.136199996</v>
      </c>
      <c r="D27" s="120"/>
      <c r="E27" s="118"/>
    </row>
    <row r="28" spans="1:5" ht="15">
      <c r="A28" s="83">
        <v>15</v>
      </c>
      <c r="B28" s="119" t="s">
        <v>52</v>
      </c>
      <c r="C28" s="558">
        <v>12663481.9888</v>
      </c>
      <c r="D28" s="120"/>
      <c r="E28" s="118"/>
    </row>
    <row r="29" spans="1:5" ht="15">
      <c r="A29" s="83">
        <v>16</v>
      </c>
      <c r="B29" s="119" t="s">
        <v>53</v>
      </c>
      <c r="C29" s="558">
        <v>24516939.8028</v>
      </c>
      <c r="D29" s="120"/>
      <c r="E29" s="118"/>
    </row>
    <row r="30" spans="1:5" ht="15">
      <c r="A30" s="83">
        <v>17</v>
      </c>
      <c r="B30" s="119" t="s">
        <v>54</v>
      </c>
      <c r="C30" s="558">
        <v>0</v>
      </c>
      <c r="D30" s="120"/>
      <c r="E30" s="118"/>
    </row>
    <row r="31" spans="1:5" ht="15">
      <c r="A31" s="83">
        <v>18</v>
      </c>
      <c r="B31" s="119" t="s">
        <v>55</v>
      </c>
      <c r="C31" s="558">
        <v>0</v>
      </c>
      <c r="D31" s="120"/>
      <c r="E31" s="118"/>
    </row>
    <row r="32" spans="1:5" ht="15">
      <c r="A32" s="83">
        <v>19</v>
      </c>
      <c r="B32" s="119" t="s">
        <v>56</v>
      </c>
      <c r="C32" s="558">
        <v>275671.6348</v>
      </c>
      <c r="D32" s="120"/>
      <c r="E32" s="118"/>
    </row>
    <row r="33" spans="1:5" ht="15">
      <c r="A33" s="83">
        <v>20</v>
      </c>
      <c r="B33" s="119" t="s">
        <v>57</v>
      </c>
      <c r="C33" s="558">
        <v>4624945.5365999993</v>
      </c>
      <c r="D33" s="120"/>
      <c r="E33" s="118"/>
    </row>
    <row r="34" spans="1:5" ht="15.75">
      <c r="A34" s="83">
        <v>20.100000000000001</v>
      </c>
      <c r="B34" s="131" t="s">
        <v>714</v>
      </c>
      <c r="C34" s="555">
        <v>263704.01069999998</v>
      </c>
      <c r="D34" s="550" t="s">
        <v>754</v>
      </c>
      <c r="E34" s="118"/>
    </row>
    <row r="35" spans="1:5" ht="15.75">
      <c r="A35" s="83">
        <v>21</v>
      </c>
      <c r="B35" s="125" t="s">
        <v>58</v>
      </c>
      <c r="C35" s="555">
        <v>0</v>
      </c>
      <c r="D35" s="549"/>
      <c r="E35" s="118"/>
    </row>
    <row r="36" spans="1:5" ht="15.75">
      <c r="A36" s="83">
        <v>21.1</v>
      </c>
      <c r="B36" s="131" t="s">
        <v>713</v>
      </c>
      <c r="C36" s="552">
        <v>0</v>
      </c>
      <c r="D36" s="548"/>
      <c r="E36" s="118"/>
    </row>
    <row r="37" spans="1:5" ht="15.75">
      <c r="A37" s="83">
        <v>22</v>
      </c>
      <c r="B37" s="127" t="s">
        <v>59</v>
      </c>
      <c r="C37" s="554">
        <v>119594897.0992</v>
      </c>
      <c r="D37" s="547"/>
      <c r="E37" s="129"/>
    </row>
    <row r="38" spans="1:5" ht="15.75">
      <c r="A38" s="83">
        <v>23</v>
      </c>
      <c r="B38" s="125" t="s">
        <v>61</v>
      </c>
      <c r="C38" s="558">
        <v>50000000</v>
      </c>
      <c r="D38" s="550" t="s">
        <v>755</v>
      </c>
      <c r="E38" s="118"/>
    </row>
    <row r="39" spans="1:5" ht="15.75">
      <c r="A39" s="83">
        <v>24</v>
      </c>
      <c r="B39" s="125" t="s">
        <v>62</v>
      </c>
      <c r="C39" s="558">
        <v>0</v>
      </c>
      <c r="D39" s="546"/>
      <c r="E39" s="118"/>
    </row>
    <row r="40" spans="1:5" ht="15.75">
      <c r="A40" s="83">
        <v>25</v>
      </c>
      <c r="B40" s="125" t="s">
        <v>63</v>
      </c>
      <c r="C40" s="558">
        <v>0</v>
      </c>
      <c r="D40" s="546"/>
      <c r="E40" s="118"/>
    </row>
    <row r="41" spans="1:5" ht="15.75">
      <c r="A41" s="83">
        <v>26</v>
      </c>
      <c r="B41" s="125" t="s">
        <v>64</v>
      </c>
      <c r="C41" s="558">
        <v>0</v>
      </c>
      <c r="D41" s="546"/>
      <c r="E41" s="118"/>
    </row>
    <row r="42" spans="1:5" ht="15.75">
      <c r="A42" s="83">
        <v>27</v>
      </c>
      <c r="B42" s="125" t="s">
        <v>65</v>
      </c>
      <c r="C42" s="558">
        <v>0</v>
      </c>
      <c r="D42" s="546"/>
      <c r="E42" s="118"/>
    </row>
    <row r="43" spans="1:5" ht="15.75">
      <c r="A43" s="83">
        <v>28</v>
      </c>
      <c r="B43" s="125" t="s">
        <v>66</v>
      </c>
      <c r="C43" s="558">
        <v>15400070.890900001</v>
      </c>
      <c r="D43" s="550" t="s">
        <v>756</v>
      </c>
      <c r="E43" s="118"/>
    </row>
    <row r="44" spans="1:5" ht="15.75">
      <c r="A44" s="83">
        <v>29</v>
      </c>
      <c r="B44" s="125" t="s">
        <v>67</v>
      </c>
      <c r="C44" s="558">
        <v>0</v>
      </c>
      <c r="D44" s="550" t="s">
        <v>757</v>
      </c>
      <c r="E44" s="118"/>
    </row>
    <row r="45" spans="1:5" ht="15.75" thickBot="1">
      <c r="A45" s="132">
        <v>30</v>
      </c>
      <c r="B45" s="133" t="s">
        <v>266</v>
      </c>
      <c r="C45" s="551">
        <v>65400070.890900001</v>
      </c>
      <c r="D45" s="134"/>
      <c r="E45" s="129"/>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abSelected="1" zoomScale="70" zoomScaleNormal="70" workbookViewId="0">
      <pane xSplit="1" ySplit="4" topLeftCell="B5" activePane="bottomRight" state="frozen"/>
      <selection activeCell="B9" sqref="B9"/>
      <selection pane="topRight" activeCell="B9" sqref="B9"/>
      <selection pane="bottomLeft" activeCell="B9" sqref="B9"/>
      <selection pane="bottomRight" activeCell="G12" sqref="G12"/>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3" bestFit="1" customWidth="1"/>
    <col min="17" max="17" width="14.7109375" style="33" customWidth="1"/>
    <col min="18" max="18" width="13" style="33" bestFit="1" customWidth="1"/>
    <col min="19" max="19" width="34.85546875" style="169" customWidth="1"/>
    <col min="20" max="16384" width="9.140625" style="33"/>
  </cols>
  <sheetData>
    <row r="1" spans="1:19">
      <c r="A1" s="2" t="s">
        <v>31</v>
      </c>
      <c r="B1" s="3" t="str">
        <f>'Info '!C2</f>
        <v>JSC Ziraat Bank Georgia</v>
      </c>
    </row>
    <row r="2" spans="1:19">
      <c r="A2" s="2" t="s">
        <v>32</v>
      </c>
      <c r="B2" s="599">
        <f>'1. key ratios '!$B$2</f>
        <v>44834</v>
      </c>
    </row>
    <row r="4" spans="1:19" ht="26.25" thickBot="1">
      <c r="A4" s="4" t="s">
        <v>249</v>
      </c>
      <c r="B4" s="270" t="s">
        <v>375</v>
      </c>
    </row>
    <row r="5" spans="1:19" s="260" customFormat="1">
      <c r="A5" s="255"/>
      <c r="B5" s="256"/>
      <c r="C5" s="257" t="s">
        <v>0</v>
      </c>
      <c r="D5" s="257" t="s">
        <v>1</v>
      </c>
      <c r="E5" s="257" t="s">
        <v>2</v>
      </c>
      <c r="F5" s="257" t="s">
        <v>3</v>
      </c>
      <c r="G5" s="257" t="s">
        <v>4</v>
      </c>
      <c r="H5" s="257" t="s">
        <v>5</v>
      </c>
      <c r="I5" s="257" t="s">
        <v>8</v>
      </c>
      <c r="J5" s="257" t="s">
        <v>9</v>
      </c>
      <c r="K5" s="257" t="s">
        <v>10</v>
      </c>
      <c r="L5" s="257" t="s">
        <v>11</v>
      </c>
      <c r="M5" s="257" t="s">
        <v>12</v>
      </c>
      <c r="N5" s="257" t="s">
        <v>13</v>
      </c>
      <c r="O5" s="257" t="s">
        <v>358</v>
      </c>
      <c r="P5" s="257" t="s">
        <v>359</v>
      </c>
      <c r="Q5" s="257" t="s">
        <v>360</v>
      </c>
      <c r="R5" s="258" t="s">
        <v>361</v>
      </c>
      <c r="S5" s="259" t="s">
        <v>362</v>
      </c>
    </row>
    <row r="6" spans="1:19" s="260" customFormat="1" ht="99" customHeight="1">
      <c r="A6" s="261"/>
      <c r="B6" s="709" t="s">
        <v>363</v>
      </c>
      <c r="C6" s="705">
        <v>0</v>
      </c>
      <c r="D6" s="706"/>
      <c r="E6" s="705">
        <v>0.2</v>
      </c>
      <c r="F6" s="706"/>
      <c r="G6" s="705">
        <v>0.35</v>
      </c>
      <c r="H6" s="706"/>
      <c r="I6" s="705">
        <v>0.5</v>
      </c>
      <c r="J6" s="706"/>
      <c r="K6" s="705">
        <v>0.75</v>
      </c>
      <c r="L6" s="706"/>
      <c r="M6" s="705">
        <v>1</v>
      </c>
      <c r="N6" s="706"/>
      <c r="O6" s="705">
        <v>1.5</v>
      </c>
      <c r="P6" s="706"/>
      <c r="Q6" s="705">
        <v>2.5</v>
      </c>
      <c r="R6" s="706"/>
      <c r="S6" s="707" t="s">
        <v>248</v>
      </c>
    </row>
    <row r="7" spans="1:19" s="260" customFormat="1" ht="30.75" customHeight="1">
      <c r="A7" s="261"/>
      <c r="B7" s="710"/>
      <c r="C7" s="251" t="s">
        <v>251</v>
      </c>
      <c r="D7" s="251" t="s">
        <v>250</v>
      </c>
      <c r="E7" s="251" t="s">
        <v>251</v>
      </c>
      <c r="F7" s="251" t="s">
        <v>250</v>
      </c>
      <c r="G7" s="251" t="s">
        <v>251</v>
      </c>
      <c r="H7" s="251" t="s">
        <v>250</v>
      </c>
      <c r="I7" s="251" t="s">
        <v>251</v>
      </c>
      <c r="J7" s="251" t="s">
        <v>250</v>
      </c>
      <c r="K7" s="251" t="s">
        <v>251</v>
      </c>
      <c r="L7" s="251" t="s">
        <v>250</v>
      </c>
      <c r="M7" s="251" t="s">
        <v>251</v>
      </c>
      <c r="N7" s="251" t="s">
        <v>250</v>
      </c>
      <c r="O7" s="251" t="s">
        <v>251</v>
      </c>
      <c r="P7" s="251" t="s">
        <v>250</v>
      </c>
      <c r="Q7" s="251" t="s">
        <v>251</v>
      </c>
      <c r="R7" s="251" t="s">
        <v>250</v>
      </c>
      <c r="S7" s="708"/>
    </row>
    <row r="8" spans="1:19" s="137" customFormat="1">
      <c r="A8" s="135">
        <v>1</v>
      </c>
      <c r="B8" s="1" t="s">
        <v>96</v>
      </c>
      <c r="C8" s="136">
        <v>727399.99</v>
      </c>
      <c r="D8" s="136"/>
      <c r="E8" s="136">
        <v>0</v>
      </c>
      <c r="F8" s="136"/>
      <c r="G8" s="136">
        <v>0</v>
      </c>
      <c r="H8" s="136"/>
      <c r="I8" s="136">
        <v>0</v>
      </c>
      <c r="J8" s="136"/>
      <c r="K8" s="136">
        <v>0</v>
      </c>
      <c r="L8" s="136"/>
      <c r="M8" s="136">
        <v>24989169.877599999</v>
      </c>
      <c r="N8" s="136"/>
      <c r="O8" s="136">
        <v>0</v>
      </c>
      <c r="P8" s="136"/>
      <c r="Q8" s="136">
        <v>0</v>
      </c>
      <c r="R8" s="136"/>
      <c r="S8" s="823">
        <v>24989169.877599999</v>
      </c>
    </row>
    <row r="9" spans="1:19" s="137" customFormat="1">
      <c r="A9" s="135">
        <v>2</v>
      </c>
      <c r="B9" s="1" t="s">
        <v>97</v>
      </c>
      <c r="C9" s="136">
        <v>0</v>
      </c>
      <c r="D9" s="136"/>
      <c r="E9" s="136">
        <v>0</v>
      </c>
      <c r="F9" s="136"/>
      <c r="G9" s="136">
        <v>0</v>
      </c>
      <c r="H9" s="136"/>
      <c r="I9" s="136">
        <v>0</v>
      </c>
      <c r="J9" s="136"/>
      <c r="K9" s="136">
        <v>0</v>
      </c>
      <c r="L9" s="136"/>
      <c r="M9" s="136">
        <v>0</v>
      </c>
      <c r="N9" s="136"/>
      <c r="O9" s="136">
        <v>0</v>
      </c>
      <c r="P9" s="136"/>
      <c r="Q9" s="136">
        <v>0</v>
      </c>
      <c r="R9" s="136"/>
      <c r="S9" s="823">
        <v>0</v>
      </c>
    </row>
    <row r="10" spans="1:19" s="137" customFormat="1">
      <c r="A10" s="135">
        <v>3</v>
      </c>
      <c r="B10" s="1" t="s">
        <v>269</v>
      </c>
      <c r="C10" s="136">
        <v>0</v>
      </c>
      <c r="D10" s="136"/>
      <c r="E10" s="136">
        <v>0</v>
      </c>
      <c r="F10" s="136"/>
      <c r="G10" s="136">
        <v>0</v>
      </c>
      <c r="H10" s="136"/>
      <c r="I10" s="136">
        <v>0</v>
      </c>
      <c r="J10" s="136"/>
      <c r="K10" s="136">
        <v>0</v>
      </c>
      <c r="L10" s="136"/>
      <c r="M10" s="136">
        <v>0</v>
      </c>
      <c r="N10" s="136"/>
      <c r="O10" s="136">
        <v>0</v>
      </c>
      <c r="P10" s="136"/>
      <c r="Q10" s="136">
        <v>0</v>
      </c>
      <c r="R10" s="136"/>
      <c r="S10" s="823">
        <v>0</v>
      </c>
    </row>
    <row r="11" spans="1:19" s="137" customFormat="1">
      <c r="A11" s="135">
        <v>4</v>
      </c>
      <c r="B11" s="1" t="s">
        <v>98</v>
      </c>
      <c r="C11" s="136">
        <v>0</v>
      </c>
      <c r="D11" s="136"/>
      <c r="E11" s="136">
        <v>0</v>
      </c>
      <c r="F11" s="136"/>
      <c r="G11" s="136">
        <v>0</v>
      </c>
      <c r="H11" s="136"/>
      <c r="I11" s="136">
        <v>0</v>
      </c>
      <c r="J11" s="136"/>
      <c r="K11" s="136">
        <v>0</v>
      </c>
      <c r="L11" s="136"/>
      <c r="M11" s="136">
        <v>0</v>
      </c>
      <c r="N11" s="136"/>
      <c r="O11" s="136">
        <v>0</v>
      </c>
      <c r="P11" s="136"/>
      <c r="Q11" s="136">
        <v>0</v>
      </c>
      <c r="R11" s="136"/>
      <c r="S11" s="823">
        <v>0</v>
      </c>
    </row>
    <row r="12" spans="1:19" s="137" customFormat="1">
      <c r="A12" s="135">
        <v>5</v>
      </c>
      <c r="B12" s="1" t="s">
        <v>99</v>
      </c>
      <c r="C12" s="136">
        <v>0</v>
      </c>
      <c r="D12" s="136"/>
      <c r="E12" s="136">
        <v>0</v>
      </c>
      <c r="F12" s="136"/>
      <c r="G12" s="136">
        <v>0</v>
      </c>
      <c r="H12" s="136"/>
      <c r="I12" s="136">
        <v>0</v>
      </c>
      <c r="J12" s="136"/>
      <c r="K12" s="136">
        <v>0</v>
      </c>
      <c r="L12" s="136"/>
      <c r="M12" s="136">
        <v>0</v>
      </c>
      <c r="N12" s="136"/>
      <c r="O12" s="136">
        <v>0</v>
      </c>
      <c r="P12" s="136"/>
      <c r="Q12" s="136">
        <v>0</v>
      </c>
      <c r="R12" s="136"/>
      <c r="S12" s="823">
        <v>0</v>
      </c>
    </row>
    <row r="13" spans="1:19" s="137" customFormat="1">
      <c r="A13" s="135">
        <v>6</v>
      </c>
      <c r="B13" s="1" t="s">
        <v>100</v>
      </c>
      <c r="C13" s="136">
        <v>0</v>
      </c>
      <c r="D13" s="136"/>
      <c r="E13" s="136">
        <v>22533576.829999998</v>
      </c>
      <c r="F13" s="136"/>
      <c r="G13" s="136">
        <v>0</v>
      </c>
      <c r="H13" s="136"/>
      <c r="I13" s="136">
        <v>22056645.938299999</v>
      </c>
      <c r="J13" s="136"/>
      <c r="K13" s="136">
        <v>0</v>
      </c>
      <c r="L13" s="136"/>
      <c r="M13" s="136">
        <v>0</v>
      </c>
      <c r="N13" s="136"/>
      <c r="O13" s="136">
        <v>0</v>
      </c>
      <c r="P13" s="136"/>
      <c r="Q13" s="136">
        <v>0</v>
      </c>
      <c r="R13" s="136"/>
      <c r="S13" s="823">
        <v>15535038.33515</v>
      </c>
    </row>
    <row r="14" spans="1:19" s="137" customFormat="1">
      <c r="A14" s="135">
        <v>7</v>
      </c>
      <c r="B14" s="1" t="s">
        <v>101</v>
      </c>
      <c r="C14" s="136">
        <v>0</v>
      </c>
      <c r="D14" s="136"/>
      <c r="E14" s="136">
        <v>0</v>
      </c>
      <c r="F14" s="136"/>
      <c r="G14" s="136">
        <v>0</v>
      </c>
      <c r="H14" s="136"/>
      <c r="I14" s="136">
        <v>0</v>
      </c>
      <c r="J14" s="136"/>
      <c r="K14" s="136">
        <v>0</v>
      </c>
      <c r="L14" s="136"/>
      <c r="M14" s="136">
        <v>57644705.989200003</v>
      </c>
      <c r="N14" s="136">
        <v>5957308.4701700006</v>
      </c>
      <c r="O14" s="136">
        <v>0</v>
      </c>
      <c r="P14" s="136"/>
      <c r="Q14" s="136">
        <v>0</v>
      </c>
      <c r="R14" s="136"/>
      <c r="S14" s="823">
        <v>63602014.459370002</v>
      </c>
    </row>
    <row r="15" spans="1:19" s="137" customFormat="1">
      <c r="A15" s="135">
        <v>8</v>
      </c>
      <c r="B15" s="1" t="s">
        <v>102</v>
      </c>
      <c r="C15" s="136">
        <v>0</v>
      </c>
      <c r="D15" s="136"/>
      <c r="E15" s="136">
        <v>0</v>
      </c>
      <c r="F15" s="136"/>
      <c r="G15" s="136">
        <v>0</v>
      </c>
      <c r="H15" s="136"/>
      <c r="I15" s="136">
        <v>0</v>
      </c>
      <c r="J15" s="136"/>
      <c r="K15" s="136">
        <v>0</v>
      </c>
      <c r="L15" s="136"/>
      <c r="M15" s="136">
        <v>40781565.088399999</v>
      </c>
      <c r="N15" s="136">
        <v>3171809.1544300001</v>
      </c>
      <c r="O15" s="136">
        <v>0</v>
      </c>
      <c r="P15" s="136"/>
      <c r="Q15" s="136">
        <v>0</v>
      </c>
      <c r="R15" s="136"/>
      <c r="S15" s="823">
        <v>43953374.242830001</v>
      </c>
    </row>
    <row r="16" spans="1:19" s="137" customFormat="1">
      <c r="A16" s="135">
        <v>9</v>
      </c>
      <c r="B16" s="1" t="s">
        <v>103</v>
      </c>
      <c r="C16" s="136">
        <v>0</v>
      </c>
      <c r="D16" s="136"/>
      <c r="E16" s="136">
        <v>0</v>
      </c>
      <c r="F16" s="136"/>
      <c r="G16" s="136">
        <v>0</v>
      </c>
      <c r="H16" s="136"/>
      <c r="I16" s="136">
        <v>0</v>
      </c>
      <c r="J16" s="136"/>
      <c r="K16" s="136">
        <v>0</v>
      </c>
      <c r="L16" s="136"/>
      <c r="M16" s="136">
        <v>0</v>
      </c>
      <c r="N16" s="136"/>
      <c r="O16" s="136">
        <v>0</v>
      </c>
      <c r="P16" s="136"/>
      <c r="Q16" s="136">
        <v>0</v>
      </c>
      <c r="R16" s="136"/>
      <c r="S16" s="823">
        <v>0</v>
      </c>
    </row>
    <row r="17" spans="1:19" s="137" customFormat="1">
      <c r="A17" s="135">
        <v>10</v>
      </c>
      <c r="B17" s="1" t="s">
        <v>104</v>
      </c>
      <c r="C17" s="136">
        <v>0</v>
      </c>
      <c r="D17" s="136"/>
      <c r="E17" s="136">
        <v>0</v>
      </c>
      <c r="F17" s="136"/>
      <c r="G17" s="136">
        <v>0</v>
      </c>
      <c r="H17" s="136"/>
      <c r="I17" s="136">
        <v>0</v>
      </c>
      <c r="J17" s="136"/>
      <c r="K17" s="136">
        <v>0</v>
      </c>
      <c r="L17" s="136"/>
      <c r="M17" s="136">
        <v>0</v>
      </c>
      <c r="N17" s="136"/>
      <c r="O17" s="136">
        <v>0</v>
      </c>
      <c r="P17" s="136"/>
      <c r="Q17" s="136">
        <v>0</v>
      </c>
      <c r="R17" s="136"/>
      <c r="S17" s="823">
        <v>0</v>
      </c>
    </row>
    <row r="18" spans="1:19" s="137" customFormat="1">
      <c r="A18" s="135">
        <v>11</v>
      </c>
      <c r="B18" s="1" t="s">
        <v>105</v>
      </c>
      <c r="C18" s="136">
        <v>0</v>
      </c>
      <c r="D18" s="136"/>
      <c r="E18" s="136">
        <v>0</v>
      </c>
      <c r="F18" s="136"/>
      <c r="G18" s="136">
        <v>0</v>
      </c>
      <c r="H18" s="136"/>
      <c r="I18" s="136">
        <v>0</v>
      </c>
      <c r="J18" s="136"/>
      <c r="K18" s="136">
        <v>0</v>
      </c>
      <c r="L18" s="136"/>
      <c r="M18" s="136">
        <v>0</v>
      </c>
      <c r="N18" s="136"/>
      <c r="O18" s="136">
        <v>0</v>
      </c>
      <c r="P18" s="136"/>
      <c r="Q18" s="136">
        <v>0</v>
      </c>
      <c r="R18" s="136"/>
      <c r="S18" s="823">
        <v>0</v>
      </c>
    </row>
    <row r="19" spans="1:19" s="137" customFormat="1">
      <c r="A19" s="135">
        <v>12</v>
      </c>
      <c r="B19" s="1" t="s">
        <v>106</v>
      </c>
      <c r="C19" s="136">
        <v>0</v>
      </c>
      <c r="D19" s="136"/>
      <c r="E19" s="136">
        <v>0</v>
      </c>
      <c r="F19" s="136"/>
      <c r="G19" s="136">
        <v>0</v>
      </c>
      <c r="H19" s="136"/>
      <c r="I19" s="136">
        <v>0</v>
      </c>
      <c r="J19" s="136"/>
      <c r="K19" s="136">
        <v>0</v>
      </c>
      <c r="L19" s="136"/>
      <c r="M19" s="136">
        <v>0</v>
      </c>
      <c r="N19" s="136"/>
      <c r="O19" s="136">
        <v>0</v>
      </c>
      <c r="P19" s="136"/>
      <c r="Q19" s="136">
        <v>0</v>
      </c>
      <c r="R19" s="136"/>
      <c r="S19" s="823">
        <v>0</v>
      </c>
    </row>
    <row r="20" spans="1:19" s="137" customFormat="1">
      <c r="A20" s="135">
        <v>13</v>
      </c>
      <c r="B20" s="1" t="s">
        <v>247</v>
      </c>
      <c r="C20" s="136">
        <v>0</v>
      </c>
      <c r="D20" s="136"/>
      <c r="E20" s="136">
        <v>0</v>
      </c>
      <c r="F20" s="136"/>
      <c r="G20" s="136">
        <v>0</v>
      </c>
      <c r="H20" s="136"/>
      <c r="I20" s="136">
        <v>0</v>
      </c>
      <c r="J20" s="136"/>
      <c r="K20" s="136">
        <v>0</v>
      </c>
      <c r="L20" s="136"/>
      <c r="M20" s="136">
        <v>0</v>
      </c>
      <c r="N20" s="136"/>
      <c r="O20" s="136">
        <v>0</v>
      </c>
      <c r="P20" s="136"/>
      <c r="Q20" s="136">
        <v>0</v>
      </c>
      <c r="R20" s="136"/>
      <c r="S20" s="823">
        <v>0</v>
      </c>
    </row>
    <row r="21" spans="1:19" s="137" customFormat="1">
      <c r="A21" s="135">
        <v>14</v>
      </c>
      <c r="B21" s="1" t="s">
        <v>108</v>
      </c>
      <c r="C21" s="136">
        <v>9072383.625</v>
      </c>
      <c r="D21" s="136"/>
      <c r="E21" s="136">
        <v>373007.32</v>
      </c>
      <c r="F21" s="136"/>
      <c r="G21" s="136">
        <v>0</v>
      </c>
      <c r="H21" s="136"/>
      <c r="I21" s="136">
        <v>0</v>
      </c>
      <c r="J21" s="136"/>
      <c r="K21" s="136">
        <v>0</v>
      </c>
      <c r="L21" s="136"/>
      <c r="M21" s="136">
        <v>7549523.8702000007</v>
      </c>
      <c r="N21" s="136"/>
      <c r="O21" s="136">
        <v>0</v>
      </c>
      <c r="P21" s="136"/>
      <c r="Q21" s="136">
        <v>0</v>
      </c>
      <c r="R21" s="136"/>
      <c r="S21" s="823">
        <v>7624125.3342000004</v>
      </c>
    </row>
    <row r="22" spans="1:19" ht="13.5" thickBot="1">
      <c r="A22" s="138"/>
      <c r="B22" s="139" t="s">
        <v>109</v>
      </c>
      <c r="C22" s="140">
        <v>9799783.6150000002</v>
      </c>
      <c r="D22" s="140">
        <v>0</v>
      </c>
      <c r="E22" s="140">
        <v>22906584.149999999</v>
      </c>
      <c r="F22" s="140">
        <v>0</v>
      </c>
      <c r="G22" s="140">
        <v>0</v>
      </c>
      <c r="H22" s="140">
        <v>0</v>
      </c>
      <c r="I22" s="140">
        <v>22056645.938299999</v>
      </c>
      <c r="J22" s="140">
        <v>0</v>
      </c>
      <c r="K22" s="140">
        <v>0</v>
      </c>
      <c r="L22" s="140">
        <v>0</v>
      </c>
      <c r="M22" s="140">
        <v>130964964.82540002</v>
      </c>
      <c r="N22" s="140">
        <v>9129117.6246000007</v>
      </c>
      <c r="O22" s="140">
        <v>0</v>
      </c>
      <c r="P22" s="140">
        <v>0</v>
      </c>
      <c r="Q22" s="140">
        <v>0</v>
      </c>
      <c r="R22" s="140">
        <v>0</v>
      </c>
      <c r="S22" s="824">
        <v>155703722.24915001</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S19" activePane="bottomRight" state="frozen"/>
      <selection activeCell="B9" sqref="B9"/>
      <selection pane="topRight" activeCell="B9" sqref="B9"/>
      <selection pane="bottomLeft" activeCell="B9" sqref="B9"/>
      <selection pane="bottomRight" activeCell="B2" sqref="B2"/>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3"/>
  </cols>
  <sheetData>
    <row r="1" spans="1:22">
      <c r="A1" s="2" t="s">
        <v>31</v>
      </c>
      <c r="B1" s="3" t="str">
        <f>'Info '!C2</f>
        <v>JSC Ziraat Bank Georgia</v>
      </c>
    </row>
    <row r="2" spans="1:22">
      <c r="A2" s="2" t="s">
        <v>32</v>
      </c>
      <c r="B2" s="599">
        <f>'1. key ratios '!$B$2</f>
        <v>44834</v>
      </c>
    </row>
    <row r="4" spans="1:22" ht="13.5" thickBot="1">
      <c r="A4" s="4" t="s">
        <v>366</v>
      </c>
      <c r="B4" s="141" t="s">
        <v>95</v>
      </c>
      <c r="V4" s="35" t="s">
        <v>74</v>
      </c>
    </row>
    <row r="5" spans="1:22" ht="12.75" customHeight="1">
      <c r="A5" s="142"/>
      <c r="B5" s="143"/>
      <c r="C5" s="711" t="s">
        <v>277</v>
      </c>
      <c r="D5" s="712"/>
      <c r="E5" s="712"/>
      <c r="F5" s="712"/>
      <c r="G5" s="712"/>
      <c r="H5" s="712"/>
      <c r="I5" s="712"/>
      <c r="J5" s="712"/>
      <c r="K5" s="712"/>
      <c r="L5" s="713"/>
      <c r="M5" s="714" t="s">
        <v>278</v>
      </c>
      <c r="N5" s="715"/>
      <c r="O5" s="715"/>
      <c r="P5" s="715"/>
      <c r="Q5" s="715"/>
      <c r="R5" s="715"/>
      <c r="S5" s="716"/>
      <c r="T5" s="719" t="s">
        <v>364</v>
      </c>
      <c r="U5" s="719" t="s">
        <v>365</v>
      </c>
      <c r="V5" s="717" t="s">
        <v>121</v>
      </c>
    </row>
    <row r="6" spans="1:22" s="89" customFormat="1" ht="102">
      <c r="A6" s="86"/>
      <c r="B6" s="144"/>
      <c r="C6" s="145" t="s">
        <v>110</v>
      </c>
      <c r="D6" s="227" t="s">
        <v>111</v>
      </c>
      <c r="E6" s="172" t="s">
        <v>280</v>
      </c>
      <c r="F6" s="172" t="s">
        <v>281</v>
      </c>
      <c r="G6" s="227" t="s">
        <v>284</v>
      </c>
      <c r="H6" s="227" t="s">
        <v>279</v>
      </c>
      <c r="I6" s="227" t="s">
        <v>112</v>
      </c>
      <c r="J6" s="227" t="s">
        <v>113</v>
      </c>
      <c r="K6" s="146" t="s">
        <v>114</v>
      </c>
      <c r="L6" s="147" t="s">
        <v>115</v>
      </c>
      <c r="M6" s="145" t="s">
        <v>282</v>
      </c>
      <c r="N6" s="146" t="s">
        <v>116</v>
      </c>
      <c r="O6" s="146" t="s">
        <v>117</v>
      </c>
      <c r="P6" s="146" t="s">
        <v>118</v>
      </c>
      <c r="Q6" s="146" t="s">
        <v>119</v>
      </c>
      <c r="R6" s="146" t="s">
        <v>120</v>
      </c>
      <c r="S6" s="253" t="s">
        <v>283</v>
      </c>
      <c r="T6" s="720"/>
      <c r="U6" s="720"/>
      <c r="V6" s="718"/>
    </row>
    <row r="7" spans="1:22" s="137" customFormat="1">
      <c r="A7" s="148">
        <v>1</v>
      </c>
      <c r="B7" s="1" t="s">
        <v>96</v>
      </c>
      <c r="C7" s="149"/>
      <c r="D7" s="136"/>
      <c r="E7" s="136"/>
      <c r="F7" s="136"/>
      <c r="G7" s="136"/>
      <c r="H7" s="136"/>
      <c r="I7" s="136"/>
      <c r="J7" s="136"/>
      <c r="K7" s="136"/>
      <c r="L7" s="150"/>
      <c r="M7" s="149"/>
      <c r="N7" s="136"/>
      <c r="O7" s="136"/>
      <c r="P7" s="136"/>
      <c r="Q7" s="136"/>
      <c r="R7" s="136"/>
      <c r="S7" s="150"/>
      <c r="T7" s="262"/>
      <c r="U7" s="262"/>
      <c r="V7" s="151">
        <f>SUM(C7:S7)</f>
        <v>0</v>
      </c>
    </row>
    <row r="8" spans="1:22" s="137" customFormat="1">
      <c r="A8" s="148">
        <v>2</v>
      </c>
      <c r="B8" s="1" t="s">
        <v>97</v>
      </c>
      <c r="C8" s="149"/>
      <c r="D8" s="136"/>
      <c r="E8" s="136"/>
      <c r="F8" s="136"/>
      <c r="G8" s="136"/>
      <c r="H8" s="136"/>
      <c r="I8" s="136"/>
      <c r="J8" s="136"/>
      <c r="K8" s="136"/>
      <c r="L8" s="150"/>
      <c r="M8" s="149"/>
      <c r="N8" s="136"/>
      <c r="O8" s="136"/>
      <c r="P8" s="136"/>
      <c r="Q8" s="136"/>
      <c r="R8" s="136"/>
      <c r="S8" s="150"/>
      <c r="T8" s="262"/>
      <c r="U8" s="262"/>
      <c r="V8" s="151">
        <f t="shared" ref="V8:V20" si="0">SUM(C8:S8)</f>
        <v>0</v>
      </c>
    </row>
    <row r="9" spans="1:22" s="137" customFormat="1">
      <c r="A9" s="148">
        <v>3</v>
      </c>
      <c r="B9" s="1" t="s">
        <v>270</v>
      </c>
      <c r="C9" s="149"/>
      <c r="D9" s="136"/>
      <c r="E9" s="136"/>
      <c r="F9" s="136"/>
      <c r="G9" s="136"/>
      <c r="H9" s="136"/>
      <c r="I9" s="136"/>
      <c r="J9" s="136"/>
      <c r="K9" s="136"/>
      <c r="L9" s="150"/>
      <c r="M9" s="149"/>
      <c r="N9" s="136"/>
      <c r="O9" s="136"/>
      <c r="P9" s="136"/>
      <c r="Q9" s="136"/>
      <c r="R9" s="136"/>
      <c r="S9" s="150"/>
      <c r="T9" s="262"/>
      <c r="U9" s="262"/>
      <c r="V9" s="151">
        <f t="shared" si="0"/>
        <v>0</v>
      </c>
    </row>
    <row r="10" spans="1:22" s="137" customFormat="1">
      <c r="A10" s="148">
        <v>4</v>
      </c>
      <c r="B10" s="1" t="s">
        <v>98</v>
      </c>
      <c r="C10" s="149"/>
      <c r="D10" s="136"/>
      <c r="E10" s="136"/>
      <c r="F10" s="136"/>
      <c r="G10" s="136"/>
      <c r="H10" s="136"/>
      <c r="I10" s="136"/>
      <c r="J10" s="136"/>
      <c r="K10" s="136"/>
      <c r="L10" s="150"/>
      <c r="M10" s="149"/>
      <c r="N10" s="136"/>
      <c r="O10" s="136"/>
      <c r="P10" s="136"/>
      <c r="Q10" s="136"/>
      <c r="R10" s="136"/>
      <c r="S10" s="150"/>
      <c r="T10" s="262"/>
      <c r="U10" s="262"/>
      <c r="V10" s="151">
        <f t="shared" si="0"/>
        <v>0</v>
      </c>
    </row>
    <row r="11" spans="1:22" s="137" customFormat="1">
      <c r="A11" s="148">
        <v>5</v>
      </c>
      <c r="B11" s="1" t="s">
        <v>99</v>
      </c>
      <c r="C11" s="149"/>
      <c r="D11" s="136"/>
      <c r="E11" s="136"/>
      <c r="F11" s="136"/>
      <c r="G11" s="136"/>
      <c r="H11" s="136"/>
      <c r="I11" s="136"/>
      <c r="J11" s="136"/>
      <c r="K11" s="136"/>
      <c r="L11" s="150"/>
      <c r="M11" s="149"/>
      <c r="N11" s="136"/>
      <c r="O11" s="136"/>
      <c r="P11" s="136"/>
      <c r="Q11" s="136"/>
      <c r="R11" s="136"/>
      <c r="S11" s="150"/>
      <c r="T11" s="262"/>
      <c r="U11" s="262"/>
      <c r="V11" s="151">
        <f t="shared" si="0"/>
        <v>0</v>
      </c>
    </row>
    <row r="12" spans="1:22" s="137" customFormat="1">
      <c r="A12" s="148">
        <v>6</v>
      </c>
      <c r="B12" s="1" t="s">
        <v>100</v>
      </c>
      <c r="C12" s="149"/>
      <c r="D12" s="136"/>
      <c r="E12" s="136"/>
      <c r="F12" s="136"/>
      <c r="G12" s="136"/>
      <c r="H12" s="136"/>
      <c r="I12" s="136"/>
      <c r="J12" s="136"/>
      <c r="K12" s="136"/>
      <c r="L12" s="150"/>
      <c r="M12" s="149"/>
      <c r="N12" s="136"/>
      <c r="O12" s="136"/>
      <c r="P12" s="136"/>
      <c r="Q12" s="136"/>
      <c r="R12" s="136"/>
      <c r="S12" s="150"/>
      <c r="T12" s="262"/>
      <c r="U12" s="262"/>
      <c r="V12" s="151">
        <f t="shared" si="0"/>
        <v>0</v>
      </c>
    </row>
    <row r="13" spans="1:22" s="137" customFormat="1">
      <c r="A13" s="148">
        <v>7</v>
      </c>
      <c r="B13" s="1" t="s">
        <v>101</v>
      </c>
      <c r="C13" s="149"/>
      <c r="D13" s="136"/>
      <c r="E13" s="136"/>
      <c r="F13" s="136"/>
      <c r="G13" s="136"/>
      <c r="H13" s="136"/>
      <c r="I13" s="136"/>
      <c r="J13" s="136"/>
      <c r="K13" s="136"/>
      <c r="L13" s="150"/>
      <c r="M13" s="149"/>
      <c r="N13" s="136"/>
      <c r="O13" s="136"/>
      <c r="P13" s="136"/>
      <c r="Q13" s="136"/>
      <c r="R13" s="136"/>
      <c r="S13" s="150"/>
      <c r="T13" s="262"/>
      <c r="U13" s="262"/>
      <c r="V13" s="151">
        <f t="shared" si="0"/>
        <v>0</v>
      </c>
    </row>
    <row r="14" spans="1:22" s="137" customFormat="1">
      <c r="A14" s="148">
        <v>8</v>
      </c>
      <c r="B14" s="1" t="s">
        <v>102</v>
      </c>
      <c r="C14" s="149"/>
      <c r="D14" s="136"/>
      <c r="E14" s="136"/>
      <c r="F14" s="136"/>
      <c r="G14" s="136"/>
      <c r="H14" s="136"/>
      <c r="I14" s="136"/>
      <c r="J14" s="136"/>
      <c r="K14" s="136"/>
      <c r="L14" s="150"/>
      <c r="M14" s="149"/>
      <c r="N14" s="136"/>
      <c r="O14" s="136"/>
      <c r="P14" s="136"/>
      <c r="Q14" s="136"/>
      <c r="R14" s="136"/>
      <c r="S14" s="150"/>
      <c r="T14" s="262"/>
      <c r="U14" s="262"/>
      <c r="V14" s="151">
        <f t="shared" si="0"/>
        <v>0</v>
      </c>
    </row>
    <row r="15" spans="1:22" s="137" customFormat="1">
      <c r="A15" s="148">
        <v>9</v>
      </c>
      <c r="B15" s="1" t="s">
        <v>103</v>
      </c>
      <c r="C15" s="149"/>
      <c r="D15" s="136"/>
      <c r="E15" s="136"/>
      <c r="F15" s="136"/>
      <c r="G15" s="136"/>
      <c r="H15" s="136"/>
      <c r="I15" s="136"/>
      <c r="J15" s="136"/>
      <c r="K15" s="136"/>
      <c r="L15" s="150"/>
      <c r="M15" s="149"/>
      <c r="N15" s="136"/>
      <c r="O15" s="136"/>
      <c r="P15" s="136"/>
      <c r="Q15" s="136"/>
      <c r="R15" s="136"/>
      <c r="S15" s="150"/>
      <c r="T15" s="262"/>
      <c r="U15" s="262"/>
      <c r="V15" s="151">
        <f t="shared" si="0"/>
        <v>0</v>
      </c>
    </row>
    <row r="16" spans="1:22" s="137" customFormat="1">
      <c r="A16" s="148">
        <v>10</v>
      </c>
      <c r="B16" s="1" t="s">
        <v>104</v>
      </c>
      <c r="C16" s="149"/>
      <c r="D16" s="136"/>
      <c r="E16" s="136"/>
      <c r="F16" s="136"/>
      <c r="G16" s="136"/>
      <c r="H16" s="136"/>
      <c r="I16" s="136"/>
      <c r="J16" s="136"/>
      <c r="K16" s="136"/>
      <c r="L16" s="150"/>
      <c r="M16" s="149"/>
      <c r="N16" s="136"/>
      <c r="O16" s="136"/>
      <c r="P16" s="136"/>
      <c r="Q16" s="136"/>
      <c r="R16" s="136"/>
      <c r="S16" s="150"/>
      <c r="T16" s="262"/>
      <c r="U16" s="262"/>
      <c r="V16" s="151">
        <f t="shared" si="0"/>
        <v>0</v>
      </c>
    </row>
    <row r="17" spans="1:22" s="137" customFormat="1">
      <c r="A17" s="148">
        <v>11</v>
      </c>
      <c r="B17" s="1" t="s">
        <v>105</v>
      </c>
      <c r="C17" s="149"/>
      <c r="D17" s="136"/>
      <c r="E17" s="136"/>
      <c r="F17" s="136"/>
      <c r="G17" s="136"/>
      <c r="H17" s="136"/>
      <c r="I17" s="136"/>
      <c r="J17" s="136"/>
      <c r="K17" s="136"/>
      <c r="L17" s="150"/>
      <c r="M17" s="149"/>
      <c r="N17" s="136"/>
      <c r="O17" s="136"/>
      <c r="P17" s="136"/>
      <c r="Q17" s="136"/>
      <c r="R17" s="136"/>
      <c r="S17" s="150"/>
      <c r="T17" s="262"/>
      <c r="U17" s="262"/>
      <c r="V17" s="151">
        <f t="shared" si="0"/>
        <v>0</v>
      </c>
    </row>
    <row r="18" spans="1:22" s="137" customFormat="1">
      <c r="A18" s="148">
        <v>12</v>
      </c>
      <c r="B18" s="1" t="s">
        <v>106</v>
      </c>
      <c r="C18" s="149"/>
      <c r="D18" s="136"/>
      <c r="E18" s="136"/>
      <c r="F18" s="136"/>
      <c r="G18" s="136"/>
      <c r="H18" s="136"/>
      <c r="I18" s="136"/>
      <c r="J18" s="136"/>
      <c r="K18" s="136"/>
      <c r="L18" s="150"/>
      <c r="M18" s="149"/>
      <c r="N18" s="136"/>
      <c r="O18" s="136"/>
      <c r="P18" s="136"/>
      <c r="Q18" s="136"/>
      <c r="R18" s="136"/>
      <c r="S18" s="150"/>
      <c r="T18" s="262"/>
      <c r="U18" s="262"/>
      <c r="V18" s="151">
        <f t="shared" si="0"/>
        <v>0</v>
      </c>
    </row>
    <row r="19" spans="1:22" s="137" customFormat="1">
      <c r="A19" s="148">
        <v>13</v>
      </c>
      <c r="B19" s="1" t="s">
        <v>107</v>
      </c>
      <c r="C19" s="149"/>
      <c r="D19" s="136"/>
      <c r="E19" s="136"/>
      <c r="F19" s="136"/>
      <c r="G19" s="136"/>
      <c r="H19" s="136"/>
      <c r="I19" s="136"/>
      <c r="J19" s="136"/>
      <c r="K19" s="136"/>
      <c r="L19" s="150"/>
      <c r="M19" s="149"/>
      <c r="N19" s="136"/>
      <c r="O19" s="136"/>
      <c r="P19" s="136"/>
      <c r="Q19" s="136"/>
      <c r="R19" s="136"/>
      <c r="S19" s="150"/>
      <c r="T19" s="262"/>
      <c r="U19" s="262"/>
      <c r="V19" s="151">
        <f t="shared" si="0"/>
        <v>0</v>
      </c>
    </row>
    <row r="20" spans="1:22" s="137" customFormat="1">
      <c r="A20" s="148">
        <v>14</v>
      </c>
      <c r="B20" s="1" t="s">
        <v>108</v>
      </c>
      <c r="C20" s="149"/>
      <c r="D20" s="136"/>
      <c r="E20" s="136"/>
      <c r="F20" s="136"/>
      <c r="G20" s="136"/>
      <c r="H20" s="136"/>
      <c r="I20" s="136"/>
      <c r="J20" s="136"/>
      <c r="K20" s="136"/>
      <c r="L20" s="150"/>
      <c r="M20" s="149"/>
      <c r="N20" s="136"/>
      <c r="O20" s="136"/>
      <c r="P20" s="136"/>
      <c r="Q20" s="136"/>
      <c r="R20" s="136"/>
      <c r="S20" s="150"/>
      <c r="T20" s="262"/>
      <c r="U20" s="262"/>
      <c r="V20" s="151">
        <f t="shared" si="0"/>
        <v>0</v>
      </c>
    </row>
    <row r="21" spans="1:22" ht="13.5" thickBot="1">
      <c r="A21" s="138"/>
      <c r="B21" s="152" t="s">
        <v>109</v>
      </c>
      <c r="C21" s="153">
        <f>SUM(C7:C20)</f>
        <v>0</v>
      </c>
      <c r="D21" s="140">
        <f t="shared" ref="D21:V21" si="1">SUM(D7:D20)</f>
        <v>0</v>
      </c>
      <c r="E21" s="140">
        <f t="shared" si="1"/>
        <v>0</v>
      </c>
      <c r="F21" s="140">
        <f t="shared" si="1"/>
        <v>0</v>
      </c>
      <c r="G21" s="140">
        <f t="shared" si="1"/>
        <v>0</v>
      </c>
      <c r="H21" s="140">
        <f t="shared" si="1"/>
        <v>0</v>
      </c>
      <c r="I21" s="140">
        <f t="shared" si="1"/>
        <v>0</v>
      </c>
      <c r="J21" s="140">
        <f t="shared" si="1"/>
        <v>0</v>
      </c>
      <c r="K21" s="140">
        <f t="shared" si="1"/>
        <v>0</v>
      </c>
      <c r="L21" s="154">
        <f t="shared" si="1"/>
        <v>0</v>
      </c>
      <c r="M21" s="153">
        <f t="shared" si="1"/>
        <v>0</v>
      </c>
      <c r="N21" s="140">
        <f t="shared" si="1"/>
        <v>0</v>
      </c>
      <c r="O21" s="140">
        <f t="shared" si="1"/>
        <v>0</v>
      </c>
      <c r="P21" s="140">
        <f t="shared" si="1"/>
        <v>0</v>
      </c>
      <c r="Q21" s="140">
        <f t="shared" si="1"/>
        <v>0</v>
      </c>
      <c r="R21" s="140">
        <f t="shared" si="1"/>
        <v>0</v>
      </c>
      <c r="S21" s="154">
        <f>SUM(S7:S20)</f>
        <v>0</v>
      </c>
      <c r="T21" s="154">
        <f>SUM(T7:T20)</f>
        <v>0</v>
      </c>
      <c r="U21" s="154">
        <f t="shared" ref="U21" si="2">SUM(U7:U20)</f>
        <v>0</v>
      </c>
      <c r="V21" s="155">
        <f t="shared" si="1"/>
        <v>0</v>
      </c>
    </row>
    <row r="24" spans="1:22">
      <c r="A24" s="7"/>
      <c r="B24" s="7"/>
      <c r="C24" s="61"/>
      <c r="D24" s="61"/>
      <c r="E24" s="61"/>
    </row>
    <row r="25" spans="1:22">
      <c r="A25" s="156"/>
      <c r="B25" s="156"/>
      <c r="C25" s="7"/>
      <c r="D25" s="61"/>
      <c r="E25" s="61"/>
    </row>
    <row r="26" spans="1:22">
      <c r="A26" s="156"/>
      <c r="B26" s="62"/>
      <c r="C26" s="7"/>
      <c r="D26" s="61"/>
      <c r="E26" s="61"/>
    </row>
    <row r="27" spans="1:22">
      <c r="A27" s="156"/>
      <c r="B27" s="156"/>
      <c r="C27" s="7"/>
      <c r="D27" s="61"/>
      <c r="E27" s="61"/>
    </row>
    <row r="28" spans="1:22">
      <c r="A28" s="156"/>
      <c r="B28" s="62"/>
      <c r="C28" s="7"/>
      <c r="D28" s="61"/>
      <c r="E28" s="6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E17" sqref="E17:E18"/>
    </sheetView>
  </sheetViews>
  <sheetFormatPr defaultColWidth="9.140625" defaultRowHeight="12.75"/>
  <cols>
    <col min="1" max="1" width="10.5703125" style="4" bestFit="1" customWidth="1"/>
    <col min="2" max="2" width="93.28515625" style="4" customWidth="1"/>
    <col min="3" max="3" width="13.7109375" style="263" customWidth="1"/>
    <col min="4" max="4" width="14.85546875" style="263" bestFit="1" customWidth="1"/>
    <col min="5" max="5" width="17.7109375" style="263" customWidth="1"/>
    <col min="6" max="6" width="15.85546875" style="263" customWidth="1"/>
    <col min="7" max="7" width="17.42578125" style="263" customWidth="1"/>
    <col min="8" max="8" width="15.28515625" style="263" customWidth="1"/>
    <col min="9" max="16384" width="9.140625" style="33"/>
  </cols>
  <sheetData>
    <row r="1" spans="1:9">
      <c r="A1" s="622" t="s">
        <v>31</v>
      </c>
      <c r="B1" s="623" t="str">
        <f>'Info '!C2</f>
        <v>JSC Ziraat Bank Georgia</v>
      </c>
      <c r="C1" s="3"/>
    </row>
    <row r="2" spans="1:9">
      <c r="A2" s="622" t="s">
        <v>32</v>
      </c>
      <c r="B2" s="618">
        <f>'1. key ratios '!$B$2</f>
        <v>44834</v>
      </c>
      <c r="C2" s="392"/>
    </row>
    <row r="4" spans="1:9" ht="13.5" thickBot="1">
      <c r="A4" s="2" t="s">
        <v>253</v>
      </c>
      <c r="B4" s="141" t="s">
        <v>376</v>
      </c>
    </row>
    <row r="5" spans="1:9">
      <c r="A5" s="142"/>
      <c r="B5" s="157"/>
      <c r="C5" s="264" t="s">
        <v>0</v>
      </c>
      <c r="D5" s="264" t="s">
        <v>1</v>
      </c>
      <c r="E5" s="264" t="s">
        <v>2</v>
      </c>
      <c r="F5" s="264" t="s">
        <v>3</v>
      </c>
      <c r="G5" s="265" t="s">
        <v>4</v>
      </c>
      <c r="H5" s="266" t="s">
        <v>5</v>
      </c>
      <c r="I5" s="158"/>
    </row>
    <row r="6" spans="1:9" s="158" customFormat="1" ht="12.75" customHeight="1">
      <c r="A6" s="159"/>
      <c r="B6" s="723" t="s">
        <v>252</v>
      </c>
      <c r="C6" s="725" t="s">
        <v>368</v>
      </c>
      <c r="D6" s="727" t="s">
        <v>367</v>
      </c>
      <c r="E6" s="728"/>
      <c r="F6" s="725" t="s">
        <v>372</v>
      </c>
      <c r="G6" s="725" t="s">
        <v>373</v>
      </c>
      <c r="H6" s="721" t="s">
        <v>371</v>
      </c>
    </row>
    <row r="7" spans="1:9" ht="38.25">
      <c r="A7" s="161"/>
      <c r="B7" s="724"/>
      <c r="C7" s="726"/>
      <c r="D7" s="267" t="s">
        <v>370</v>
      </c>
      <c r="E7" s="267" t="s">
        <v>369</v>
      </c>
      <c r="F7" s="726"/>
      <c r="G7" s="726"/>
      <c r="H7" s="722"/>
      <c r="I7" s="158"/>
    </row>
    <row r="8" spans="1:9">
      <c r="A8" s="159">
        <v>1</v>
      </c>
      <c r="B8" s="1" t="s">
        <v>96</v>
      </c>
      <c r="C8" s="609">
        <v>25716569.867599998</v>
      </c>
      <c r="D8" s="610">
        <v>0</v>
      </c>
      <c r="E8" s="609">
        <v>0</v>
      </c>
      <c r="F8" s="609">
        <v>24989169.877599999</v>
      </c>
      <c r="G8" s="611">
        <v>24989169.877599999</v>
      </c>
      <c r="H8" s="612">
        <v>0.9717147351398352</v>
      </c>
    </row>
    <row r="9" spans="1:9" ht="15" customHeight="1">
      <c r="A9" s="159">
        <v>2</v>
      </c>
      <c r="B9" s="1" t="s">
        <v>97</v>
      </c>
      <c r="C9" s="609">
        <v>0</v>
      </c>
      <c r="D9" s="610">
        <v>0</v>
      </c>
      <c r="E9" s="609">
        <v>0</v>
      </c>
      <c r="F9" s="609">
        <v>0</v>
      </c>
      <c r="G9" s="611">
        <v>0</v>
      </c>
      <c r="H9" s="612">
        <v>0</v>
      </c>
    </row>
    <row r="10" spans="1:9">
      <c r="A10" s="159">
        <v>3</v>
      </c>
      <c r="B10" s="1" t="s">
        <v>270</v>
      </c>
      <c r="C10" s="609">
        <v>0</v>
      </c>
      <c r="D10" s="610">
        <v>0</v>
      </c>
      <c r="E10" s="609">
        <v>0</v>
      </c>
      <c r="F10" s="609">
        <v>0</v>
      </c>
      <c r="G10" s="611">
        <v>0</v>
      </c>
      <c r="H10" s="612">
        <v>0</v>
      </c>
    </row>
    <row r="11" spans="1:9">
      <c r="A11" s="159">
        <v>4</v>
      </c>
      <c r="B11" s="1" t="s">
        <v>98</v>
      </c>
      <c r="C11" s="609">
        <v>0</v>
      </c>
      <c r="D11" s="610">
        <v>0</v>
      </c>
      <c r="E11" s="609">
        <v>0</v>
      </c>
      <c r="F11" s="609">
        <v>0</v>
      </c>
      <c r="G11" s="611">
        <v>0</v>
      </c>
      <c r="H11" s="612">
        <v>0</v>
      </c>
    </row>
    <row r="12" spans="1:9">
      <c r="A12" s="159">
        <v>5</v>
      </c>
      <c r="B12" s="1" t="s">
        <v>99</v>
      </c>
      <c r="C12" s="609">
        <v>0</v>
      </c>
      <c r="D12" s="610">
        <v>0</v>
      </c>
      <c r="E12" s="609">
        <v>0</v>
      </c>
      <c r="F12" s="609">
        <v>0</v>
      </c>
      <c r="G12" s="611">
        <v>0</v>
      </c>
      <c r="H12" s="612">
        <v>0</v>
      </c>
    </row>
    <row r="13" spans="1:9">
      <c r="A13" s="159">
        <v>6</v>
      </c>
      <c r="B13" s="1" t="s">
        <v>100</v>
      </c>
      <c r="C13" s="609">
        <v>44590222.768299997</v>
      </c>
      <c r="D13" s="610">
        <v>0</v>
      </c>
      <c r="E13" s="609">
        <v>0</v>
      </c>
      <c r="F13" s="609">
        <v>15535038.33515</v>
      </c>
      <c r="G13" s="611">
        <v>15535038.33515</v>
      </c>
      <c r="H13" s="612">
        <v>0.34839562062457652</v>
      </c>
    </row>
    <row r="14" spans="1:9">
      <c r="A14" s="159">
        <v>7</v>
      </c>
      <c r="B14" s="1" t="s">
        <v>101</v>
      </c>
      <c r="C14" s="609">
        <v>57644705.989200003</v>
      </c>
      <c r="D14" s="610">
        <v>12855347.3047</v>
      </c>
      <c r="E14" s="609">
        <v>5957308.4701700006</v>
      </c>
      <c r="F14" s="610">
        <v>63602014.459370002</v>
      </c>
      <c r="G14" s="613">
        <v>63602014.459370002</v>
      </c>
      <c r="H14" s="612">
        <v>1</v>
      </c>
    </row>
    <row r="15" spans="1:9">
      <c r="A15" s="159">
        <v>8</v>
      </c>
      <c r="B15" s="1" t="s">
        <v>102</v>
      </c>
      <c r="C15" s="609">
        <v>40781565.088399999</v>
      </c>
      <c r="D15" s="610">
        <v>7970174.3794999998</v>
      </c>
      <c r="E15" s="609">
        <v>3171809.1544300001</v>
      </c>
      <c r="F15" s="610">
        <v>43953374.242830001</v>
      </c>
      <c r="G15" s="613">
        <v>43953374.242830001</v>
      </c>
      <c r="H15" s="612">
        <v>1</v>
      </c>
    </row>
    <row r="16" spans="1:9">
      <c r="A16" s="159">
        <v>9</v>
      </c>
      <c r="B16" s="1" t="s">
        <v>103</v>
      </c>
      <c r="C16" s="609">
        <v>0</v>
      </c>
      <c r="D16" s="610">
        <v>0</v>
      </c>
      <c r="E16" s="609">
        <v>0</v>
      </c>
      <c r="F16" s="610">
        <v>0</v>
      </c>
      <c r="G16" s="613">
        <v>0</v>
      </c>
      <c r="H16" s="612">
        <v>0</v>
      </c>
    </row>
    <row r="17" spans="1:8">
      <c r="A17" s="159">
        <v>10</v>
      </c>
      <c r="B17" s="1" t="s">
        <v>104</v>
      </c>
      <c r="C17" s="609">
        <v>0</v>
      </c>
      <c r="D17" s="610">
        <v>0</v>
      </c>
      <c r="E17" s="609">
        <v>0</v>
      </c>
      <c r="F17" s="610">
        <v>0</v>
      </c>
      <c r="G17" s="613">
        <v>0</v>
      </c>
      <c r="H17" s="612">
        <v>0</v>
      </c>
    </row>
    <row r="18" spans="1:8">
      <c r="A18" s="159">
        <v>11</v>
      </c>
      <c r="B18" s="1" t="s">
        <v>105</v>
      </c>
      <c r="C18" s="609">
        <v>0</v>
      </c>
      <c r="D18" s="610">
        <v>0</v>
      </c>
      <c r="E18" s="609">
        <v>0</v>
      </c>
      <c r="F18" s="610">
        <v>0</v>
      </c>
      <c r="G18" s="613">
        <v>0</v>
      </c>
      <c r="H18" s="612">
        <v>0</v>
      </c>
    </row>
    <row r="19" spans="1:8">
      <c r="A19" s="159">
        <v>12</v>
      </c>
      <c r="B19" s="1" t="s">
        <v>106</v>
      </c>
      <c r="C19" s="609">
        <v>0</v>
      </c>
      <c r="D19" s="610">
        <v>0</v>
      </c>
      <c r="E19" s="609">
        <v>0</v>
      </c>
      <c r="F19" s="610">
        <v>0</v>
      </c>
      <c r="G19" s="613">
        <v>0</v>
      </c>
      <c r="H19" s="612">
        <v>0</v>
      </c>
    </row>
    <row r="20" spans="1:8">
      <c r="A20" s="159">
        <v>13</v>
      </c>
      <c r="B20" s="1" t="s">
        <v>247</v>
      </c>
      <c r="C20" s="609">
        <v>0</v>
      </c>
      <c r="D20" s="610">
        <v>0</v>
      </c>
      <c r="E20" s="609">
        <v>0</v>
      </c>
      <c r="F20" s="610">
        <v>0</v>
      </c>
      <c r="G20" s="613">
        <v>0</v>
      </c>
      <c r="H20" s="612">
        <v>0</v>
      </c>
    </row>
    <row r="21" spans="1:8">
      <c r="A21" s="159">
        <v>14</v>
      </c>
      <c r="B21" s="1" t="s">
        <v>108</v>
      </c>
      <c r="C21" s="609">
        <v>16994914.815200001</v>
      </c>
      <c r="D21" s="610">
        <v>0</v>
      </c>
      <c r="E21" s="609">
        <v>0</v>
      </c>
      <c r="F21" s="610">
        <v>7624125.3342000004</v>
      </c>
      <c r="G21" s="613">
        <v>7624125.3342000004</v>
      </c>
      <c r="H21" s="612">
        <v>0.44861215352377615</v>
      </c>
    </row>
    <row r="22" spans="1:8" ht="13.5" thickBot="1">
      <c r="A22" s="162"/>
      <c r="B22" s="163" t="s">
        <v>109</v>
      </c>
      <c r="C22" s="268">
        <v>185727978.52869999</v>
      </c>
      <c r="D22" s="268">
        <v>20825521.6842</v>
      </c>
      <c r="E22" s="268">
        <v>9129117.6246000007</v>
      </c>
      <c r="F22" s="268">
        <v>155703722.24915001</v>
      </c>
      <c r="G22" s="268">
        <v>155703722.24915001</v>
      </c>
      <c r="H22" s="269">
        <v>0.79906621479493445</v>
      </c>
    </row>
  </sheetData>
  <mergeCells count="6">
    <mergeCell ref="H6:H7"/>
    <mergeCell ref="B6:B7"/>
    <mergeCell ref="C6:C7"/>
    <mergeCell ref="D6:E6"/>
    <mergeCell ref="F6:F7"/>
    <mergeCell ref="G6:G7"/>
  </mergeCells>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E7" activePane="bottomRight" state="frozen"/>
      <selection pane="topRight" activeCell="C1" sqref="C1"/>
      <selection pane="bottomLeft" activeCell="A6" sqref="A6"/>
      <selection pane="bottomRight" activeCell="H26" sqref="H26"/>
    </sheetView>
  </sheetViews>
  <sheetFormatPr defaultColWidth="9.140625" defaultRowHeight="12.75"/>
  <cols>
    <col min="1" max="1" width="10.5703125" style="263" bestFit="1" customWidth="1"/>
    <col min="2" max="2" width="104.140625" style="263" customWidth="1"/>
    <col min="3" max="11" width="12.7109375" style="263" customWidth="1"/>
    <col min="12" max="16384" width="9.140625" style="263"/>
  </cols>
  <sheetData>
    <row r="1" spans="1:11">
      <c r="A1" s="263" t="s">
        <v>31</v>
      </c>
      <c r="B1" s="625" t="str">
        <f>'Info '!C2</f>
        <v>JSC Ziraat Bank Georgia</v>
      </c>
    </row>
    <row r="2" spans="1:11">
      <c r="A2" s="263" t="s">
        <v>32</v>
      </c>
      <c r="B2" s="606">
        <f>'1. key ratios '!$B$2</f>
        <v>44834</v>
      </c>
      <c r="C2" s="280"/>
      <c r="D2" s="280"/>
    </row>
    <row r="3" spans="1:11">
      <c r="B3" s="280"/>
      <c r="C3" s="280"/>
      <c r="D3" s="280"/>
    </row>
    <row r="4" spans="1:11" ht="13.5" thickBot="1">
      <c r="A4" s="263" t="s">
        <v>249</v>
      </c>
      <c r="B4" s="304" t="s">
        <v>377</v>
      </c>
      <c r="C4" s="280"/>
      <c r="D4" s="280"/>
    </row>
    <row r="5" spans="1:11" ht="30" customHeight="1">
      <c r="A5" s="729"/>
      <c r="B5" s="730"/>
      <c r="C5" s="731" t="s">
        <v>427</v>
      </c>
      <c r="D5" s="731"/>
      <c r="E5" s="731"/>
      <c r="F5" s="731" t="s">
        <v>428</v>
      </c>
      <c r="G5" s="731"/>
      <c r="H5" s="731"/>
      <c r="I5" s="731" t="s">
        <v>429</v>
      </c>
      <c r="J5" s="731"/>
      <c r="K5" s="732"/>
    </row>
    <row r="6" spans="1:11">
      <c r="A6" s="281"/>
      <c r="B6" s="282"/>
      <c r="C6" s="40" t="s">
        <v>70</v>
      </c>
      <c r="D6" s="40" t="s">
        <v>71</v>
      </c>
      <c r="E6" s="40" t="s">
        <v>72</v>
      </c>
      <c r="F6" s="40" t="s">
        <v>70</v>
      </c>
      <c r="G6" s="40" t="s">
        <v>71</v>
      </c>
      <c r="H6" s="40" t="s">
        <v>72</v>
      </c>
      <c r="I6" s="40" t="s">
        <v>70</v>
      </c>
      <c r="J6" s="40" t="s">
        <v>71</v>
      </c>
      <c r="K6" s="40" t="s">
        <v>72</v>
      </c>
    </row>
    <row r="7" spans="1:11">
      <c r="A7" s="283" t="s">
        <v>380</v>
      </c>
      <c r="B7" s="284"/>
      <c r="C7" s="284"/>
      <c r="D7" s="284"/>
      <c r="E7" s="284"/>
      <c r="F7" s="284"/>
      <c r="G7" s="284"/>
      <c r="H7" s="284"/>
      <c r="I7" s="284"/>
      <c r="J7" s="284"/>
      <c r="K7" s="285"/>
    </row>
    <row r="8" spans="1:11">
      <c r="A8" s="286">
        <v>1</v>
      </c>
      <c r="B8" s="287" t="s">
        <v>378</v>
      </c>
      <c r="C8" s="794"/>
      <c r="D8" s="794"/>
      <c r="E8" s="794"/>
      <c r="F8" s="795">
        <v>24519133.336521596</v>
      </c>
      <c r="G8" s="795">
        <v>48342508.418118499</v>
      </c>
      <c r="H8" s="795">
        <v>72861641.754640102</v>
      </c>
      <c r="I8" s="795">
        <v>5407487.8118478013</v>
      </c>
      <c r="J8" s="795">
        <v>42521940.105983801</v>
      </c>
      <c r="K8" s="796">
        <v>47929427.9178316</v>
      </c>
    </row>
    <row r="9" spans="1:11">
      <c r="A9" s="283" t="s">
        <v>381</v>
      </c>
      <c r="B9" s="284"/>
      <c r="C9" s="797"/>
      <c r="D9" s="797"/>
      <c r="E9" s="797"/>
      <c r="F9" s="798"/>
      <c r="G9" s="798"/>
      <c r="H9" s="798"/>
      <c r="I9" s="798"/>
      <c r="J9" s="798"/>
      <c r="K9" s="799"/>
    </row>
    <row r="10" spans="1:11">
      <c r="A10" s="289">
        <v>2</v>
      </c>
      <c r="B10" s="290" t="s">
        <v>389</v>
      </c>
      <c r="C10" s="800">
        <v>1325454.8929333</v>
      </c>
      <c r="D10" s="801">
        <v>32150438.852177698</v>
      </c>
      <c r="E10" s="801">
        <v>33475893.745111</v>
      </c>
      <c r="F10" s="801">
        <v>417529.39842022199</v>
      </c>
      <c r="G10" s="801">
        <v>16480509.074034754</v>
      </c>
      <c r="H10" s="801">
        <v>16898038.472454976</v>
      </c>
      <c r="I10" s="801">
        <v>101040.38452707</v>
      </c>
      <c r="J10" s="801">
        <v>2877868.2995624049</v>
      </c>
      <c r="K10" s="802">
        <v>2978908.6840894748</v>
      </c>
    </row>
    <row r="11" spans="1:11">
      <c r="A11" s="289">
        <v>3</v>
      </c>
      <c r="B11" s="290" t="s">
        <v>383</v>
      </c>
      <c r="C11" s="800">
        <v>14016629.245105401</v>
      </c>
      <c r="D11" s="801">
        <v>58413159.39642249</v>
      </c>
      <c r="E11" s="801">
        <v>72429788.641527891</v>
      </c>
      <c r="F11" s="801">
        <v>5378741.6924689729</v>
      </c>
      <c r="G11" s="801">
        <v>24629411.726388004</v>
      </c>
      <c r="H11" s="801">
        <v>30008153.418856978</v>
      </c>
      <c r="I11" s="801">
        <v>4160855.5357274055</v>
      </c>
      <c r="J11" s="801">
        <v>21844319.558307532</v>
      </c>
      <c r="K11" s="802">
        <v>26005175.094034936</v>
      </c>
    </row>
    <row r="12" spans="1:11">
      <c r="A12" s="289">
        <v>4</v>
      </c>
      <c r="B12" s="290" t="s">
        <v>384</v>
      </c>
      <c r="C12" s="800">
        <v>0</v>
      </c>
      <c r="D12" s="801">
        <v>0</v>
      </c>
      <c r="E12" s="801">
        <v>0</v>
      </c>
      <c r="F12" s="801">
        <v>0</v>
      </c>
      <c r="G12" s="801">
        <v>0</v>
      </c>
      <c r="H12" s="801">
        <v>0</v>
      </c>
      <c r="I12" s="801">
        <v>0</v>
      </c>
      <c r="J12" s="801">
        <v>0</v>
      </c>
      <c r="K12" s="802">
        <v>0</v>
      </c>
    </row>
    <row r="13" spans="1:11">
      <c r="A13" s="289">
        <v>5</v>
      </c>
      <c r="B13" s="290" t="s">
        <v>392</v>
      </c>
      <c r="C13" s="800">
        <v>5894223.7006514994</v>
      </c>
      <c r="D13" s="801">
        <v>12384310.8986078</v>
      </c>
      <c r="E13" s="801">
        <v>18278534.599259298</v>
      </c>
      <c r="F13" s="801">
        <v>1268636.4021150752</v>
      </c>
      <c r="G13" s="801">
        <v>2362137.1964384741</v>
      </c>
      <c r="H13" s="801">
        <v>3630773.5985535495</v>
      </c>
      <c r="I13" s="801">
        <v>434583.30137495499</v>
      </c>
      <c r="J13" s="801">
        <v>812024.45067923004</v>
      </c>
      <c r="K13" s="802">
        <v>1246607.7520541851</v>
      </c>
    </row>
    <row r="14" spans="1:11">
      <c r="A14" s="289">
        <v>6</v>
      </c>
      <c r="B14" s="290" t="s">
        <v>423</v>
      </c>
      <c r="C14" s="800"/>
      <c r="D14" s="801"/>
      <c r="E14" s="801"/>
      <c r="F14" s="801">
        <v>0</v>
      </c>
      <c r="G14" s="801">
        <v>0</v>
      </c>
      <c r="H14" s="801">
        <v>0</v>
      </c>
      <c r="I14" s="801"/>
      <c r="J14" s="801"/>
      <c r="K14" s="802"/>
    </row>
    <row r="15" spans="1:11">
      <c r="A15" s="289">
        <v>7</v>
      </c>
      <c r="B15" s="290" t="s">
        <v>424</v>
      </c>
      <c r="C15" s="800">
        <v>630543.12569070002</v>
      </c>
      <c r="D15" s="801">
        <v>205335.17790059999</v>
      </c>
      <c r="E15" s="801">
        <v>835878.30359130003</v>
      </c>
      <c r="F15" s="801">
        <v>31949.088369500001</v>
      </c>
      <c r="G15" s="801">
        <v>0</v>
      </c>
      <c r="H15" s="801">
        <v>31949.088369500001</v>
      </c>
      <c r="I15" s="801">
        <v>31949.088369500001</v>
      </c>
      <c r="J15" s="801">
        <v>0</v>
      </c>
      <c r="K15" s="802">
        <v>31949.088369500001</v>
      </c>
    </row>
    <row r="16" spans="1:11">
      <c r="A16" s="289">
        <v>8</v>
      </c>
      <c r="B16" s="291" t="s">
        <v>385</v>
      </c>
      <c r="C16" s="800">
        <v>21866850.964380898</v>
      </c>
      <c r="D16" s="801">
        <v>103153244.32510859</v>
      </c>
      <c r="E16" s="801">
        <v>125020095.28948949</v>
      </c>
      <c r="F16" s="801">
        <v>7096856.5813737698</v>
      </c>
      <c r="G16" s="801">
        <v>43472057.996861234</v>
      </c>
      <c r="H16" s="801">
        <v>50568914.578235015</v>
      </c>
      <c r="I16" s="801">
        <v>4728428.3099989304</v>
      </c>
      <c r="J16" s="801">
        <v>25534212.308549169</v>
      </c>
      <c r="K16" s="802">
        <v>30262640.618548095</v>
      </c>
    </row>
    <row r="17" spans="1:11">
      <c r="A17" s="283" t="s">
        <v>382</v>
      </c>
      <c r="B17" s="284"/>
      <c r="C17" s="798"/>
      <c r="D17" s="798"/>
      <c r="E17" s="798"/>
      <c r="F17" s="798"/>
      <c r="G17" s="798"/>
      <c r="H17" s="798"/>
      <c r="I17" s="798"/>
      <c r="J17" s="798"/>
      <c r="K17" s="799"/>
    </row>
    <row r="18" spans="1:11">
      <c r="A18" s="289">
        <v>9</v>
      </c>
      <c r="B18" s="290" t="s">
        <v>388</v>
      </c>
      <c r="C18" s="800">
        <v>0</v>
      </c>
      <c r="D18" s="801">
        <v>0</v>
      </c>
      <c r="E18" s="801">
        <v>0</v>
      </c>
      <c r="F18" s="801"/>
      <c r="G18" s="801"/>
      <c r="H18" s="801">
        <v>0</v>
      </c>
      <c r="I18" s="801">
        <v>0</v>
      </c>
      <c r="J18" s="801">
        <v>0</v>
      </c>
      <c r="K18" s="802">
        <v>0</v>
      </c>
    </row>
    <row r="19" spans="1:11">
      <c r="A19" s="289">
        <v>10</v>
      </c>
      <c r="B19" s="290" t="s">
        <v>425</v>
      </c>
      <c r="C19" s="800">
        <v>58651126.520947099</v>
      </c>
      <c r="D19" s="801">
        <v>44733962.906677805</v>
      </c>
      <c r="E19" s="801">
        <v>103385089.42762491</v>
      </c>
      <c r="F19" s="801">
        <v>658311.73909159994</v>
      </c>
      <c r="G19" s="801">
        <v>260016.45828640001</v>
      </c>
      <c r="H19" s="801">
        <v>918328.19737800001</v>
      </c>
      <c r="I19" s="801">
        <v>19769957.263765395</v>
      </c>
      <c r="J19" s="801">
        <v>7626287.0963209998</v>
      </c>
      <c r="K19" s="802">
        <v>27396244.360086396</v>
      </c>
    </row>
    <row r="20" spans="1:11">
      <c r="A20" s="289">
        <v>11</v>
      </c>
      <c r="B20" s="290" t="s">
        <v>387</v>
      </c>
      <c r="C20" s="800">
        <v>11852.637064800001</v>
      </c>
      <c r="D20" s="801">
        <v>10426.6035539</v>
      </c>
      <c r="E20" s="801">
        <v>22279.240618700002</v>
      </c>
      <c r="F20" s="801">
        <v>7065.2173911999998</v>
      </c>
      <c r="G20" s="801">
        <v>0</v>
      </c>
      <c r="H20" s="801">
        <v>7065.2173911999998</v>
      </c>
      <c r="I20" s="801">
        <v>7065.2173911999998</v>
      </c>
      <c r="J20" s="801">
        <v>0</v>
      </c>
      <c r="K20" s="802">
        <v>7065.2173911999998</v>
      </c>
    </row>
    <row r="21" spans="1:11" ht="13.5" thickBot="1">
      <c r="A21" s="292">
        <v>12</v>
      </c>
      <c r="B21" s="293" t="s">
        <v>386</v>
      </c>
      <c r="C21" s="803">
        <v>58662979.158011898</v>
      </c>
      <c r="D21" s="804">
        <v>44744389.510231704</v>
      </c>
      <c r="E21" s="803">
        <v>103407368.66824362</v>
      </c>
      <c r="F21" s="804">
        <v>665376.95648279996</v>
      </c>
      <c r="G21" s="804">
        <v>260016.45828640001</v>
      </c>
      <c r="H21" s="804">
        <v>925393.41476920003</v>
      </c>
      <c r="I21" s="804">
        <v>19777022.481156595</v>
      </c>
      <c r="J21" s="804">
        <v>7626287.0963209998</v>
      </c>
      <c r="K21" s="805">
        <v>27403309.577477597</v>
      </c>
    </row>
    <row r="22" spans="1:11" ht="38.25" customHeight="1" thickBot="1">
      <c r="A22" s="294"/>
      <c r="B22" s="295"/>
      <c r="C22" s="295"/>
      <c r="D22" s="295"/>
      <c r="E22" s="295"/>
      <c r="F22" s="806" t="s">
        <v>769</v>
      </c>
      <c r="G22" s="807"/>
      <c r="H22" s="808"/>
      <c r="I22" s="806" t="s">
        <v>770</v>
      </c>
      <c r="J22" s="807"/>
      <c r="K22" s="809"/>
    </row>
    <row r="23" spans="1:11">
      <c r="A23" s="296">
        <v>13</v>
      </c>
      <c r="B23" s="297" t="s">
        <v>378</v>
      </c>
      <c r="C23" s="298"/>
      <c r="D23" s="298"/>
      <c r="E23" s="298"/>
      <c r="F23" s="614">
        <v>24519133.336521596</v>
      </c>
      <c r="G23" s="614">
        <v>48342508.418118499</v>
      </c>
      <c r="H23" s="614">
        <v>72861641.754640087</v>
      </c>
      <c r="I23" s="614">
        <v>5407487.8118478013</v>
      </c>
      <c r="J23" s="614">
        <v>42521940.105983801</v>
      </c>
      <c r="K23" s="615">
        <v>47929427.9178316</v>
      </c>
    </row>
    <row r="24" spans="1:11" ht="13.5" thickBot="1">
      <c r="A24" s="299">
        <v>14</v>
      </c>
      <c r="B24" s="300" t="s">
        <v>390</v>
      </c>
      <c r="C24" s="810"/>
      <c r="D24" s="811"/>
      <c r="E24" s="812"/>
      <c r="F24" s="647">
        <v>6431479.6248909701</v>
      </c>
      <c r="G24" s="647">
        <v>43212041.538574837</v>
      </c>
      <c r="H24" s="647">
        <v>49643521.163465798</v>
      </c>
      <c r="I24" s="647">
        <v>1182107.0774997326</v>
      </c>
      <c r="J24" s="647">
        <v>17907925.212228172</v>
      </c>
      <c r="K24" s="648">
        <v>7565660.1546370247</v>
      </c>
    </row>
    <row r="25" spans="1:11" ht="13.5" thickBot="1">
      <c r="A25" s="301">
        <v>15</v>
      </c>
      <c r="B25" s="302" t="s">
        <v>391</v>
      </c>
      <c r="C25" s="303"/>
      <c r="D25" s="303"/>
      <c r="E25" s="303"/>
      <c r="F25" s="813">
        <f t="shared" ref="F25:K25" si="0">F23/F24</f>
        <v>3.8123627480103006</v>
      </c>
      <c r="G25" s="813">
        <f t="shared" si="0"/>
        <v>1.1187277133149045</v>
      </c>
      <c r="H25" s="813">
        <f>H23/H24</f>
        <v>1.4676968927067411</v>
      </c>
      <c r="I25" s="813">
        <f t="shared" si="0"/>
        <v>4.5744483852386244</v>
      </c>
      <c r="J25" s="813">
        <f t="shared" si="0"/>
        <v>2.3744760826311859</v>
      </c>
      <c r="K25" s="813">
        <f t="shared" si="0"/>
        <v>6.3351283216779768</v>
      </c>
    </row>
    <row r="27" spans="1:11" ht="25.5">
      <c r="B27" s="279"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9" activePane="bottomRight" state="frozen"/>
      <selection pane="topRight" activeCell="B1" sqref="B1"/>
      <selection pane="bottomLeft" activeCell="A5" sqref="A5"/>
      <selection pane="bottomRight" activeCell="B6" sqref="B6"/>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3"/>
  </cols>
  <sheetData>
    <row r="1" spans="1:14">
      <c r="A1" s="4" t="s">
        <v>31</v>
      </c>
      <c r="B1" s="3" t="str">
        <f>'Info '!C2</f>
        <v>JSC Ziraat Bank Georgia</v>
      </c>
    </row>
    <row r="2" spans="1:14" ht="14.25" customHeight="1">
      <c r="A2" s="4" t="s">
        <v>32</v>
      </c>
      <c r="B2" s="599">
        <f>'1. key ratios '!$B$2</f>
        <v>44834</v>
      </c>
    </row>
    <row r="3" spans="1:14" ht="14.25" customHeight="1"/>
    <row r="4" spans="1:14" ht="13.5" thickBot="1">
      <c r="A4" s="4" t="s">
        <v>265</v>
      </c>
      <c r="B4" s="226" t="s">
        <v>29</v>
      </c>
    </row>
    <row r="5" spans="1:14" s="169" customFormat="1">
      <c r="A5" s="165"/>
      <c r="B5" s="166"/>
      <c r="C5" s="167" t="s">
        <v>0</v>
      </c>
      <c r="D5" s="167" t="s">
        <v>1</v>
      </c>
      <c r="E5" s="167" t="s">
        <v>2</v>
      </c>
      <c r="F5" s="167" t="s">
        <v>3</v>
      </c>
      <c r="G5" s="167" t="s">
        <v>4</v>
      </c>
      <c r="H5" s="167" t="s">
        <v>5</v>
      </c>
      <c r="I5" s="167" t="s">
        <v>8</v>
      </c>
      <c r="J5" s="167" t="s">
        <v>9</v>
      </c>
      <c r="K5" s="167" t="s">
        <v>10</v>
      </c>
      <c r="L5" s="167" t="s">
        <v>11</v>
      </c>
      <c r="M5" s="167" t="s">
        <v>12</v>
      </c>
      <c r="N5" s="168" t="s">
        <v>13</v>
      </c>
    </row>
    <row r="6" spans="1:14" ht="25.5">
      <c r="A6" s="170"/>
      <c r="B6" s="171"/>
      <c r="C6" s="172" t="s">
        <v>264</v>
      </c>
      <c r="D6" s="173" t="s">
        <v>263</v>
      </c>
      <c r="E6" s="174" t="s">
        <v>262</v>
      </c>
      <c r="F6" s="175">
        <v>0</v>
      </c>
      <c r="G6" s="175">
        <v>0.2</v>
      </c>
      <c r="H6" s="175">
        <v>0.35</v>
      </c>
      <c r="I6" s="175">
        <v>0.5</v>
      </c>
      <c r="J6" s="175">
        <v>0.75</v>
      </c>
      <c r="K6" s="175">
        <v>1</v>
      </c>
      <c r="L6" s="175">
        <v>1.5</v>
      </c>
      <c r="M6" s="175">
        <v>2.5</v>
      </c>
      <c r="N6" s="225" t="s">
        <v>276</v>
      </c>
    </row>
    <row r="7" spans="1:14" ht="15">
      <c r="A7" s="176">
        <v>1</v>
      </c>
      <c r="B7" s="177" t="s">
        <v>261</v>
      </c>
      <c r="C7" s="178">
        <f>SUM(C8:C13)</f>
        <v>0</v>
      </c>
      <c r="D7" s="171"/>
      <c r="E7" s="179">
        <f t="shared" ref="E7:M7" si="0">SUM(E8:E13)</f>
        <v>0</v>
      </c>
      <c r="F7" s="180">
        <f>SUM(F8:F13)</f>
        <v>0</v>
      </c>
      <c r="G7" s="180">
        <f t="shared" si="0"/>
        <v>0</v>
      </c>
      <c r="H7" s="180">
        <f t="shared" si="0"/>
        <v>0</v>
      </c>
      <c r="I7" s="180">
        <f t="shared" si="0"/>
        <v>0</v>
      </c>
      <c r="J7" s="180">
        <f t="shared" si="0"/>
        <v>0</v>
      </c>
      <c r="K7" s="180">
        <f t="shared" si="0"/>
        <v>0</v>
      </c>
      <c r="L7" s="180">
        <f t="shared" si="0"/>
        <v>0</v>
      </c>
      <c r="M7" s="180">
        <f t="shared" si="0"/>
        <v>0</v>
      </c>
      <c r="N7" s="181">
        <f>SUM(N8:N13)</f>
        <v>0</v>
      </c>
    </row>
    <row r="8" spans="1:14" ht="14.25">
      <c r="A8" s="176">
        <v>1.1000000000000001</v>
      </c>
      <c r="B8" s="182" t="s">
        <v>259</v>
      </c>
      <c r="C8" s="180">
        <v>0</v>
      </c>
      <c r="D8" s="183">
        <v>0.02</v>
      </c>
      <c r="E8" s="179">
        <f>C8*D8</f>
        <v>0</v>
      </c>
      <c r="F8" s="180"/>
      <c r="G8" s="180"/>
      <c r="H8" s="180"/>
      <c r="I8" s="180"/>
      <c r="J8" s="180"/>
      <c r="K8" s="180"/>
      <c r="L8" s="180"/>
      <c r="M8" s="180"/>
      <c r="N8" s="181">
        <f>SUMPRODUCT($F$6:$M$6,F8:M8)</f>
        <v>0</v>
      </c>
    </row>
    <row r="9" spans="1:14" ht="14.25">
      <c r="A9" s="176">
        <v>1.2</v>
      </c>
      <c r="B9" s="182" t="s">
        <v>258</v>
      </c>
      <c r="C9" s="180">
        <v>0</v>
      </c>
      <c r="D9" s="183">
        <v>0.05</v>
      </c>
      <c r="E9" s="179">
        <f>C9*D9</f>
        <v>0</v>
      </c>
      <c r="F9" s="180"/>
      <c r="G9" s="180"/>
      <c r="H9" s="180"/>
      <c r="I9" s="180"/>
      <c r="J9" s="180"/>
      <c r="K9" s="180"/>
      <c r="L9" s="180"/>
      <c r="M9" s="180"/>
      <c r="N9" s="181">
        <f t="shared" ref="N9:N12" si="1">SUMPRODUCT($F$6:$M$6,F9:M9)</f>
        <v>0</v>
      </c>
    </row>
    <row r="10" spans="1:14" ht="14.25">
      <c r="A10" s="176">
        <v>1.3</v>
      </c>
      <c r="B10" s="182" t="s">
        <v>257</v>
      </c>
      <c r="C10" s="180">
        <v>0</v>
      </c>
      <c r="D10" s="183">
        <v>0.08</v>
      </c>
      <c r="E10" s="179">
        <f>C10*D10</f>
        <v>0</v>
      </c>
      <c r="F10" s="180"/>
      <c r="G10" s="180"/>
      <c r="H10" s="180"/>
      <c r="I10" s="180"/>
      <c r="J10" s="180"/>
      <c r="K10" s="180"/>
      <c r="L10" s="180"/>
      <c r="M10" s="180"/>
      <c r="N10" s="181">
        <f>SUMPRODUCT($F$6:$M$6,F10:M10)</f>
        <v>0</v>
      </c>
    </row>
    <row r="11" spans="1:14" ht="14.25">
      <c r="A11" s="176">
        <v>1.4</v>
      </c>
      <c r="B11" s="182" t="s">
        <v>256</v>
      </c>
      <c r="C11" s="180">
        <v>0</v>
      </c>
      <c r="D11" s="183">
        <v>0.11</v>
      </c>
      <c r="E11" s="179">
        <f>C11*D11</f>
        <v>0</v>
      </c>
      <c r="F11" s="180"/>
      <c r="G11" s="180"/>
      <c r="H11" s="180"/>
      <c r="I11" s="180"/>
      <c r="J11" s="180"/>
      <c r="K11" s="180"/>
      <c r="L11" s="180"/>
      <c r="M11" s="180"/>
      <c r="N11" s="181">
        <f t="shared" si="1"/>
        <v>0</v>
      </c>
    </row>
    <row r="12" spans="1:14" ht="14.25">
      <c r="A12" s="176">
        <v>1.5</v>
      </c>
      <c r="B12" s="182" t="s">
        <v>255</v>
      </c>
      <c r="C12" s="180">
        <v>0</v>
      </c>
      <c r="D12" s="183">
        <v>0.14000000000000001</v>
      </c>
      <c r="E12" s="179">
        <f>C12*D12</f>
        <v>0</v>
      </c>
      <c r="F12" s="180"/>
      <c r="G12" s="180"/>
      <c r="H12" s="180"/>
      <c r="I12" s="180"/>
      <c r="J12" s="180"/>
      <c r="K12" s="180"/>
      <c r="L12" s="180"/>
      <c r="M12" s="180"/>
      <c r="N12" s="181">
        <f t="shared" si="1"/>
        <v>0</v>
      </c>
    </row>
    <row r="13" spans="1:14" ht="14.25">
      <c r="A13" s="176">
        <v>1.6</v>
      </c>
      <c r="B13" s="184" t="s">
        <v>254</v>
      </c>
      <c r="C13" s="180">
        <v>0</v>
      </c>
      <c r="D13" s="185"/>
      <c r="E13" s="180"/>
      <c r="F13" s="180"/>
      <c r="G13" s="180"/>
      <c r="H13" s="180"/>
      <c r="I13" s="180"/>
      <c r="J13" s="180"/>
      <c r="K13" s="180"/>
      <c r="L13" s="180"/>
      <c r="M13" s="180"/>
      <c r="N13" s="181">
        <f>SUMPRODUCT($F$6:$M$6,F13:M13)</f>
        <v>0</v>
      </c>
    </row>
    <row r="14" spans="1:14" ht="15">
      <c r="A14" s="176">
        <v>2</v>
      </c>
      <c r="B14" s="186" t="s">
        <v>260</v>
      </c>
      <c r="C14" s="178">
        <f>SUM(C15:C20)</f>
        <v>0</v>
      </c>
      <c r="D14" s="171"/>
      <c r="E14" s="179">
        <f t="shared" ref="E14:M14" si="2">SUM(E15:E20)</f>
        <v>0</v>
      </c>
      <c r="F14" s="180">
        <f t="shared" si="2"/>
        <v>0</v>
      </c>
      <c r="G14" s="180">
        <f t="shared" si="2"/>
        <v>0</v>
      </c>
      <c r="H14" s="180">
        <f t="shared" si="2"/>
        <v>0</v>
      </c>
      <c r="I14" s="180">
        <f t="shared" si="2"/>
        <v>0</v>
      </c>
      <c r="J14" s="180">
        <f t="shared" si="2"/>
        <v>0</v>
      </c>
      <c r="K14" s="180">
        <f t="shared" si="2"/>
        <v>0</v>
      </c>
      <c r="L14" s="180">
        <f t="shared" si="2"/>
        <v>0</v>
      </c>
      <c r="M14" s="180">
        <f t="shared" si="2"/>
        <v>0</v>
      </c>
      <c r="N14" s="181">
        <f>SUM(N15:N20)</f>
        <v>0</v>
      </c>
    </row>
    <row r="15" spans="1:14" ht="14.25">
      <c r="A15" s="176">
        <v>2.1</v>
      </c>
      <c r="B15" s="184" t="s">
        <v>259</v>
      </c>
      <c r="C15" s="180"/>
      <c r="D15" s="183">
        <v>5.0000000000000001E-3</v>
      </c>
      <c r="E15" s="179">
        <f>C15*D15</f>
        <v>0</v>
      </c>
      <c r="F15" s="180"/>
      <c r="G15" s="180"/>
      <c r="H15" s="180"/>
      <c r="I15" s="180"/>
      <c r="J15" s="180"/>
      <c r="K15" s="180"/>
      <c r="L15" s="180"/>
      <c r="M15" s="180"/>
      <c r="N15" s="181">
        <f>SUMPRODUCT($F$6:$M$6,F15:M15)</f>
        <v>0</v>
      </c>
    </row>
    <row r="16" spans="1:14" ht="14.25">
      <c r="A16" s="176">
        <v>2.2000000000000002</v>
      </c>
      <c r="B16" s="184" t="s">
        <v>258</v>
      </c>
      <c r="C16" s="180"/>
      <c r="D16" s="183">
        <v>0.01</v>
      </c>
      <c r="E16" s="179">
        <f>C16*D16</f>
        <v>0</v>
      </c>
      <c r="F16" s="180"/>
      <c r="G16" s="180"/>
      <c r="H16" s="180"/>
      <c r="I16" s="180"/>
      <c r="J16" s="180"/>
      <c r="K16" s="180"/>
      <c r="L16" s="180"/>
      <c r="M16" s="180"/>
      <c r="N16" s="181">
        <f t="shared" ref="N16:N20" si="3">SUMPRODUCT($F$6:$M$6,F16:M16)</f>
        <v>0</v>
      </c>
    </row>
    <row r="17" spans="1:14" ht="14.25">
      <c r="A17" s="176">
        <v>2.2999999999999998</v>
      </c>
      <c r="B17" s="184" t="s">
        <v>257</v>
      </c>
      <c r="C17" s="180"/>
      <c r="D17" s="183">
        <v>0.02</v>
      </c>
      <c r="E17" s="179">
        <f>C17*D17</f>
        <v>0</v>
      </c>
      <c r="F17" s="180"/>
      <c r="G17" s="180"/>
      <c r="H17" s="180"/>
      <c r="I17" s="180"/>
      <c r="J17" s="180"/>
      <c r="K17" s="180"/>
      <c r="L17" s="180"/>
      <c r="M17" s="180"/>
      <c r="N17" s="181">
        <f t="shared" si="3"/>
        <v>0</v>
      </c>
    </row>
    <row r="18" spans="1:14" ht="14.25">
      <c r="A18" s="176">
        <v>2.4</v>
      </c>
      <c r="B18" s="184" t="s">
        <v>256</v>
      </c>
      <c r="C18" s="180"/>
      <c r="D18" s="183">
        <v>0.03</v>
      </c>
      <c r="E18" s="179">
        <f>C18*D18</f>
        <v>0</v>
      </c>
      <c r="F18" s="180"/>
      <c r="G18" s="180"/>
      <c r="H18" s="180"/>
      <c r="I18" s="180"/>
      <c r="J18" s="180"/>
      <c r="K18" s="180"/>
      <c r="L18" s="180"/>
      <c r="M18" s="180"/>
      <c r="N18" s="181">
        <f t="shared" si="3"/>
        <v>0</v>
      </c>
    </row>
    <row r="19" spans="1:14" ht="14.25">
      <c r="A19" s="176">
        <v>2.5</v>
      </c>
      <c r="B19" s="184" t="s">
        <v>255</v>
      </c>
      <c r="C19" s="180"/>
      <c r="D19" s="183">
        <v>0.04</v>
      </c>
      <c r="E19" s="179">
        <f>C19*D19</f>
        <v>0</v>
      </c>
      <c r="F19" s="180"/>
      <c r="G19" s="180"/>
      <c r="H19" s="180"/>
      <c r="I19" s="180"/>
      <c r="J19" s="180"/>
      <c r="K19" s="180"/>
      <c r="L19" s="180"/>
      <c r="M19" s="180"/>
      <c r="N19" s="181">
        <f t="shared" si="3"/>
        <v>0</v>
      </c>
    </row>
    <row r="20" spans="1:14" ht="14.25">
      <c r="A20" s="176">
        <v>2.6</v>
      </c>
      <c r="B20" s="184" t="s">
        <v>254</v>
      </c>
      <c r="C20" s="180"/>
      <c r="D20" s="185"/>
      <c r="E20" s="187"/>
      <c r="F20" s="180"/>
      <c r="G20" s="180"/>
      <c r="H20" s="180"/>
      <c r="I20" s="180"/>
      <c r="J20" s="180"/>
      <c r="K20" s="180"/>
      <c r="L20" s="180"/>
      <c r="M20" s="180"/>
      <c r="N20" s="181">
        <f t="shared" si="3"/>
        <v>0</v>
      </c>
    </row>
    <row r="21" spans="1:14" ht="15.75" thickBot="1">
      <c r="A21" s="188"/>
      <c r="B21" s="189" t="s">
        <v>109</v>
      </c>
      <c r="C21" s="164">
        <f>C14+C7</f>
        <v>0</v>
      </c>
      <c r="D21" s="190"/>
      <c r="E21" s="191">
        <f>E14+E7</f>
        <v>0</v>
      </c>
      <c r="F21" s="192">
        <f>F7+F14</f>
        <v>0</v>
      </c>
      <c r="G21" s="192">
        <f t="shared" ref="G21:L21" si="4">G7+G14</f>
        <v>0</v>
      </c>
      <c r="H21" s="192">
        <f t="shared" si="4"/>
        <v>0</v>
      </c>
      <c r="I21" s="192">
        <f t="shared" si="4"/>
        <v>0</v>
      </c>
      <c r="J21" s="192">
        <f t="shared" si="4"/>
        <v>0</v>
      </c>
      <c r="K21" s="192">
        <f t="shared" si="4"/>
        <v>0</v>
      </c>
      <c r="L21" s="192">
        <f t="shared" si="4"/>
        <v>0</v>
      </c>
      <c r="M21" s="192">
        <f>M7+M14</f>
        <v>0</v>
      </c>
      <c r="N21" s="193">
        <f>N14+N7</f>
        <v>0</v>
      </c>
    </row>
    <row r="22" spans="1:14">
      <c r="E22" s="194"/>
      <c r="F22" s="194"/>
      <c r="G22" s="194"/>
      <c r="H22" s="194"/>
      <c r="I22" s="194"/>
      <c r="J22" s="194"/>
      <c r="K22" s="194"/>
      <c r="L22" s="194"/>
      <c r="M22" s="194"/>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31" zoomScale="90" zoomScaleNormal="90" workbookViewId="0">
      <selection activeCell="C6" sqref="C6:C41"/>
    </sheetView>
  </sheetViews>
  <sheetFormatPr defaultRowHeight="15"/>
  <cols>
    <col min="1" max="1" width="11.42578125" customWidth="1"/>
    <col min="2" max="2" width="76.85546875" style="332" customWidth="1"/>
    <col min="3" max="3" width="22.85546875" customWidth="1"/>
  </cols>
  <sheetData>
    <row r="1" spans="1:3">
      <c r="A1" s="2" t="s">
        <v>31</v>
      </c>
      <c r="B1" s="3" t="str">
        <f>'Info '!C2</f>
        <v>JSC Ziraat Bank Georgia</v>
      </c>
    </row>
    <row r="2" spans="1:3">
      <c r="A2" s="2" t="s">
        <v>32</v>
      </c>
      <c r="B2" s="599">
        <f>'1. key ratios '!$B$2</f>
        <v>44834</v>
      </c>
    </row>
    <row r="3" spans="1:3">
      <c r="A3" s="4"/>
      <c r="B3"/>
    </row>
    <row r="4" spans="1:3">
      <c r="A4" s="4" t="s">
        <v>430</v>
      </c>
      <c r="B4" t="s">
        <v>431</v>
      </c>
    </row>
    <row r="5" spans="1:3">
      <c r="A5" s="333" t="s">
        <v>432</v>
      </c>
      <c r="B5" s="334"/>
      <c r="C5" s="335"/>
    </row>
    <row r="6" spans="1:3" ht="24">
      <c r="A6" s="336">
        <v>1</v>
      </c>
      <c r="B6" s="337" t="s">
        <v>483</v>
      </c>
      <c r="C6" s="338">
        <v>186692423.99869999</v>
      </c>
    </row>
    <row r="7" spans="1:3">
      <c r="A7" s="336">
        <v>2</v>
      </c>
      <c r="B7" s="337" t="s">
        <v>433</v>
      </c>
      <c r="C7" s="338">
        <v>-964445.47</v>
      </c>
    </row>
    <row r="8" spans="1:3" ht="24">
      <c r="A8" s="339">
        <v>3</v>
      </c>
      <c r="B8" s="340" t="s">
        <v>434</v>
      </c>
      <c r="C8" s="338">
        <v>185727978.52869999</v>
      </c>
    </row>
    <row r="9" spans="1:3">
      <c r="A9" s="333" t="s">
        <v>435</v>
      </c>
      <c r="B9" s="334"/>
      <c r="C9" s="341"/>
    </row>
    <row r="10" spans="1:3" ht="24">
      <c r="A10" s="342">
        <v>4</v>
      </c>
      <c r="B10" s="343" t="s">
        <v>436</v>
      </c>
      <c r="C10" s="338"/>
    </row>
    <row r="11" spans="1:3">
      <c r="A11" s="342">
        <v>5</v>
      </c>
      <c r="B11" s="344" t="s">
        <v>437</v>
      </c>
      <c r="C11" s="338"/>
    </row>
    <row r="12" spans="1:3">
      <c r="A12" s="342" t="s">
        <v>438</v>
      </c>
      <c r="B12" s="344" t="s">
        <v>439</v>
      </c>
      <c r="C12" s="338">
        <v>0</v>
      </c>
    </row>
    <row r="13" spans="1:3" ht="24">
      <c r="A13" s="345">
        <v>6</v>
      </c>
      <c r="B13" s="343" t="s">
        <v>440</v>
      </c>
      <c r="C13" s="338"/>
    </row>
    <row r="14" spans="1:3">
      <c r="A14" s="345">
        <v>7</v>
      </c>
      <c r="B14" s="346" t="s">
        <v>441</v>
      </c>
      <c r="C14" s="338"/>
    </row>
    <row r="15" spans="1:3">
      <c r="A15" s="347">
        <v>8</v>
      </c>
      <c r="B15" s="348" t="s">
        <v>442</v>
      </c>
      <c r="C15" s="338"/>
    </row>
    <row r="16" spans="1:3">
      <c r="A16" s="345">
        <v>9</v>
      </c>
      <c r="B16" s="346" t="s">
        <v>443</v>
      </c>
      <c r="C16" s="338"/>
    </row>
    <row r="17" spans="1:3">
      <c r="A17" s="345">
        <v>10</v>
      </c>
      <c r="B17" s="346" t="s">
        <v>444</v>
      </c>
      <c r="C17" s="338"/>
    </row>
    <row r="18" spans="1:3">
      <c r="A18" s="349">
        <v>11</v>
      </c>
      <c r="B18" s="350" t="s">
        <v>445</v>
      </c>
      <c r="C18" s="351">
        <v>0</v>
      </c>
    </row>
    <row r="19" spans="1:3">
      <c r="A19" s="352" t="s">
        <v>446</v>
      </c>
      <c r="B19" s="353"/>
      <c r="C19" s="354"/>
    </row>
    <row r="20" spans="1:3" ht="24">
      <c r="A20" s="355">
        <v>12</v>
      </c>
      <c r="B20" s="343" t="s">
        <v>447</v>
      </c>
      <c r="C20" s="338"/>
    </row>
    <row r="21" spans="1:3">
      <c r="A21" s="355">
        <v>13</v>
      </c>
      <c r="B21" s="343" t="s">
        <v>448</v>
      </c>
      <c r="C21" s="338"/>
    </row>
    <row r="22" spans="1:3">
      <c r="A22" s="355">
        <v>14</v>
      </c>
      <c r="B22" s="343" t="s">
        <v>449</v>
      </c>
      <c r="C22" s="338"/>
    </row>
    <row r="23" spans="1:3" ht="24">
      <c r="A23" s="355" t="s">
        <v>450</v>
      </c>
      <c r="B23" s="343" t="s">
        <v>451</v>
      </c>
      <c r="C23" s="338"/>
    </row>
    <row r="24" spans="1:3">
      <c r="A24" s="355">
        <v>15</v>
      </c>
      <c r="B24" s="343" t="s">
        <v>452</v>
      </c>
      <c r="C24" s="338"/>
    </row>
    <row r="25" spans="1:3">
      <c r="A25" s="355" t="s">
        <v>453</v>
      </c>
      <c r="B25" s="343" t="s">
        <v>454</v>
      </c>
      <c r="C25" s="338"/>
    </row>
    <row r="26" spans="1:3">
      <c r="A26" s="356">
        <v>16</v>
      </c>
      <c r="B26" s="357" t="s">
        <v>455</v>
      </c>
      <c r="C26" s="351">
        <v>0</v>
      </c>
    </row>
    <row r="27" spans="1:3">
      <c r="A27" s="333" t="s">
        <v>456</v>
      </c>
      <c r="B27" s="334"/>
      <c r="C27" s="341"/>
    </row>
    <row r="28" spans="1:3">
      <c r="A28" s="358">
        <v>17</v>
      </c>
      <c r="B28" s="344" t="s">
        <v>457</v>
      </c>
      <c r="C28" s="338">
        <v>20825521.6842</v>
      </c>
    </row>
    <row r="29" spans="1:3">
      <c r="A29" s="358">
        <v>18</v>
      </c>
      <c r="B29" s="344" t="s">
        <v>458</v>
      </c>
      <c r="C29" s="338">
        <v>-11696404.059599999</v>
      </c>
    </row>
    <row r="30" spans="1:3">
      <c r="A30" s="356">
        <v>19</v>
      </c>
      <c r="B30" s="357" t="s">
        <v>459</v>
      </c>
      <c r="C30" s="351">
        <v>9129117.6246000007</v>
      </c>
    </row>
    <row r="31" spans="1:3">
      <c r="A31" s="333" t="s">
        <v>460</v>
      </c>
      <c r="B31" s="334"/>
      <c r="C31" s="341"/>
    </row>
    <row r="32" spans="1:3" ht="24">
      <c r="A32" s="358" t="s">
        <v>461</v>
      </c>
      <c r="B32" s="343" t="s">
        <v>462</v>
      </c>
      <c r="C32" s="359"/>
    </row>
    <row r="33" spans="1:3">
      <c r="A33" s="358" t="s">
        <v>463</v>
      </c>
      <c r="B33" s="344" t="s">
        <v>464</v>
      </c>
      <c r="C33" s="359"/>
    </row>
    <row r="34" spans="1:3">
      <c r="A34" s="333" t="s">
        <v>465</v>
      </c>
      <c r="B34" s="334"/>
      <c r="C34" s="341"/>
    </row>
    <row r="35" spans="1:3">
      <c r="A35" s="360">
        <v>20</v>
      </c>
      <c r="B35" s="361" t="s">
        <v>466</v>
      </c>
      <c r="C35" s="351">
        <v>64435618.451499999</v>
      </c>
    </row>
    <row r="36" spans="1:3">
      <c r="A36" s="356">
        <v>21</v>
      </c>
      <c r="B36" s="357" t="s">
        <v>467</v>
      </c>
      <c r="C36" s="351">
        <v>194857096.15329999</v>
      </c>
    </row>
    <row r="37" spans="1:3">
      <c r="A37" s="333" t="s">
        <v>468</v>
      </c>
      <c r="B37" s="334"/>
      <c r="C37" s="341"/>
    </row>
    <row r="38" spans="1:3">
      <c r="A38" s="356">
        <v>22</v>
      </c>
      <c r="B38" s="357" t="s">
        <v>468</v>
      </c>
      <c r="C38" s="602">
        <v>0.33068140562254167</v>
      </c>
    </row>
    <row r="39" spans="1:3">
      <c r="A39" s="333" t="s">
        <v>469</v>
      </c>
      <c r="B39" s="334"/>
      <c r="C39" s="341"/>
    </row>
    <row r="40" spans="1:3">
      <c r="A40" s="362" t="s">
        <v>470</v>
      </c>
      <c r="B40" s="343" t="s">
        <v>471</v>
      </c>
      <c r="C40" s="359"/>
    </row>
    <row r="41" spans="1:3" ht="24">
      <c r="A41" s="363" t="s">
        <v>472</v>
      </c>
      <c r="B41" s="337" t="s">
        <v>473</v>
      </c>
      <c r="C41" s="359"/>
    </row>
    <row r="43" spans="1:3">
      <c r="B43" s="332" t="s">
        <v>484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20" activePane="bottomRight" state="frozen"/>
      <selection pane="topRight" activeCell="C1" sqref="C1"/>
      <selection pane="bottomLeft" activeCell="A6" sqref="A6"/>
      <selection pane="bottomRight" activeCell="F28" sqref="F28"/>
    </sheetView>
  </sheetViews>
  <sheetFormatPr defaultRowHeight="15"/>
  <cols>
    <col min="1" max="1" width="8.7109375" style="263"/>
    <col min="2" max="2" width="82.5703125" style="400" customWidth="1"/>
    <col min="3" max="7" width="17.5703125" style="263" customWidth="1"/>
  </cols>
  <sheetData>
    <row r="1" spans="1:7">
      <c r="A1" s="263" t="s">
        <v>31</v>
      </c>
      <c r="B1" s="3" t="str">
        <f>'Info '!C2</f>
        <v>JSC Ziraat Bank Georgia</v>
      </c>
    </row>
    <row r="2" spans="1:7">
      <c r="A2" s="263" t="s">
        <v>32</v>
      </c>
      <c r="B2" s="599">
        <f>'1. key ratios '!$B$2</f>
        <v>44834</v>
      </c>
    </row>
    <row r="4" spans="1:7" ht="15.75" thickBot="1">
      <c r="A4" s="263" t="s">
        <v>534</v>
      </c>
      <c r="B4" s="401" t="s">
        <v>495</v>
      </c>
    </row>
    <row r="5" spans="1:7">
      <c r="A5" s="402"/>
      <c r="B5" s="403"/>
      <c r="C5" s="733" t="s">
        <v>496</v>
      </c>
      <c r="D5" s="733"/>
      <c r="E5" s="733"/>
      <c r="F5" s="733"/>
      <c r="G5" s="734" t="s">
        <v>497</v>
      </c>
    </row>
    <row r="6" spans="1:7">
      <c r="A6" s="404"/>
      <c r="B6" s="405"/>
      <c r="C6" s="406" t="s">
        <v>498</v>
      </c>
      <c r="D6" s="407" t="s">
        <v>499</v>
      </c>
      <c r="E6" s="407" t="s">
        <v>500</v>
      </c>
      <c r="F6" s="407" t="s">
        <v>501</v>
      </c>
      <c r="G6" s="735"/>
    </row>
    <row r="7" spans="1:7">
      <c r="A7" s="408"/>
      <c r="B7" s="409" t="s">
        <v>502</v>
      </c>
      <c r="C7" s="410"/>
      <c r="D7" s="410"/>
      <c r="E7" s="410"/>
      <c r="F7" s="410"/>
      <c r="G7" s="411"/>
    </row>
    <row r="8" spans="1:7">
      <c r="A8" s="412">
        <v>1</v>
      </c>
      <c r="B8" s="413" t="s">
        <v>503</v>
      </c>
      <c r="C8" s="649">
        <f>SUM(C9:C10)</f>
        <v>64435618.451499999</v>
      </c>
      <c r="D8" s="649">
        <f>SUM(D9:D10)</f>
        <v>0</v>
      </c>
      <c r="E8" s="649">
        <f>SUM(E9:E10)</f>
        <v>0</v>
      </c>
      <c r="F8" s="649">
        <f>SUM(F9:F10)</f>
        <v>500884</v>
      </c>
      <c r="G8" s="650">
        <f>SUM(G9:G10)</f>
        <v>64936502.451499999</v>
      </c>
    </row>
    <row r="9" spans="1:7">
      <c r="A9" s="412">
        <v>2</v>
      </c>
      <c r="B9" s="414" t="s">
        <v>504</v>
      </c>
      <c r="C9" s="651">
        <v>64435618.451499999</v>
      </c>
      <c r="D9" s="651">
        <v>0</v>
      </c>
      <c r="E9" s="651">
        <v>0</v>
      </c>
      <c r="F9" s="651">
        <v>0</v>
      </c>
      <c r="G9" s="652">
        <v>64435618.451499999</v>
      </c>
    </row>
    <row r="10" spans="1:7">
      <c r="A10" s="412">
        <v>3</v>
      </c>
      <c r="B10" s="414" t="s">
        <v>505</v>
      </c>
      <c r="C10" s="653"/>
      <c r="D10" s="653"/>
      <c r="E10" s="653"/>
      <c r="F10" s="651">
        <v>500884</v>
      </c>
      <c r="G10" s="652">
        <v>500884</v>
      </c>
    </row>
    <row r="11" spans="1:7" ht="14.45" customHeight="1">
      <c r="A11" s="412">
        <v>4</v>
      </c>
      <c r="B11" s="413" t="s">
        <v>506</v>
      </c>
      <c r="C11" s="649">
        <f t="shared" ref="C11:F11" si="0">SUM(C12:C13)</f>
        <v>24092163.942299999</v>
      </c>
      <c r="D11" s="649">
        <f>SUM(D12:D13)</f>
        <v>9622342.389100004</v>
      </c>
      <c r="E11" s="649">
        <f t="shared" si="0"/>
        <v>1240423.3774999999</v>
      </c>
      <c r="F11" s="649">
        <f t="shared" si="0"/>
        <v>4660881.9886999996</v>
      </c>
      <c r="G11" s="650">
        <f>SUM(G12:G13)</f>
        <v>23460577.345660001</v>
      </c>
    </row>
    <row r="12" spans="1:7">
      <c r="A12" s="412">
        <v>5</v>
      </c>
      <c r="B12" s="414" t="s">
        <v>507</v>
      </c>
      <c r="C12" s="651">
        <v>2177814.1723000002</v>
      </c>
      <c r="D12" s="654">
        <v>5179741.0386999995</v>
      </c>
      <c r="E12" s="651">
        <v>351410.5711</v>
      </c>
      <c r="F12" s="651">
        <v>408081.98869999999</v>
      </c>
      <c r="G12" s="652">
        <v>7711195.3822599985</v>
      </c>
    </row>
    <row r="13" spans="1:7">
      <c r="A13" s="412">
        <v>6</v>
      </c>
      <c r="B13" s="414" t="s">
        <v>508</v>
      </c>
      <c r="C13" s="651">
        <v>21914349.77</v>
      </c>
      <c r="D13" s="654">
        <v>4442601.3504000045</v>
      </c>
      <c r="E13" s="651">
        <v>889012.8064</v>
      </c>
      <c r="F13" s="651">
        <v>4252800</v>
      </c>
      <c r="G13" s="652">
        <v>15749381.963400003</v>
      </c>
    </row>
    <row r="14" spans="1:7">
      <c r="A14" s="412">
        <v>7</v>
      </c>
      <c r="B14" s="413" t="s">
        <v>509</v>
      </c>
      <c r="C14" s="649">
        <f>SUM(C15:C16)</f>
        <v>58288376.182700008</v>
      </c>
      <c r="D14" s="649">
        <f t="shared" ref="D14:E14" si="1">SUM(D15:D16)</f>
        <v>6689503.647499986</v>
      </c>
      <c r="E14" s="649">
        <f t="shared" si="1"/>
        <v>3900624.56</v>
      </c>
      <c r="F14" s="649">
        <f>SUM(F15:F16)</f>
        <v>28679.840000000084</v>
      </c>
      <c r="G14" s="650">
        <f>SUM(G15:G16)</f>
        <v>34453592.115099996</v>
      </c>
    </row>
    <row r="15" spans="1:7" ht="39">
      <c r="A15" s="412">
        <v>8</v>
      </c>
      <c r="B15" s="414" t="s">
        <v>510</v>
      </c>
      <c r="C15" s="651">
        <v>58288376.182700008</v>
      </c>
      <c r="D15" s="654">
        <v>6689503.647499986</v>
      </c>
      <c r="E15" s="651">
        <v>1774224.56</v>
      </c>
      <c r="F15" s="651">
        <v>28679.840000000084</v>
      </c>
      <c r="G15" s="652">
        <v>33390392.1151</v>
      </c>
    </row>
    <row r="16" spans="1:7" ht="26.25">
      <c r="A16" s="412">
        <v>9</v>
      </c>
      <c r="B16" s="414" t="s">
        <v>511</v>
      </c>
      <c r="C16" s="651">
        <v>0</v>
      </c>
      <c r="D16" s="654">
        <v>0</v>
      </c>
      <c r="E16" s="651">
        <v>2126400</v>
      </c>
      <c r="F16" s="651">
        <v>0</v>
      </c>
      <c r="G16" s="652">
        <v>1063200</v>
      </c>
    </row>
    <row r="17" spans="1:7">
      <c r="A17" s="412">
        <v>10</v>
      </c>
      <c r="B17" s="413" t="s">
        <v>512</v>
      </c>
      <c r="C17" s="651"/>
      <c r="D17" s="654"/>
      <c r="E17" s="651"/>
      <c r="F17" s="651"/>
      <c r="G17" s="652">
        <v>0</v>
      </c>
    </row>
    <row r="18" spans="1:7">
      <c r="A18" s="412">
        <v>11</v>
      </c>
      <c r="B18" s="413" t="s">
        <v>513</v>
      </c>
      <c r="C18" s="649">
        <f>SUM(C19:C20)</f>
        <v>981851.05811437522</v>
      </c>
      <c r="D18" s="655">
        <f>SUM(D19:D20)</f>
        <v>3431071.8566000001</v>
      </c>
      <c r="E18" s="649">
        <f>SUM(E19:E20)</f>
        <v>212281.26809999999</v>
      </c>
      <c r="F18" s="649">
        <f t="shared" ref="F18" si="2">SUM(F19:F20)</f>
        <v>7892116.4860999966</v>
      </c>
      <c r="G18" s="650">
        <f>SUM(G19:G20)</f>
        <v>0</v>
      </c>
    </row>
    <row r="19" spans="1:7">
      <c r="A19" s="412">
        <v>12</v>
      </c>
      <c r="B19" s="414" t="s">
        <v>514</v>
      </c>
      <c r="C19" s="653"/>
      <c r="D19" s="654"/>
      <c r="E19" s="651"/>
      <c r="F19" s="651"/>
      <c r="G19" s="652"/>
    </row>
    <row r="20" spans="1:7">
      <c r="A20" s="412">
        <v>13</v>
      </c>
      <c r="B20" s="414" t="s">
        <v>515</v>
      </c>
      <c r="C20" s="651">
        <v>981851.05811437522</v>
      </c>
      <c r="D20" s="651">
        <v>3431071.8566000001</v>
      </c>
      <c r="E20" s="651">
        <v>212281.26809999999</v>
      </c>
      <c r="F20" s="651">
        <v>7892116.4860999966</v>
      </c>
      <c r="G20" s="652">
        <v>0</v>
      </c>
    </row>
    <row r="21" spans="1:7">
      <c r="A21" s="415">
        <v>14</v>
      </c>
      <c r="B21" s="416" t="s">
        <v>516</v>
      </c>
      <c r="C21" s="653"/>
      <c r="D21" s="653"/>
      <c r="E21" s="653"/>
      <c r="F21" s="653"/>
      <c r="G21" s="656">
        <f>SUM(G8,G11,G14,G17,G18)</f>
        <v>122850671.91226</v>
      </c>
    </row>
    <row r="22" spans="1:7">
      <c r="A22" s="417"/>
      <c r="B22" s="418" t="s">
        <v>517</v>
      </c>
      <c r="C22" s="419"/>
      <c r="D22" s="420"/>
      <c r="E22" s="419"/>
      <c r="F22" s="419"/>
      <c r="G22" s="421"/>
    </row>
    <row r="23" spans="1:7">
      <c r="A23" s="412">
        <v>15</v>
      </c>
      <c r="B23" s="413" t="s">
        <v>518</v>
      </c>
      <c r="C23" s="657">
        <v>76059645.883599997</v>
      </c>
      <c r="D23" s="658">
        <v>0</v>
      </c>
      <c r="E23" s="657">
        <v>0</v>
      </c>
      <c r="F23" s="657">
        <v>0</v>
      </c>
      <c r="G23" s="652">
        <v>2075101.5854350002</v>
      </c>
    </row>
    <row r="24" spans="1:7">
      <c r="A24" s="412">
        <v>16</v>
      </c>
      <c r="B24" s="413" t="s">
        <v>519</v>
      </c>
      <c r="C24" s="655">
        <f>SUM(C25:C27,C29,C31)</f>
        <v>3088191.0595999998</v>
      </c>
      <c r="D24" s="655">
        <f>SUM(D25:D27,D29,D31)</f>
        <v>20371976.267699998</v>
      </c>
      <c r="E24" s="649">
        <f>SUM(E25:E27,E29,E31)</f>
        <v>22454506.825599998</v>
      </c>
      <c r="F24" s="649">
        <f>SUM(F25:F27,F29,F31)</f>
        <v>39996686.132699996</v>
      </c>
      <c r="G24" s="650">
        <f>SUM(G25:G27,G29,G31)</f>
        <v>54100772.633385003</v>
      </c>
    </row>
    <row r="25" spans="1:7">
      <c r="A25" s="412">
        <v>17</v>
      </c>
      <c r="B25" s="414" t="s">
        <v>520</v>
      </c>
      <c r="C25" s="651">
        <v>0</v>
      </c>
      <c r="D25" s="654">
        <v>0</v>
      </c>
      <c r="E25" s="651">
        <v>0</v>
      </c>
      <c r="F25" s="651">
        <v>0</v>
      </c>
      <c r="G25" s="652">
        <v>0</v>
      </c>
    </row>
    <row r="26" spans="1:7" ht="26.25">
      <c r="A26" s="412">
        <v>18</v>
      </c>
      <c r="B26" s="414" t="s">
        <v>521</v>
      </c>
      <c r="C26" s="651">
        <v>3088191.0595999998</v>
      </c>
      <c r="D26" s="654">
        <v>0</v>
      </c>
      <c r="E26" s="651">
        <v>0</v>
      </c>
      <c r="F26" s="651">
        <v>0</v>
      </c>
      <c r="G26" s="652">
        <v>463228.65893999994</v>
      </c>
    </row>
    <row r="27" spans="1:7">
      <c r="A27" s="412">
        <v>19</v>
      </c>
      <c r="B27" s="414" t="s">
        <v>522</v>
      </c>
      <c r="C27" s="651">
        <v>0</v>
      </c>
      <c r="D27" s="654">
        <v>20371976.267699998</v>
      </c>
      <c r="E27" s="651">
        <v>22454506.825599998</v>
      </c>
      <c r="F27" s="651">
        <v>39996686.132699996</v>
      </c>
      <c r="G27" s="652">
        <v>53637543.974445</v>
      </c>
    </row>
    <row r="28" spans="1:7">
      <c r="A28" s="412">
        <v>20</v>
      </c>
      <c r="B28" s="422" t="s">
        <v>523</v>
      </c>
      <c r="C28" s="651">
        <v>0</v>
      </c>
      <c r="D28" s="654">
        <v>0</v>
      </c>
      <c r="E28" s="651">
        <v>0</v>
      </c>
      <c r="F28" s="651">
        <v>0</v>
      </c>
      <c r="G28" s="652">
        <v>0</v>
      </c>
    </row>
    <row r="29" spans="1:7">
      <c r="A29" s="412">
        <v>21</v>
      </c>
      <c r="B29" s="414" t="s">
        <v>524</v>
      </c>
      <c r="C29" s="651">
        <v>0</v>
      </c>
      <c r="D29" s="654">
        <v>0</v>
      </c>
      <c r="E29" s="651">
        <v>0</v>
      </c>
      <c r="F29" s="651">
        <v>0</v>
      </c>
      <c r="G29" s="652">
        <v>0</v>
      </c>
    </row>
    <row r="30" spans="1:7">
      <c r="A30" s="412">
        <v>22</v>
      </c>
      <c r="B30" s="422" t="s">
        <v>523</v>
      </c>
      <c r="C30" s="651">
        <v>0</v>
      </c>
      <c r="D30" s="654">
        <v>0</v>
      </c>
      <c r="E30" s="651">
        <v>0</v>
      </c>
      <c r="F30" s="651">
        <v>0</v>
      </c>
      <c r="G30" s="652">
        <v>0</v>
      </c>
    </row>
    <row r="31" spans="1:7">
      <c r="A31" s="412">
        <v>23</v>
      </c>
      <c r="B31" s="414" t="s">
        <v>525</v>
      </c>
      <c r="C31" s="651">
        <v>0</v>
      </c>
      <c r="D31" s="654">
        <v>0</v>
      </c>
      <c r="E31" s="651">
        <v>0</v>
      </c>
      <c r="F31" s="651">
        <v>0</v>
      </c>
      <c r="G31" s="652">
        <v>0</v>
      </c>
    </row>
    <row r="32" spans="1:7">
      <c r="A32" s="412">
        <v>24</v>
      </c>
      <c r="B32" s="413" t="s">
        <v>526</v>
      </c>
      <c r="C32" s="651">
        <v>0</v>
      </c>
      <c r="D32" s="654">
        <v>0</v>
      </c>
      <c r="E32" s="651">
        <v>0</v>
      </c>
      <c r="F32" s="651">
        <v>0</v>
      </c>
      <c r="G32" s="652">
        <v>0</v>
      </c>
    </row>
    <row r="33" spans="1:7">
      <c r="A33" s="412">
        <v>25</v>
      </c>
      <c r="B33" s="413" t="s">
        <v>527</v>
      </c>
      <c r="C33" s="650">
        <f>SUM(C34:C35)</f>
        <v>9108881.6155999992</v>
      </c>
      <c r="D33" s="649">
        <f>SUM(D34:D35)</f>
        <v>3094342.8076000004</v>
      </c>
      <c r="E33" s="649">
        <f>SUM(E34:E35)</f>
        <v>93954.344799999992</v>
      </c>
      <c r="F33" s="649">
        <f>SUM(F34:F35)</f>
        <v>9762330.5040000342</v>
      </c>
      <c r="G33" s="650">
        <f>SUM(G34:G35)</f>
        <v>22527765.007000037</v>
      </c>
    </row>
    <row r="34" spans="1:7">
      <c r="A34" s="412">
        <v>26</v>
      </c>
      <c r="B34" s="414" t="s">
        <v>528</v>
      </c>
      <c r="C34" s="653"/>
      <c r="D34" s="654">
        <v>0</v>
      </c>
      <c r="E34" s="651">
        <v>0</v>
      </c>
      <c r="F34" s="651">
        <v>0</v>
      </c>
      <c r="G34" s="652">
        <v>0</v>
      </c>
    </row>
    <row r="35" spans="1:7">
      <c r="A35" s="412">
        <v>27</v>
      </c>
      <c r="B35" s="414" t="s">
        <v>529</v>
      </c>
      <c r="C35" s="651">
        <v>9108881.6155999992</v>
      </c>
      <c r="D35" s="654">
        <v>3094342.8076000004</v>
      </c>
      <c r="E35" s="651">
        <v>93954.344799999992</v>
      </c>
      <c r="F35" s="651">
        <v>9762330.5040000342</v>
      </c>
      <c r="G35" s="652">
        <v>22527765.007000037</v>
      </c>
    </row>
    <row r="36" spans="1:7">
      <c r="A36" s="412">
        <v>28</v>
      </c>
      <c r="B36" s="413" t="s">
        <v>530</v>
      </c>
      <c r="C36" s="659">
        <v>0</v>
      </c>
      <c r="D36" s="654">
        <v>7956730.4949000012</v>
      </c>
      <c r="E36" s="651">
        <v>9406695.3557000011</v>
      </c>
      <c r="F36" s="651">
        <v>3198391.8229</v>
      </c>
      <c r="G36" s="652">
        <v>1796603.8997450001</v>
      </c>
    </row>
    <row r="37" spans="1:7">
      <c r="A37" s="415">
        <v>29</v>
      </c>
      <c r="B37" s="416" t="s">
        <v>531</v>
      </c>
      <c r="C37" s="659">
        <f>SUM(C23:C24,C32:C33,C36)</f>
        <v>88256718.558799997</v>
      </c>
      <c r="D37" s="659">
        <f>SUM(D23:D24,D32:D33,D36)</f>
        <v>31423049.570199996</v>
      </c>
      <c r="E37" s="659">
        <f>SUM(E23:E24,E32:E33,E36)</f>
        <v>31955156.526099999</v>
      </c>
      <c r="F37" s="659">
        <f>SUM(F23:F24,F32:F33,F36)</f>
        <v>52957408.459600031</v>
      </c>
      <c r="G37" s="659">
        <f>SUM(G23:G24,G32:G33,G36)</f>
        <v>80500243.125565037</v>
      </c>
    </row>
    <row r="38" spans="1:7">
      <c r="A38" s="408"/>
      <c r="B38" s="423"/>
      <c r="C38" s="424"/>
      <c r="D38" s="424"/>
      <c r="E38" s="424"/>
      <c r="F38" s="424"/>
      <c r="G38" s="425"/>
    </row>
    <row r="39" spans="1:7" ht="15.75" thickBot="1">
      <c r="A39" s="426">
        <v>30</v>
      </c>
      <c r="B39" s="427" t="s">
        <v>532</v>
      </c>
      <c r="C39" s="810"/>
      <c r="D39" s="811"/>
      <c r="E39" s="811"/>
      <c r="F39" s="812"/>
      <c r="G39" s="660">
        <f>IFERROR(G21/G37,0)</f>
        <v>1.5260906941689152</v>
      </c>
    </row>
    <row r="42" spans="1:7" ht="39">
      <c r="B42" s="400" t="s">
        <v>533</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pane xSplit="1" ySplit="5" topLeftCell="B9" activePane="bottomRight" state="frozen"/>
      <selection activeCell="B9" sqref="B9"/>
      <selection pane="topRight" activeCell="B9" sqref="B9"/>
      <selection pane="bottomLeft" activeCell="B9" sqref="B9"/>
      <selection pane="bottomRight" activeCell="L13" sqref="L13"/>
    </sheetView>
  </sheetViews>
  <sheetFormatPr defaultColWidth="9.140625" defaultRowHeight="14.25"/>
  <cols>
    <col min="1" max="1" width="9.5703125" style="3" bestFit="1" customWidth="1"/>
    <col min="2" max="2" width="62.140625" style="625" customWidth="1"/>
    <col min="3" max="3" width="12.7109375" style="3" customWidth="1"/>
    <col min="4" max="7" width="12.7109375" style="4" customWidth="1"/>
    <col min="8" max="8" width="6.7109375" style="5" customWidth="1"/>
    <col min="9" max="9" width="13.7109375" style="5" bestFit="1" customWidth="1"/>
    <col min="10" max="13" width="6.7109375" style="5" customWidth="1"/>
    <col min="14" max="16384" width="9.140625" style="5"/>
  </cols>
  <sheetData>
    <row r="1" spans="1:10">
      <c r="A1" s="616" t="s">
        <v>31</v>
      </c>
      <c r="B1" s="821" t="str">
        <f>'Info '!C2</f>
        <v>JSC Ziraat Bank Georgia</v>
      </c>
    </row>
    <row r="2" spans="1:10">
      <c r="A2" s="616" t="s">
        <v>32</v>
      </c>
      <c r="B2" s="822">
        <v>44834</v>
      </c>
      <c r="C2" s="6"/>
      <c r="D2" s="7"/>
      <c r="E2" s="7"/>
      <c r="F2" s="7"/>
      <c r="G2" s="7"/>
      <c r="H2" s="8"/>
    </row>
    <row r="3" spans="1:10">
      <c r="A3" s="2"/>
      <c r="B3" s="634"/>
      <c r="C3" s="6"/>
      <c r="D3" s="7"/>
      <c r="E3" s="7"/>
      <c r="F3" s="7"/>
      <c r="G3" s="7"/>
      <c r="H3" s="8"/>
    </row>
    <row r="4" spans="1:10" ht="15" thickBot="1">
      <c r="A4" s="9" t="s">
        <v>140</v>
      </c>
      <c r="B4" s="635" t="s">
        <v>139</v>
      </c>
      <c r="C4" s="10"/>
      <c r="D4" s="10"/>
      <c r="E4" s="10"/>
      <c r="F4" s="10"/>
      <c r="G4" s="10"/>
      <c r="H4" s="8"/>
    </row>
    <row r="5" spans="1:10">
      <c r="A5" s="11" t="s">
        <v>6</v>
      </c>
      <c r="B5" s="636"/>
      <c r="C5" s="604" t="s">
        <v>768</v>
      </c>
      <c r="D5" s="604" t="s">
        <v>764</v>
      </c>
      <c r="E5" s="604" t="s">
        <v>765</v>
      </c>
      <c r="F5" s="604" t="s">
        <v>766</v>
      </c>
      <c r="G5" s="605" t="s">
        <v>767</v>
      </c>
    </row>
    <row r="6" spans="1:10">
      <c r="B6" s="52" t="s">
        <v>138</v>
      </c>
      <c r="C6" s="394"/>
      <c r="D6" s="394"/>
      <c r="E6" s="394"/>
      <c r="F6" s="394"/>
      <c r="G6" s="395"/>
    </row>
    <row r="7" spans="1:10">
      <c r="A7" s="12"/>
      <c r="B7" s="210" t="s">
        <v>136</v>
      </c>
      <c r="C7" s="394"/>
      <c r="D7" s="394"/>
      <c r="E7" s="394"/>
      <c r="F7" s="394"/>
      <c r="G7" s="395"/>
    </row>
    <row r="8" spans="1:10">
      <c r="A8" s="396">
        <v>1</v>
      </c>
      <c r="B8" s="637" t="s">
        <v>485</v>
      </c>
      <c r="C8" s="501">
        <v>64435618.451499999</v>
      </c>
      <c r="D8" s="501">
        <v>61929824.051799998</v>
      </c>
      <c r="E8" s="502">
        <v>60638949.802100003</v>
      </c>
      <c r="F8" s="502">
        <v>59020420.612399995</v>
      </c>
      <c r="G8" s="502">
        <v>58356097.483499996</v>
      </c>
      <c r="J8" s="633"/>
    </row>
    <row r="9" spans="1:10">
      <c r="A9" s="396">
        <v>2</v>
      </c>
      <c r="B9" s="637" t="s">
        <v>486</v>
      </c>
      <c r="C9" s="501">
        <v>64435618.451499999</v>
      </c>
      <c r="D9" s="501">
        <v>61929824.051799998</v>
      </c>
      <c r="E9" s="502">
        <v>60638949.802100003</v>
      </c>
      <c r="F9" s="502">
        <v>59020420.612399995</v>
      </c>
      <c r="G9" s="502">
        <v>58356097.483499996</v>
      </c>
      <c r="J9" s="633"/>
    </row>
    <row r="10" spans="1:10">
      <c r="A10" s="396">
        <v>3</v>
      </c>
      <c r="B10" s="637" t="s">
        <v>245</v>
      </c>
      <c r="C10" s="501">
        <v>66381914.979614377</v>
      </c>
      <c r="D10" s="501">
        <v>63698330.341399997</v>
      </c>
      <c r="E10" s="502">
        <v>62683528.875700004</v>
      </c>
      <c r="F10" s="502">
        <v>60849535.33694762</v>
      </c>
      <c r="G10" s="502">
        <v>60025950.887804747</v>
      </c>
      <c r="J10" s="633"/>
    </row>
    <row r="11" spans="1:10">
      <c r="A11" s="396">
        <v>4</v>
      </c>
      <c r="B11" s="637" t="s">
        <v>488</v>
      </c>
      <c r="C11" s="501">
        <v>12533139.938954217</v>
      </c>
      <c r="D11" s="501">
        <v>11637787.981103646</v>
      </c>
      <c r="E11" s="502">
        <v>12846786.010012439</v>
      </c>
      <c r="F11" s="502">
        <v>10531117.395251229</v>
      </c>
      <c r="G11" s="502">
        <v>9314042.3817443419</v>
      </c>
      <c r="J11" s="633"/>
    </row>
    <row r="12" spans="1:10">
      <c r="A12" s="396">
        <v>5</v>
      </c>
      <c r="B12" s="637" t="s">
        <v>489</v>
      </c>
      <c r="C12" s="501">
        <v>16713128.940328253</v>
      </c>
      <c r="D12" s="501">
        <v>15519252.221491393</v>
      </c>
      <c r="E12" s="502">
        <v>17131149.175555103</v>
      </c>
      <c r="F12" s="502">
        <v>14043605.506411072</v>
      </c>
      <c r="G12" s="502">
        <v>12420135.757673964</v>
      </c>
      <c r="J12" s="633"/>
    </row>
    <row r="13" spans="1:10">
      <c r="A13" s="396">
        <v>6</v>
      </c>
      <c r="B13" s="637" t="s">
        <v>487</v>
      </c>
      <c r="C13" s="501">
        <v>24231149.15483059</v>
      </c>
      <c r="D13" s="501">
        <v>22354404.379186705</v>
      </c>
      <c r="E13" s="502">
        <v>24759207.928419642</v>
      </c>
      <c r="F13" s="502">
        <v>23105551.218791731</v>
      </c>
      <c r="G13" s="502">
        <v>20287906.094134308</v>
      </c>
      <c r="J13" s="633"/>
    </row>
    <row r="14" spans="1:10">
      <c r="A14" s="12"/>
      <c r="B14" s="52" t="s">
        <v>491</v>
      </c>
      <c r="C14" s="288"/>
      <c r="D14" s="288"/>
      <c r="E14" s="288"/>
      <c r="F14" s="288"/>
      <c r="G14" s="503"/>
      <c r="J14" s="633"/>
    </row>
    <row r="15" spans="1:10" ht="15" customHeight="1">
      <c r="A15" s="396">
        <v>7</v>
      </c>
      <c r="B15" s="637" t="s">
        <v>490</v>
      </c>
      <c r="C15" s="504">
        <v>172669455.82595</v>
      </c>
      <c r="D15" s="504">
        <v>167294874.42378101</v>
      </c>
      <c r="E15" s="502">
        <v>181756009.93915996</v>
      </c>
      <c r="F15" s="502">
        <v>163544363.60371</v>
      </c>
      <c r="G15" s="502">
        <v>148451865.10853601</v>
      </c>
      <c r="J15" s="633"/>
    </row>
    <row r="16" spans="1:10">
      <c r="A16" s="12"/>
      <c r="B16" s="52" t="s">
        <v>492</v>
      </c>
      <c r="C16" s="288"/>
      <c r="D16" s="288"/>
      <c r="E16" s="288"/>
      <c r="F16" s="288"/>
      <c r="G16" s="503"/>
      <c r="J16" s="633"/>
    </row>
    <row r="17" spans="1:10" s="13" customFormat="1">
      <c r="A17" s="396"/>
      <c r="B17" s="210" t="s">
        <v>476</v>
      </c>
      <c r="C17" s="288"/>
      <c r="D17" s="288"/>
      <c r="E17" s="288"/>
      <c r="F17" s="288"/>
      <c r="G17" s="503"/>
      <c r="J17" s="633"/>
    </row>
    <row r="18" spans="1:10">
      <c r="A18" s="11">
        <v>8</v>
      </c>
      <c r="B18" s="637" t="s">
        <v>485</v>
      </c>
      <c r="C18" s="505">
        <v>0.37317322941268083</v>
      </c>
      <c r="D18" s="505">
        <v>0.37018363093972145</v>
      </c>
      <c r="E18" s="506">
        <v>0.33362830655447356</v>
      </c>
      <c r="F18" s="506">
        <v>0.36088324483877915</v>
      </c>
      <c r="G18" s="506">
        <v>0.39309777240477739</v>
      </c>
      <c r="J18" s="633"/>
    </row>
    <row r="19" spans="1:10" ht="15" customHeight="1">
      <c r="A19" s="11">
        <v>9</v>
      </c>
      <c r="B19" s="637" t="s">
        <v>486</v>
      </c>
      <c r="C19" s="505">
        <v>0.37317322941268083</v>
      </c>
      <c r="D19" s="505">
        <v>0.37018363093972145</v>
      </c>
      <c r="E19" s="506">
        <v>0.33362830655447356</v>
      </c>
      <c r="F19" s="506">
        <v>0.36088324483877915</v>
      </c>
      <c r="G19" s="506">
        <v>0.39309777240477739</v>
      </c>
      <c r="J19" s="633"/>
    </row>
    <row r="20" spans="1:10">
      <c r="A20" s="11">
        <v>10</v>
      </c>
      <c r="B20" s="637" t="s">
        <v>245</v>
      </c>
      <c r="C20" s="505">
        <v>0.38444503494889704</v>
      </c>
      <c r="D20" s="505">
        <v>0.38075482324726417</v>
      </c>
      <c r="E20" s="506">
        <v>0.34487733801309983</v>
      </c>
      <c r="F20" s="506">
        <v>0.37206745616983922</v>
      </c>
      <c r="G20" s="506">
        <v>0.40434622255448677</v>
      </c>
      <c r="J20" s="633"/>
    </row>
    <row r="21" spans="1:10">
      <c r="A21" s="11">
        <v>11</v>
      </c>
      <c r="B21" s="637" t="s">
        <v>488</v>
      </c>
      <c r="C21" s="505">
        <v>7.2584580052117403E-2</v>
      </c>
      <c r="D21" s="505">
        <v>6.9564522052382297E-2</v>
      </c>
      <c r="E21" s="506">
        <v>7.0681492261591261E-2</v>
      </c>
      <c r="F21" s="506">
        <v>6.4393031732781353E-2</v>
      </c>
      <c r="G21" s="506">
        <v>6.2741161302339268E-2</v>
      </c>
      <c r="J21" s="633"/>
    </row>
    <row r="22" spans="1:10">
      <c r="A22" s="11">
        <v>12</v>
      </c>
      <c r="B22" s="637" t="s">
        <v>489</v>
      </c>
      <c r="C22" s="505">
        <v>9.6792619519082801E-2</v>
      </c>
      <c r="D22" s="505">
        <v>9.2765855947140291E-2</v>
      </c>
      <c r="E22" s="506">
        <v>9.4253550027256286E-2</v>
      </c>
      <c r="F22" s="506">
        <v>8.587031186498495E-2</v>
      </c>
      <c r="G22" s="506">
        <v>8.3664397157621112E-2</v>
      </c>
      <c r="J22" s="633"/>
    </row>
    <row r="23" spans="1:10">
      <c r="A23" s="11">
        <v>13</v>
      </c>
      <c r="B23" s="637" t="s">
        <v>487</v>
      </c>
      <c r="C23" s="505">
        <v>0.14033257381233352</v>
      </c>
      <c r="D23" s="505">
        <v>0.13362276911461085</v>
      </c>
      <c r="E23" s="506">
        <v>0.13622222416033125</v>
      </c>
      <c r="F23" s="506">
        <v>0.14128002157738428</v>
      </c>
      <c r="G23" s="506">
        <v>0.13666319483725659</v>
      </c>
      <c r="J23" s="633"/>
    </row>
    <row r="24" spans="1:10">
      <c r="A24" s="12"/>
      <c r="B24" s="52" t="s">
        <v>135</v>
      </c>
      <c r="C24" s="288"/>
      <c r="D24" s="288"/>
      <c r="E24" s="288"/>
      <c r="F24" s="288"/>
      <c r="G24" s="503"/>
      <c r="J24" s="633"/>
    </row>
    <row r="25" spans="1:10" ht="15" customHeight="1">
      <c r="A25" s="397">
        <v>14</v>
      </c>
      <c r="B25" s="637" t="s">
        <v>134</v>
      </c>
      <c r="C25" s="507">
        <v>7.2437841777855047E-2</v>
      </c>
      <c r="D25" s="507">
        <v>6.7179255332323981E-2</v>
      </c>
      <c r="E25" s="508">
        <v>6.6211767100934418E-2</v>
      </c>
      <c r="F25" s="508">
        <v>6.7539416236114078E-2</v>
      </c>
      <c r="G25" s="508">
        <v>6.7104700697233469E-2</v>
      </c>
      <c r="J25" s="633"/>
    </row>
    <row r="26" spans="1:10" ht="15">
      <c r="A26" s="397">
        <v>15</v>
      </c>
      <c r="B26" s="637" t="s">
        <v>133</v>
      </c>
      <c r="C26" s="507">
        <v>6.3215683380952944E-3</v>
      </c>
      <c r="D26" s="507">
        <v>5.667282086198832E-3</v>
      </c>
      <c r="E26" s="508">
        <v>5.0845412147318223E-3</v>
      </c>
      <c r="F26" s="508">
        <v>2.8322950815116961E-3</v>
      </c>
      <c r="G26" s="508">
        <v>2.5061330191759042E-3</v>
      </c>
      <c r="J26" s="633"/>
    </row>
    <row r="27" spans="1:10" ht="15">
      <c r="A27" s="397">
        <v>16</v>
      </c>
      <c r="B27" s="637" t="s">
        <v>132</v>
      </c>
      <c r="C27" s="507">
        <v>4.2671038462859502E-2</v>
      </c>
      <c r="D27" s="507">
        <v>3.7809819929982454E-2</v>
      </c>
      <c r="E27" s="508">
        <v>3.6982524190620938E-2</v>
      </c>
      <c r="F27" s="508">
        <v>3.1569011220115344E-2</v>
      </c>
      <c r="G27" s="508">
        <v>2.9379246255195498E-2</v>
      </c>
      <c r="J27" s="633"/>
    </row>
    <row r="28" spans="1:10" ht="15">
      <c r="A28" s="397">
        <v>17</v>
      </c>
      <c r="B28" s="637" t="s">
        <v>131</v>
      </c>
      <c r="C28" s="507">
        <v>6.611627343975976E-2</v>
      </c>
      <c r="D28" s="507">
        <v>6.1511973246125159E-2</v>
      </c>
      <c r="E28" s="508">
        <v>6.1127225886202591E-2</v>
      </c>
      <c r="F28" s="508">
        <v>6.4707121154602379E-2</v>
      </c>
      <c r="G28" s="508">
        <v>6.4598559787803919E-2</v>
      </c>
      <c r="J28" s="633"/>
    </row>
    <row r="29" spans="1:10" ht="15">
      <c r="A29" s="397">
        <v>18</v>
      </c>
      <c r="B29" s="637" t="s">
        <v>271</v>
      </c>
      <c r="C29" s="507">
        <v>4.3930189693015834E-2</v>
      </c>
      <c r="D29" s="507">
        <v>3.6962934434400269E-2</v>
      </c>
      <c r="E29" s="508">
        <v>4.0286270298406729E-2</v>
      </c>
      <c r="F29" s="508">
        <v>1.9673060190404035E-2</v>
      </c>
      <c r="G29" s="508">
        <v>2.0269564003804943E-2</v>
      </c>
      <c r="J29" s="633"/>
    </row>
    <row r="30" spans="1:10" ht="15">
      <c r="A30" s="397">
        <v>19</v>
      </c>
      <c r="B30" s="637" t="s">
        <v>272</v>
      </c>
      <c r="C30" s="507">
        <v>0.11941992493100087</v>
      </c>
      <c r="D30" s="507">
        <v>9.9943411119940304E-2</v>
      </c>
      <c r="E30" s="508">
        <v>0.10713783736766806</v>
      </c>
      <c r="F30" s="508">
        <v>4.5727157932859211E-2</v>
      </c>
      <c r="G30" s="508">
        <v>4.6255925290226776E-2</v>
      </c>
      <c r="J30" s="633"/>
    </row>
    <row r="31" spans="1:10">
      <c r="A31" s="12"/>
      <c r="B31" s="52" t="s">
        <v>351</v>
      </c>
      <c r="C31" s="509"/>
      <c r="D31" s="509"/>
      <c r="E31" s="509"/>
      <c r="F31" s="509"/>
      <c r="G31" s="510"/>
      <c r="J31" s="633"/>
    </row>
    <row r="32" spans="1:10" ht="15">
      <c r="A32" s="397">
        <v>20</v>
      </c>
      <c r="B32" s="637" t="s">
        <v>130</v>
      </c>
      <c r="C32" s="507">
        <v>9.395471847779259E-2</v>
      </c>
      <c r="D32" s="507">
        <v>0.11311604523094475</v>
      </c>
      <c r="E32" s="508">
        <v>8.6875339283167943E-2</v>
      </c>
      <c r="F32" s="508">
        <v>9.0447643615539058E-2</v>
      </c>
      <c r="G32" s="508">
        <v>7.071464176822688E-2</v>
      </c>
      <c r="J32" s="633"/>
    </row>
    <row r="33" spans="1:10" ht="15" customHeight="1">
      <c r="A33" s="397">
        <v>21</v>
      </c>
      <c r="B33" s="637" t="s">
        <v>129</v>
      </c>
      <c r="C33" s="507">
        <v>5.313611015220579E-2</v>
      </c>
      <c r="D33" s="507">
        <v>5.9044313571056287E-2</v>
      </c>
      <c r="E33" s="508">
        <v>5.2145184006387381E-2</v>
      </c>
      <c r="F33" s="508">
        <v>5.4139138400187463E-2</v>
      </c>
      <c r="G33" s="508">
        <v>6.0077669004524541E-2</v>
      </c>
      <c r="J33" s="633"/>
    </row>
    <row r="34" spans="1:10" ht="15">
      <c r="A34" s="397">
        <v>22</v>
      </c>
      <c r="B34" s="637" t="s">
        <v>128</v>
      </c>
      <c r="C34" s="507">
        <v>0.41621169379105366</v>
      </c>
      <c r="D34" s="507">
        <v>0.43531151796960366</v>
      </c>
      <c r="E34" s="508">
        <v>0.40370302455629364</v>
      </c>
      <c r="F34" s="508">
        <v>0.409697077570297</v>
      </c>
      <c r="G34" s="508">
        <v>0.35652267362066303</v>
      </c>
      <c r="J34" s="633"/>
    </row>
    <row r="35" spans="1:10" ht="15" customHeight="1">
      <c r="A35" s="397">
        <v>23</v>
      </c>
      <c r="B35" s="637" t="s">
        <v>127</v>
      </c>
      <c r="C35" s="507">
        <v>0.51579423699977434</v>
      </c>
      <c r="D35" s="507">
        <v>0.53152344973900978</v>
      </c>
      <c r="E35" s="508">
        <v>0.55287870782645121</v>
      </c>
      <c r="F35" s="508">
        <v>0.50778787903163902</v>
      </c>
      <c r="G35" s="508">
        <v>0.44331759417989841</v>
      </c>
      <c r="J35" s="633"/>
    </row>
    <row r="36" spans="1:10" ht="15">
      <c r="A36" s="397">
        <v>24</v>
      </c>
      <c r="B36" s="637" t="s">
        <v>126</v>
      </c>
      <c r="C36" s="507">
        <v>4.2425912934275445E-2</v>
      </c>
      <c r="D36" s="507">
        <v>-1.4815027707104828E-2</v>
      </c>
      <c r="E36" s="508">
        <v>3.4701559243455651E-2</v>
      </c>
      <c r="F36" s="508">
        <v>0.71675870641505401</v>
      </c>
      <c r="G36" s="508">
        <v>0.42737498887728531</v>
      </c>
      <c r="J36" s="633"/>
    </row>
    <row r="37" spans="1:10" ht="15" customHeight="1">
      <c r="A37" s="12"/>
      <c r="B37" s="52" t="s">
        <v>352</v>
      </c>
      <c r="C37" s="511"/>
      <c r="D37" s="511"/>
      <c r="E37" s="511"/>
      <c r="F37" s="511"/>
      <c r="G37" s="512"/>
      <c r="J37" s="633"/>
    </row>
    <row r="38" spans="1:10" ht="15" customHeight="1">
      <c r="A38" s="397">
        <v>25</v>
      </c>
      <c r="B38" s="637" t="s">
        <v>125</v>
      </c>
      <c r="C38" s="507">
        <v>0.39714137433996349</v>
      </c>
      <c r="D38" s="507">
        <v>0.408071266062836</v>
      </c>
      <c r="E38" s="507">
        <v>0.41997477941978595</v>
      </c>
      <c r="F38" s="507">
        <v>0.33244251796898905</v>
      </c>
      <c r="G38" s="507">
        <v>0.50171198570832864</v>
      </c>
      <c r="J38" s="633"/>
    </row>
    <row r="39" spans="1:10" ht="15" customHeight="1">
      <c r="A39" s="397">
        <v>26</v>
      </c>
      <c r="B39" s="637" t="s">
        <v>124</v>
      </c>
      <c r="C39" s="507">
        <v>0.81198674847013674</v>
      </c>
      <c r="D39" s="507">
        <v>0.86906148756104029</v>
      </c>
      <c r="E39" s="507">
        <v>0.85665103214740546</v>
      </c>
      <c r="F39" s="507">
        <v>0.86428299602439951</v>
      </c>
      <c r="G39" s="507">
        <v>0.80671404014992731</v>
      </c>
      <c r="J39" s="633"/>
    </row>
    <row r="40" spans="1:10" ht="15" customHeight="1">
      <c r="A40" s="397">
        <v>27</v>
      </c>
      <c r="B40" s="637" t="s">
        <v>123</v>
      </c>
      <c r="C40" s="507">
        <v>0.44531234629802635</v>
      </c>
      <c r="D40" s="507">
        <v>0.43300399606707718</v>
      </c>
      <c r="E40" s="507">
        <v>0.45785085889809157</v>
      </c>
      <c r="F40" s="507">
        <v>0.36683477224416194</v>
      </c>
      <c r="G40" s="507">
        <v>0.41314843558615222</v>
      </c>
      <c r="J40" s="633"/>
    </row>
    <row r="41" spans="1:10" ht="15" customHeight="1">
      <c r="A41" s="398"/>
      <c r="B41" s="52" t="s">
        <v>394</v>
      </c>
      <c r="C41" s="288"/>
      <c r="D41" s="288"/>
      <c r="E41" s="288"/>
      <c r="F41" s="288"/>
      <c r="G41" s="503"/>
      <c r="J41" s="633"/>
    </row>
    <row r="42" spans="1:10" ht="15">
      <c r="A42" s="397">
        <v>28</v>
      </c>
      <c r="B42" s="637" t="s">
        <v>378</v>
      </c>
      <c r="C42" s="513">
        <v>72861641.754640087</v>
      </c>
      <c r="D42" s="513">
        <v>65775662.228213005</v>
      </c>
      <c r="E42" s="513">
        <v>57170353.842358693</v>
      </c>
      <c r="F42" s="513">
        <v>51926876.8810715</v>
      </c>
      <c r="G42" s="513">
        <v>50339320.005856499</v>
      </c>
      <c r="J42" s="633"/>
    </row>
    <row r="43" spans="1:10" ht="15" customHeight="1">
      <c r="A43" s="397">
        <v>29</v>
      </c>
      <c r="B43" s="637" t="s">
        <v>390</v>
      </c>
      <c r="C43" s="513">
        <v>49643521.163465798</v>
      </c>
      <c r="D43" s="513">
        <v>48829621.439022042</v>
      </c>
      <c r="E43" s="514">
        <v>44190737.672954045</v>
      </c>
      <c r="F43" s="514">
        <v>35521398.33197359</v>
      </c>
      <c r="G43" s="514">
        <v>33804284.903217711</v>
      </c>
      <c r="J43" s="633"/>
    </row>
    <row r="44" spans="1:10" ht="15" customHeight="1">
      <c r="A44" s="428">
        <v>30</v>
      </c>
      <c r="B44" s="638" t="s">
        <v>379</v>
      </c>
      <c r="C44" s="507">
        <v>1.4676968927067411</v>
      </c>
      <c r="D44" s="515">
        <v>1.3470442794718984</v>
      </c>
      <c r="E44" s="516">
        <v>1.2937180244752631</v>
      </c>
      <c r="F44" s="516">
        <v>1.4618477683726483</v>
      </c>
      <c r="G44" s="516">
        <v>1.4891402125493527</v>
      </c>
      <c r="J44" s="633"/>
    </row>
    <row r="45" spans="1:10" ht="15" customHeight="1">
      <c r="A45" s="428"/>
      <c r="B45" s="52" t="s">
        <v>495</v>
      </c>
      <c r="C45" s="288"/>
      <c r="D45" s="288"/>
      <c r="E45" s="288"/>
      <c r="F45" s="288"/>
      <c r="G45" s="503"/>
      <c r="J45" s="633"/>
    </row>
    <row r="46" spans="1:10" ht="15" customHeight="1">
      <c r="A46" s="428">
        <v>31</v>
      </c>
      <c r="B46" s="638" t="s">
        <v>502</v>
      </c>
      <c r="C46" s="517">
        <v>122850671.91226</v>
      </c>
      <c r="D46" s="517">
        <v>110924896.41310999</v>
      </c>
      <c r="E46" s="518">
        <v>115867527.334415</v>
      </c>
      <c r="F46" s="518">
        <v>100985530.11713</v>
      </c>
      <c r="G46" s="518">
        <v>99193082.387309998</v>
      </c>
      <c r="J46" s="633"/>
    </row>
    <row r="47" spans="1:10" ht="15" customHeight="1">
      <c r="A47" s="428">
        <v>32</v>
      </c>
      <c r="B47" s="638" t="s">
        <v>517</v>
      </c>
      <c r="C47" s="517">
        <v>80500243.125565022</v>
      </c>
      <c r="D47" s="517">
        <v>80705665.611544967</v>
      </c>
      <c r="E47" s="518">
        <v>84482745.964189962</v>
      </c>
      <c r="F47" s="518">
        <v>81253471.435659975</v>
      </c>
      <c r="G47" s="518">
        <v>70527347.033659935</v>
      </c>
      <c r="J47" s="633"/>
    </row>
    <row r="48" spans="1:10" ht="15.75" thickBot="1">
      <c r="A48" s="399">
        <v>33</v>
      </c>
      <c r="B48" s="639" t="s">
        <v>535</v>
      </c>
      <c r="C48" s="507">
        <v>1.5260906941689156</v>
      </c>
      <c r="D48" s="507">
        <v>1.3744375388342271</v>
      </c>
      <c r="E48" s="516">
        <v>1.371493386158734</v>
      </c>
      <c r="F48" s="516">
        <v>1.2428457311770946</v>
      </c>
      <c r="G48" s="516">
        <v>1.4064485133684248</v>
      </c>
      <c r="J48" s="633"/>
    </row>
    <row r="49" spans="1:2">
      <c r="A49" s="14"/>
    </row>
    <row r="50" spans="1:2" ht="51">
      <c r="B50" s="640" t="s">
        <v>477</v>
      </c>
    </row>
    <row r="51" spans="1:2" ht="63.75">
      <c r="B51" s="640" t="s">
        <v>393</v>
      </c>
    </row>
    <row r="53" spans="1:2">
      <c r="B53" s="64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opLeftCell="C7" zoomScaleNormal="100" workbookViewId="0">
      <selection activeCell="C8" sqref="C8:H22"/>
    </sheetView>
  </sheetViews>
  <sheetFormatPr defaultColWidth="9.140625" defaultRowHeight="12.75"/>
  <cols>
    <col min="1" max="1" width="11.85546875" style="438" bestFit="1" customWidth="1"/>
    <col min="2" max="2" width="105.140625" style="438" bestFit="1" customWidth="1"/>
    <col min="3" max="3" width="13.85546875" style="438" bestFit="1" customWidth="1"/>
    <col min="4" max="4" width="14.28515625" style="438" bestFit="1" customWidth="1"/>
    <col min="5" max="5" width="17.42578125" style="438" bestFit="1" customWidth="1"/>
    <col min="6" max="6" width="14.28515625" style="438" bestFit="1" customWidth="1"/>
    <col min="7" max="7" width="28.5703125" style="438" bestFit="1" customWidth="1"/>
    <col min="8" max="8" width="15.28515625" style="438" bestFit="1" customWidth="1"/>
    <col min="9" max="16384" width="9.140625" style="438"/>
  </cols>
  <sheetData>
    <row r="1" spans="1:8" ht="13.5">
      <c r="A1" s="429" t="s">
        <v>31</v>
      </c>
      <c r="B1" s="3" t="str">
        <f>'Info '!C2</f>
        <v>JSC Ziraat Bank Georgia</v>
      </c>
    </row>
    <row r="2" spans="1:8" ht="13.5">
      <c r="A2" s="430" t="s">
        <v>32</v>
      </c>
      <c r="B2" s="599">
        <f>'1. key ratios '!$B$2</f>
        <v>44834</v>
      </c>
    </row>
    <row r="3" spans="1:8">
      <c r="A3" s="431" t="s">
        <v>542</v>
      </c>
    </row>
    <row r="5" spans="1:8" ht="15" customHeight="1">
      <c r="A5" s="736" t="s">
        <v>543</v>
      </c>
      <c r="B5" s="737"/>
      <c r="C5" s="742" t="s">
        <v>544</v>
      </c>
      <c r="D5" s="743"/>
      <c r="E5" s="743"/>
      <c r="F5" s="743"/>
      <c r="G5" s="743"/>
      <c r="H5" s="744"/>
    </row>
    <row r="6" spans="1:8">
      <c r="A6" s="738"/>
      <c r="B6" s="739"/>
      <c r="C6" s="745"/>
      <c r="D6" s="746"/>
      <c r="E6" s="746"/>
      <c r="F6" s="746"/>
      <c r="G6" s="746"/>
      <c r="H6" s="747"/>
    </row>
    <row r="7" spans="1:8">
      <c r="A7" s="740"/>
      <c r="B7" s="741"/>
      <c r="C7" s="462" t="s">
        <v>545</v>
      </c>
      <c r="D7" s="462" t="s">
        <v>546</v>
      </c>
      <c r="E7" s="462" t="s">
        <v>547</v>
      </c>
      <c r="F7" s="462" t="s">
        <v>548</v>
      </c>
      <c r="G7" s="462" t="s">
        <v>549</v>
      </c>
      <c r="H7" s="462" t="s">
        <v>109</v>
      </c>
    </row>
    <row r="8" spans="1:8">
      <c r="A8" s="433">
        <v>1</v>
      </c>
      <c r="B8" s="432" t="s">
        <v>96</v>
      </c>
      <c r="C8" s="661">
        <v>25716569.867600001</v>
      </c>
      <c r="D8" s="661"/>
      <c r="E8" s="661"/>
      <c r="F8" s="661"/>
      <c r="G8" s="661"/>
      <c r="H8" s="662">
        <v>25716569.867600001</v>
      </c>
    </row>
    <row r="9" spans="1:8">
      <c r="A9" s="433">
        <v>2</v>
      </c>
      <c r="B9" s="432" t="s">
        <v>97</v>
      </c>
      <c r="C9" s="661"/>
      <c r="D9" s="661"/>
      <c r="E9" s="661"/>
      <c r="F9" s="661"/>
      <c r="G9" s="661"/>
      <c r="H9" s="662">
        <v>0</v>
      </c>
    </row>
    <row r="10" spans="1:8">
      <c r="A10" s="433">
        <v>3</v>
      </c>
      <c r="B10" s="432" t="s">
        <v>269</v>
      </c>
      <c r="C10" s="661"/>
      <c r="D10" s="661"/>
      <c r="E10" s="661"/>
      <c r="F10" s="661"/>
      <c r="G10" s="661"/>
      <c r="H10" s="662">
        <v>0</v>
      </c>
    </row>
    <row r="11" spans="1:8">
      <c r="A11" s="433">
        <v>4</v>
      </c>
      <c r="B11" s="432" t="s">
        <v>98</v>
      </c>
      <c r="C11" s="661"/>
      <c r="D11" s="661"/>
      <c r="E11" s="661"/>
      <c r="F11" s="661"/>
      <c r="G11" s="661"/>
      <c r="H11" s="662">
        <v>0</v>
      </c>
    </row>
    <row r="12" spans="1:8">
      <c r="A12" s="433">
        <v>5</v>
      </c>
      <c r="B12" s="432" t="s">
        <v>99</v>
      </c>
      <c r="C12" s="661"/>
      <c r="D12" s="661"/>
      <c r="E12" s="661"/>
      <c r="F12" s="661"/>
      <c r="G12" s="661"/>
      <c r="H12" s="662">
        <v>0</v>
      </c>
    </row>
    <row r="13" spans="1:8">
      <c r="A13" s="433">
        <v>6</v>
      </c>
      <c r="B13" s="432" t="s">
        <v>100</v>
      </c>
      <c r="C13" s="661">
        <v>38918995.825499997</v>
      </c>
      <c r="D13" s="661">
        <v>5671226.9428000003</v>
      </c>
      <c r="E13" s="661"/>
      <c r="F13" s="661"/>
      <c r="G13" s="661"/>
      <c r="H13" s="662">
        <v>44590222.768299997</v>
      </c>
    </row>
    <row r="14" spans="1:8">
      <c r="A14" s="433">
        <v>7</v>
      </c>
      <c r="B14" s="432" t="s">
        <v>101</v>
      </c>
      <c r="C14" s="661"/>
      <c r="D14" s="661">
        <v>16310687.090500001</v>
      </c>
      <c r="E14" s="661">
        <v>27191232.9377</v>
      </c>
      <c r="F14" s="661">
        <v>14142785.960999999</v>
      </c>
      <c r="G14" s="661"/>
      <c r="H14" s="662">
        <v>57644705.989199996</v>
      </c>
    </row>
    <row r="15" spans="1:8">
      <c r="A15" s="433">
        <v>8</v>
      </c>
      <c r="B15" s="432" t="s">
        <v>102</v>
      </c>
      <c r="C15" s="661"/>
      <c r="D15" s="661">
        <v>11947983.408500001</v>
      </c>
      <c r="E15" s="661">
        <v>21281912.805500001</v>
      </c>
      <c r="F15" s="661">
        <v>7436968.0800000001</v>
      </c>
      <c r="G15" s="661">
        <v>114700.7944</v>
      </c>
      <c r="H15" s="662">
        <v>40781565.088399999</v>
      </c>
    </row>
    <row r="16" spans="1:8">
      <c r="A16" s="433">
        <v>9</v>
      </c>
      <c r="B16" s="432" t="s">
        <v>103</v>
      </c>
      <c r="C16" s="661"/>
      <c r="D16" s="661"/>
      <c r="E16" s="661"/>
      <c r="F16" s="661"/>
      <c r="G16" s="661"/>
      <c r="H16" s="662">
        <v>0</v>
      </c>
    </row>
    <row r="17" spans="1:8">
      <c r="A17" s="433">
        <v>10</v>
      </c>
      <c r="B17" s="466" t="s">
        <v>561</v>
      </c>
      <c r="C17" s="661"/>
      <c r="D17" s="661"/>
      <c r="E17" s="661"/>
      <c r="F17" s="661"/>
      <c r="G17" s="661"/>
      <c r="H17" s="662">
        <v>0</v>
      </c>
    </row>
    <row r="18" spans="1:8">
      <c r="A18" s="433">
        <v>11</v>
      </c>
      <c r="B18" s="432" t="s">
        <v>105</v>
      </c>
      <c r="C18" s="661"/>
      <c r="D18" s="661"/>
      <c r="E18" s="661"/>
      <c r="F18" s="661"/>
      <c r="G18" s="661"/>
      <c r="H18" s="662">
        <v>0</v>
      </c>
    </row>
    <row r="19" spans="1:8">
      <c r="A19" s="433">
        <v>12</v>
      </c>
      <c r="B19" s="432" t="s">
        <v>106</v>
      </c>
      <c r="C19" s="661"/>
      <c r="D19" s="661"/>
      <c r="E19" s="661"/>
      <c r="F19" s="661"/>
      <c r="G19" s="661"/>
      <c r="H19" s="662">
        <v>0</v>
      </c>
    </row>
    <row r="20" spans="1:8">
      <c r="A20" s="433">
        <v>13</v>
      </c>
      <c r="B20" s="432" t="s">
        <v>247</v>
      </c>
      <c r="C20" s="661"/>
      <c r="D20" s="661"/>
      <c r="E20" s="661"/>
      <c r="F20" s="661"/>
      <c r="G20" s="661"/>
      <c r="H20" s="662">
        <v>0</v>
      </c>
    </row>
    <row r="21" spans="1:8">
      <c r="A21" s="433">
        <v>14</v>
      </c>
      <c r="B21" s="432" t="s">
        <v>108</v>
      </c>
      <c r="C21" s="661">
        <v>8840921.875</v>
      </c>
      <c r="D21" s="661">
        <v>2039759.8422000001</v>
      </c>
      <c r="E21" s="661">
        <v>587887.78</v>
      </c>
      <c r="F21" s="661">
        <v>1459686.2379999999</v>
      </c>
      <c r="G21" s="661">
        <v>4066659.08</v>
      </c>
      <c r="H21" s="662">
        <v>16994914.815200001</v>
      </c>
    </row>
    <row r="22" spans="1:8">
      <c r="A22" s="434">
        <v>15</v>
      </c>
      <c r="B22" s="440" t="s">
        <v>109</v>
      </c>
      <c r="C22" s="662">
        <v>73476487.568100005</v>
      </c>
      <c r="D22" s="662">
        <v>35969657.284000002</v>
      </c>
      <c r="E22" s="662">
        <v>49061033.523200005</v>
      </c>
      <c r="F22" s="662">
        <v>23039440.278999999</v>
      </c>
      <c r="G22" s="662">
        <v>4181359.8744000001</v>
      </c>
      <c r="H22" s="662">
        <v>185727978.52869999</v>
      </c>
    </row>
    <row r="26" spans="1:8" ht="25.5">
      <c r="B26" s="467"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C16" zoomScaleNormal="100" workbookViewId="0">
      <selection activeCell="C7" sqref="C7:I23"/>
    </sheetView>
  </sheetViews>
  <sheetFormatPr defaultColWidth="9.140625" defaultRowHeight="12.75"/>
  <cols>
    <col min="1" max="1" width="11.85546875" style="468" bestFit="1" customWidth="1"/>
    <col min="2" max="2" width="57.85546875" style="643" customWidth="1"/>
    <col min="3" max="3" width="22.42578125" style="645" customWidth="1"/>
    <col min="4" max="4" width="23.5703125" style="645" customWidth="1"/>
    <col min="5" max="8" width="22.140625" style="438" customWidth="1"/>
    <col min="9" max="9" width="41.42578125" style="438" customWidth="1"/>
    <col min="10" max="16384" width="9.140625" style="438"/>
  </cols>
  <sheetData>
    <row r="1" spans="1:9" ht="13.5">
      <c r="A1" s="429" t="s">
        <v>31</v>
      </c>
      <c r="B1" s="625" t="str">
        <f>'Info '!C2</f>
        <v>JSC Ziraat Bank Georgia</v>
      </c>
    </row>
    <row r="2" spans="1:9" ht="13.5">
      <c r="A2" s="430" t="s">
        <v>32</v>
      </c>
      <c r="B2" s="642">
        <f>'1. key ratios '!B2</f>
        <v>44834</v>
      </c>
    </row>
    <row r="3" spans="1:9">
      <c r="A3" s="431" t="s">
        <v>550</v>
      </c>
    </row>
    <row r="4" spans="1:9">
      <c r="C4" s="469" t="s">
        <v>0</v>
      </c>
      <c r="D4" s="469" t="s">
        <v>1</v>
      </c>
      <c r="E4" s="469" t="s">
        <v>2</v>
      </c>
      <c r="F4" s="469" t="s">
        <v>3</v>
      </c>
      <c r="G4" s="469" t="s">
        <v>4</v>
      </c>
      <c r="H4" s="469" t="s">
        <v>5</v>
      </c>
      <c r="I4" s="469" t="s">
        <v>8</v>
      </c>
    </row>
    <row r="5" spans="1:9" ht="44.25" customHeight="1">
      <c r="A5" s="736" t="s">
        <v>551</v>
      </c>
      <c r="B5" s="737"/>
      <c r="C5" s="750" t="s">
        <v>552</v>
      </c>
      <c r="D5" s="750"/>
      <c r="E5" s="750" t="s">
        <v>553</v>
      </c>
      <c r="F5" s="750" t="s">
        <v>554</v>
      </c>
      <c r="G5" s="748" t="s">
        <v>555</v>
      </c>
      <c r="H5" s="748" t="s">
        <v>556</v>
      </c>
      <c r="I5" s="470" t="s">
        <v>557</v>
      </c>
    </row>
    <row r="6" spans="1:9" ht="60" customHeight="1">
      <c r="A6" s="740"/>
      <c r="B6" s="741"/>
      <c r="C6" s="621" t="s">
        <v>558</v>
      </c>
      <c r="D6" s="621" t="s">
        <v>559</v>
      </c>
      <c r="E6" s="750"/>
      <c r="F6" s="750"/>
      <c r="G6" s="749"/>
      <c r="H6" s="749"/>
      <c r="I6" s="470" t="s">
        <v>560</v>
      </c>
    </row>
    <row r="7" spans="1:9">
      <c r="A7" s="436">
        <v>1</v>
      </c>
      <c r="B7" s="432" t="s">
        <v>96</v>
      </c>
      <c r="C7" s="663"/>
      <c r="D7" s="663">
        <v>25716569.867600001</v>
      </c>
      <c r="E7" s="664"/>
      <c r="F7" s="664"/>
      <c r="G7" s="664"/>
      <c r="H7" s="663"/>
      <c r="I7" s="665">
        <v>25716569.867600001</v>
      </c>
    </row>
    <row r="8" spans="1:9" ht="24">
      <c r="A8" s="436">
        <v>2</v>
      </c>
      <c r="B8" s="432" t="s">
        <v>97</v>
      </c>
      <c r="C8" s="663"/>
      <c r="D8" s="663"/>
      <c r="E8" s="664"/>
      <c r="F8" s="664"/>
      <c r="G8" s="664"/>
      <c r="H8" s="663"/>
      <c r="I8" s="665">
        <v>0</v>
      </c>
    </row>
    <row r="9" spans="1:9">
      <c r="A9" s="436">
        <v>3</v>
      </c>
      <c r="B9" s="432" t="s">
        <v>269</v>
      </c>
      <c r="C9" s="663"/>
      <c r="D9" s="663"/>
      <c r="E9" s="664"/>
      <c r="F9" s="664"/>
      <c r="G9" s="664"/>
      <c r="H9" s="663"/>
      <c r="I9" s="665">
        <v>0</v>
      </c>
    </row>
    <row r="10" spans="1:9">
      <c r="A10" s="436">
        <v>4</v>
      </c>
      <c r="B10" s="432" t="s">
        <v>98</v>
      </c>
      <c r="C10" s="663"/>
      <c r="D10" s="663"/>
      <c r="E10" s="664"/>
      <c r="F10" s="664"/>
      <c r="G10" s="664"/>
      <c r="H10" s="663"/>
      <c r="I10" s="665">
        <v>0</v>
      </c>
    </row>
    <row r="11" spans="1:9" ht="24">
      <c r="A11" s="436">
        <v>5</v>
      </c>
      <c r="B11" s="432" t="s">
        <v>99</v>
      </c>
      <c r="C11" s="663"/>
      <c r="D11" s="663"/>
      <c r="E11" s="664"/>
      <c r="F11" s="664"/>
      <c r="G11" s="664"/>
      <c r="H11" s="663"/>
      <c r="I11" s="665">
        <v>0</v>
      </c>
    </row>
    <row r="12" spans="1:9">
      <c r="A12" s="436">
        <v>6</v>
      </c>
      <c r="B12" s="432" t="s">
        <v>100</v>
      </c>
      <c r="C12" s="663"/>
      <c r="D12" s="663">
        <v>44590222.768299997</v>
      </c>
      <c r="E12" s="664"/>
      <c r="F12" s="664"/>
      <c r="G12" s="664"/>
      <c r="H12" s="663"/>
      <c r="I12" s="665">
        <v>44590222.768299997</v>
      </c>
    </row>
    <row r="13" spans="1:9">
      <c r="A13" s="436">
        <v>7</v>
      </c>
      <c r="B13" s="432" t="s">
        <v>101</v>
      </c>
      <c r="C13" s="663">
        <v>7765951.6276000002</v>
      </c>
      <c r="D13" s="663">
        <v>52935294.058799997</v>
      </c>
      <c r="E13" s="664">
        <v>3056539.6971999998</v>
      </c>
      <c r="F13" s="664">
        <v>909742.13879999996</v>
      </c>
      <c r="G13" s="664"/>
      <c r="H13" s="663"/>
      <c r="I13" s="665">
        <v>56734963.850399993</v>
      </c>
    </row>
    <row r="14" spans="1:9">
      <c r="A14" s="436">
        <v>8</v>
      </c>
      <c r="B14" s="432" t="s">
        <v>102</v>
      </c>
      <c r="C14" s="663">
        <v>1771482.0238999999</v>
      </c>
      <c r="D14" s="663">
        <v>39649977.875600003</v>
      </c>
      <c r="E14" s="664">
        <v>639894.81110000005</v>
      </c>
      <c r="F14" s="664">
        <v>787720.89509999997</v>
      </c>
      <c r="G14" s="664"/>
      <c r="H14" s="663"/>
      <c r="I14" s="665">
        <v>39993844.193300009</v>
      </c>
    </row>
    <row r="15" spans="1:9" ht="24">
      <c r="A15" s="436">
        <v>9</v>
      </c>
      <c r="B15" s="432" t="s">
        <v>103</v>
      </c>
      <c r="C15" s="663"/>
      <c r="D15" s="663"/>
      <c r="E15" s="664"/>
      <c r="F15" s="664"/>
      <c r="G15" s="664"/>
      <c r="H15" s="663"/>
      <c r="I15" s="665">
        <v>0</v>
      </c>
    </row>
    <row r="16" spans="1:9">
      <c r="A16" s="436">
        <v>10</v>
      </c>
      <c r="B16" s="466" t="s">
        <v>561</v>
      </c>
      <c r="C16" s="663"/>
      <c r="D16" s="663"/>
      <c r="E16" s="664"/>
      <c r="F16" s="664"/>
      <c r="G16" s="664"/>
      <c r="H16" s="663"/>
      <c r="I16" s="665">
        <v>0</v>
      </c>
    </row>
    <row r="17" spans="1:9">
      <c r="A17" s="436">
        <v>11</v>
      </c>
      <c r="B17" s="432" t="s">
        <v>105</v>
      </c>
      <c r="C17" s="663"/>
      <c r="D17" s="663"/>
      <c r="E17" s="664"/>
      <c r="F17" s="664"/>
      <c r="G17" s="664"/>
      <c r="H17" s="663"/>
      <c r="I17" s="665">
        <v>0</v>
      </c>
    </row>
    <row r="18" spans="1:9">
      <c r="A18" s="436">
        <v>12</v>
      </c>
      <c r="B18" s="432" t="s">
        <v>106</v>
      </c>
      <c r="C18" s="663"/>
      <c r="D18" s="663"/>
      <c r="E18" s="664"/>
      <c r="F18" s="664"/>
      <c r="G18" s="664"/>
      <c r="H18" s="663"/>
      <c r="I18" s="665">
        <v>0</v>
      </c>
    </row>
    <row r="19" spans="1:9">
      <c r="A19" s="436">
        <v>13</v>
      </c>
      <c r="B19" s="432" t="s">
        <v>247</v>
      </c>
      <c r="C19" s="663"/>
      <c r="D19" s="663"/>
      <c r="E19" s="664"/>
      <c r="F19" s="664"/>
      <c r="G19" s="664"/>
      <c r="H19" s="663"/>
      <c r="I19" s="665">
        <v>0</v>
      </c>
    </row>
    <row r="20" spans="1:9">
      <c r="A20" s="436">
        <v>14</v>
      </c>
      <c r="B20" s="432" t="s">
        <v>108</v>
      </c>
      <c r="C20" s="663"/>
      <c r="D20" s="663">
        <v>17959360.2852</v>
      </c>
      <c r="E20" s="664"/>
      <c r="F20" s="664"/>
      <c r="G20" s="664"/>
      <c r="H20" s="663"/>
      <c r="I20" s="665">
        <v>17959360.2852</v>
      </c>
    </row>
    <row r="21" spans="1:9" s="471" customFormat="1">
      <c r="A21" s="437">
        <v>15</v>
      </c>
      <c r="B21" s="644" t="s">
        <v>109</v>
      </c>
      <c r="C21" s="662">
        <v>9537433.6514999997</v>
      </c>
      <c r="D21" s="662">
        <v>180851424.85549998</v>
      </c>
      <c r="E21" s="662">
        <v>3696434.5082999999</v>
      </c>
      <c r="F21" s="662">
        <v>1697463.0338999999</v>
      </c>
      <c r="G21" s="662">
        <v>0</v>
      </c>
      <c r="H21" s="662">
        <v>0</v>
      </c>
      <c r="I21" s="666">
        <v>184994960.96479997</v>
      </c>
    </row>
    <row r="22" spans="1:9">
      <c r="A22" s="472">
        <v>16</v>
      </c>
      <c r="B22" s="646" t="s">
        <v>562</v>
      </c>
      <c r="C22" s="663">
        <v>9537433.6514999997</v>
      </c>
      <c r="D22" s="663">
        <v>92585271.934399992</v>
      </c>
      <c r="E22" s="664">
        <v>3696434.5082999999</v>
      </c>
      <c r="F22" s="664">
        <v>1697463.0338999999</v>
      </c>
      <c r="G22" s="664">
        <v>0</v>
      </c>
      <c r="H22" s="663">
        <v>0</v>
      </c>
      <c r="I22" s="665">
        <v>96728808.043699995</v>
      </c>
    </row>
    <row r="23" spans="1:9">
      <c r="A23" s="472">
        <v>17</v>
      </c>
      <c r="B23" s="646" t="s">
        <v>563</v>
      </c>
      <c r="C23" s="663"/>
      <c r="D23" s="663"/>
      <c r="E23" s="664"/>
      <c r="F23" s="664"/>
      <c r="G23" s="664"/>
      <c r="H23" s="663"/>
      <c r="I23" s="665">
        <v>0</v>
      </c>
    </row>
    <row r="26" spans="1:9" ht="51">
      <c r="B26" s="467"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C11" workbookViewId="0">
      <selection activeCell="C7" sqref="C7:I34"/>
    </sheetView>
  </sheetViews>
  <sheetFormatPr defaultColWidth="9.140625" defaultRowHeight="12.75"/>
  <cols>
    <col min="1" max="1" width="11" style="438" bestFit="1" customWidth="1"/>
    <col min="2" max="2" width="93.42578125" style="438" customWidth="1"/>
    <col min="3" max="8" width="22" style="438" customWidth="1"/>
    <col min="9" max="9" width="42.28515625" style="438" bestFit="1" customWidth="1"/>
    <col min="10" max="16384" width="9.140625" style="438"/>
  </cols>
  <sheetData>
    <row r="1" spans="1:9" ht="13.5">
      <c r="A1" s="429" t="s">
        <v>31</v>
      </c>
      <c r="B1" s="3" t="str">
        <f>'Info '!C2</f>
        <v>JSC Ziraat Bank Georgia</v>
      </c>
    </row>
    <row r="2" spans="1:9" ht="13.5">
      <c r="A2" s="430" t="s">
        <v>32</v>
      </c>
      <c r="B2" s="465">
        <f>'1. key ratios '!B2</f>
        <v>44834</v>
      </c>
    </row>
    <row r="3" spans="1:9">
      <c r="A3" s="431" t="s">
        <v>564</v>
      </c>
    </row>
    <row r="4" spans="1:9">
      <c r="C4" s="469" t="s">
        <v>0</v>
      </c>
      <c r="D4" s="469" t="s">
        <v>1</v>
      </c>
      <c r="E4" s="469" t="s">
        <v>2</v>
      </c>
      <c r="F4" s="469" t="s">
        <v>3</v>
      </c>
      <c r="G4" s="469" t="s">
        <v>4</v>
      </c>
      <c r="H4" s="469" t="s">
        <v>5</v>
      </c>
      <c r="I4" s="469" t="s">
        <v>8</v>
      </c>
    </row>
    <row r="5" spans="1:9" ht="46.5" customHeight="1">
      <c r="A5" s="736" t="s">
        <v>705</v>
      </c>
      <c r="B5" s="737"/>
      <c r="C5" s="750" t="s">
        <v>552</v>
      </c>
      <c r="D5" s="750"/>
      <c r="E5" s="750" t="s">
        <v>553</v>
      </c>
      <c r="F5" s="750" t="s">
        <v>554</v>
      </c>
      <c r="G5" s="748" t="s">
        <v>555</v>
      </c>
      <c r="H5" s="748" t="s">
        <v>556</v>
      </c>
      <c r="I5" s="470" t="s">
        <v>557</v>
      </c>
    </row>
    <row r="6" spans="1:9" ht="75" customHeight="1">
      <c r="A6" s="740"/>
      <c r="B6" s="741"/>
      <c r="C6" s="458" t="s">
        <v>558</v>
      </c>
      <c r="D6" s="458" t="s">
        <v>559</v>
      </c>
      <c r="E6" s="750"/>
      <c r="F6" s="750"/>
      <c r="G6" s="749"/>
      <c r="H6" s="749"/>
      <c r="I6" s="470" t="s">
        <v>560</v>
      </c>
    </row>
    <row r="7" spans="1:9">
      <c r="A7" s="435">
        <v>1</v>
      </c>
      <c r="B7" s="439" t="s">
        <v>695</v>
      </c>
      <c r="C7" s="667">
        <v>47004.1</v>
      </c>
      <c r="D7" s="667">
        <v>28029520.4144</v>
      </c>
      <c r="E7" s="663">
        <v>21801.23</v>
      </c>
      <c r="F7" s="663">
        <v>46031.589599999999</v>
      </c>
      <c r="G7" s="663"/>
      <c r="H7" s="663"/>
      <c r="I7" s="665">
        <v>28008691.694800001</v>
      </c>
    </row>
    <row r="8" spans="1:9">
      <c r="A8" s="435">
        <v>2</v>
      </c>
      <c r="B8" s="439" t="s">
        <v>565</v>
      </c>
      <c r="C8" s="667"/>
      <c r="D8" s="667">
        <v>45566227.857100002</v>
      </c>
      <c r="E8" s="663"/>
      <c r="F8" s="663">
        <v>19367.581699999999</v>
      </c>
      <c r="G8" s="663"/>
      <c r="H8" s="663"/>
      <c r="I8" s="665">
        <v>45546860.275400005</v>
      </c>
    </row>
    <row r="9" spans="1:9">
      <c r="A9" s="435">
        <v>3</v>
      </c>
      <c r="B9" s="439" t="s">
        <v>566</v>
      </c>
      <c r="C9" s="667"/>
      <c r="D9" s="667"/>
      <c r="E9" s="663"/>
      <c r="F9" s="663"/>
      <c r="G9" s="663"/>
      <c r="H9" s="663"/>
      <c r="I9" s="665">
        <v>0</v>
      </c>
    </row>
    <row r="10" spans="1:9">
      <c r="A10" s="435">
        <v>4</v>
      </c>
      <c r="B10" s="439" t="s">
        <v>696</v>
      </c>
      <c r="C10" s="667"/>
      <c r="D10" s="667">
        <v>7053453.4566000002</v>
      </c>
      <c r="E10" s="663"/>
      <c r="F10" s="663">
        <v>140610.92180000001</v>
      </c>
      <c r="G10" s="663"/>
      <c r="H10" s="663"/>
      <c r="I10" s="665">
        <v>6912842.5348000005</v>
      </c>
    </row>
    <row r="11" spans="1:9">
      <c r="A11" s="435">
        <v>5</v>
      </c>
      <c r="B11" s="439" t="s">
        <v>567</v>
      </c>
      <c r="C11" s="667">
        <v>516484.1312</v>
      </c>
      <c r="D11" s="667">
        <v>3586628.21</v>
      </c>
      <c r="E11" s="663">
        <v>279213.11940000003</v>
      </c>
      <c r="F11" s="663">
        <v>46485.99</v>
      </c>
      <c r="G11" s="663"/>
      <c r="H11" s="663"/>
      <c r="I11" s="665">
        <v>3777413.2317999997</v>
      </c>
    </row>
    <row r="12" spans="1:9">
      <c r="A12" s="435">
        <v>6</v>
      </c>
      <c r="B12" s="439" t="s">
        <v>568</v>
      </c>
      <c r="C12" s="667">
        <v>229401.70240000001</v>
      </c>
      <c r="D12" s="667">
        <v>7064684.9462000001</v>
      </c>
      <c r="E12" s="663">
        <v>114700.908</v>
      </c>
      <c r="F12" s="663">
        <v>140579.54579999999</v>
      </c>
      <c r="G12" s="663"/>
      <c r="H12" s="663"/>
      <c r="I12" s="665">
        <v>7038806.1947999997</v>
      </c>
    </row>
    <row r="13" spans="1:9">
      <c r="A13" s="435">
        <v>7</v>
      </c>
      <c r="B13" s="439" t="s">
        <v>569</v>
      </c>
      <c r="C13" s="667"/>
      <c r="D13" s="667">
        <v>9278890.3706999999</v>
      </c>
      <c r="E13" s="663"/>
      <c r="F13" s="663">
        <v>184710.71660000001</v>
      </c>
      <c r="G13" s="663"/>
      <c r="H13" s="663"/>
      <c r="I13" s="665">
        <v>9094179.654099999</v>
      </c>
    </row>
    <row r="14" spans="1:9">
      <c r="A14" s="435">
        <v>8</v>
      </c>
      <c r="B14" s="439" t="s">
        <v>570</v>
      </c>
      <c r="C14" s="667">
        <v>2192831.2461999999</v>
      </c>
      <c r="D14" s="667">
        <v>3747140.8719000001</v>
      </c>
      <c r="E14" s="663">
        <v>866854.93440000003</v>
      </c>
      <c r="F14" s="663">
        <v>32916.136500000001</v>
      </c>
      <c r="G14" s="663"/>
      <c r="H14" s="663"/>
      <c r="I14" s="665">
        <v>5040201.0472000008</v>
      </c>
    </row>
    <row r="15" spans="1:9">
      <c r="A15" s="435">
        <v>9</v>
      </c>
      <c r="B15" s="439" t="s">
        <v>571</v>
      </c>
      <c r="C15" s="667"/>
      <c r="D15" s="667">
        <v>2217264.9780999999</v>
      </c>
      <c r="E15" s="663"/>
      <c r="F15" s="663">
        <v>44193.5939</v>
      </c>
      <c r="G15" s="663"/>
      <c r="H15" s="663"/>
      <c r="I15" s="665">
        <v>2173071.3841999997</v>
      </c>
    </row>
    <row r="16" spans="1:9">
      <c r="A16" s="435">
        <v>10</v>
      </c>
      <c r="B16" s="439" t="s">
        <v>572</v>
      </c>
      <c r="C16" s="667">
        <v>114066.39019999999</v>
      </c>
      <c r="D16" s="667">
        <v>279575.93440000003</v>
      </c>
      <c r="E16" s="663">
        <v>57033.223400000003</v>
      </c>
      <c r="F16" s="663">
        <v>5525.6862000000001</v>
      </c>
      <c r="G16" s="663"/>
      <c r="H16" s="663"/>
      <c r="I16" s="665">
        <v>331083.41500000004</v>
      </c>
    </row>
    <row r="17" spans="1:10">
      <c r="A17" s="435">
        <v>11</v>
      </c>
      <c r="B17" s="439" t="s">
        <v>573</v>
      </c>
      <c r="C17" s="667"/>
      <c r="D17" s="667">
        <v>10005203.1709</v>
      </c>
      <c r="E17" s="663"/>
      <c r="F17" s="663">
        <v>199108.902</v>
      </c>
      <c r="G17" s="663"/>
      <c r="H17" s="663"/>
      <c r="I17" s="665">
        <v>9806094.2688999996</v>
      </c>
    </row>
    <row r="18" spans="1:10">
      <c r="A18" s="435">
        <v>12</v>
      </c>
      <c r="B18" s="439" t="s">
        <v>574</v>
      </c>
      <c r="C18" s="667">
        <v>1305192.2389</v>
      </c>
      <c r="D18" s="667">
        <v>25434719.7016</v>
      </c>
      <c r="E18" s="663">
        <v>765928.58409999998</v>
      </c>
      <c r="F18" s="663">
        <v>431012.1202</v>
      </c>
      <c r="G18" s="663"/>
      <c r="H18" s="663"/>
      <c r="I18" s="665">
        <v>25542971.236199997</v>
      </c>
    </row>
    <row r="19" spans="1:10">
      <c r="A19" s="435">
        <v>13</v>
      </c>
      <c r="B19" s="439" t="s">
        <v>575</v>
      </c>
      <c r="C19" s="667"/>
      <c r="D19" s="667">
        <v>7359492.4776999997</v>
      </c>
      <c r="E19" s="663"/>
      <c r="F19" s="663">
        <v>146897.82990000001</v>
      </c>
      <c r="G19" s="663"/>
      <c r="H19" s="663"/>
      <c r="I19" s="665">
        <v>7212594.6477999995</v>
      </c>
    </row>
    <row r="20" spans="1:10">
      <c r="A20" s="435">
        <v>14</v>
      </c>
      <c r="B20" s="439" t="s">
        <v>576</v>
      </c>
      <c r="C20" s="667">
        <v>4454299.88</v>
      </c>
      <c r="D20" s="667">
        <v>292227.6249</v>
      </c>
      <c r="E20" s="663">
        <v>1336289.96</v>
      </c>
      <c r="F20" s="663">
        <v>5820.0725000000002</v>
      </c>
      <c r="G20" s="663"/>
      <c r="H20" s="663"/>
      <c r="I20" s="665">
        <v>3404417.4724000003</v>
      </c>
    </row>
    <row r="21" spans="1:10">
      <c r="A21" s="435">
        <v>15</v>
      </c>
      <c r="B21" s="439" t="s">
        <v>577</v>
      </c>
      <c r="C21" s="667">
        <v>23321.86</v>
      </c>
      <c r="D21" s="667">
        <v>6849.05</v>
      </c>
      <c r="E21" s="663">
        <v>6996.56</v>
      </c>
      <c r="F21" s="663">
        <v>136.76</v>
      </c>
      <c r="G21" s="663"/>
      <c r="H21" s="663"/>
      <c r="I21" s="665">
        <v>23037.59</v>
      </c>
    </row>
    <row r="22" spans="1:10">
      <c r="A22" s="435">
        <v>16</v>
      </c>
      <c r="B22" s="439" t="s">
        <v>578</v>
      </c>
      <c r="C22" s="667"/>
      <c r="D22" s="667"/>
      <c r="E22" s="663"/>
      <c r="F22" s="663"/>
      <c r="G22" s="663"/>
      <c r="H22" s="663"/>
      <c r="I22" s="665">
        <v>0</v>
      </c>
    </row>
    <row r="23" spans="1:10">
      <c r="A23" s="435">
        <v>17</v>
      </c>
      <c r="B23" s="439" t="s">
        <v>699</v>
      </c>
      <c r="C23" s="667"/>
      <c r="D23" s="667">
        <v>2325553.2047999999</v>
      </c>
      <c r="E23" s="663"/>
      <c r="F23" s="663">
        <v>46313.098599999998</v>
      </c>
      <c r="G23" s="663"/>
      <c r="H23" s="663"/>
      <c r="I23" s="665">
        <v>2279240.1061999998</v>
      </c>
    </row>
    <row r="24" spans="1:10">
      <c r="A24" s="435">
        <v>18</v>
      </c>
      <c r="B24" s="439" t="s">
        <v>579</v>
      </c>
      <c r="C24" s="667"/>
      <c r="D24" s="667">
        <v>24445.08</v>
      </c>
      <c r="E24" s="663"/>
      <c r="F24" s="663">
        <v>488.34</v>
      </c>
      <c r="G24" s="663"/>
      <c r="H24" s="663"/>
      <c r="I24" s="665">
        <v>23956.74</v>
      </c>
    </row>
    <row r="25" spans="1:10">
      <c r="A25" s="435">
        <v>19</v>
      </c>
      <c r="B25" s="439" t="s">
        <v>580</v>
      </c>
      <c r="C25" s="667"/>
      <c r="D25" s="667"/>
      <c r="E25" s="663"/>
      <c r="F25" s="663"/>
      <c r="G25" s="663"/>
      <c r="H25" s="663"/>
      <c r="I25" s="665">
        <v>0</v>
      </c>
    </row>
    <row r="26" spans="1:10">
      <c r="A26" s="435">
        <v>20</v>
      </c>
      <c r="B26" s="439" t="s">
        <v>698</v>
      </c>
      <c r="C26" s="667"/>
      <c r="D26" s="667">
        <v>90811.794200000004</v>
      </c>
      <c r="E26" s="663"/>
      <c r="F26" s="663">
        <v>1801.173</v>
      </c>
      <c r="G26" s="663"/>
      <c r="H26" s="663"/>
      <c r="I26" s="665">
        <v>89010.621200000009</v>
      </c>
      <c r="J26" s="441"/>
    </row>
    <row r="27" spans="1:10">
      <c r="A27" s="435">
        <v>21</v>
      </c>
      <c r="B27" s="439" t="s">
        <v>581</v>
      </c>
      <c r="C27" s="667">
        <v>12258.93</v>
      </c>
      <c r="D27" s="667">
        <v>6449.7681000000002</v>
      </c>
      <c r="E27" s="663">
        <v>6129.47</v>
      </c>
      <c r="F27" s="663">
        <v>128.71809999999999</v>
      </c>
      <c r="G27" s="663"/>
      <c r="H27" s="663"/>
      <c r="I27" s="665">
        <v>12450.51</v>
      </c>
      <c r="J27" s="441"/>
    </row>
    <row r="28" spans="1:10">
      <c r="A28" s="435">
        <v>22</v>
      </c>
      <c r="B28" s="439" t="s">
        <v>582</v>
      </c>
      <c r="C28" s="667"/>
      <c r="D28" s="667"/>
      <c r="E28" s="663"/>
      <c r="F28" s="663"/>
      <c r="G28" s="663"/>
      <c r="H28" s="663"/>
      <c r="I28" s="665">
        <v>0</v>
      </c>
      <c r="J28" s="441"/>
    </row>
    <row r="29" spans="1:10">
      <c r="A29" s="435">
        <v>23</v>
      </c>
      <c r="B29" s="439" t="s">
        <v>583</v>
      </c>
      <c r="C29" s="667">
        <v>153203.59</v>
      </c>
      <c r="D29" s="667">
        <v>7537528.8580999998</v>
      </c>
      <c r="E29" s="663">
        <v>49745.561699999998</v>
      </c>
      <c r="F29" s="663">
        <v>145755.3352</v>
      </c>
      <c r="G29" s="663"/>
      <c r="H29" s="663"/>
      <c r="I29" s="665">
        <v>7495231.5511999996</v>
      </c>
      <c r="J29" s="441"/>
    </row>
    <row r="30" spans="1:10">
      <c r="A30" s="435">
        <v>24</v>
      </c>
      <c r="B30" s="439" t="s">
        <v>697</v>
      </c>
      <c r="C30" s="667"/>
      <c r="D30" s="667">
        <v>10560.41</v>
      </c>
      <c r="E30" s="663"/>
      <c r="F30" s="663">
        <v>210</v>
      </c>
      <c r="G30" s="663"/>
      <c r="H30" s="663"/>
      <c r="I30" s="665">
        <v>10350.41</v>
      </c>
      <c r="J30" s="441"/>
    </row>
    <row r="31" spans="1:10">
      <c r="A31" s="435">
        <v>25</v>
      </c>
      <c r="B31" s="439" t="s">
        <v>584</v>
      </c>
      <c r="C31" s="667">
        <v>489369.58260000002</v>
      </c>
      <c r="D31" s="667">
        <v>2984393.1852000002</v>
      </c>
      <c r="E31" s="663">
        <v>191740.95730000001</v>
      </c>
      <c r="F31" s="663">
        <v>59368.922299999998</v>
      </c>
      <c r="G31" s="663"/>
      <c r="H31" s="663"/>
      <c r="I31" s="665">
        <v>3222652.8881999999</v>
      </c>
      <c r="J31" s="441"/>
    </row>
    <row r="32" spans="1:10">
      <c r="A32" s="435">
        <v>26</v>
      </c>
      <c r="B32" s="439" t="s">
        <v>694</v>
      </c>
      <c r="C32" s="667"/>
      <c r="D32" s="667"/>
      <c r="E32" s="663"/>
      <c r="F32" s="663"/>
      <c r="G32" s="663"/>
      <c r="H32" s="663"/>
      <c r="I32" s="665">
        <v>0</v>
      </c>
      <c r="J32" s="441"/>
    </row>
    <row r="33" spans="1:10">
      <c r="A33" s="435">
        <v>27</v>
      </c>
      <c r="B33" s="435" t="s">
        <v>585</v>
      </c>
      <c r="C33" s="667"/>
      <c r="D33" s="667">
        <v>17949803.490600001</v>
      </c>
      <c r="E33" s="663"/>
      <c r="F33" s="663"/>
      <c r="G33" s="663"/>
      <c r="H33" s="663"/>
      <c r="I33" s="665">
        <v>17949803.490600001</v>
      </c>
      <c r="J33" s="441"/>
    </row>
    <row r="34" spans="1:10">
      <c r="A34" s="435">
        <v>28</v>
      </c>
      <c r="B34" s="440" t="s">
        <v>109</v>
      </c>
      <c r="C34" s="668">
        <v>9537433.6514999978</v>
      </c>
      <c r="D34" s="668">
        <v>180851424.85550004</v>
      </c>
      <c r="E34" s="662">
        <v>3696434.5083000003</v>
      </c>
      <c r="F34" s="662">
        <v>1697463.0338999999</v>
      </c>
      <c r="G34" s="662">
        <v>0</v>
      </c>
      <c r="H34" s="662">
        <v>0</v>
      </c>
      <c r="I34" s="665">
        <v>184994960.96480003</v>
      </c>
      <c r="J34" s="441"/>
    </row>
    <row r="35" spans="1:10">
      <c r="A35" s="441"/>
      <c r="B35" s="441"/>
      <c r="C35" s="441"/>
      <c r="D35" s="441"/>
      <c r="E35" s="441"/>
      <c r="F35" s="441"/>
      <c r="G35" s="441"/>
      <c r="H35" s="441"/>
      <c r="I35" s="441"/>
      <c r="J35" s="441"/>
    </row>
    <row r="36" spans="1:10">
      <c r="A36" s="441"/>
      <c r="B36" s="473"/>
      <c r="C36" s="441"/>
      <c r="D36" s="441"/>
      <c r="E36" s="441"/>
      <c r="F36" s="441"/>
      <c r="G36" s="441"/>
      <c r="H36" s="441"/>
      <c r="I36" s="441"/>
      <c r="J36" s="441"/>
    </row>
    <row r="37" spans="1:10">
      <c r="A37" s="441"/>
      <c r="B37" s="441"/>
      <c r="C37" s="441"/>
      <c r="D37" s="441"/>
      <c r="E37" s="441"/>
      <c r="F37" s="441"/>
      <c r="G37" s="441"/>
      <c r="H37" s="441"/>
      <c r="I37" s="441"/>
      <c r="J37" s="441"/>
    </row>
    <row r="38" spans="1:10">
      <c r="A38" s="441"/>
      <c r="B38" s="441"/>
      <c r="C38" s="441"/>
      <c r="D38" s="441"/>
      <c r="E38" s="441"/>
      <c r="F38" s="441"/>
      <c r="G38" s="441"/>
      <c r="H38" s="441"/>
      <c r="I38" s="441"/>
      <c r="J38" s="441"/>
    </row>
    <row r="39" spans="1:10">
      <c r="A39" s="441"/>
      <c r="B39" s="441"/>
      <c r="C39" s="441"/>
      <c r="D39" s="441"/>
      <c r="E39" s="441"/>
      <c r="F39" s="441"/>
      <c r="G39" s="441"/>
      <c r="H39" s="441"/>
      <c r="I39" s="441"/>
      <c r="J39" s="441"/>
    </row>
    <row r="40" spans="1:10">
      <c r="A40" s="441"/>
      <c r="B40" s="441"/>
      <c r="C40" s="441"/>
      <c r="D40" s="441"/>
      <c r="E40" s="441"/>
      <c r="F40" s="441"/>
      <c r="G40" s="441"/>
      <c r="H40" s="441"/>
      <c r="I40" s="441"/>
      <c r="J40" s="441"/>
    </row>
    <row r="41" spans="1:10">
      <c r="A41" s="441"/>
      <c r="B41" s="441"/>
      <c r="C41" s="441"/>
      <c r="D41" s="441"/>
      <c r="E41" s="441"/>
      <c r="F41" s="441"/>
      <c r="G41" s="441"/>
      <c r="H41" s="441"/>
      <c r="I41" s="441"/>
      <c r="J41" s="441"/>
    </row>
    <row r="42" spans="1:10">
      <c r="A42" s="474"/>
      <c r="B42" s="474"/>
      <c r="C42" s="441"/>
      <c r="D42" s="441"/>
      <c r="E42" s="441"/>
      <c r="F42" s="441"/>
      <c r="G42" s="441"/>
      <c r="H42" s="441"/>
      <c r="I42" s="441"/>
      <c r="J42" s="441"/>
    </row>
    <row r="43" spans="1:10">
      <c r="A43" s="474"/>
      <c r="B43" s="474"/>
      <c r="C43" s="441"/>
      <c r="D43" s="441"/>
      <c r="E43" s="441"/>
      <c r="F43" s="441"/>
      <c r="G43" s="441"/>
      <c r="H43" s="441"/>
      <c r="I43" s="441"/>
      <c r="J43" s="441"/>
    </row>
    <row r="44" spans="1:10">
      <c r="A44" s="441"/>
      <c r="B44" s="441"/>
      <c r="C44" s="441"/>
      <c r="D44" s="441"/>
      <c r="E44" s="441"/>
      <c r="F44" s="441"/>
      <c r="G44" s="441"/>
      <c r="H44" s="441"/>
      <c r="I44" s="441"/>
      <c r="J44" s="441"/>
    </row>
    <row r="45" spans="1:10">
      <c r="A45" s="441"/>
      <c r="B45" s="441"/>
      <c r="C45" s="441"/>
      <c r="D45" s="441"/>
      <c r="E45" s="441"/>
      <c r="F45" s="441"/>
      <c r="G45" s="441"/>
      <c r="H45" s="441"/>
      <c r="I45" s="441"/>
      <c r="J45" s="441"/>
    </row>
    <row r="46" spans="1:10">
      <c r="A46" s="441"/>
      <c r="B46" s="441"/>
      <c r="C46" s="441"/>
      <c r="D46" s="441"/>
      <c r="E46" s="441"/>
      <c r="F46" s="441"/>
      <c r="G46" s="441"/>
      <c r="H46" s="441"/>
      <c r="I46" s="441"/>
      <c r="J46" s="441"/>
    </row>
    <row r="47" spans="1:10">
      <c r="A47" s="441"/>
      <c r="B47" s="441"/>
      <c r="C47" s="441"/>
      <c r="D47" s="441"/>
      <c r="E47" s="441"/>
      <c r="F47" s="441"/>
      <c r="G47" s="441"/>
      <c r="H47" s="441"/>
      <c r="I47" s="441"/>
      <c r="J47" s="441"/>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opLeftCell="B1" zoomScaleNormal="100" workbookViewId="0">
      <selection activeCell="C6" sqref="C6:C19"/>
    </sheetView>
  </sheetViews>
  <sheetFormatPr defaultColWidth="9.140625" defaultRowHeight="12.75"/>
  <cols>
    <col min="1" max="1" width="11.85546875" style="438" bestFit="1" customWidth="1"/>
    <col min="2" max="2" width="108" style="438" bestFit="1" customWidth="1"/>
    <col min="3" max="4" width="35.5703125" style="438" customWidth="1"/>
    <col min="5" max="16384" width="9.140625" style="438"/>
  </cols>
  <sheetData>
    <row r="1" spans="1:4" ht="13.5">
      <c r="A1" s="429" t="s">
        <v>31</v>
      </c>
      <c r="B1" s="3" t="str">
        <f>'Info '!C2</f>
        <v>JSC Ziraat Bank Georgia</v>
      </c>
    </row>
    <row r="2" spans="1:4" ht="13.5">
      <c r="A2" s="430" t="s">
        <v>32</v>
      </c>
      <c r="B2" s="465">
        <f>'1. key ratios '!B2</f>
        <v>44834</v>
      </c>
    </row>
    <row r="3" spans="1:4">
      <c r="A3" s="431" t="s">
        <v>586</v>
      </c>
    </row>
    <row r="5" spans="1:4" ht="25.5">
      <c r="A5" s="751" t="s">
        <v>587</v>
      </c>
      <c r="B5" s="751"/>
      <c r="C5" s="462" t="s">
        <v>588</v>
      </c>
      <c r="D5" s="462" t="s">
        <v>589</v>
      </c>
    </row>
    <row r="6" spans="1:4">
      <c r="A6" s="442">
        <v>1</v>
      </c>
      <c r="B6" s="443" t="s">
        <v>590</v>
      </c>
      <c r="C6" s="663">
        <v>5254084.2708999999</v>
      </c>
      <c r="D6" s="435"/>
    </row>
    <row r="7" spans="1:4">
      <c r="A7" s="444">
        <v>2</v>
      </c>
      <c r="B7" s="443" t="s">
        <v>591</v>
      </c>
      <c r="C7" s="663">
        <f>SUM(C8:C11)</f>
        <v>1630803.6329999999</v>
      </c>
      <c r="D7" s="435">
        <f>SUM(D8:D11)</f>
        <v>0</v>
      </c>
    </row>
    <row r="8" spans="1:4">
      <c r="A8" s="445">
        <v>2.1</v>
      </c>
      <c r="B8" s="446" t="s">
        <v>702</v>
      </c>
      <c r="C8" s="663">
        <v>1166647.3762999999</v>
      </c>
      <c r="D8" s="435"/>
    </row>
    <row r="9" spans="1:4">
      <c r="A9" s="445">
        <v>2.2000000000000002</v>
      </c>
      <c r="B9" s="446" t="s">
        <v>700</v>
      </c>
      <c r="C9" s="663">
        <v>314270.89279999997</v>
      </c>
      <c r="D9" s="435"/>
    </row>
    <row r="10" spans="1:4">
      <c r="A10" s="445">
        <v>2.2999999999999998</v>
      </c>
      <c r="B10" s="446" t="s">
        <v>592</v>
      </c>
      <c r="C10" s="663">
        <v>149885.3639</v>
      </c>
      <c r="D10" s="435"/>
    </row>
    <row r="11" spans="1:4">
      <c r="A11" s="445">
        <v>2.4</v>
      </c>
      <c r="B11" s="446" t="s">
        <v>593</v>
      </c>
      <c r="C11" s="663">
        <v>0</v>
      </c>
      <c r="D11" s="435"/>
    </row>
    <row r="12" spans="1:4">
      <c r="A12" s="442">
        <v>3</v>
      </c>
      <c r="B12" s="443" t="s">
        <v>594</v>
      </c>
      <c r="C12" s="663">
        <f>SUM(C13:C18)</f>
        <v>1220361.9841</v>
      </c>
      <c r="D12" s="435">
        <f>SUM(D13:D18)</f>
        <v>0</v>
      </c>
    </row>
    <row r="13" spans="1:4">
      <c r="A13" s="445">
        <v>3.1</v>
      </c>
      <c r="B13" s="446" t="s">
        <v>595</v>
      </c>
      <c r="C13" s="663"/>
      <c r="D13" s="435"/>
    </row>
    <row r="14" spans="1:4">
      <c r="A14" s="445">
        <v>3.2</v>
      </c>
      <c r="B14" s="446" t="s">
        <v>596</v>
      </c>
      <c r="C14" s="663">
        <v>634458.63769999996</v>
      </c>
      <c r="D14" s="435"/>
    </row>
    <row r="15" spans="1:4">
      <c r="A15" s="445">
        <v>3.3</v>
      </c>
      <c r="B15" s="446" t="s">
        <v>691</v>
      </c>
      <c r="C15" s="663">
        <v>333420.25709999999</v>
      </c>
      <c r="D15" s="435"/>
    </row>
    <row r="16" spans="1:4">
      <c r="A16" s="445">
        <v>3.4</v>
      </c>
      <c r="B16" s="446" t="s">
        <v>701</v>
      </c>
      <c r="C16" s="663">
        <v>0</v>
      </c>
      <c r="D16" s="435"/>
    </row>
    <row r="17" spans="1:4">
      <c r="A17" s="444">
        <v>3.5</v>
      </c>
      <c r="B17" s="446" t="s">
        <v>597</v>
      </c>
      <c r="C17" s="663">
        <v>252483.08929999999</v>
      </c>
      <c r="D17" s="435"/>
    </row>
    <row r="18" spans="1:4">
      <c r="A18" s="445">
        <v>3.6</v>
      </c>
      <c r="B18" s="446" t="s">
        <v>598</v>
      </c>
      <c r="C18" s="663"/>
      <c r="D18" s="435"/>
    </row>
    <row r="19" spans="1:4">
      <c r="A19" s="447">
        <v>4</v>
      </c>
      <c r="B19" s="443" t="s">
        <v>599</v>
      </c>
      <c r="C19" s="662">
        <f>C6+C7-C12</f>
        <v>5664525.9197999993</v>
      </c>
      <c r="D19" s="440">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C7" sqref="C7:C19"/>
    </sheetView>
  </sheetViews>
  <sheetFormatPr defaultColWidth="9.140625" defaultRowHeight="12.75"/>
  <cols>
    <col min="1" max="1" width="11.85546875" style="438" bestFit="1" customWidth="1"/>
    <col min="2" max="2" width="124.7109375" style="438" customWidth="1"/>
    <col min="3" max="3" width="31.5703125" style="438" customWidth="1"/>
    <col min="4" max="4" width="39.140625" style="438" customWidth="1"/>
    <col min="5" max="16384" width="9.140625" style="438"/>
  </cols>
  <sheetData>
    <row r="1" spans="1:4" ht="13.5">
      <c r="A1" s="429" t="s">
        <v>31</v>
      </c>
      <c r="B1" s="3" t="str">
        <f>'Info '!C2</f>
        <v>JSC Ziraat Bank Georgia</v>
      </c>
    </row>
    <row r="2" spans="1:4" ht="13.5">
      <c r="A2" s="430" t="s">
        <v>32</v>
      </c>
      <c r="B2" s="465">
        <f>'1. key ratios '!B2</f>
        <v>44834</v>
      </c>
    </row>
    <row r="3" spans="1:4">
      <c r="A3" s="431" t="s">
        <v>600</v>
      </c>
    </row>
    <row r="4" spans="1:4">
      <c r="A4" s="431"/>
    </row>
    <row r="5" spans="1:4" ht="15" customHeight="1">
      <c r="A5" s="752" t="s">
        <v>703</v>
      </c>
      <c r="B5" s="753"/>
      <c r="C5" s="742" t="s">
        <v>601</v>
      </c>
      <c r="D5" s="756" t="s">
        <v>602</v>
      </c>
    </row>
    <row r="6" spans="1:4">
      <c r="A6" s="754"/>
      <c r="B6" s="755"/>
      <c r="C6" s="745"/>
      <c r="D6" s="756"/>
    </row>
    <row r="7" spans="1:4">
      <c r="A7" s="440">
        <v>1</v>
      </c>
      <c r="B7" s="440" t="s">
        <v>590</v>
      </c>
      <c r="C7" s="662">
        <v>10851998.548800001</v>
      </c>
      <c r="D7" s="487"/>
    </row>
    <row r="8" spans="1:4">
      <c r="A8" s="435">
        <v>2</v>
      </c>
      <c r="B8" s="435" t="s">
        <v>603</v>
      </c>
      <c r="C8" s="663">
        <v>1260066.513</v>
      </c>
      <c r="D8" s="487"/>
    </row>
    <row r="9" spans="1:4">
      <c r="A9" s="435">
        <v>3</v>
      </c>
      <c r="B9" s="448" t="s">
        <v>604</v>
      </c>
      <c r="C9" s="663"/>
      <c r="D9" s="487"/>
    </row>
    <row r="10" spans="1:4">
      <c r="A10" s="435">
        <v>4</v>
      </c>
      <c r="B10" s="435" t="s">
        <v>605</v>
      </c>
      <c r="C10" s="663">
        <v>2572497.5442000004</v>
      </c>
      <c r="D10" s="487"/>
    </row>
    <row r="11" spans="1:4">
      <c r="A11" s="435">
        <v>5</v>
      </c>
      <c r="B11" s="449" t="s">
        <v>606</v>
      </c>
      <c r="C11" s="663"/>
      <c r="D11" s="487"/>
    </row>
    <row r="12" spans="1:4">
      <c r="A12" s="435">
        <v>6</v>
      </c>
      <c r="B12" s="449" t="s">
        <v>607</v>
      </c>
      <c r="C12" s="663"/>
      <c r="D12" s="487"/>
    </row>
    <row r="13" spans="1:4">
      <c r="A13" s="435">
        <v>7</v>
      </c>
      <c r="B13" s="449" t="s">
        <v>608</v>
      </c>
      <c r="C13" s="663">
        <v>2500911.2976000002</v>
      </c>
      <c r="D13" s="487"/>
    </row>
    <row r="14" spans="1:4">
      <c r="A14" s="435">
        <v>8</v>
      </c>
      <c r="B14" s="449" t="s">
        <v>609</v>
      </c>
      <c r="C14" s="663"/>
      <c r="D14" s="435"/>
    </row>
    <row r="15" spans="1:4">
      <c r="A15" s="435">
        <v>9</v>
      </c>
      <c r="B15" s="449" t="s">
        <v>610</v>
      </c>
      <c r="C15" s="663"/>
      <c r="D15" s="435"/>
    </row>
    <row r="16" spans="1:4">
      <c r="A16" s="435">
        <v>10</v>
      </c>
      <c r="B16" s="449" t="s">
        <v>611</v>
      </c>
      <c r="C16" s="663"/>
      <c r="D16" s="487"/>
    </row>
    <row r="17" spans="1:4">
      <c r="A17" s="435">
        <v>11</v>
      </c>
      <c r="B17" s="449" t="s">
        <v>612</v>
      </c>
      <c r="C17" s="663"/>
      <c r="D17" s="435"/>
    </row>
    <row r="18" spans="1:4">
      <c r="A18" s="435">
        <v>12</v>
      </c>
      <c r="B18" s="446" t="s">
        <v>708</v>
      </c>
      <c r="C18" s="663">
        <v>71586.246599999999</v>
      </c>
      <c r="D18" s="487"/>
    </row>
    <row r="19" spans="1:4">
      <c r="A19" s="440">
        <v>13</v>
      </c>
      <c r="B19" s="475" t="s">
        <v>599</v>
      </c>
      <c r="C19" s="662">
        <v>9539567.5175999999</v>
      </c>
      <c r="D19" s="488"/>
    </row>
    <row r="22" spans="1:4">
      <c r="B22" s="429"/>
    </row>
    <row r="23" spans="1:4">
      <c r="B23" s="430"/>
    </row>
    <row r="24" spans="1:4">
      <c r="B24" s="43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opLeftCell="A10" workbookViewId="0">
      <selection activeCell="C10" sqref="C10:C14"/>
    </sheetView>
  </sheetViews>
  <sheetFormatPr defaultColWidth="9.140625" defaultRowHeight="12.75"/>
  <cols>
    <col min="1" max="1" width="11.85546875" style="438" bestFit="1" customWidth="1"/>
    <col min="2" max="2" width="80.7109375" style="438" customWidth="1"/>
    <col min="3" max="3" width="15.5703125" style="438" customWidth="1"/>
    <col min="4" max="5" width="22.28515625" style="438" customWidth="1"/>
    <col min="6" max="6" width="23.42578125" style="438" customWidth="1"/>
    <col min="7" max="14" width="22.28515625" style="438" customWidth="1"/>
    <col min="15" max="15" width="23.28515625" style="438" bestFit="1" customWidth="1"/>
    <col min="16" max="16" width="21.7109375" style="438" bestFit="1" customWidth="1"/>
    <col min="17" max="19" width="19" style="438" bestFit="1" customWidth="1"/>
    <col min="20" max="20" width="16.140625" style="438" customWidth="1"/>
    <col min="21" max="21" width="21" style="438" customWidth="1"/>
    <col min="22" max="22" width="20" style="438" customWidth="1"/>
    <col min="23" max="16384" width="9.140625" style="438"/>
  </cols>
  <sheetData>
    <row r="1" spans="1:22" ht="13.5">
      <c r="A1" s="429" t="s">
        <v>31</v>
      </c>
      <c r="B1" s="3" t="str">
        <f>'Info '!C2</f>
        <v>JSC Ziraat Bank Georgia</v>
      </c>
    </row>
    <row r="2" spans="1:22" ht="13.5">
      <c r="A2" s="430" t="s">
        <v>32</v>
      </c>
      <c r="B2" s="465">
        <f>'1. key ratios '!B2</f>
        <v>44834</v>
      </c>
      <c r="C2" s="468"/>
    </row>
    <row r="3" spans="1:22">
      <c r="A3" s="431" t="s">
        <v>613</v>
      </c>
    </row>
    <row r="5" spans="1:22" ht="15" customHeight="1">
      <c r="A5" s="742" t="s">
        <v>538</v>
      </c>
      <c r="B5" s="744"/>
      <c r="C5" s="759" t="s">
        <v>614</v>
      </c>
      <c r="D5" s="760"/>
      <c r="E5" s="760"/>
      <c r="F5" s="760"/>
      <c r="G5" s="760"/>
      <c r="H5" s="760"/>
      <c r="I5" s="760"/>
      <c r="J5" s="760"/>
      <c r="K5" s="760"/>
      <c r="L5" s="760"/>
      <c r="M5" s="760"/>
      <c r="N5" s="760"/>
      <c r="O5" s="760"/>
      <c r="P5" s="760"/>
      <c r="Q5" s="760"/>
      <c r="R5" s="760"/>
      <c r="S5" s="760"/>
      <c r="T5" s="760"/>
      <c r="U5" s="761"/>
      <c r="V5" s="476"/>
    </row>
    <row r="6" spans="1:22">
      <c r="A6" s="757"/>
      <c r="B6" s="758"/>
      <c r="C6" s="762" t="s">
        <v>109</v>
      </c>
      <c r="D6" s="764" t="s">
        <v>615</v>
      </c>
      <c r="E6" s="764"/>
      <c r="F6" s="749"/>
      <c r="G6" s="765" t="s">
        <v>616</v>
      </c>
      <c r="H6" s="766"/>
      <c r="I6" s="766"/>
      <c r="J6" s="766"/>
      <c r="K6" s="767"/>
      <c r="L6" s="464"/>
      <c r="M6" s="768" t="s">
        <v>617</v>
      </c>
      <c r="N6" s="768"/>
      <c r="O6" s="749"/>
      <c r="P6" s="749"/>
      <c r="Q6" s="749"/>
      <c r="R6" s="749"/>
      <c r="S6" s="749"/>
      <c r="T6" s="749"/>
      <c r="U6" s="749"/>
      <c r="V6" s="464"/>
    </row>
    <row r="7" spans="1:22" ht="25.5">
      <c r="A7" s="745"/>
      <c r="B7" s="747"/>
      <c r="C7" s="763"/>
      <c r="D7" s="477"/>
      <c r="E7" s="470" t="s">
        <v>618</v>
      </c>
      <c r="F7" s="470" t="s">
        <v>619</v>
      </c>
      <c r="G7" s="468"/>
      <c r="H7" s="470" t="s">
        <v>618</v>
      </c>
      <c r="I7" s="470" t="s">
        <v>620</v>
      </c>
      <c r="J7" s="470" t="s">
        <v>621</v>
      </c>
      <c r="K7" s="470" t="s">
        <v>622</v>
      </c>
      <c r="L7" s="463"/>
      <c r="M7" s="458" t="s">
        <v>623</v>
      </c>
      <c r="N7" s="470" t="s">
        <v>621</v>
      </c>
      <c r="O7" s="470" t="s">
        <v>624</v>
      </c>
      <c r="P7" s="470" t="s">
        <v>625</v>
      </c>
      <c r="Q7" s="470" t="s">
        <v>626</v>
      </c>
      <c r="R7" s="470" t="s">
        <v>627</v>
      </c>
      <c r="S7" s="470" t="s">
        <v>628</v>
      </c>
      <c r="T7" s="478" t="s">
        <v>629</v>
      </c>
      <c r="U7" s="470" t="s">
        <v>630</v>
      </c>
      <c r="V7" s="476"/>
    </row>
    <row r="8" spans="1:22">
      <c r="A8" s="479">
        <v>1</v>
      </c>
      <c r="B8" s="440" t="s">
        <v>631</v>
      </c>
      <c r="C8" s="814">
        <f>SUM(C9:C14)</f>
        <v>101510959.8115</v>
      </c>
      <c r="D8" s="815">
        <f t="shared" ref="D8:U8" si="0">SUM(D9:D14)</f>
        <v>84873149.293500006</v>
      </c>
      <c r="E8" s="816">
        <f t="shared" si="0"/>
        <v>302903.81030000001</v>
      </c>
      <c r="F8" s="816">
        <f t="shared" si="0"/>
        <v>0</v>
      </c>
      <c r="G8" s="816">
        <f t="shared" si="0"/>
        <v>7100376.8665000005</v>
      </c>
      <c r="H8" s="816">
        <f t="shared" si="0"/>
        <v>0</v>
      </c>
      <c r="I8" s="816">
        <f t="shared" si="0"/>
        <v>0</v>
      </c>
      <c r="J8" s="816">
        <f t="shared" si="0"/>
        <v>0</v>
      </c>
      <c r="K8" s="816">
        <f t="shared" si="0"/>
        <v>0</v>
      </c>
      <c r="L8" s="816">
        <f t="shared" si="0"/>
        <v>9537433.6514999997</v>
      </c>
      <c r="M8" s="816">
        <f t="shared" si="0"/>
        <v>2002488.7731000001</v>
      </c>
      <c r="N8" s="816">
        <f t="shared" si="0"/>
        <v>146978.06289999999</v>
      </c>
      <c r="O8" s="816">
        <f t="shared" si="0"/>
        <v>14306.960000000001</v>
      </c>
      <c r="P8" s="816">
        <f t="shared" si="0"/>
        <v>432730.02</v>
      </c>
      <c r="Q8" s="816">
        <f t="shared" si="0"/>
        <v>453839.39490000001</v>
      </c>
      <c r="R8" s="816">
        <f t="shared" si="0"/>
        <v>0</v>
      </c>
      <c r="S8" s="816">
        <f t="shared" si="0"/>
        <v>0</v>
      </c>
      <c r="T8" s="816">
        <f t="shared" si="0"/>
        <v>0</v>
      </c>
      <c r="U8" s="816">
        <f t="shared" si="0"/>
        <v>13048.03</v>
      </c>
      <c r="V8" s="441"/>
    </row>
    <row r="9" spans="1:22">
      <c r="A9" s="435">
        <v>1.1000000000000001</v>
      </c>
      <c r="B9" s="460" t="s">
        <v>632</v>
      </c>
      <c r="C9" s="817"/>
      <c r="D9" s="817"/>
      <c r="E9" s="817"/>
      <c r="F9" s="817"/>
      <c r="G9" s="817"/>
      <c r="H9" s="817"/>
      <c r="I9" s="817"/>
      <c r="J9" s="817"/>
      <c r="K9" s="817"/>
      <c r="L9" s="817"/>
      <c r="M9" s="817"/>
      <c r="N9" s="817"/>
      <c r="O9" s="817"/>
      <c r="P9" s="817"/>
      <c r="Q9" s="817"/>
      <c r="R9" s="817"/>
      <c r="S9" s="817"/>
      <c r="T9" s="817"/>
      <c r="U9" s="817"/>
      <c r="V9" s="441"/>
    </row>
    <row r="10" spans="1:22">
      <c r="A10" s="435">
        <v>1.2</v>
      </c>
      <c r="B10" s="460" t="s">
        <v>633</v>
      </c>
      <c r="C10" s="817"/>
      <c r="D10" s="817"/>
      <c r="E10" s="817"/>
      <c r="F10" s="817"/>
      <c r="G10" s="817"/>
      <c r="H10" s="817"/>
      <c r="I10" s="817"/>
      <c r="J10" s="817"/>
      <c r="K10" s="817"/>
      <c r="L10" s="817"/>
      <c r="M10" s="817"/>
      <c r="N10" s="817"/>
      <c r="O10" s="817"/>
      <c r="P10" s="817"/>
      <c r="Q10" s="817"/>
      <c r="R10" s="817"/>
      <c r="S10" s="817"/>
      <c r="T10" s="817"/>
      <c r="U10" s="817"/>
      <c r="V10" s="441"/>
    </row>
    <row r="11" spans="1:22">
      <c r="A11" s="435">
        <v>1.3</v>
      </c>
      <c r="B11" s="460" t="s">
        <v>634</v>
      </c>
      <c r="C11" s="820">
        <v>5000000</v>
      </c>
      <c r="D11" s="820">
        <v>5000000</v>
      </c>
      <c r="E11" s="817"/>
      <c r="F11" s="817"/>
      <c r="G11" s="817"/>
      <c r="H11" s="817"/>
      <c r="I11" s="817"/>
      <c r="J11" s="817"/>
      <c r="K11" s="817"/>
      <c r="L11" s="817"/>
      <c r="M11" s="817"/>
      <c r="N11" s="817"/>
      <c r="O11" s="817"/>
      <c r="P11" s="817"/>
      <c r="Q11" s="817"/>
      <c r="R11" s="817"/>
      <c r="S11" s="817"/>
      <c r="T11" s="817"/>
      <c r="U11" s="817"/>
      <c r="V11" s="441"/>
    </row>
    <row r="12" spans="1:22">
      <c r="A12" s="435">
        <v>1.4</v>
      </c>
      <c r="B12" s="460" t="s">
        <v>635</v>
      </c>
      <c r="C12" s="820"/>
      <c r="D12" s="820"/>
      <c r="E12" s="817"/>
      <c r="F12" s="817"/>
      <c r="G12" s="817"/>
      <c r="H12" s="817"/>
      <c r="I12" s="817"/>
      <c r="J12" s="817"/>
      <c r="K12" s="817"/>
      <c r="L12" s="817"/>
      <c r="M12" s="817"/>
      <c r="N12" s="817"/>
      <c r="O12" s="817"/>
      <c r="P12" s="817"/>
      <c r="Q12" s="817"/>
      <c r="R12" s="817"/>
      <c r="S12" s="817"/>
      <c r="T12" s="817"/>
      <c r="U12" s="817"/>
      <c r="V12" s="441"/>
    </row>
    <row r="13" spans="1:22">
      <c r="A13" s="435">
        <v>1.5</v>
      </c>
      <c r="B13" s="460" t="s">
        <v>636</v>
      </c>
      <c r="C13" s="820">
        <v>79460320.873400003</v>
      </c>
      <c r="D13" s="820">
        <v>66978244.730800003</v>
      </c>
      <c r="E13" s="817">
        <v>302903.81030000001</v>
      </c>
      <c r="F13" s="817"/>
      <c r="G13" s="817">
        <v>4956730.1500000004</v>
      </c>
      <c r="H13" s="817"/>
      <c r="I13" s="817"/>
      <c r="J13" s="817"/>
      <c r="K13" s="817"/>
      <c r="L13" s="817">
        <v>7525345.9926000005</v>
      </c>
      <c r="M13" s="817">
        <v>1805319.09</v>
      </c>
      <c r="N13" s="817">
        <v>57211.812700000002</v>
      </c>
      <c r="O13" s="817">
        <v>12258.93</v>
      </c>
      <c r="P13" s="817"/>
      <c r="Q13" s="817">
        <v>229401.70240000001</v>
      </c>
      <c r="R13" s="817"/>
      <c r="S13" s="817"/>
      <c r="T13" s="817"/>
      <c r="U13" s="817"/>
      <c r="V13" s="441"/>
    </row>
    <row r="14" spans="1:22">
      <c r="A14" s="435">
        <v>1.6</v>
      </c>
      <c r="B14" s="460" t="s">
        <v>637</v>
      </c>
      <c r="C14" s="820">
        <v>17050638.938099999</v>
      </c>
      <c r="D14" s="820">
        <v>12894904.5627</v>
      </c>
      <c r="E14" s="817"/>
      <c r="F14" s="817"/>
      <c r="G14" s="817">
        <v>2143646.7165000001</v>
      </c>
      <c r="H14" s="817"/>
      <c r="I14" s="817"/>
      <c r="J14" s="817"/>
      <c r="K14" s="817"/>
      <c r="L14" s="817">
        <v>2012087.6588999999</v>
      </c>
      <c r="M14" s="817">
        <v>197169.68309999999</v>
      </c>
      <c r="N14" s="817">
        <v>89766.250199999995</v>
      </c>
      <c r="O14" s="817">
        <v>2048.0300000000002</v>
      </c>
      <c r="P14" s="817">
        <v>432730.02</v>
      </c>
      <c r="Q14" s="817">
        <v>224437.6925</v>
      </c>
      <c r="R14" s="817"/>
      <c r="S14" s="817"/>
      <c r="T14" s="817"/>
      <c r="U14" s="817">
        <v>13048.03</v>
      </c>
      <c r="V14" s="441"/>
    </row>
    <row r="15" spans="1:22">
      <c r="A15" s="479">
        <v>2</v>
      </c>
      <c r="B15" s="440" t="s">
        <v>638</v>
      </c>
      <c r="C15" s="816">
        <f>SUM(C16:C21)</f>
        <v>0</v>
      </c>
      <c r="D15" s="816">
        <f t="shared" ref="D15:U15" si="1">SUM(D16:D21)</f>
        <v>0</v>
      </c>
      <c r="E15" s="816">
        <f t="shared" si="1"/>
        <v>0</v>
      </c>
      <c r="F15" s="816">
        <f t="shared" si="1"/>
        <v>0</v>
      </c>
      <c r="G15" s="816">
        <f t="shared" si="1"/>
        <v>0</v>
      </c>
      <c r="H15" s="816">
        <f t="shared" si="1"/>
        <v>0</v>
      </c>
      <c r="I15" s="816">
        <f t="shared" si="1"/>
        <v>0</v>
      </c>
      <c r="J15" s="816">
        <f t="shared" si="1"/>
        <v>0</v>
      </c>
      <c r="K15" s="816">
        <f t="shared" si="1"/>
        <v>0</v>
      </c>
      <c r="L15" s="816">
        <f t="shared" si="1"/>
        <v>0</v>
      </c>
      <c r="M15" s="816">
        <f t="shared" si="1"/>
        <v>0</v>
      </c>
      <c r="N15" s="816">
        <f t="shared" si="1"/>
        <v>0</v>
      </c>
      <c r="O15" s="816">
        <f t="shared" si="1"/>
        <v>0</v>
      </c>
      <c r="P15" s="816">
        <f t="shared" si="1"/>
        <v>0</v>
      </c>
      <c r="Q15" s="816">
        <f t="shared" si="1"/>
        <v>0</v>
      </c>
      <c r="R15" s="816">
        <f t="shared" si="1"/>
        <v>0</v>
      </c>
      <c r="S15" s="816">
        <f t="shared" si="1"/>
        <v>0</v>
      </c>
      <c r="T15" s="816">
        <f t="shared" si="1"/>
        <v>0</v>
      </c>
      <c r="U15" s="816">
        <f t="shared" si="1"/>
        <v>0</v>
      </c>
      <c r="V15" s="441"/>
    </row>
    <row r="16" spans="1:22">
      <c r="A16" s="435">
        <v>2.1</v>
      </c>
      <c r="B16" s="460" t="s">
        <v>632</v>
      </c>
      <c r="C16" s="817"/>
      <c r="D16" s="818"/>
      <c r="E16" s="818"/>
      <c r="F16" s="818"/>
      <c r="G16" s="818"/>
      <c r="H16" s="818"/>
      <c r="I16" s="818"/>
      <c r="J16" s="818"/>
      <c r="K16" s="818"/>
      <c r="L16" s="818"/>
      <c r="M16" s="818"/>
      <c r="N16" s="818"/>
      <c r="O16" s="818"/>
      <c r="P16" s="818"/>
      <c r="Q16" s="818"/>
      <c r="R16" s="818"/>
      <c r="S16" s="818"/>
      <c r="T16" s="818"/>
      <c r="U16" s="818"/>
      <c r="V16" s="441"/>
    </row>
    <row r="17" spans="1:22">
      <c r="A17" s="435">
        <v>2.2000000000000002</v>
      </c>
      <c r="B17" s="460" t="s">
        <v>633</v>
      </c>
      <c r="C17" s="817"/>
      <c r="D17" s="818"/>
      <c r="E17" s="818"/>
      <c r="F17" s="818"/>
      <c r="G17" s="818"/>
      <c r="H17" s="818"/>
      <c r="I17" s="818"/>
      <c r="J17" s="818"/>
      <c r="K17" s="818"/>
      <c r="L17" s="818"/>
      <c r="M17" s="818"/>
      <c r="N17" s="818"/>
      <c r="O17" s="818"/>
      <c r="P17" s="818"/>
      <c r="Q17" s="818"/>
      <c r="R17" s="818"/>
      <c r="S17" s="818"/>
      <c r="T17" s="818"/>
      <c r="U17" s="818"/>
      <c r="V17" s="441"/>
    </row>
    <row r="18" spans="1:22">
      <c r="A18" s="435">
        <v>2.2999999999999998</v>
      </c>
      <c r="B18" s="460" t="s">
        <v>634</v>
      </c>
      <c r="C18" s="817"/>
      <c r="D18" s="818"/>
      <c r="E18" s="818"/>
      <c r="F18" s="818"/>
      <c r="G18" s="818"/>
      <c r="H18" s="818"/>
      <c r="I18" s="818"/>
      <c r="J18" s="818"/>
      <c r="K18" s="818"/>
      <c r="L18" s="818"/>
      <c r="M18" s="818"/>
      <c r="N18" s="818"/>
      <c r="O18" s="818"/>
      <c r="P18" s="818"/>
      <c r="Q18" s="818"/>
      <c r="R18" s="818"/>
      <c r="S18" s="818"/>
      <c r="T18" s="818"/>
      <c r="U18" s="818"/>
      <c r="V18" s="441"/>
    </row>
    <row r="19" spans="1:22">
      <c r="A19" s="435">
        <v>2.4</v>
      </c>
      <c r="B19" s="460" t="s">
        <v>635</v>
      </c>
      <c r="C19" s="817"/>
      <c r="D19" s="818"/>
      <c r="E19" s="818"/>
      <c r="F19" s="818"/>
      <c r="G19" s="818"/>
      <c r="H19" s="818"/>
      <c r="I19" s="818"/>
      <c r="J19" s="818"/>
      <c r="K19" s="818"/>
      <c r="L19" s="818"/>
      <c r="M19" s="818"/>
      <c r="N19" s="818"/>
      <c r="O19" s="818"/>
      <c r="P19" s="818"/>
      <c r="Q19" s="818"/>
      <c r="R19" s="818"/>
      <c r="S19" s="818"/>
      <c r="T19" s="818"/>
      <c r="U19" s="818"/>
      <c r="V19" s="441"/>
    </row>
    <row r="20" spans="1:22">
      <c r="A20" s="435">
        <v>2.5</v>
      </c>
      <c r="B20" s="460" t="s">
        <v>636</v>
      </c>
      <c r="C20" s="817"/>
      <c r="D20" s="818"/>
      <c r="E20" s="818"/>
      <c r="F20" s="818"/>
      <c r="G20" s="818"/>
      <c r="H20" s="818"/>
      <c r="I20" s="818"/>
      <c r="J20" s="818"/>
      <c r="K20" s="818"/>
      <c r="L20" s="818"/>
      <c r="M20" s="818"/>
      <c r="N20" s="818"/>
      <c r="O20" s="818"/>
      <c r="P20" s="818"/>
      <c r="Q20" s="818"/>
      <c r="R20" s="818"/>
      <c r="S20" s="818"/>
      <c r="T20" s="818"/>
      <c r="U20" s="818"/>
      <c r="V20" s="441"/>
    </row>
    <row r="21" spans="1:22">
      <c r="A21" s="435">
        <v>2.6</v>
      </c>
      <c r="B21" s="460" t="s">
        <v>637</v>
      </c>
      <c r="C21" s="817"/>
      <c r="D21" s="818"/>
      <c r="E21" s="818"/>
      <c r="F21" s="818"/>
      <c r="G21" s="818"/>
      <c r="H21" s="818"/>
      <c r="I21" s="818"/>
      <c r="J21" s="818"/>
      <c r="K21" s="818"/>
      <c r="L21" s="818"/>
      <c r="M21" s="818"/>
      <c r="N21" s="818"/>
      <c r="O21" s="818"/>
      <c r="P21" s="818"/>
      <c r="Q21" s="818"/>
      <c r="R21" s="818"/>
      <c r="S21" s="818"/>
      <c r="T21" s="818"/>
      <c r="U21" s="818"/>
      <c r="V21" s="441"/>
    </row>
    <row r="22" spans="1:22">
      <c r="A22" s="479">
        <v>3</v>
      </c>
      <c r="B22" s="440" t="s">
        <v>693</v>
      </c>
      <c r="C22" s="814">
        <f>SUM(C23:C28)</f>
        <v>20825521.6842</v>
      </c>
      <c r="D22" s="814">
        <f>SUM(D23:D28)</f>
        <v>13185199.3892</v>
      </c>
      <c r="E22" s="819"/>
      <c r="F22" s="819"/>
      <c r="G22" s="816">
        <f>SUM(G23:G28)</f>
        <v>0</v>
      </c>
      <c r="H22" s="819"/>
      <c r="I22" s="819"/>
      <c r="J22" s="819"/>
      <c r="K22" s="819"/>
      <c r="L22" s="816">
        <f>SUM(L23:L28)</f>
        <v>0</v>
      </c>
      <c r="M22" s="819"/>
      <c r="N22" s="819"/>
      <c r="O22" s="819"/>
      <c r="P22" s="819"/>
      <c r="Q22" s="819"/>
      <c r="R22" s="819"/>
      <c r="S22" s="819"/>
      <c r="T22" s="819"/>
      <c r="U22" s="816">
        <f>SUM(U23:U28)</f>
        <v>0</v>
      </c>
      <c r="V22" s="441"/>
    </row>
    <row r="23" spans="1:22">
      <c r="A23" s="435">
        <v>3.1</v>
      </c>
      <c r="B23" s="460" t="s">
        <v>632</v>
      </c>
      <c r="C23" s="817"/>
      <c r="D23" s="818"/>
      <c r="E23" s="819"/>
      <c r="F23" s="819"/>
      <c r="G23" s="818"/>
      <c r="H23" s="819"/>
      <c r="I23" s="819"/>
      <c r="J23" s="819"/>
      <c r="K23" s="819"/>
      <c r="L23" s="818"/>
      <c r="M23" s="819"/>
      <c r="N23" s="819"/>
      <c r="O23" s="819"/>
      <c r="P23" s="819"/>
      <c r="Q23" s="819"/>
      <c r="R23" s="819"/>
      <c r="S23" s="819"/>
      <c r="T23" s="819"/>
      <c r="U23" s="818"/>
      <c r="V23" s="441"/>
    </row>
    <row r="24" spans="1:22">
      <c r="A24" s="435">
        <v>3.2</v>
      </c>
      <c r="B24" s="460" t="s">
        <v>633</v>
      </c>
      <c r="C24" s="817"/>
      <c r="D24" s="818"/>
      <c r="E24" s="819"/>
      <c r="F24" s="819"/>
      <c r="G24" s="818"/>
      <c r="H24" s="819"/>
      <c r="I24" s="819"/>
      <c r="J24" s="819"/>
      <c r="K24" s="819"/>
      <c r="L24" s="818"/>
      <c r="M24" s="819"/>
      <c r="N24" s="819"/>
      <c r="O24" s="819"/>
      <c r="P24" s="819"/>
      <c r="Q24" s="819"/>
      <c r="R24" s="819"/>
      <c r="S24" s="819"/>
      <c r="T24" s="819"/>
      <c r="U24" s="818"/>
      <c r="V24" s="441"/>
    </row>
    <row r="25" spans="1:22">
      <c r="A25" s="435">
        <v>3.3</v>
      </c>
      <c r="B25" s="460" t="s">
        <v>634</v>
      </c>
      <c r="C25" s="817">
        <v>6891867.5662000002</v>
      </c>
      <c r="D25" s="818">
        <v>6891867.5662000002</v>
      </c>
      <c r="E25" s="819"/>
      <c r="F25" s="819"/>
      <c r="G25" s="818"/>
      <c r="H25" s="819"/>
      <c r="I25" s="819"/>
      <c r="J25" s="819"/>
      <c r="K25" s="819"/>
      <c r="L25" s="818"/>
      <c r="M25" s="819"/>
      <c r="N25" s="819"/>
      <c r="O25" s="819"/>
      <c r="P25" s="819"/>
      <c r="Q25" s="819"/>
      <c r="R25" s="819"/>
      <c r="S25" s="819"/>
      <c r="T25" s="819"/>
      <c r="U25" s="818"/>
      <c r="V25" s="441"/>
    </row>
    <row r="26" spans="1:22">
      <c r="A26" s="435">
        <v>3.4</v>
      </c>
      <c r="B26" s="460" t="s">
        <v>635</v>
      </c>
      <c r="C26" s="817"/>
      <c r="D26" s="818"/>
      <c r="E26" s="819"/>
      <c r="F26" s="819"/>
      <c r="G26" s="818"/>
      <c r="H26" s="819"/>
      <c r="I26" s="819"/>
      <c r="J26" s="819"/>
      <c r="K26" s="819"/>
      <c r="L26" s="818"/>
      <c r="M26" s="819"/>
      <c r="N26" s="819"/>
      <c r="O26" s="819"/>
      <c r="P26" s="819"/>
      <c r="Q26" s="819"/>
      <c r="R26" s="819"/>
      <c r="S26" s="819"/>
      <c r="T26" s="819"/>
      <c r="U26" s="818"/>
      <c r="V26" s="441"/>
    </row>
    <row r="27" spans="1:22">
      <c r="A27" s="435">
        <v>3.5</v>
      </c>
      <c r="B27" s="460" t="s">
        <v>636</v>
      </c>
      <c r="C27" s="817">
        <v>13490272.4254</v>
      </c>
      <c r="D27" s="818">
        <v>6273331.8229999999</v>
      </c>
      <c r="E27" s="819"/>
      <c r="F27" s="819"/>
      <c r="G27" s="818"/>
      <c r="H27" s="819"/>
      <c r="I27" s="819"/>
      <c r="J27" s="819"/>
      <c r="K27" s="819"/>
      <c r="L27" s="818"/>
      <c r="M27" s="819"/>
      <c r="N27" s="819"/>
      <c r="O27" s="819"/>
      <c r="P27" s="819"/>
      <c r="Q27" s="819"/>
      <c r="R27" s="819"/>
      <c r="S27" s="819"/>
      <c r="T27" s="819"/>
      <c r="U27" s="818"/>
      <c r="V27" s="441"/>
    </row>
    <row r="28" spans="1:22">
      <c r="A28" s="435">
        <v>3.6</v>
      </c>
      <c r="B28" s="460" t="s">
        <v>637</v>
      </c>
      <c r="C28" s="817">
        <v>443381.69260000001</v>
      </c>
      <c r="D28" s="818">
        <v>20000</v>
      </c>
      <c r="E28" s="819"/>
      <c r="F28" s="819"/>
      <c r="G28" s="818"/>
      <c r="H28" s="819"/>
      <c r="I28" s="819"/>
      <c r="J28" s="819"/>
      <c r="K28" s="819"/>
      <c r="L28" s="818"/>
      <c r="M28" s="819"/>
      <c r="N28" s="819"/>
      <c r="O28" s="819"/>
      <c r="P28" s="819"/>
      <c r="Q28" s="819"/>
      <c r="R28" s="819"/>
      <c r="S28" s="819"/>
      <c r="T28" s="819"/>
      <c r="U28" s="818"/>
      <c r="V28" s="441"/>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A4" workbookViewId="0">
      <selection activeCell="C8" sqref="C8:T22"/>
    </sheetView>
  </sheetViews>
  <sheetFormatPr defaultColWidth="9.140625" defaultRowHeight="12.75"/>
  <cols>
    <col min="1" max="1" width="11.85546875" style="438" bestFit="1" customWidth="1"/>
    <col min="2" max="2" width="90.28515625" style="438" bestFit="1" customWidth="1"/>
    <col min="3" max="3" width="19.5703125" style="438" customWidth="1"/>
    <col min="4" max="4" width="21.140625" style="438" customWidth="1"/>
    <col min="5" max="5" width="17.140625" style="438" customWidth="1"/>
    <col min="6" max="6" width="22.28515625" style="438" customWidth="1"/>
    <col min="7" max="7" width="19.28515625" style="438" customWidth="1"/>
    <col min="8" max="8" width="17.140625" style="438" customWidth="1"/>
    <col min="9" max="14" width="22.28515625" style="438" customWidth="1"/>
    <col min="15" max="15" width="23" style="438" customWidth="1"/>
    <col min="16" max="16" width="21.7109375" style="438" bestFit="1" customWidth="1"/>
    <col min="17" max="19" width="19" style="438" bestFit="1" customWidth="1"/>
    <col min="20" max="20" width="14.7109375" style="438" customWidth="1"/>
    <col min="21" max="21" width="20" style="438" customWidth="1"/>
    <col min="22" max="16384" width="9.140625" style="438"/>
  </cols>
  <sheetData>
    <row r="1" spans="1:21" ht="13.5">
      <c r="A1" s="429" t="s">
        <v>31</v>
      </c>
      <c r="B1" s="3" t="str">
        <f>'Info '!C2</f>
        <v>JSC Ziraat Bank Georgia</v>
      </c>
    </row>
    <row r="2" spans="1:21" ht="13.5">
      <c r="A2" s="430" t="s">
        <v>32</v>
      </c>
      <c r="B2" s="465">
        <f>'1. key ratios '!B2</f>
        <v>44834</v>
      </c>
      <c r="C2" s="465"/>
    </row>
    <row r="3" spans="1:21">
      <c r="A3" s="431" t="s">
        <v>640</v>
      </c>
    </row>
    <row r="5" spans="1:21" ht="13.5" customHeight="1">
      <c r="A5" s="769" t="s">
        <v>641</v>
      </c>
      <c r="B5" s="770"/>
      <c r="C5" s="778" t="s">
        <v>642</v>
      </c>
      <c r="D5" s="779"/>
      <c r="E5" s="779"/>
      <c r="F5" s="779"/>
      <c r="G5" s="779"/>
      <c r="H5" s="779"/>
      <c r="I5" s="779"/>
      <c r="J5" s="779"/>
      <c r="K5" s="779"/>
      <c r="L5" s="779"/>
      <c r="M5" s="779"/>
      <c r="N5" s="779"/>
      <c r="O5" s="779"/>
      <c r="P5" s="779"/>
      <c r="Q5" s="779"/>
      <c r="R5" s="779"/>
      <c r="S5" s="779"/>
      <c r="T5" s="780"/>
      <c r="U5" s="476"/>
    </row>
    <row r="6" spans="1:21">
      <c r="A6" s="771"/>
      <c r="B6" s="772"/>
      <c r="C6" s="762" t="s">
        <v>109</v>
      </c>
      <c r="D6" s="775" t="s">
        <v>643</v>
      </c>
      <c r="E6" s="775"/>
      <c r="F6" s="776"/>
      <c r="G6" s="777" t="s">
        <v>644</v>
      </c>
      <c r="H6" s="775"/>
      <c r="I6" s="775"/>
      <c r="J6" s="775"/>
      <c r="K6" s="776"/>
      <c r="L6" s="765" t="s">
        <v>645</v>
      </c>
      <c r="M6" s="766"/>
      <c r="N6" s="766"/>
      <c r="O6" s="766"/>
      <c r="P6" s="766"/>
      <c r="Q6" s="766"/>
      <c r="R6" s="766"/>
      <c r="S6" s="766"/>
      <c r="T6" s="767"/>
      <c r="U6" s="464"/>
    </row>
    <row r="7" spans="1:21">
      <c r="A7" s="773"/>
      <c r="B7" s="774"/>
      <c r="C7" s="763"/>
      <c r="E7" s="458" t="s">
        <v>618</v>
      </c>
      <c r="F7" s="470" t="s">
        <v>619</v>
      </c>
      <c r="H7" s="458" t="s">
        <v>618</v>
      </c>
      <c r="I7" s="470" t="s">
        <v>620</v>
      </c>
      <c r="J7" s="470" t="s">
        <v>621</v>
      </c>
      <c r="K7" s="470" t="s">
        <v>622</v>
      </c>
      <c r="L7" s="480"/>
      <c r="M7" s="458" t="s">
        <v>623</v>
      </c>
      <c r="N7" s="470" t="s">
        <v>621</v>
      </c>
      <c r="O7" s="470" t="s">
        <v>624</v>
      </c>
      <c r="P7" s="470" t="s">
        <v>625</v>
      </c>
      <c r="Q7" s="470" t="s">
        <v>626</v>
      </c>
      <c r="R7" s="470" t="s">
        <v>627</v>
      </c>
      <c r="S7" s="470" t="s">
        <v>628</v>
      </c>
      <c r="T7" s="478" t="s">
        <v>629</v>
      </c>
      <c r="U7" s="476"/>
    </row>
    <row r="8" spans="1:21">
      <c r="A8" s="480">
        <v>1</v>
      </c>
      <c r="B8" s="475" t="s">
        <v>631</v>
      </c>
      <c r="C8" s="669">
        <v>101510959.8115</v>
      </c>
      <c r="D8" s="662">
        <v>84873149.293500006</v>
      </c>
      <c r="E8" s="662">
        <v>302903.81030000001</v>
      </c>
      <c r="F8" s="662"/>
      <c r="G8" s="662">
        <v>7100376.8664999995</v>
      </c>
      <c r="H8" s="662"/>
      <c r="I8" s="662"/>
      <c r="J8" s="662"/>
      <c r="K8" s="662"/>
      <c r="L8" s="662">
        <v>9537433.6514999997</v>
      </c>
      <c r="M8" s="662">
        <v>2002488.7731000001</v>
      </c>
      <c r="N8" s="662">
        <v>146978.06289999999</v>
      </c>
      <c r="O8" s="662">
        <v>14306.96</v>
      </c>
      <c r="P8" s="662">
        <v>432730.02</v>
      </c>
      <c r="Q8" s="662">
        <v>453839.39490000001</v>
      </c>
      <c r="R8" s="662"/>
      <c r="S8" s="662"/>
      <c r="T8" s="662"/>
      <c r="U8" s="441"/>
    </row>
    <row r="9" spans="1:21">
      <c r="A9" s="460">
        <v>1.1000000000000001</v>
      </c>
      <c r="B9" s="460" t="s">
        <v>646</v>
      </c>
      <c r="C9" s="670">
        <v>91278655.109599993</v>
      </c>
      <c r="D9" s="663">
        <v>74653892.621600002</v>
      </c>
      <c r="E9" s="663">
        <v>302903.81030000001</v>
      </c>
      <c r="F9" s="663"/>
      <c r="G9" s="663">
        <v>7100376.8664999995</v>
      </c>
      <c r="H9" s="663"/>
      <c r="I9" s="663"/>
      <c r="J9" s="663"/>
      <c r="K9" s="663"/>
      <c r="L9" s="663">
        <v>9524385.6215000004</v>
      </c>
      <c r="M9" s="663">
        <v>2002488.7731000001</v>
      </c>
      <c r="N9" s="663">
        <v>146978.06289999999</v>
      </c>
      <c r="O9" s="663">
        <v>12258.93</v>
      </c>
      <c r="P9" s="663">
        <v>421730.02</v>
      </c>
      <c r="Q9" s="663">
        <v>453839.39490000001</v>
      </c>
      <c r="R9" s="663"/>
      <c r="S9" s="663"/>
      <c r="T9" s="663"/>
      <c r="U9" s="441"/>
    </row>
    <row r="10" spans="1:21">
      <c r="A10" s="481" t="s">
        <v>15</v>
      </c>
      <c r="B10" s="481" t="s">
        <v>647</v>
      </c>
      <c r="C10" s="671">
        <v>86278655.109599993</v>
      </c>
      <c r="D10" s="663">
        <v>69653892.621600002</v>
      </c>
      <c r="E10" s="663">
        <v>302903.81030000001</v>
      </c>
      <c r="F10" s="663"/>
      <c r="G10" s="663">
        <v>7100376.8664999995</v>
      </c>
      <c r="H10" s="663"/>
      <c r="I10" s="663"/>
      <c r="J10" s="663"/>
      <c r="K10" s="663"/>
      <c r="L10" s="663">
        <v>9524385.6215000004</v>
      </c>
      <c r="M10" s="663">
        <v>2002488.7731000001</v>
      </c>
      <c r="N10" s="663">
        <v>146978.06289999999</v>
      </c>
      <c r="O10" s="663">
        <v>12258.93</v>
      </c>
      <c r="P10" s="663">
        <v>421730.02</v>
      </c>
      <c r="Q10" s="663">
        <v>453839.39490000001</v>
      </c>
      <c r="R10" s="663"/>
      <c r="S10" s="663"/>
      <c r="T10" s="663"/>
      <c r="U10" s="441"/>
    </row>
    <row r="11" spans="1:21">
      <c r="A11" s="450" t="s">
        <v>648</v>
      </c>
      <c r="B11" s="450" t="s">
        <v>649</v>
      </c>
      <c r="C11" s="672">
        <v>44964185.032399997</v>
      </c>
      <c r="D11" s="663">
        <v>37507680.448299997</v>
      </c>
      <c r="E11" s="663">
        <v>150000</v>
      </c>
      <c r="F11" s="663"/>
      <c r="G11" s="663">
        <v>948933.7219</v>
      </c>
      <c r="H11" s="663"/>
      <c r="I11" s="663"/>
      <c r="J11" s="663"/>
      <c r="K11" s="663"/>
      <c r="L11" s="663">
        <v>6507570.8622000003</v>
      </c>
      <c r="M11" s="663">
        <v>192770.8</v>
      </c>
      <c r="N11" s="663">
        <v>83335.0527</v>
      </c>
      <c r="O11" s="663"/>
      <c r="P11" s="663"/>
      <c r="Q11" s="663">
        <v>274735.81329999998</v>
      </c>
      <c r="R11" s="663"/>
      <c r="S11" s="663"/>
      <c r="T11" s="663"/>
      <c r="U11" s="441"/>
    </row>
    <row r="12" spans="1:21">
      <c r="A12" s="450" t="s">
        <v>650</v>
      </c>
      <c r="B12" s="450" t="s">
        <v>651</v>
      </c>
      <c r="C12" s="672">
        <v>28022829.787900001</v>
      </c>
      <c r="D12" s="663">
        <v>21068155.520399999</v>
      </c>
      <c r="E12" s="663"/>
      <c r="F12" s="663"/>
      <c r="G12" s="663">
        <v>4548305.6546</v>
      </c>
      <c r="H12" s="663"/>
      <c r="I12" s="663"/>
      <c r="J12" s="663"/>
      <c r="K12" s="663"/>
      <c r="L12" s="663">
        <v>2406368.6129000001</v>
      </c>
      <c r="M12" s="663">
        <v>1809717.9731000001</v>
      </c>
      <c r="N12" s="663"/>
      <c r="O12" s="663">
        <v>12258.93</v>
      </c>
      <c r="P12" s="663">
        <v>421730.02</v>
      </c>
      <c r="Q12" s="663">
        <v>58895.382799999999</v>
      </c>
      <c r="R12" s="663"/>
      <c r="S12" s="663"/>
      <c r="T12" s="663"/>
      <c r="U12" s="441"/>
    </row>
    <row r="13" spans="1:21">
      <c r="A13" s="450" t="s">
        <v>652</v>
      </c>
      <c r="B13" s="450" t="s">
        <v>653</v>
      </c>
      <c r="C13" s="672">
        <v>3633041.1535999998</v>
      </c>
      <c r="D13" s="663">
        <v>2163237.1</v>
      </c>
      <c r="E13" s="663">
        <v>152903.81030000001</v>
      </c>
      <c r="F13" s="663"/>
      <c r="G13" s="663">
        <v>1242678.79</v>
      </c>
      <c r="H13" s="663"/>
      <c r="I13" s="663"/>
      <c r="J13" s="663"/>
      <c r="K13" s="663"/>
      <c r="L13" s="663">
        <v>227125.26360000001</v>
      </c>
      <c r="M13" s="663"/>
      <c r="N13" s="663"/>
      <c r="O13" s="663"/>
      <c r="P13" s="663"/>
      <c r="Q13" s="663">
        <v>102092.9436</v>
      </c>
      <c r="R13" s="663"/>
      <c r="S13" s="663"/>
      <c r="T13" s="663"/>
      <c r="U13" s="441"/>
    </row>
    <row r="14" spans="1:21">
      <c r="A14" s="450" t="s">
        <v>654</v>
      </c>
      <c r="B14" s="450" t="s">
        <v>655</v>
      </c>
      <c r="C14" s="672">
        <v>9658599.1357000005</v>
      </c>
      <c r="D14" s="663">
        <v>8914819.5528999995</v>
      </c>
      <c r="E14" s="663"/>
      <c r="F14" s="663"/>
      <c r="G14" s="663">
        <v>360458.7</v>
      </c>
      <c r="H14" s="663"/>
      <c r="I14" s="663"/>
      <c r="J14" s="663"/>
      <c r="K14" s="663"/>
      <c r="L14" s="663">
        <v>383320.88280000002</v>
      </c>
      <c r="M14" s="663"/>
      <c r="N14" s="663">
        <v>63643.010199999997</v>
      </c>
      <c r="O14" s="663"/>
      <c r="P14" s="663"/>
      <c r="Q14" s="663">
        <v>18115.2552</v>
      </c>
      <c r="R14" s="663"/>
      <c r="S14" s="663"/>
      <c r="T14" s="663"/>
      <c r="U14" s="441"/>
    </row>
    <row r="15" spans="1:21">
      <c r="A15" s="451">
        <v>1.2</v>
      </c>
      <c r="B15" s="451" t="s">
        <v>656</v>
      </c>
      <c r="C15" s="673">
        <v>5176464.3962000003</v>
      </c>
      <c r="D15" s="663">
        <v>1493077.9179</v>
      </c>
      <c r="E15" s="663">
        <v>6058.0751</v>
      </c>
      <c r="F15" s="663"/>
      <c r="G15" s="663">
        <v>710037.69900000002</v>
      </c>
      <c r="H15" s="663"/>
      <c r="I15" s="663"/>
      <c r="J15" s="663"/>
      <c r="K15" s="663"/>
      <c r="L15" s="663">
        <v>2973348.7793000001</v>
      </c>
      <c r="M15" s="663">
        <v>600746.64630000002</v>
      </c>
      <c r="N15" s="663">
        <v>55535.807699999998</v>
      </c>
      <c r="O15" s="663">
        <v>6129.47</v>
      </c>
      <c r="P15" s="663">
        <v>126519.01</v>
      </c>
      <c r="Q15" s="663">
        <v>226919.7684</v>
      </c>
      <c r="R15" s="663"/>
      <c r="S15" s="663"/>
      <c r="T15" s="663"/>
      <c r="U15" s="441"/>
    </row>
    <row r="16" spans="1:21">
      <c r="A16" s="482">
        <v>1.3</v>
      </c>
      <c r="B16" s="451" t="s">
        <v>704</v>
      </c>
      <c r="C16" s="674"/>
      <c r="D16" s="674"/>
      <c r="E16" s="674"/>
      <c r="F16" s="674"/>
      <c r="G16" s="674"/>
      <c r="H16" s="674"/>
      <c r="I16" s="674"/>
      <c r="J16" s="674"/>
      <c r="K16" s="674"/>
      <c r="L16" s="674"/>
      <c r="M16" s="674"/>
      <c r="N16" s="674"/>
      <c r="O16" s="674"/>
      <c r="P16" s="674"/>
      <c r="Q16" s="674"/>
      <c r="R16" s="674"/>
      <c r="S16" s="674"/>
      <c r="T16" s="674"/>
      <c r="U16" s="441"/>
    </row>
    <row r="17" spans="1:21">
      <c r="A17" s="454" t="s">
        <v>657</v>
      </c>
      <c r="B17" s="452" t="s">
        <v>658</v>
      </c>
      <c r="C17" s="675">
        <v>90402054.336600006</v>
      </c>
      <c r="D17" s="664">
        <v>73777291.8486</v>
      </c>
      <c r="E17" s="664">
        <v>302903.81030000001</v>
      </c>
      <c r="F17" s="664"/>
      <c r="G17" s="664">
        <v>7100376.8664999995</v>
      </c>
      <c r="H17" s="664"/>
      <c r="I17" s="664"/>
      <c r="J17" s="664"/>
      <c r="K17" s="664"/>
      <c r="L17" s="664">
        <v>9524385.6215000004</v>
      </c>
      <c r="M17" s="664">
        <v>2002488.7731000001</v>
      </c>
      <c r="N17" s="664">
        <v>146978.06289999999</v>
      </c>
      <c r="O17" s="664">
        <v>12258.93</v>
      </c>
      <c r="P17" s="664">
        <v>421730.02</v>
      </c>
      <c r="Q17" s="664">
        <v>453839.39490000001</v>
      </c>
      <c r="R17" s="664"/>
      <c r="S17" s="664"/>
      <c r="T17" s="664"/>
      <c r="U17" s="441"/>
    </row>
    <row r="18" spans="1:21">
      <c r="A18" s="453" t="s">
        <v>659</v>
      </c>
      <c r="B18" s="453" t="s">
        <v>660</v>
      </c>
      <c r="C18" s="676">
        <v>85402054.336600006</v>
      </c>
      <c r="D18" s="664">
        <v>68777291.8486</v>
      </c>
      <c r="E18" s="664">
        <v>302903.81030000001</v>
      </c>
      <c r="F18" s="664"/>
      <c r="G18" s="664">
        <v>7100376.8664999995</v>
      </c>
      <c r="H18" s="664"/>
      <c r="I18" s="664"/>
      <c r="J18" s="664"/>
      <c r="K18" s="664"/>
      <c r="L18" s="664">
        <v>9524385.6215000004</v>
      </c>
      <c r="M18" s="664">
        <v>2002488.7731000001</v>
      </c>
      <c r="N18" s="664">
        <v>146978.06289999999</v>
      </c>
      <c r="O18" s="664">
        <v>12258.93</v>
      </c>
      <c r="P18" s="664">
        <v>421730.02</v>
      </c>
      <c r="Q18" s="664">
        <v>453839.39490000001</v>
      </c>
      <c r="R18" s="664"/>
      <c r="S18" s="664"/>
      <c r="T18" s="664"/>
      <c r="U18" s="441"/>
    </row>
    <row r="19" spans="1:21">
      <c r="A19" s="454" t="s">
        <v>661</v>
      </c>
      <c r="B19" s="454" t="s">
        <v>662</v>
      </c>
      <c r="C19" s="677">
        <v>125851676.50399999</v>
      </c>
      <c r="D19" s="664">
        <v>86988463.144899994</v>
      </c>
      <c r="E19" s="664">
        <v>205741.6335</v>
      </c>
      <c r="F19" s="664"/>
      <c r="G19" s="664">
        <v>2800389.5337</v>
      </c>
      <c r="H19" s="664"/>
      <c r="I19" s="664"/>
      <c r="J19" s="664"/>
      <c r="K19" s="664"/>
      <c r="L19" s="664">
        <v>27386006.9652</v>
      </c>
      <c r="M19" s="664">
        <v>1690888.4269000001</v>
      </c>
      <c r="N19" s="664">
        <v>1145241.0999</v>
      </c>
      <c r="O19" s="664">
        <v>82741.070000000007</v>
      </c>
      <c r="P19" s="664">
        <v>179589.98</v>
      </c>
      <c r="Q19" s="664">
        <v>685911.005</v>
      </c>
      <c r="R19" s="664"/>
      <c r="S19" s="664"/>
      <c r="T19" s="664"/>
      <c r="U19" s="441"/>
    </row>
    <row r="20" spans="1:21">
      <c r="A20" s="453" t="s">
        <v>663</v>
      </c>
      <c r="B20" s="453" t="s">
        <v>660</v>
      </c>
      <c r="C20" s="676">
        <v>125080456.50399999</v>
      </c>
      <c r="D20" s="664">
        <v>86217243.144899994</v>
      </c>
      <c r="E20" s="664">
        <v>205741.6335</v>
      </c>
      <c r="F20" s="664"/>
      <c r="G20" s="664">
        <v>2800389.5337</v>
      </c>
      <c r="H20" s="664"/>
      <c r="I20" s="664"/>
      <c r="J20" s="664"/>
      <c r="K20" s="664"/>
      <c r="L20" s="664">
        <v>27386006.9652</v>
      </c>
      <c r="M20" s="664">
        <v>1690888.4269000001</v>
      </c>
      <c r="N20" s="664">
        <v>1145241.0999</v>
      </c>
      <c r="O20" s="664">
        <v>82741.070000000007</v>
      </c>
      <c r="P20" s="664">
        <v>179589.98</v>
      </c>
      <c r="Q20" s="664">
        <v>685911.005</v>
      </c>
      <c r="R20" s="664"/>
      <c r="S20" s="664"/>
      <c r="T20" s="664"/>
      <c r="U20" s="441"/>
    </row>
    <row r="21" spans="1:21">
      <c r="A21" s="455">
        <v>1.4</v>
      </c>
      <c r="B21" s="456" t="s">
        <v>664</v>
      </c>
      <c r="C21" s="678"/>
      <c r="D21" s="664"/>
      <c r="E21" s="664"/>
      <c r="F21" s="664"/>
      <c r="G21" s="664"/>
      <c r="H21" s="664"/>
      <c r="I21" s="664"/>
      <c r="J21" s="664"/>
      <c r="K21" s="664"/>
      <c r="L21" s="664"/>
      <c r="M21" s="664"/>
      <c r="N21" s="664"/>
      <c r="O21" s="664"/>
      <c r="P21" s="664"/>
      <c r="Q21" s="664"/>
      <c r="R21" s="664"/>
      <c r="S21" s="664"/>
      <c r="T21" s="664"/>
      <c r="U21" s="441"/>
    </row>
    <row r="22" spans="1:21">
      <c r="A22" s="455">
        <v>1.5</v>
      </c>
      <c r="B22" s="456" t="s">
        <v>665</v>
      </c>
      <c r="C22" s="678">
        <v>5000000</v>
      </c>
      <c r="D22" s="664">
        <v>5000000</v>
      </c>
      <c r="E22" s="664"/>
      <c r="F22" s="664"/>
      <c r="G22" s="664"/>
      <c r="H22" s="664"/>
      <c r="I22" s="664"/>
      <c r="J22" s="664"/>
      <c r="K22" s="664"/>
      <c r="L22" s="664"/>
      <c r="M22" s="664"/>
      <c r="N22" s="664"/>
      <c r="O22" s="664"/>
      <c r="P22" s="664"/>
      <c r="Q22" s="664"/>
      <c r="R22" s="664"/>
      <c r="S22" s="664"/>
      <c r="T22" s="664"/>
      <c r="U22" s="441"/>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C14" workbookViewId="0">
      <selection activeCell="C7" sqref="C7:O33"/>
    </sheetView>
  </sheetViews>
  <sheetFormatPr defaultColWidth="9.140625" defaultRowHeight="12.75"/>
  <cols>
    <col min="1" max="1" width="11.85546875" style="438" bestFit="1" customWidth="1"/>
    <col min="2" max="2" width="93.42578125" style="438" customWidth="1"/>
    <col min="3" max="3" width="14.5703125" style="438" customWidth="1"/>
    <col min="4" max="4" width="12" style="438" bestFit="1" customWidth="1"/>
    <col min="5" max="5" width="11.42578125" style="438" customWidth="1"/>
    <col min="6" max="7" width="11.42578125" style="483" customWidth="1"/>
    <col min="8" max="9" width="11.42578125" style="438" customWidth="1"/>
    <col min="10" max="14" width="11.42578125" style="483" customWidth="1"/>
    <col min="15" max="15" width="18.85546875" style="438" bestFit="1" customWidth="1"/>
    <col min="16" max="16384" width="9.140625" style="438"/>
  </cols>
  <sheetData>
    <row r="1" spans="1:15" ht="13.5">
      <c r="A1" s="429" t="s">
        <v>31</v>
      </c>
      <c r="B1" s="3" t="str">
        <f>'Info '!C2</f>
        <v>JSC Ziraat Bank Georgia</v>
      </c>
      <c r="F1" s="438"/>
      <c r="G1" s="438"/>
      <c r="J1" s="438"/>
      <c r="K1" s="438"/>
      <c r="L1" s="438"/>
      <c r="M1" s="438"/>
      <c r="N1" s="438"/>
    </row>
    <row r="2" spans="1:15" ht="13.5">
      <c r="A2" s="430" t="s">
        <v>32</v>
      </c>
      <c r="B2" s="465">
        <f>'1. key ratios '!B2</f>
        <v>44834</v>
      </c>
      <c r="F2" s="438"/>
      <c r="G2" s="438"/>
      <c r="J2" s="438"/>
      <c r="K2" s="438"/>
      <c r="L2" s="438"/>
      <c r="M2" s="438"/>
      <c r="N2" s="438"/>
    </row>
    <row r="3" spans="1:15">
      <c r="A3" s="431" t="s">
        <v>666</v>
      </c>
      <c r="F3" s="438"/>
      <c r="G3" s="438"/>
      <c r="J3" s="438"/>
      <c r="K3" s="438"/>
      <c r="L3" s="438"/>
      <c r="M3" s="438"/>
      <c r="N3" s="438"/>
    </row>
    <row r="4" spans="1:15">
      <c r="F4" s="438"/>
      <c r="G4" s="438"/>
      <c r="J4" s="438"/>
      <c r="K4" s="438"/>
      <c r="L4" s="438"/>
      <c r="M4" s="438"/>
      <c r="N4" s="438"/>
    </row>
    <row r="5" spans="1:15" ht="46.5" customHeight="1">
      <c r="A5" s="736" t="s">
        <v>692</v>
      </c>
      <c r="B5" s="737"/>
      <c r="C5" s="781" t="s">
        <v>667</v>
      </c>
      <c r="D5" s="782"/>
      <c r="E5" s="782"/>
      <c r="F5" s="782"/>
      <c r="G5" s="782"/>
      <c r="H5" s="783"/>
      <c r="I5" s="781" t="s">
        <v>668</v>
      </c>
      <c r="J5" s="784"/>
      <c r="K5" s="784"/>
      <c r="L5" s="784"/>
      <c r="M5" s="784"/>
      <c r="N5" s="785"/>
      <c r="O5" s="786" t="s">
        <v>669</v>
      </c>
    </row>
    <row r="6" spans="1:15" ht="75" customHeight="1">
      <c r="A6" s="740"/>
      <c r="B6" s="741"/>
      <c r="C6" s="457"/>
      <c r="D6" s="458" t="s">
        <v>670</v>
      </c>
      <c r="E6" s="458" t="s">
        <v>671</v>
      </c>
      <c r="F6" s="458" t="s">
        <v>672</v>
      </c>
      <c r="G6" s="458" t="s">
        <v>673</v>
      </c>
      <c r="H6" s="458" t="s">
        <v>674</v>
      </c>
      <c r="I6" s="463"/>
      <c r="J6" s="458" t="s">
        <v>670</v>
      </c>
      <c r="K6" s="458" t="s">
        <v>671</v>
      </c>
      <c r="L6" s="458" t="s">
        <v>672</v>
      </c>
      <c r="M6" s="458" t="s">
        <v>673</v>
      </c>
      <c r="N6" s="458" t="s">
        <v>674</v>
      </c>
      <c r="O6" s="787"/>
    </row>
    <row r="7" spans="1:15">
      <c r="A7" s="435">
        <v>1</v>
      </c>
      <c r="B7" s="439" t="s">
        <v>695</v>
      </c>
      <c r="C7" s="679">
        <v>2348584.5197999999</v>
      </c>
      <c r="D7" s="663">
        <v>2301580.4197999998</v>
      </c>
      <c r="E7" s="663"/>
      <c r="F7" s="680">
        <v>36004.1</v>
      </c>
      <c r="G7" s="680"/>
      <c r="H7" s="663">
        <v>11000</v>
      </c>
      <c r="I7" s="663">
        <v>67832.819600000003</v>
      </c>
      <c r="J7" s="680">
        <v>46031.589599999999</v>
      </c>
      <c r="K7" s="680"/>
      <c r="L7" s="680">
        <v>10801.23</v>
      </c>
      <c r="M7" s="680"/>
      <c r="N7" s="680">
        <v>11000</v>
      </c>
      <c r="O7" s="681"/>
    </row>
    <row r="8" spans="1:15">
      <c r="A8" s="435">
        <v>2</v>
      </c>
      <c r="B8" s="439" t="s">
        <v>565</v>
      </c>
      <c r="C8" s="679">
        <v>968379.07750000001</v>
      </c>
      <c r="D8" s="663">
        <v>968379.07750000001</v>
      </c>
      <c r="E8" s="663"/>
      <c r="F8" s="680"/>
      <c r="G8" s="680"/>
      <c r="H8" s="663"/>
      <c r="I8" s="663">
        <v>19367.581699999999</v>
      </c>
      <c r="J8" s="680">
        <v>19367.581699999999</v>
      </c>
      <c r="K8" s="680"/>
      <c r="L8" s="680"/>
      <c r="M8" s="680"/>
      <c r="N8" s="680"/>
      <c r="O8" s="681"/>
    </row>
    <row r="9" spans="1:15">
      <c r="A9" s="435">
        <v>3</v>
      </c>
      <c r="B9" s="439" t="s">
        <v>566</v>
      </c>
      <c r="C9" s="679">
        <v>0</v>
      </c>
      <c r="D9" s="663"/>
      <c r="E9" s="663"/>
      <c r="F9" s="682"/>
      <c r="G9" s="682"/>
      <c r="H9" s="663"/>
      <c r="I9" s="663">
        <v>0</v>
      </c>
      <c r="J9" s="682"/>
      <c r="K9" s="682"/>
      <c r="L9" s="682"/>
      <c r="M9" s="682"/>
      <c r="N9" s="682"/>
      <c r="O9" s="681"/>
    </row>
    <row r="10" spans="1:15">
      <c r="A10" s="435">
        <v>4</v>
      </c>
      <c r="B10" s="439" t="s">
        <v>696</v>
      </c>
      <c r="C10" s="679">
        <v>7030546.0895999996</v>
      </c>
      <c r="D10" s="663">
        <v>7030546.0895999996</v>
      </c>
      <c r="E10" s="663"/>
      <c r="F10" s="682"/>
      <c r="G10" s="682"/>
      <c r="H10" s="663"/>
      <c r="I10" s="663">
        <v>140610.92180000001</v>
      </c>
      <c r="J10" s="682">
        <v>140610.92180000001</v>
      </c>
      <c r="K10" s="682"/>
      <c r="L10" s="682"/>
      <c r="M10" s="682"/>
      <c r="N10" s="682"/>
      <c r="O10" s="681"/>
    </row>
    <row r="11" spans="1:15">
      <c r="A11" s="435">
        <v>5</v>
      </c>
      <c r="B11" s="439" t="s">
        <v>567</v>
      </c>
      <c r="C11" s="679">
        <v>4083462.0212000003</v>
      </c>
      <c r="D11" s="663">
        <v>2324299.1</v>
      </c>
      <c r="E11" s="663">
        <v>1242678.79</v>
      </c>
      <c r="F11" s="682">
        <v>516484.1312</v>
      </c>
      <c r="G11" s="682"/>
      <c r="H11" s="663"/>
      <c r="I11" s="663">
        <v>325699.10939999996</v>
      </c>
      <c r="J11" s="682">
        <v>46485.99</v>
      </c>
      <c r="K11" s="682">
        <v>124267.88</v>
      </c>
      <c r="L11" s="682">
        <v>154945.23939999999</v>
      </c>
      <c r="M11" s="682"/>
      <c r="N11" s="682"/>
      <c r="O11" s="681"/>
    </row>
    <row r="12" spans="1:15">
      <c r="A12" s="435">
        <v>6</v>
      </c>
      <c r="B12" s="439" t="s">
        <v>568</v>
      </c>
      <c r="C12" s="679">
        <v>7258378.4025999997</v>
      </c>
      <c r="D12" s="663">
        <v>7028976.7001999998</v>
      </c>
      <c r="E12" s="663"/>
      <c r="F12" s="682"/>
      <c r="G12" s="682">
        <v>229401.70240000001</v>
      </c>
      <c r="H12" s="663"/>
      <c r="I12" s="663">
        <v>255280.45379999999</v>
      </c>
      <c r="J12" s="682">
        <v>140579.54579999999</v>
      </c>
      <c r="K12" s="682"/>
      <c r="L12" s="682"/>
      <c r="M12" s="682">
        <v>114700.908</v>
      </c>
      <c r="N12" s="682"/>
      <c r="O12" s="681"/>
    </row>
    <row r="13" spans="1:15">
      <c r="A13" s="435">
        <v>7</v>
      </c>
      <c r="B13" s="439" t="s">
        <v>569</v>
      </c>
      <c r="C13" s="679">
        <v>9235536.4907000009</v>
      </c>
      <c r="D13" s="663">
        <v>9235536.4907000009</v>
      </c>
      <c r="E13" s="663"/>
      <c r="F13" s="682"/>
      <c r="G13" s="682"/>
      <c r="H13" s="663"/>
      <c r="I13" s="663">
        <v>184710.71660000001</v>
      </c>
      <c r="J13" s="682">
        <v>184710.71660000001</v>
      </c>
      <c r="K13" s="682"/>
      <c r="L13" s="682"/>
      <c r="M13" s="682"/>
      <c r="N13" s="682"/>
      <c r="O13" s="681"/>
    </row>
    <row r="14" spans="1:15">
      <c r="A14" s="435">
        <v>8</v>
      </c>
      <c r="B14" s="439" t="s">
        <v>570</v>
      </c>
      <c r="C14" s="679">
        <v>5928693.6845999993</v>
      </c>
      <c r="D14" s="663">
        <v>1645806.9883999999</v>
      </c>
      <c r="E14" s="663">
        <v>2090055.45</v>
      </c>
      <c r="F14" s="682">
        <v>2192831.2461999999</v>
      </c>
      <c r="G14" s="682"/>
      <c r="H14" s="663"/>
      <c r="I14" s="663">
        <v>899771.07089999993</v>
      </c>
      <c r="J14" s="682">
        <v>32916.136500000001</v>
      </c>
      <c r="K14" s="682">
        <v>209005.55</v>
      </c>
      <c r="L14" s="682">
        <v>657849.38439999998</v>
      </c>
      <c r="M14" s="682"/>
      <c r="N14" s="682"/>
      <c r="O14" s="681"/>
    </row>
    <row r="15" spans="1:15">
      <c r="A15" s="435">
        <v>9</v>
      </c>
      <c r="B15" s="439" t="s">
        <v>571</v>
      </c>
      <c r="C15" s="679">
        <v>2209679.3958999999</v>
      </c>
      <c r="D15" s="663">
        <v>2209679.3958999999</v>
      </c>
      <c r="E15" s="663"/>
      <c r="F15" s="682"/>
      <c r="G15" s="682"/>
      <c r="H15" s="663"/>
      <c r="I15" s="663">
        <v>44193.5939</v>
      </c>
      <c r="J15" s="682">
        <v>44193.5939</v>
      </c>
      <c r="K15" s="682"/>
      <c r="L15" s="682"/>
      <c r="M15" s="682"/>
      <c r="N15" s="682"/>
      <c r="O15" s="681"/>
    </row>
    <row r="16" spans="1:15">
      <c r="A16" s="435">
        <v>10</v>
      </c>
      <c r="B16" s="439" t="s">
        <v>572</v>
      </c>
      <c r="C16" s="679">
        <v>390350.89910000004</v>
      </c>
      <c r="D16" s="663">
        <v>276284.50890000002</v>
      </c>
      <c r="E16" s="663"/>
      <c r="F16" s="682"/>
      <c r="G16" s="682">
        <v>114066.39019999999</v>
      </c>
      <c r="H16" s="663"/>
      <c r="I16" s="663">
        <v>62558.909599999999</v>
      </c>
      <c r="J16" s="682">
        <v>5525.6862000000001</v>
      </c>
      <c r="K16" s="682"/>
      <c r="L16" s="682"/>
      <c r="M16" s="682">
        <v>57033.223400000003</v>
      </c>
      <c r="N16" s="682"/>
      <c r="O16" s="681"/>
    </row>
    <row r="17" spans="1:15">
      <c r="A17" s="435">
        <v>11</v>
      </c>
      <c r="B17" s="439" t="s">
        <v>573</v>
      </c>
      <c r="C17" s="679">
        <v>9955445.2194999997</v>
      </c>
      <c r="D17" s="663">
        <v>9955445.2194999997</v>
      </c>
      <c r="E17" s="663"/>
      <c r="F17" s="682"/>
      <c r="G17" s="682"/>
      <c r="H17" s="663"/>
      <c r="I17" s="663">
        <v>199108.902</v>
      </c>
      <c r="J17" s="682">
        <v>199108.902</v>
      </c>
      <c r="K17" s="682"/>
      <c r="L17" s="682"/>
      <c r="M17" s="682"/>
      <c r="N17" s="682"/>
      <c r="O17" s="681"/>
    </row>
    <row r="18" spans="1:15">
      <c r="A18" s="435">
        <v>12</v>
      </c>
      <c r="B18" s="439" t="s">
        <v>574</v>
      </c>
      <c r="C18" s="679">
        <v>26599506.286499999</v>
      </c>
      <c r="D18" s="663">
        <v>21550605.142999999</v>
      </c>
      <c r="E18" s="663">
        <v>3743708.9046</v>
      </c>
      <c r="F18" s="682">
        <v>1305192.2389</v>
      </c>
      <c r="G18" s="682"/>
      <c r="H18" s="663"/>
      <c r="I18" s="663">
        <v>1196940.7042999999</v>
      </c>
      <c r="J18" s="682">
        <v>431012.1202</v>
      </c>
      <c r="K18" s="682">
        <v>374370.8933</v>
      </c>
      <c r="L18" s="682">
        <v>391557.69079999998</v>
      </c>
      <c r="M18" s="682"/>
      <c r="N18" s="682"/>
      <c r="O18" s="681"/>
    </row>
    <row r="19" spans="1:15">
      <c r="A19" s="435">
        <v>13</v>
      </c>
      <c r="B19" s="439" t="s">
        <v>575</v>
      </c>
      <c r="C19" s="679">
        <v>7344890.2222999996</v>
      </c>
      <c r="D19" s="663">
        <v>7344890.2222999996</v>
      </c>
      <c r="E19" s="663"/>
      <c r="F19" s="682"/>
      <c r="G19" s="682"/>
      <c r="H19" s="663"/>
      <c r="I19" s="663">
        <v>146897.82990000001</v>
      </c>
      <c r="J19" s="682">
        <v>146897.82990000001</v>
      </c>
      <c r="K19" s="682"/>
      <c r="L19" s="682"/>
      <c r="M19" s="682"/>
      <c r="N19" s="682"/>
      <c r="O19" s="681"/>
    </row>
    <row r="20" spans="1:15">
      <c r="A20" s="435">
        <v>14</v>
      </c>
      <c r="B20" s="439" t="s">
        <v>576</v>
      </c>
      <c r="C20" s="679">
        <v>4745304.0120999999</v>
      </c>
      <c r="D20" s="663">
        <v>291004.13209999999</v>
      </c>
      <c r="E20" s="663"/>
      <c r="F20" s="682">
        <v>4454299.88</v>
      </c>
      <c r="G20" s="682"/>
      <c r="H20" s="663"/>
      <c r="I20" s="663">
        <v>1342110.0325</v>
      </c>
      <c r="J20" s="682">
        <v>5820.0725000000002</v>
      </c>
      <c r="K20" s="682"/>
      <c r="L20" s="682">
        <v>1336289.96</v>
      </c>
      <c r="M20" s="682"/>
      <c r="N20" s="682"/>
      <c r="O20" s="681"/>
    </row>
    <row r="21" spans="1:15">
      <c r="A21" s="435">
        <v>15</v>
      </c>
      <c r="B21" s="439" t="s">
        <v>577</v>
      </c>
      <c r="C21" s="679">
        <v>30159.670000000002</v>
      </c>
      <c r="D21" s="663">
        <v>6837.81</v>
      </c>
      <c r="E21" s="663"/>
      <c r="F21" s="682">
        <v>23321.86</v>
      </c>
      <c r="G21" s="682"/>
      <c r="H21" s="663"/>
      <c r="I21" s="663">
        <v>7133.3200000000006</v>
      </c>
      <c r="J21" s="682">
        <v>136.76</v>
      </c>
      <c r="K21" s="682"/>
      <c r="L21" s="682">
        <v>6996.56</v>
      </c>
      <c r="M21" s="682"/>
      <c r="N21" s="682"/>
      <c r="O21" s="681"/>
    </row>
    <row r="22" spans="1:15">
      <c r="A22" s="435">
        <v>16</v>
      </c>
      <c r="B22" s="439" t="s">
        <v>578</v>
      </c>
      <c r="C22" s="679">
        <v>0</v>
      </c>
      <c r="D22" s="663"/>
      <c r="E22" s="663"/>
      <c r="F22" s="682"/>
      <c r="G22" s="682"/>
      <c r="H22" s="663"/>
      <c r="I22" s="663">
        <v>0</v>
      </c>
      <c r="J22" s="682"/>
      <c r="K22" s="682"/>
      <c r="L22" s="682"/>
      <c r="M22" s="682"/>
      <c r="N22" s="682"/>
      <c r="O22" s="681"/>
    </row>
    <row r="23" spans="1:15">
      <c r="A23" s="435">
        <v>17</v>
      </c>
      <c r="B23" s="439" t="s">
        <v>699</v>
      </c>
      <c r="C23" s="679">
        <v>2315654.3343000002</v>
      </c>
      <c r="D23" s="663">
        <v>2315654.3343000002</v>
      </c>
      <c r="E23" s="663"/>
      <c r="F23" s="682"/>
      <c r="G23" s="682"/>
      <c r="H23" s="663"/>
      <c r="I23" s="663">
        <v>46313.098599999998</v>
      </c>
      <c r="J23" s="682">
        <v>46313.098599999998</v>
      </c>
      <c r="K23" s="682"/>
      <c r="L23" s="682"/>
      <c r="M23" s="682"/>
      <c r="N23" s="682"/>
      <c r="O23" s="681"/>
    </row>
    <row r="24" spans="1:15">
      <c r="A24" s="435">
        <v>18</v>
      </c>
      <c r="B24" s="439" t="s">
        <v>579</v>
      </c>
      <c r="C24" s="679">
        <v>24417</v>
      </c>
      <c r="D24" s="663">
        <v>24417</v>
      </c>
      <c r="E24" s="663"/>
      <c r="F24" s="682"/>
      <c r="G24" s="682"/>
      <c r="H24" s="663"/>
      <c r="I24" s="663">
        <v>488.34</v>
      </c>
      <c r="J24" s="682">
        <v>488.34</v>
      </c>
      <c r="K24" s="682"/>
      <c r="L24" s="682"/>
      <c r="M24" s="682"/>
      <c r="N24" s="682"/>
      <c r="O24" s="681"/>
    </row>
    <row r="25" spans="1:15">
      <c r="A25" s="435">
        <v>19</v>
      </c>
      <c r="B25" s="439" t="s">
        <v>580</v>
      </c>
      <c r="C25" s="679">
        <v>0</v>
      </c>
      <c r="D25" s="663"/>
      <c r="E25" s="663"/>
      <c r="F25" s="682"/>
      <c r="G25" s="682"/>
      <c r="H25" s="663"/>
      <c r="I25" s="663">
        <v>0</v>
      </c>
      <c r="J25" s="682"/>
      <c r="K25" s="682"/>
      <c r="L25" s="682"/>
      <c r="M25" s="682"/>
      <c r="N25" s="682"/>
      <c r="O25" s="681"/>
    </row>
    <row r="26" spans="1:15">
      <c r="A26" s="435">
        <v>20</v>
      </c>
      <c r="B26" s="439" t="s">
        <v>698</v>
      </c>
      <c r="C26" s="679">
        <v>90058.717000000004</v>
      </c>
      <c r="D26" s="663">
        <v>90058.717000000004</v>
      </c>
      <c r="E26" s="663"/>
      <c r="F26" s="682"/>
      <c r="G26" s="682"/>
      <c r="H26" s="663"/>
      <c r="I26" s="663">
        <v>1801.173</v>
      </c>
      <c r="J26" s="682">
        <v>1801.173</v>
      </c>
      <c r="K26" s="682"/>
      <c r="L26" s="682"/>
      <c r="M26" s="682"/>
      <c r="N26" s="682"/>
      <c r="O26" s="681"/>
    </row>
    <row r="27" spans="1:15">
      <c r="A27" s="435">
        <v>21</v>
      </c>
      <c r="B27" s="439" t="s">
        <v>581</v>
      </c>
      <c r="C27" s="679">
        <v>18694.522100000002</v>
      </c>
      <c r="D27" s="663">
        <v>6435.5920999999998</v>
      </c>
      <c r="E27" s="663"/>
      <c r="F27" s="682"/>
      <c r="G27" s="682">
        <v>12258.93</v>
      </c>
      <c r="H27" s="663"/>
      <c r="I27" s="663">
        <v>6258.1881000000003</v>
      </c>
      <c r="J27" s="682">
        <v>128.71809999999999</v>
      </c>
      <c r="K27" s="682"/>
      <c r="L27" s="682"/>
      <c r="M27" s="682">
        <v>6129.47</v>
      </c>
      <c r="N27" s="682"/>
      <c r="O27" s="681"/>
    </row>
    <row r="28" spans="1:15">
      <c r="A28" s="435">
        <v>22</v>
      </c>
      <c r="B28" s="439" t="s">
        <v>582</v>
      </c>
      <c r="C28" s="679">
        <v>0</v>
      </c>
      <c r="D28" s="663"/>
      <c r="E28" s="663"/>
      <c r="F28" s="682"/>
      <c r="G28" s="682"/>
      <c r="H28" s="663"/>
      <c r="I28" s="663">
        <v>0</v>
      </c>
      <c r="J28" s="682"/>
      <c r="K28" s="682"/>
      <c r="L28" s="682"/>
      <c r="M28" s="682"/>
      <c r="N28" s="682"/>
      <c r="O28" s="681"/>
    </row>
    <row r="29" spans="1:15">
      <c r="A29" s="435">
        <v>23</v>
      </c>
      <c r="B29" s="439" t="s">
        <v>583</v>
      </c>
      <c r="C29" s="679">
        <v>7464478.6027000006</v>
      </c>
      <c r="D29" s="663">
        <v>7287766.4208000004</v>
      </c>
      <c r="E29" s="663">
        <v>23508.591899999999</v>
      </c>
      <c r="F29" s="682">
        <v>151155.56</v>
      </c>
      <c r="G29" s="682"/>
      <c r="H29" s="663">
        <v>2048.0300000000002</v>
      </c>
      <c r="I29" s="663">
        <v>195500.89689999999</v>
      </c>
      <c r="J29" s="682">
        <v>145755.3352</v>
      </c>
      <c r="K29" s="682">
        <v>2350.8656999999998</v>
      </c>
      <c r="L29" s="682">
        <v>45346.665999999997</v>
      </c>
      <c r="M29" s="682"/>
      <c r="N29" s="682">
        <v>2048.0300000000002</v>
      </c>
      <c r="O29" s="681"/>
    </row>
    <row r="30" spans="1:15">
      <c r="A30" s="435">
        <v>24</v>
      </c>
      <c r="B30" s="439" t="s">
        <v>697</v>
      </c>
      <c r="C30" s="679">
        <v>10500</v>
      </c>
      <c r="D30" s="663">
        <v>10500</v>
      </c>
      <c r="E30" s="663"/>
      <c r="F30" s="682"/>
      <c r="G30" s="682"/>
      <c r="H30" s="663"/>
      <c r="I30" s="663">
        <v>210</v>
      </c>
      <c r="J30" s="682">
        <v>210</v>
      </c>
      <c r="K30" s="682"/>
      <c r="L30" s="682"/>
      <c r="M30" s="682"/>
      <c r="N30" s="682"/>
      <c r="O30" s="681"/>
    </row>
    <row r="31" spans="1:15">
      <c r="A31" s="435">
        <v>25</v>
      </c>
      <c r="B31" s="439" t="s">
        <v>584</v>
      </c>
      <c r="C31" s="679">
        <v>3458240.6439999999</v>
      </c>
      <c r="D31" s="663">
        <v>2968445.9314000001</v>
      </c>
      <c r="E31" s="663">
        <v>425.13</v>
      </c>
      <c r="F31" s="682">
        <v>264931.89010000002</v>
      </c>
      <c r="G31" s="682">
        <v>224437.6925</v>
      </c>
      <c r="H31" s="663"/>
      <c r="I31" s="663">
        <v>251109.87959999999</v>
      </c>
      <c r="J31" s="682">
        <v>59368.922299999998</v>
      </c>
      <c r="K31" s="682">
        <v>42.51</v>
      </c>
      <c r="L31" s="682">
        <v>79479.586899999995</v>
      </c>
      <c r="M31" s="682">
        <v>112218.86040000001</v>
      </c>
      <c r="N31" s="682"/>
      <c r="O31" s="681"/>
    </row>
    <row r="32" spans="1:15">
      <c r="A32" s="435">
        <v>26</v>
      </c>
      <c r="B32" s="439" t="s">
        <v>694</v>
      </c>
      <c r="C32" s="683">
        <v>0</v>
      </c>
      <c r="D32" s="681"/>
      <c r="E32" s="681"/>
      <c r="F32" s="684"/>
      <c r="G32" s="684"/>
      <c r="H32" s="681"/>
      <c r="I32" s="681">
        <v>0</v>
      </c>
      <c r="J32" s="684"/>
      <c r="K32" s="684"/>
      <c r="L32" s="684"/>
      <c r="M32" s="684"/>
      <c r="N32" s="684"/>
      <c r="O32" s="681"/>
    </row>
    <row r="33" spans="1:15">
      <c r="A33" s="435">
        <v>27</v>
      </c>
      <c r="B33" s="459" t="s">
        <v>109</v>
      </c>
      <c r="C33" s="685">
        <v>101510959.8115</v>
      </c>
      <c r="D33" s="685">
        <v>84873149.293499991</v>
      </c>
      <c r="E33" s="685">
        <v>7100376.8665000005</v>
      </c>
      <c r="F33" s="685">
        <v>8944220.9064000007</v>
      </c>
      <c r="G33" s="685">
        <v>580164.71509999991</v>
      </c>
      <c r="H33" s="685">
        <v>13048.03</v>
      </c>
      <c r="I33" s="685">
        <v>5393897.5422</v>
      </c>
      <c r="J33" s="685">
        <v>1697463.0338999999</v>
      </c>
      <c r="K33" s="685">
        <v>710037.69900000002</v>
      </c>
      <c r="L33" s="685">
        <v>2683266.3174999999</v>
      </c>
      <c r="M33" s="685">
        <v>290082.46180000005</v>
      </c>
      <c r="N33" s="685">
        <v>13048.03</v>
      </c>
      <c r="O33" s="681">
        <v>0</v>
      </c>
    </row>
    <row r="34" spans="1:15">
      <c r="A34" s="441"/>
      <c r="B34" s="441"/>
      <c r="C34" s="441"/>
      <c r="D34" s="441"/>
      <c r="E34" s="441"/>
      <c r="H34" s="441"/>
      <c r="I34" s="441"/>
      <c r="O34" s="441"/>
    </row>
    <row r="35" spans="1:15">
      <c r="A35" s="441"/>
      <c r="B35" s="473"/>
      <c r="C35" s="473"/>
      <c r="D35" s="441"/>
      <c r="E35" s="441"/>
      <c r="H35" s="441"/>
      <c r="I35" s="441"/>
      <c r="O35" s="441"/>
    </row>
    <row r="36" spans="1:15">
      <c r="A36" s="441"/>
      <c r="B36" s="441"/>
      <c r="C36" s="441"/>
      <c r="D36" s="441"/>
      <c r="E36" s="441"/>
      <c r="H36" s="441"/>
      <c r="I36" s="441"/>
      <c r="O36" s="441"/>
    </row>
    <row r="37" spans="1:15">
      <c r="A37" s="441"/>
      <c r="B37" s="441"/>
      <c r="C37" s="441"/>
      <c r="D37" s="441"/>
      <c r="E37" s="441"/>
      <c r="H37" s="441"/>
      <c r="I37" s="441"/>
      <c r="O37" s="441"/>
    </row>
    <row r="38" spans="1:15">
      <c r="A38" s="441"/>
      <c r="B38" s="441"/>
      <c r="C38" s="441"/>
      <c r="D38" s="441"/>
      <c r="E38" s="441"/>
      <c r="H38" s="441"/>
      <c r="I38" s="441"/>
      <c r="O38" s="441"/>
    </row>
    <row r="39" spans="1:15">
      <c r="A39" s="441"/>
      <c r="B39" s="441"/>
      <c r="C39" s="441"/>
      <c r="D39" s="441"/>
      <c r="E39" s="441"/>
      <c r="H39" s="441"/>
      <c r="I39" s="441"/>
      <c r="O39" s="441"/>
    </row>
    <row r="40" spans="1:15">
      <c r="A40" s="441"/>
      <c r="B40" s="441"/>
      <c r="C40" s="441"/>
      <c r="D40" s="441"/>
      <c r="E40" s="441"/>
      <c r="H40" s="441"/>
      <c r="I40" s="441"/>
      <c r="O40" s="441"/>
    </row>
    <row r="41" spans="1:15">
      <c r="A41" s="474"/>
      <c r="B41" s="474"/>
      <c r="C41" s="474"/>
      <c r="D41" s="441"/>
      <c r="E41" s="441"/>
      <c r="H41" s="441"/>
      <c r="I41" s="441"/>
      <c r="O41" s="441"/>
    </row>
    <row r="42" spans="1:15">
      <c r="A42" s="474"/>
      <c r="B42" s="474"/>
      <c r="C42" s="474"/>
      <c r="D42" s="441"/>
      <c r="E42" s="441"/>
      <c r="H42" s="441"/>
      <c r="I42" s="441"/>
      <c r="O42" s="441"/>
    </row>
    <row r="43" spans="1:15">
      <c r="A43" s="441"/>
      <c r="B43" s="441"/>
      <c r="C43" s="441"/>
      <c r="D43" s="441"/>
      <c r="E43" s="441"/>
      <c r="H43" s="441"/>
      <c r="I43" s="441"/>
      <c r="O43" s="441"/>
    </row>
    <row r="44" spans="1:15">
      <c r="A44" s="441"/>
      <c r="B44" s="441"/>
      <c r="C44" s="441"/>
      <c r="D44" s="441"/>
      <c r="E44" s="441"/>
      <c r="H44" s="441"/>
      <c r="I44" s="441"/>
      <c r="O44" s="441"/>
    </row>
    <row r="45" spans="1:15">
      <c r="A45" s="441"/>
      <c r="B45" s="441"/>
      <c r="C45" s="441"/>
      <c r="D45" s="441"/>
      <c r="E45" s="441"/>
      <c r="H45" s="441"/>
      <c r="I45" s="441"/>
      <c r="O45" s="441"/>
    </row>
    <row r="46" spans="1:15">
      <c r="A46" s="441"/>
      <c r="B46" s="441"/>
      <c r="C46" s="441"/>
      <c r="D46" s="441"/>
      <c r="E46" s="441"/>
      <c r="H46" s="441"/>
      <c r="I46" s="441"/>
      <c r="O46" s="44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K6" sqref="C6:K6"/>
    </sheetView>
  </sheetViews>
  <sheetFormatPr defaultColWidth="8.7109375" defaultRowHeight="12"/>
  <cols>
    <col min="1" max="1" width="11.85546875" style="484" bestFit="1" customWidth="1"/>
    <col min="2" max="2" width="80.140625" style="484" customWidth="1"/>
    <col min="3" max="3" width="17.140625" style="484" bestFit="1" customWidth="1"/>
    <col min="4" max="4" width="22.42578125" style="484" bestFit="1" customWidth="1"/>
    <col min="5" max="5" width="22.28515625" style="484" bestFit="1" customWidth="1"/>
    <col min="6" max="6" width="20.140625" style="484" bestFit="1" customWidth="1"/>
    <col min="7" max="7" width="20.85546875" style="484" bestFit="1" customWidth="1"/>
    <col min="8" max="8" width="23.42578125" style="484" bestFit="1" customWidth="1"/>
    <col min="9" max="9" width="22.140625" style="484" customWidth="1"/>
    <col min="10" max="10" width="19.140625" style="484" bestFit="1" customWidth="1"/>
    <col min="11" max="11" width="17.85546875" style="484" bestFit="1" customWidth="1"/>
    <col min="12" max="16384" width="8.7109375" style="484"/>
  </cols>
  <sheetData>
    <row r="1" spans="1:11" s="438" customFormat="1" ht="13.5">
      <c r="A1" s="429" t="s">
        <v>31</v>
      </c>
      <c r="B1" s="3" t="str">
        <f>'Info '!C2</f>
        <v>JSC Ziraat Bank Georgia</v>
      </c>
    </row>
    <row r="2" spans="1:11" s="438" customFormat="1" ht="13.5">
      <c r="A2" s="430" t="s">
        <v>32</v>
      </c>
      <c r="B2" s="465">
        <f>'1. key ratios '!B2</f>
        <v>44834</v>
      </c>
    </row>
    <row r="3" spans="1:11" s="438" customFormat="1" ht="12.75">
      <c r="A3" s="431" t="s">
        <v>675</v>
      </c>
    </row>
    <row r="4" spans="1:11">
      <c r="C4" s="485" t="s">
        <v>0</v>
      </c>
      <c r="D4" s="485" t="s">
        <v>1</v>
      </c>
      <c r="E4" s="485" t="s">
        <v>2</v>
      </c>
      <c r="F4" s="485" t="s">
        <v>3</v>
      </c>
      <c r="G4" s="485" t="s">
        <v>4</v>
      </c>
      <c r="H4" s="485" t="s">
        <v>5</v>
      </c>
      <c r="I4" s="485" t="s">
        <v>8</v>
      </c>
      <c r="J4" s="485" t="s">
        <v>9</v>
      </c>
      <c r="K4" s="485" t="s">
        <v>10</v>
      </c>
    </row>
    <row r="5" spans="1:11" ht="105" customHeight="1">
      <c r="A5" s="788" t="s">
        <v>676</v>
      </c>
      <c r="B5" s="789"/>
      <c r="C5" s="462" t="s">
        <v>677</v>
      </c>
      <c r="D5" s="462" t="s">
        <v>678</v>
      </c>
      <c r="E5" s="462" t="s">
        <v>679</v>
      </c>
      <c r="F5" s="486" t="s">
        <v>680</v>
      </c>
      <c r="G5" s="462" t="s">
        <v>681</v>
      </c>
      <c r="H5" s="462" t="s">
        <v>682</v>
      </c>
      <c r="I5" s="462" t="s">
        <v>683</v>
      </c>
      <c r="J5" s="462" t="s">
        <v>684</v>
      </c>
      <c r="K5" s="462" t="s">
        <v>685</v>
      </c>
    </row>
    <row r="6" spans="1:11" ht="12.75">
      <c r="A6" s="435">
        <v>1</v>
      </c>
      <c r="B6" s="435" t="s">
        <v>631</v>
      </c>
      <c r="C6" s="663">
        <v>992152</v>
      </c>
      <c r="D6" s="663"/>
      <c r="E6" s="663">
        <v>5000000</v>
      </c>
      <c r="F6" s="663"/>
      <c r="G6" s="663">
        <v>85402054.336600006</v>
      </c>
      <c r="H6" s="663"/>
      <c r="I6" s="663"/>
      <c r="J6" s="663">
        <v>8805854.9154000003</v>
      </c>
      <c r="K6" s="663">
        <v>1310898.5595</v>
      </c>
    </row>
    <row r="7" spans="1:11" ht="12.75">
      <c r="A7" s="435">
        <v>2</v>
      </c>
      <c r="B7" s="435" t="s">
        <v>686</v>
      </c>
      <c r="C7" s="663"/>
      <c r="D7" s="663"/>
      <c r="E7" s="663"/>
      <c r="F7" s="663"/>
      <c r="G7" s="663"/>
      <c r="H7" s="663"/>
      <c r="I7" s="663"/>
      <c r="J7" s="663"/>
      <c r="K7" s="663"/>
    </row>
    <row r="8" spans="1:11" ht="12.75">
      <c r="A8" s="435">
        <v>3</v>
      </c>
      <c r="B8" s="435" t="s">
        <v>639</v>
      </c>
      <c r="C8" s="663">
        <v>711884</v>
      </c>
      <c r="D8" s="663"/>
      <c r="E8" s="663">
        <v>6858898.4161999999</v>
      </c>
      <c r="F8" s="663"/>
      <c r="G8" s="663">
        <v>12804045.458799999</v>
      </c>
      <c r="H8" s="663"/>
      <c r="I8" s="663"/>
      <c r="J8" s="663">
        <v>188720.6336</v>
      </c>
      <c r="K8" s="663">
        <v>261973.17559999999</v>
      </c>
    </row>
    <row r="9" spans="1:11" ht="12.75">
      <c r="A9" s="435">
        <v>4</v>
      </c>
      <c r="B9" s="460" t="s">
        <v>687</v>
      </c>
      <c r="C9" s="663"/>
      <c r="D9" s="663"/>
      <c r="E9" s="663"/>
      <c r="F9" s="663"/>
      <c r="G9" s="663">
        <v>9524385.6215000004</v>
      </c>
      <c r="H9" s="663"/>
      <c r="I9" s="663"/>
      <c r="J9" s="663">
        <v>2048.0300000000002</v>
      </c>
      <c r="K9" s="663">
        <v>11000</v>
      </c>
    </row>
    <row r="10" spans="1:11" ht="12.75">
      <c r="A10" s="435">
        <v>5</v>
      </c>
      <c r="B10" s="460" t="s">
        <v>688</v>
      </c>
      <c r="C10" s="663"/>
      <c r="D10" s="663"/>
      <c r="E10" s="663"/>
      <c r="F10" s="663"/>
      <c r="G10" s="663"/>
      <c r="H10" s="663"/>
      <c r="I10" s="663"/>
      <c r="J10" s="663"/>
      <c r="K10" s="663"/>
    </row>
    <row r="11" spans="1:11" ht="12.75">
      <c r="A11" s="435">
        <v>6</v>
      </c>
      <c r="B11" s="460" t="s">
        <v>689</v>
      </c>
      <c r="C11" s="663"/>
      <c r="D11" s="663"/>
      <c r="E11" s="663"/>
      <c r="F11" s="663"/>
      <c r="G11" s="663"/>
      <c r="H11" s="663"/>
      <c r="I11" s="663"/>
      <c r="J11" s="663"/>
      <c r="K11" s="663"/>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opLeftCell="A10" zoomScale="90" zoomScaleNormal="90" workbookViewId="0">
      <selection activeCell="D19" sqref="D19"/>
    </sheetView>
  </sheetViews>
  <sheetFormatPr defaultRowHeight="15"/>
  <cols>
    <col min="1" max="1" width="10" bestFit="1" customWidth="1"/>
    <col min="2" max="2" width="71.7109375" customWidth="1"/>
    <col min="3" max="3" width="12" bestFit="1" customWidth="1"/>
    <col min="4" max="8" width="9.85546875" customWidth="1"/>
    <col min="9" max="9" width="10.7109375" bestFit="1" customWidth="1"/>
    <col min="10" max="14" width="11.85546875" customWidth="1"/>
    <col min="15" max="15" width="12.5703125" bestFit="1" customWidth="1"/>
    <col min="16" max="16" width="34.28515625" bestFit="1" customWidth="1"/>
    <col min="17" max="17" width="34.140625" customWidth="1"/>
    <col min="18" max="18" width="33.7109375" bestFit="1" customWidth="1"/>
    <col min="19" max="19" width="36.7109375" bestFit="1" customWidth="1"/>
  </cols>
  <sheetData>
    <row r="1" spans="1:19">
      <c r="A1" s="686" t="s">
        <v>31</v>
      </c>
      <c r="B1" s="625" t="str">
        <f>'Info '!C2</f>
        <v>JSC Ziraat Bank Georgia</v>
      </c>
    </row>
    <row r="2" spans="1:19">
      <c r="A2" s="686" t="s">
        <v>32</v>
      </c>
      <c r="B2" s="642">
        <f>'1. key ratios '!B2</f>
        <v>44834</v>
      </c>
    </row>
    <row r="3" spans="1:19">
      <c r="A3" s="431" t="s">
        <v>715</v>
      </c>
      <c r="B3" s="438"/>
    </row>
    <row r="4" spans="1:19">
      <c r="A4" s="431"/>
      <c r="B4" s="438"/>
    </row>
    <row r="5" spans="1:19">
      <c r="A5" s="792" t="s">
        <v>716</v>
      </c>
      <c r="B5" s="792"/>
      <c r="C5" s="790" t="s">
        <v>735</v>
      </c>
      <c r="D5" s="790"/>
      <c r="E5" s="790"/>
      <c r="F5" s="790"/>
      <c r="G5" s="790"/>
      <c r="H5" s="790"/>
      <c r="I5" s="790" t="s">
        <v>737</v>
      </c>
      <c r="J5" s="790"/>
      <c r="K5" s="790"/>
      <c r="L5" s="790"/>
      <c r="M5" s="790"/>
      <c r="N5" s="791"/>
      <c r="O5" s="793" t="s">
        <v>717</v>
      </c>
      <c r="P5" s="793" t="s">
        <v>731</v>
      </c>
      <c r="Q5" s="793" t="s">
        <v>732</v>
      </c>
      <c r="R5" s="793" t="s">
        <v>736</v>
      </c>
      <c r="S5" s="793" t="s">
        <v>733</v>
      </c>
    </row>
    <row r="6" spans="1:19" ht="24" customHeight="1">
      <c r="A6" s="792"/>
      <c r="B6" s="792"/>
      <c r="C6" s="498"/>
      <c r="D6" s="497" t="s">
        <v>670</v>
      </c>
      <c r="E6" s="497" t="s">
        <v>671</v>
      </c>
      <c r="F6" s="497" t="s">
        <v>672</v>
      </c>
      <c r="G6" s="497" t="s">
        <v>673</v>
      </c>
      <c r="H6" s="497" t="s">
        <v>674</v>
      </c>
      <c r="I6" s="498"/>
      <c r="J6" s="497" t="s">
        <v>670</v>
      </c>
      <c r="K6" s="497" t="s">
        <v>671</v>
      </c>
      <c r="L6" s="497" t="s">
        <v>672</v>
      </c>
      <c r="M6" s="497" t="s">
        <v>673</v>
      </c>
      <c r="N6" s="499" t="s">
        <v>674</v>
      </c>
      <c r="O6" s="793"/>
      <c r="P6" s="793"/>
      <c r="Q6" s="793"/>
      <c r="R6" s="793"/>
      <c r="S6" s="793"/>
    </row>
    <row r="7" spans="1:19">
      <c r="A7" s="489">
        <v>1</v>
      </c>
      <c r="B7" s="492" t="s">
        <v>725</v>
      </c>
      <c r="C7" s="627">
        <v>0</v>
      </c>
      <c r="D7" s="627"/>
      <c r="E7" s="627"/>
      <c r="F7" s="627"/>
      <c r="G7" s="627"/>
      <c r="H7" s="627"/>
      <c r="I7" s="627">
        <v>0</v>
      </c>
      <c r="J7" s="627"/>
      <c r="K7" s="627"/>
      <c r="L7" s="627"/>
      <c r="M7" s="627"/>
      <c r="N7" s="627"/>
      <c r="O7" s="628"/>
      <c r="P7" s="631"/>
      <c r="Q7" s="631"/>
      <c r="R7" s="631"/>
      <c r="S7" s="628"/>
    </row>
    <row r="8" spans="1:19">
      <c r="A8" s="489">
        <v>2</v>
      </c>
      <c r="B8" s="493" t="s">
        <v>724</v>
      </c>
      <c r="C8" s="627">
        <v>3595433.1876000003</v>
      </c>
      <c r="D8" s="627">
        <v>3495816.8557000002</v>
      </c>
      <c r="E8" s="627">
        <v>1119.1018999999999</v>
      </c>
      <c r="F8" s="627">
        <v>85449.2</v>
      </c>
      <c r="G8" s="627"/>
      <c r="H8" s="627">
        <v>13048.03</v>
      </c>
      <c r="I8" s="627">
        <v>108711.03459999998</v>
      </c>
      <c r="J8" s="627">
        <v>69916.328899999993</v>
      </c>
      <c r="K8" s="627">
        <v>111.9157</v>
      </c>
      <c r="L8" s="627">
        <v>25634.76</v>
      </c>
      <c r="M8" s="627"/>
      <c r="N8" s="627">
        <v>13048.03</v>
      </c>
      <c r="O8" s="628">
        <v>117</v>
      </c>
      <c r="P8" s="631">
        <v>9.5466599999999999E-2</v>
      </c>
      <c r="Q8" s="631">
        <v>0.118341</v>
      </c>
      <c r="R8" s="631">
        <v>0.11119859999999999</v>
      </c>
      <c r="S8" s="628">
        <v>46.081910899999997</v>
      </c>
    </row>
    <row r="9" spans="1:19">
      <c r="A9" s="489">
        <v>3</v>
      </c>
      <c r="B9" s="493" t="s">
        <v>723</v>
      </c>
      <c r="C9" s="627">
        <v>0</v>
      </c>
      <c r="D9" s="627"/>
      <c r="E9" s="627"/>
      <c r="F9" s="627"/>
      <c r="G9" s="627"/>
      <c r="H9" s="627"/>
      <c r="I9" s="627">
        <v>0</v>
      </c>
      <c r="J9" s="627"/>
      <c r="K9" s="627"/>
      <c r="L9" s="627"/>
      <c r="M9" s="627"/>
      <c r="N9" s="627"/>
      <c r="O9" s="628"/>
      <c r="P9" s="631"/>
      <c r="Q9" s="631"/>
      <c r="R9" s="631"/>
      <c r="S9" s="628"/>
    </row>
    <row r="10" spans="1:19">
      <c r="A10" s="489">
        <v>4</v>
      </c>
      <c r="B10" s="493" t="s">
        <v>722</v>
      </c>
      <c r="C10" s="627">
        <v>0</v>
      </c>
      <c r="D10" s="627"/>
      <c r="E10" s="627"/>
      <c r="F10" s="627"/>
      <c r="G10" s="627"/>
      <c r="H10" s="627"/>
      <c r="I10" s="627">
        <v>0</v>
      </c>
      <c r="J10" s="627"/>
      <c r="K10" s="627"/>
      <c r="L10" s="627"/>
      <c r="M10" s="627"/>
      <c r="N10" s="627"/>
      <c r="O10" s="628"/>
      <c r="P10" s="631"/>
      <c r="Q10" s="631"/>
      <c r="R10" s="631"/>
      <c r="S10" s="628"/>
    </row>
    <row r="11" spans="1:19">
      <c r="A11" s="489">
        <v>5</v>
      </c>
      <c r="B11" s="493" t="s">
        <v>721</v>
      </c>
      <c r="C11" s="627">
        <v>0</v>
      </c>
      <c r="D11" s="627"/>
      <c r="E11" s="627"/>
      <c r="F11" s="627"/>
      <c r="G11" s="627"/>
      <c r="H11" s="627"/>
      <c r="I11" s="627">
        <v>0</v>
      </c>
      <c r="J11" s="627"/>
      <c r="K11" s="627"/>
      <c r="L11" s="627"/>
      <c r="M11" s="627"/>
      <c r="N11" s="627"/>
      <c r="O11" s="628"/>
      <c r="P11" s="631"/>
      <c r="Q11" s="631"/>
      <c r="R11" s="631"/>
      <c r="S11" s="628"/>
    </row>
    <row r="12" spans="1:19">
      <c r="A12" s="489">
        <v>6</v>
      </c>
      <c r="B12" s="493" t="s">
        <v>720</v>
      </c>
      <c r="C12" s="627">
        <v>0</v>
      </c>
      <c r="D12" s="627"/>
      <c r="E12" s="627"/>
      <c r="F12" s="627"/>
      <c r="G12" s="627"/>
      <c r="H12" s="627"/>
      <c r="I12" s="627">
        <v>0</v>
      </c>
      <c r="J12" s="627"/>
      <c r="K12" s="627"/>
      <c r="L12" s="627"/>
      <c r="M12" s="627"/>
      <c r="N12" s="627"/>
      <c r="O12" s="628"/>
      <c r="P12" s="631"/>
      <c r="Q12" s="631"/>
      <c r="R12" s="631"/>
      <c r="S12" s="628"/>
    </row>
    <row r="13" spans="1:19">
      <c r="A13" s="489">
        <v>7</v>
      </c>
      <c r="B13" s="493" t="s">
        <v>719</v>
      </c>
      <c r="C13" s="627">
        <v>5883274.2663000003</v>
      </c>
      <c r="D13" s="627">
        <v>5013044.4502000008</v>
      </c>
      <c r="E13" s="627">
        <v>59848.8246</v>
      </c>
      <c r="F13" s="627">
        <v>585943.299</v>
      </c>
      <c r="G13" s="627">
        <v>224437.6925</v>
      </c>
      <c r="H13" s="627">
        <v>0</v>
      </c>
      <c r="I13" s="627">
        <v>394247.69640000002</v>
      </c>
      <c r="J13" s="627">
        <v>100260.92899999999</v>
      </c>
      <c r="K13" s="627">
        <v>5984.8833000000004</v>
      </c>
      <c r="L13" s="627">
        <v>175783.02369999999</v>
      </c>
      <c r="M13" s="627">
        <v>112218.86040000001</v>
      </c>
      <c r="N13" s="627">
        <v>0</v>
      </c>
      <c r="O13" s="628">
        <v>56</v>
      </c>
      <c r="P13" s="631">
        <v>0.1131014</v>
      </c>
      <c r="Q13" s="631">
        <v>0.13007179999999999</v>
      </c>
      <c r="R13" s="631">
        <v>9.8690700000000006E-2</v>
      </c>
      <c r="S13" s="628">
        <v>78.381588300000004</v>
      </c>
    </row>
    <row r="14" spans="1:19">
      <c r="A14" s="500">
        <v>7.1</v>
      </c>
      <c r="B14" s="494" t="s">
        <v>728</v>
      </c>
      <c r="C14" s="627">
        <v>5241902.8898</v>
      </c>
      <c r="D14" s="627">
        <v>4596110.7662000004</v>
      </c>
      <c r="E14" s="627">
        <v>59848.8246</v>
      </c>
      <c r="F14" s="627">
        <v>585943.299</v>
      </c>
      <c r="G14" s="627"/>
      <c r="H14" s="627"/>
      <c r="I14" s="627">
        <v>273690.16739999998</v>
      </c>
      <c r="J14" s="627">
        <v>91922.260399999999</v>
      </c>
      <c r="K14" s="627">
        <v>5984.8833000000004</v>
      </c>
      <c r="L14" s="627">
        <v>175783.02369999999</v>
      </c>
      <c r="M14" s="627"/>
      <c r="N14" s="627"/>
      <c r="O14" s="628">
        <v>52</v>
      </c>
      <c r="P14" s="631">
        <v>0.127057</v>
      </c>
      <c r="Q14" s="631">
        <v>0.14606759999999999</v>
      </c>
      <c r="R14" s="631">
        <v>0.1008502</v>
      </c>
      <c r="S14" s="628">
        <v>76.231476200000003</v>
      </c>
    </row>
    <row r="15" spans="1:19">
      <c r="A15" s="500">
        <v>7.2</v>
      </c>
      <c r="B15" s="494" t="s">
        <v>730</v>
      </c>
      <c r="C15" s="627">
        <v>392516.68400000001</v>
      </c>
      <c r="D15" s="627">
        <v>392516.68400000001</v>
      </c>
      <c r="E15" s="627"/>
      <c r="F15" s="627"/>
      <c r="G15" s="627"/>
      <c r="H15" s="627"/>
      <c r="I15" s="627">
        <v>7850.3285999999998</v>
      </c>
      <c r="J15" s="627">
        <v>7850.3285999999998</v>
      </c>
      <c r="K15" s="627"/>
      <c r="L15" s="627"/>
      <c r="M15" s="627"/>
      <c r="N15" s="627"/>
      <c r="O15" s="628">
        <v>2</v>
      </c>
      <c r="P15" s="631">
        <v>7.4999999999999997E-2</v>
      </c>
      <c r="Q15" s="631">
        <v>8.6400000000000005E-2</v>
      </c>
      <c r="R15" s="631">
        <v>7.4999999999999997E-2</v>
      </c>
      <c r="S15" s="628">
        <v>117.1879898</v>
      </c>
    </row>
    <row r="16" spans="1:19">
      <c r="A16" s="500">
        <v>7.3</v>
      </c>
      <c r="B16" s="494" t="s">
        <v>727</v>
      </c>
      <c r="C16" s="627">
        <v>248854.6925</v>
      </c>
      <c r="D16" s="627">
        <v>24417</v>
      </c>
      <c r="E16" s="627"/>
      <c r="F16" s="627"/>
      <c r="G16" s="627">
        <v>224437.6925</v>
      </c>
      <c r="H16" s="627"/>
      <c r="I16" s="627">
        <v>112707.2004</v>
      </c>
      <c r="J16" s="627">
        <v>488.34</v>
      </c>
      <c r="K16" s="627"/>
      <c r="L16" s="627"/>
      <c r="M16" s="627">
        <v>112218.86040000001</v>
      </c>
      <c r="N16" s="627"/>
      <c r="O16" s="628">
        <v>2</v>
      </c>
      <c r="P16" s="631"/>
      <c r="Q16" s="631"/>
      <c r="R16" s="631">
        <v>9.0569899999999995E-2</v>
      </c>
      <c r="S16" s="628">
        <v>62.462736</v>
      </c>
    </row>
    <row r="17" spans="1:19">
      <c r="A17" s="489">
        <v>8</v>
      </c>
      <c r="B17" s="493" t="s">
        <v>726</v>
      </c>
      <c r="C17" s="627">
        <v>0</v>
      </c>
      <c r="D17" s="627"/>
      <c r="E17" s="627"/>
      <c r="F17" s="627"/>
      <c r="G17" s="627"/>
      <c r="H17" s="627"/>
      <c r="I17" s="627">
        <v>0</v>
      </c>
      <c r="J17" s="627"/>
      <c r="K17" s="627"/>
      <c r="L17" s="627"/>
      <c r="M17" s="627"/>
      <c r="N17" s="627"/>
      <c r="O17" s="628"/>
      <c r="P17" s="631"/>
      <c r="Q17" s="631"/>
      <c r="R17" s="631"/>
      <c r="S17" s="628"/>
    </row>
    <row r="18" spans="1:19">
      <c r="A18" s="490">
        <v>9</v>
      </c>
      <c r="B18" s="495" t="s">
        <v>718</v>
      </c>
      <c r="C18" s="629">
        <v>0</v>
      </c>
      <c r="D18" s="629"/>
      <c r="E18" s="629"/>
      <c r="F18" s="629"/>
      <c r="G18" s="629"/>
      <c r="H18" s="629"/>
      <c r="I18" s="629">
        <v>0</v>
      </c>
      <c r="J18" s="629"/>
      <c r="K18" s="629"/>
      <c r="L18" s="629"/>
      <c r="M18" s="629"/>
      <c r="N18" s="629"/>
      <c r="O18" s="630"/>
      <c r="P18" s="632"/>
      <c r="Q18" s="632"/>
      <c r="R18" s="632"/>
      <c r="S18" s="630"/>
    </row>
    <row r="19" spans="1:19">
      <c r="A19" s="491">
        <v>10</v>
      </c>
      <c r="B19" s="496" t="s">
        <v>729</v>
      </c>
      <c r="C19" s="627">
        <v>9478707.4539000019</v>
      </c>
      <c r="D19" s="627">
        <v>8508861.3059</v>
      </c>
      <c r="E19" s="627">
        <v>60967.926500000001</v>
      </c>
      <c r="F19" s="627">
        <v>671392.49899999995</v>
      </c>
      <c r="G19" s="627">
        <v>224437.6925</v>
      </c>
      <c r="H19" s="627">
        <v>13048.03</v>
      </c>
      <c r="I19" s="627">
        <v>502958.73099999991</v>
      </c>
      <c r="J19" s="627">
        <v>170177.2579</v>
      </c>
      <c r="K19" s="627">
        <v>6096.799</v>
      </c>
      <c r="L19" s="627">
        <v>201417.7837</v>
      </c>
      <c r="M19" s="627">
        <v>112218.86040000001</v>
      </c>
      <c r="N19" s="627">
        <v>13048.03</v>
      </c>
      <c r="O19" s="628">
        <v>173</v>
      </c>
      <c r="P19" s="631">
        <v>0.1036308</v>
      </c>
      <c r="Q19" s="631">
        <v>0.1237719</v>
      </c>
      <c r="R19" s="631">
        <v>0.1034352</v>
      </c>
      <c r="S19" s="628">
        <v>66.129777300000001</v>
      </c>
    </row>
    <row r="20" spans="1:19" ht="25.5">
      <c r="A20" s="500">
        <v>10.1</v>
      </c>
      <c r="B20" s="494" t="s">
        <v>734</v>
      </c>
      <c r="C20" s="627"/>
      <c r="D20" s="627"/>
      <c r="E20" s="627"/>
      <c r="F20" s="627"/>
      <c r="G20" s="627"/>
      <c r="H20" s="627"/>
      <c r="I20" s="627"/>
      <c r="J20" s="627"/>
      <c r="K20" s="627"/>
      <c r="L20" s="627"/>
      <c r="M20" s="627"/>
      <c r="N20" s="627"/>
      <c r="O20" s="628"/>
      <c r="P20" s="631"/>
      <c r="Q20" s="631"/>
      <c r="R20" s="631"/>
      <c r="S20" s="628"/>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pane xSplit="1" ySplit="5" topLeftCell="B36" activePane="bottomRight" state="frozen"/>
      <selection activeCell="B9" sqref="B9"/>
      <selection pane="topRight" activeCell="B9" sqref="B9"/>
      <selection pane="bottomLeft" activeCell="B9" sqref="B9"/>
      <selection pane="bottomRight" activeCell="C7" sqref="C7:H41"/>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622" t="s">
        <v>31</v>
      </c>
      <c r="B1" s="623" t="str">
        <f>'Info '!C2</f>
        <v>JSC Ziraat Bank Georgia</v>
      </c>
    </row>
    <row r="2" spans="1:8">
      <c r="A2" s="622" t="s">
        <v>32</v>
      </c>
      <c r="B2" s="618">
        <f>'1. key ratios '!B2</f>
        <v>44834</v>
      </c>
    </row>
    <row r="3" spans="1:8">
      <c r="A3" s="2"/>
    </row>
    <row r="4" spans="1:8" ht="15" thickBot="1">
      <c r="A4" s="15" t="s">
        <v>33</v>
      </c>
      <c r="B4" s="16" t="s">
        <v>34</v>
      </c>
      <c r="C4" s="15"/>
      <c r="D4" s="17"/>
      <c r="E4" s="17"/>
      <c r="F4" s="18"/>
      <c r="G4" s="18"/>
      <c r="H4" s="19" t="s">
        <v>74</v>
      </c>
    </row>
    <row r="5" spans="1:8">
      <c r="A5" s="20"/>
      <c r="B5" s="21"/>
      <c r="C5" s="689" t="s">
        <v>69</v>
      </c>
      <c r="D5" s="690"/>
      <c r="E5" s="691"/>
      <c r="F5" s="689" t="s">
        <v>73</v>
      </c>
      <c r="G5" s="690"/>
      <c r="H5" s="692"/>
    </row>
    <row r="6" spans="1:8">
      <c r="A6" s="22" t="s">
        <v>6</v>
      </c>
      <c r="B6" s="23" t="s">
        <v>35</v>
      </c>
      <c r="C6" s="24" t="s">
        <v>70</v>
      </c>
      <c r="D6" s="24" t="s">
        <v>71</v>
      </c>
      <c r="E6" s="24" t="s">
        <v>72</v>
      </c>
      <c r="F6" s="24" t="s">
        <v>70</v>
      </c>
      <c r="G6" s="24" t="s">
        <v>71</v>
      </c>
      <c r="H6" s="25" t="s">
        <v>72</v>
      </c>
    </row>
    <row r="7" spans="1:8" ht="15.75">
      <c r="A7" s="22">
        <v>1</v>
      </c>
      <c r="B7" s="26" t="s">
        <v>36</v>
      </c>
      <c r="C7" s="519">
        <v>2970167.23</v>
      </c>
      <c r="D7" s="519">
        <v>5870754.6449999996</v>
      </c>
      <c r="E7" s="520">
        <v>8840921.875</v>
      </c>
      <c r="F7" s="521">
        <v>2643163.77</v>
      </c>
      <c r="G7" s="522">
        <v>7038779.0718999999</v>
      </c>
      <c r="H7" s="523">
        <v>9681942.8419000003</v>
      </c>
    </row>
    <row r="8" spans="1:8" ht="15.75">
      <c r="A8" s="22">
        <v>2</v>
      </c>
      <c r="B8" s="26" t="s">
        <v>37</v>
      </c>
      <c r="C8" s="519">
        <v>727399.99</v>
      </c>
      <c r="D8" s="519">
        <v>24989292.309899997</v>
      </c>
      <c r="E8" s="520">
        <v>25716692.299899995</v>
      </c>
      <c r="F8" s="521">
        <v>2426738.59</v>
      </c>
      <c r="G8" s="522">
        <v>24099845.702399999</v>
      </c>
      <c r="H8" s="523">
        <v>26526584.292399999</v>
      </c>
    </row>
    <row r="9" spans="1:8" ht="15.75">
      <c r="A9" s="22">
        <v>3</v>
      </c>
      <c r="B9" s="26" t="s">
        <v>38</v>
      </c>
      <c r="C9" s="519">
        <v>22526796.010000002</v>
      </c>
      <c r="D9" s="519">
        <v>22055142.862599999</v>
      </c>
      <c r="E9" s="520">
        <v>44581938.872600004</v>
      </c>
      <c r="F9" s="521">
        <v>12028752.15</v>
      </c>
      <c r="G9" s="522">
        <v>2203061.1353000002</v>
      </c>
      <c r="H9" s="523">
        <v>14231813.285300002</v>
      </c>
    </row>
    <row r="10" spans="1:8" ht="15.75">
      <c r="A10" s="22">
        <v>4</v>
      </c>
      <c r="B10" s="26" t="s">
        <v>39</v>
      </c>
      <c r="C10" s="519">
        <v>0</v>
      </c>
      <c r="D10" s="519">
        <v>0</v>
      </c>
      <c r="E10" s="520">
        <v>0</v>
      </c>
      <c r="F10" s="521">
        <v>0</v>
      </c>
      <c r="G10" s="522">
        <v>0</v>
      </c>
      <c r="H10" s="523">
        <v>0</v>
      </c>
    </row>
    <row r="11" spans="1:8" ht="15.75">
      <c r="A11" s="22">
        <v>5</v>
      </c>
      <c r="B11" s="26" t="s">
        <v>40</v>
      </c>
      <c r="C11" s="519">
        <v>0</v>
      </c>
      <c r="D11" s="519">
        <v>0</v>
      </c>
      <c r="E11" s="520">
        <v>0</v>
      </c>
      <c r="F11" s="521">
        <v>2447907.2800000003</v>
      </c>
      <c r="G11" s="522">
        <v>0</v>
      </c>
      <c r="H11" s="523">
        <v>2447907.2800000003</v>
      </c>
    </row>
    <row r="12" spans="1:8" ht="15.75">
      <c r="A12" s="22">
        <v>6.1</v>
      </c>
      <c r="B12" s="27" t="s">
        <v>41</v>
      </c>
      <c r="C12" s="519">
        <v>59260911.290000007</v>
      </c>
      <c r="D12" s="519">
        <v>42250048.521499999</v>
      </c>
      <c r="E12" s="520">
        <v>101510959.81150001</v>
      </c>
      <c r="F12" s="521">
        <v>52099052.090000004</v>
      </c>
      <c r="G12" s="522">
        <v>28865806.093400002</v>
      </c>
      <c r="H12" s="523">
        <v>80964858.183400005</v>
      </c>
    </row>
    <row r="13" spans="1:8" ht="15.75">
      <c r="A13" s="22">
        <v>6.2</v>
      </c>
      <c r="B13" s="27" t="s">
        <v>42</v>
      </c>
      <c r="C13" s="519">
        <v>-3871907.75</v>
      </c>
      <c r="D13" s="519">
        <v>-1521989.7922</v>
      </c>
      <c r="E13" s="520">
        <v>-5393897.5422</v>
      </c>
      <c r="F13" s="521">
        <v>-2710786.03</v>
      </c>
      <c r="G13" s="522">
        <v>-2153392.4122000001</v>
      </c>
      <c r="H13" s="523">
        <v>-4864178.4421999995</v>
      </c>
    </row>
    <row r="14" spans="1:8" ht="15.75">
      <c r="A14" s="22">
        <v>6</v>
      </c>
      <c r="B14" s="26" t="s">
        <v>43</v>
      </c>
      <c r="C14" s="520">
        <v>55389003.540000007</v>
      </c>
      <c r="D14" s="520">
        <v>40728058.7293</v>
      </c>
      <c r="E14" s="520">
        <v>96117062.269300014</v>
      </c>
      <c r="F14" s="520">
        <v>49388266.060000002</v>
      </c>
      <c r="G14" s="520">
        <v>26712413.681200001</v>
      </c>
      <c r="H14" s="523">
        <v>76100679.7412</v>
      </c>
    </row>
    <row r="15" spans="1:8" ht="15.75">
      <c r="A15" s="22">
        <v>7</v>
      </c>
      <c r="B15" s="26" t="s">
        <v>44</v>
      </c>
      <c r="C15" s="519">
        <v>481361.98</v>
      </c>
      <c r="D15" s="519">
        <v>148102.06239999997</v>
      </c>
      <c r="E15" s="520">
        <v>629464.04239999992</v>
      </c>
      <c r="F15" s="521">
        <v>385376.01999999996</v>
      </c>
      <c r="G15" s="522">
        <v>113011.7797</v>
      </c>
      <c r="H15" s="523">
        <v>498387.79969999997</v>
      </c>
    </row>
    <row r="16" spans="1:8" ht="15.75">
      <c r="A16" s="22">
        <v>8</v>
      </c>
      <c r="B16" s="26" t="s">
        <v>199</v>
      </c>
      <c r="C16" s="519">
        <v>0</v>
      </c>
      <c r="D16" s="519">
        <v>0</v>
      </c>
      <c r="E16" s="520">
        <v>0</v>
      </c>
      <c r="F16" s="521">
        <v>62320</v>
      </c>
      <c r="G16" s="519">
        <v>0</v>
      </c>
      <c r="H16" s="523">
        <v>62320</v>
      </c>
    </row>
    <row r="17" spans="1:8" ht="15.75">
      <c r="A17" s="22">
        <v>9</v>
      </c>
      <c r="B17" s="26" t="s">
        <v>45</v>
      </c>
      <c r="C17" s="519">
        <v>0</v>
      </c>
      <c r="D17" s="519">
        <v>0</v>
      </c>
      <c r="E17" s="520">
        <v>0</v>
      </c>
      <c r="F17" s="521">
        <v>0</v>
      </c>
      <c r="G17" s="519">
        <v>0</v>
      </c>
      <c r="H17" s="523">
        <v>0</v>
      </c>
    </row>
    <row r="18" spans="1:8" ht="15.75">
      <c r="A18" s="22">
        <v>10</v>
      </c>
      <c r="B18" s="26" t="s">
        <v>46</v>
      </c>
      <c r="C18" s="519">
        <v>5635573.6200000001</v>
      </c>
      <c r="D18" s="519">
        <v>0</v>
      </c>
      <c r="E18" s="520">
        <v>5635573.6200000001</v>
      </c>
      <c r="F18" s="521">
        <v>6272668.8099999996</v>
      </c>
      <c r="G18" s="519">
        <v>0</v>
      </c>
      <c r="H18" s="523">
        <v>6272668.8099999996</v>
      </c>
    </row>
    <row r="19" spans="1:8" ht="15.75">
      <c r="A19" s="22">
        <v>11</v>
      </c>
      <c r="B19" s="26" t="s">
        <v>47</v>
      </c>
      <c r="C19" s="519">
        <v>1845323.8599999999</v>
      </c>
      <c r="D19" s="519">
        <v>1627984.1356000002</v>
      </c>
      <c r="E19" s="520">
        <v>3473307.9956</v>
      </c>
      <c r="F19" s="521">
        <v>388327.96</v>
      </c>
      <c r="G19" s="522">
        <v>390631.47039999999</v>
      </c>
      <c r="H19" s="523">
        <v>778959.43039999995</v>
      </c>
    </row>
    <row r="20" spans="1:8" ht="15.75">
      <c r="A20" s="22">
        <v>12</v>
      </c>
      <c r="B20" s="29" t="s">
        <v>48</v>
      </c>
      <c r="C20" s="520">
        <v>89575626.230000019</v>
      </c>
      <c r="D20" s="520">
        <v>95419334.744799986</v>
      </c>
      <c r="E20" s="520">
        <v>184994960.97479999</v>
      </c>
      <c r="F20" s="520">
        <v>76043520.639999986</v>
      </c>
      <c r="G20" s="520">
        <v>60557742.840900004</v>
      </c>
      <c r="H20" s="523">
        <v>136601263.48089999</v>
      </c>
    </row>
    <row r="21" spans="1:8" ht="15.75">
      <c r="A21" s="22"/>
      <c r="B21" s="23" t="s">
        <v>49</v>
      </c>
      <c r="C21" s="524"/>
      <c r="D21" s="524"/>
      <c r="E21" s="524"/>
      <c r="F21" s="525"/>
      <c r="G21" s="526"/>
      <c r="H21" s="527"/>
    </row>
    <row r="22" spans="1:8" ht="15.75">
      <c r="A22" s="22">
        <v>13</v>
      </c>
      <c r="B22" s="26" t="s">
        <v>50</v>
      </c>
      <c r="C22" s="519">
        <v>0</v>
      </c>
      <c r="D22" s="519">
        <v>7796800</v>
      </c>
      <c r="E22" s="520">
        <v>7796800</v>
      </c>
      <c r="F22" s="521">
        <v>0</v>
      </c>
      <c r="G22" s="522">
        <v>2342100</v>
      </c>
      <c r="H22" s="523">
        <v>2342100</v>
      </c>
    </row>
    <row r="23" spans="1:8" ht="15.75">
      <c r="A23" s="22">
        <v>14</v>
      </c>
      <c r="B23" s="26" t="s">
        <v>51</v>
      </c>
      <c r="C23" s="519">
        <v>14532331.15</v>
      </c>
      <c r="D23" s="519">
        <v>55184726.986199997</v>
      </c>
      <c r="E23" s="520">
        <v>69717058.136199996</v>
      </c>
      <c r="F23" s="521">
        <v>11020099.129999999</v>
      </c>
      <c r="G23" s="522">
        <v>37881627.341299996</v>
      </c>
      <c r="H23" s="523">
        <v>48901726.471299991</v>
      </c>
    </row>
    <row r="24" spans="1:8" ht="15.75">
      <c r="A24" s="22">
        <v>15</v>
      </c>
      <c r="B24" s="26" t="s">
        <v>52</v>
      </c>
      <c r="C24" s="519">
        <v>4737831.82</v>
      </c>
      <c r="D24" s="519">
        <v>7925650.1688000001</v>
      </c>
      <c r="E24" s="520">
        <v>12663481.9888</v>
      </c>
      <c r="F24" s="521">
        <v>2665568.8199999998</v>
      </c>
      <c r="G24" s="522">
        <v>4869302.7950999998</v>
      </c>
      <c r="H24" s="523">
        <v>7534871.6151000001</v>
      </c>
    </row>
    <row r="25" spans="1:8" ht="15.75">
      <c r="A25" s="22">
        <v>16</v>
      </c>
      <c r="B25" s="26" t="s">
        <v>53</v>
      </c>
      <c r="C25" s="519">
        <v>2018200</v>
      </c>
      <c r="D25" s="519">
        <v>22498739.8028</v>
      </c>
      <c r="E25" s="520">
        <v>24516939.8028</v>
      </c>
      <c r="F25" s="521">
        <v>276340</v>
      </c>
      <c r="G25" s="522">
        <v>14991162.0769</v>
      </c>
      <c r="H25" s="523">
        <v>15267502.0769</v>
      </c>
    </row>
    <row r="26" spans="1:8" ht="15.75">
      <c r="A26" s="22">
        <v>17</v>
      </c>
      <c r="B26" s="26" t="s">
        <v>54</v>
      </c>
      <c r="C26" s="524">
        <v>0</v>
      </c>
      <c r="D26" s="524">
        <v>0</v>
      </c>
      <c r="E26" s="520">
        <v>0</v>
      </c>
      <c r="F26" s="525">
        <v>0</v>
      </c>
      <c r="G26" s="526">
        <v>0</v>
      </c>
      <c r="H26" s="523">
        <v>0</v>
      </c>
    </row>
    <row r="27" spans="1:8" ht="15.75">
      <c r="A27" s="22">
        <v>18</v>
      </c>
      <c r="B27" s="26" t="s">
        <v>55</v>
      </c>
      <c r="C27" s="519">
        <v>0</v>
      </c>
      <c r="D27" s="519">
        <v>0</v>
      </c>
      <c r="E27" s="520">
        <v>0</v>
      </c>
      <c r="F27" s="521">
        <v>0</v>
      </c>
      <c r="G27" s="522">
        <v>0</v>
      </c>
      <c r="H27" s="523">
        <v>0</v>
      </c>
    </row>
    <row r="28" spans="1:8" ht="15.75">
      <c r="A28" s="22">
        <v>19</v>
      </c>
      <c r="B28" s="26" t="s">
        <v>56</v>
      </c>
      <c r="C28" s="519">
        <v>61179.180000000008</v>
      </c>
      <c r="D28" s="519">
        <v>214492.45480000001</v>
      </c>
      <c r="E28" s="520">
        <v>275671.6348</v>
      </c>
      <c r="F28" s="521">
        <v>33031.410000000003</v>
      </c>
      <c r="G28" s="522">
        <v>49865.935100000002</v>
      </c>
      <c r="H28" s="523">
        <v>82897.345100000006</v>
      </c>
    </row>
    <row r="29" spans="1:8" ht="15.75">
      <c r="A29" s="22">
        <v>20</v>
      </c>
      <c r="B29" s="26" t="s">
        <v>57</v>
      </c>
      <c r="C29" s="519">
        <v>1135883.32</v>
      </c>
      <c r="D29" s="519">
        <v>3489062.2165999995</v>
      </c>
      <c r="E29" s="520">
        <v>4624945.5365999993</v>
      </c>
      <c r="F29" s="521">
        <v>974289.32000000007</v>
      </c>
      <c r="G29" s="522">
        <v>2343147.7508999999</v>
      </c>
      <c r="H29" s="523">
        <v>3317437.0708999997</v>
      </c>
    </row>
    <row r="30" spans="1:8" ht="15.75">
      <c r="A30" s="22">
        <v>21</v>
      </c>
      <c r="B30" s="26" t="s">
        <v>58</v>
      </c>
      <c r="C30" s="519">
        <v>0</v>
      </c>
      <c r="D30" s="519">
        <v>0</v>
      </c>
      <c r="E30" s="520">
        <v>0</v>
      </c>
      <c r="F30" s="521">
        <v>0</v>
      </c>
      <c r="G30" s="522">
        <v>0</v>
      </c>
      <c r="H30" s="523">
        <v>0</v>
      </c>
    </row>
    <row r="31" spans="1:8" ht="15.75">
      <c r="A31" s="22">
        <v>22</v>
      </c>
      <c r="B31" s="29" t="s">
        <v>59</v>
      </c>
      <c r="C31" s="520">
        <v>22485425.469999999</v>
      </c>
      <c r="D31" s="520">
        <v>97109471.629199997</v>
      </c>
      <c r="E31" s="520">
        <v>119594897.0992</v>
      </c>
      <c r="F31" s="520">
        <v>14969328.68</v>
      </c>
      <c r="G31" s="520">
        <v>62477205.899299994</v>
      </c>
      <c r="H31" s="523">
        <v>77446534.579299986</v>
      </c>
    </row>
    <row r="32" spans="1:8" ht="15.75">
      <c r="A32" s="22"/>
      <c r="B32" s="23" t="s">
        <v>60</v>
      </c>
      <c r="C32" s="524"/>
      <c r="D32" s="524"/>
      <c r="E32" s="519"/>
      <c r="F32" s="525"/>
      <c r="G32" s="526"/>
      <c r="H32" s="527"/>
    </row>
    <row r="33" spans="1:9" ht="15.75">
      <c r="A33" s="22">
        <v>23</v>
      </c>
      <c r="B33" s="26" t="s">
        <v>61</v>
      </c>
      <c r="C33" s="519">
        <v>50000000</v>
      </c>
      <c r="D33" s="524">
        <v>0</v>
      </c>
      <c r="E33" s="520">
        <v>50000000</v>
      </c>
      <c r="F33" s="521">
        <v>50000000</v>
      </c>
      <c r="G33" s="526">
        <v>0</v>
      </c>
      <c r="H33" s="523">
        <v>50000000</v>
      </c>
    </row>
    <row r="34" spans="1:9" ht="15.75">
      <c r="A34" s="22">
        <v>24</v>
      </c>
      <c r="B34" s="26" t="s">
        <v>62</v>
      </c>
      <c r="C34" s="519">
        <v>0</v>
      </c>
      <c r="D34" s="524">
        <v>0</v>
      </c>
      <c r="E34" s="520">
        <v>0</v>
      </c>
      <c r="F34" s="521">
        <v>0</v>
      </c>
      <c r="G34" s="526">
        <v>0</v>
      </c>
      <c r="H34" s="523">
        <v>0</v>
      </c>
    </row>
    <row r="35" spans="1:9" ht="15.75">
      <c r="A35" s="22">
        <v>25</v>
      </c>
      <c r="B35" s="28" t="s">
        <v>63</v>
      </c>
      <c r="C35" s="519">
        <v>0</v>
      </c>
      <c r="D35" s="524">
        <v>0</v>
      </c>
      <c r="E35" s="520">
        <v>0</v>
      </c>
      <c r="F35" s="521">
        <v>0</v>
      </c>
      <c r="G35" s="526">
        <v>0</v>
      </c>
      <c r="H35" s="523">
        <v>0</v>
      </c>
    </row>
    <row r="36" spans="1:9" ht="15.75">
      <c r="A36" s="22">
        <v>26</v>
      </c>
      <c r="B36" s="26" t="s">
        <v>64</v>
      </c>
      <c r="C36" s="519">
        <v>0</v>
      </c>
      <c r="D36" s="524">
        <v>0</v>
      </c>
      <c r="E36" s="520">
        <v>0</v>
      </c>
      <c r="F36" s="521">
        <v>0</v>
      </c>
      <c r="G36" s="526">
        <v>0</v>
      </c>
      <c r="H36" s="523">
        <v>0</v>
      </c>
    </row>
    <row r="37" spans="1:9" ht="15.75">
      <c r="A37" s="22">
        <v>27</v>
      </c>
      <c r="B37" s="26" t="s">
        <v>65</v>
      </c>
      <c r="C37" s="519">
        <v>0</v>
      </c>
      <c r="D37" s="524">
        <v>0</v>
      </c>
      <c r="E37" s="520">
        <v>0</v>
      </c>
      <c r="F37" s="521">
        <v>0</v>
      </c>
      <c r="G37" s="526">
        <v>0</v>
      </c>
      <c r="H37" s="523">
        <v>0</v>
      </c>
    </row>
    <row r="38" spans="1:9" ht="15.75">
      <c r="A38" s="22">
        <v>28</v>
      </c>
      <c r="B38" s="26" t="s">
        <v>66</v>
      </c>
      <c r="C38" s="519">
        <v>15400070.890900001</v>
      </c>
      <c r="D38" s="524">
        <v>0</v>
      </c>
      <c r="E38" s="520">
        <v>15400070.890900001</v>
      </c>
      <c r="F38" s="521">
        <v>9154730.5034999996</v>
      </c>
      <c r="G38" s="526">
        <v>0</v>
      </c>
      <c r="H38" s="523">
        <v>9154730.5034999996</v>
      </c>
    </row>
    <row r="39" spans="1:9" ht="15.75">
      <c r="A39" s="22">
        <v>29</v>
      </c>
      <c r="B39" s="26" t="s">
        <v>67</v>
      </c>
      <c r="C39" s="519">
        <v>0</v>
      </c>
      <c r="D39" s="524">
        <v>0</v>
      </c>
      <c r="E39" s="520">
        <v>0</v>
      </c>
      <c r="F39" s="521">
        <v>0</v>
      </c>
      <c r="G39" s="526">
        <v>0</v>
      </c>
      <c r="H39" s="523">
        <v>0</v>
      </c>
    </row>
    <row r="40" spans="1:9" ht="15.75">
      <c r="A40" s="22">
        <v>30</v>
      </c>
      <c r="B40" s="254" t="s">
        <v>266</v>
      </c>
      <c r="C40" s="519">
        <v>65400070.890900001</v>
      </c>
      <c r="D40" s="524">
        <v>0</v>
      </c>
      <c r="E40" s="520">
        <v>65400070.890900001</v>
      </c>
      <c r="F40" s="521">
        <v>59154730.5035</v>
      </c>
      <c r="G40" s="526">
        <v>0</v>
      </c>
      <c r="H40" s="523">
        <v>59154730.5035</v>
      </c>
    </row>
    <row r="41" spans="1:9" ht="16.5" thickBot="1">
      <c r="A41" s="30">
        <v>31</v>
      </c>
      <c r="B41" s="31" t="s">
        <v>68</v>
      </c>
      <c r="C41" s="528">
        <v>87885496.3609</v>
      </c>
      <c r="D41" s="528">
        <v>97109471.629199997</v>
      </c>
      <c r="E41" s="528">
        <v>184994967.9901</v>
      </c>
      <c r="F41" s="528">
        <v>74124059.183499992</v>
      </c>
      <c r="G41" s="528">
        <v>62477205.899299994</v>
      </c>
      <c r="H41" s="529">
        <v>136601265.08279997</v>
      </c>
    </row>
    <row r="42" spans="1:9">
      <c r="C42" s="194"/>
      <c r="D42" s="194"/>
      <c r="E42" s="194"/>
      <c r="F42" s="194"/>
      <c r="G42" s="194"/>
      <c r="H42" s="194"/>
    </row>
    <row r="43" spans="1:9">
      <c r="B43" s="32"/>
      <c r="C43" s="194"/>
      <c r="D43" s="194"/>
      <c r="E43" s="194"/>
      <c r="F43" s="194"/>
      <c r="G43" s="194"/>
      <c r="H43" s="194"/>
      <c r="I43" s="194">
        <f t="shared" ref="I43" si="0">I42-I20</f>
        <v>0</v>
      </c>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55" activePane="bottomRight" state="frozen"/>
      <selection activeCell="B9" sqref="B9"/>
      <selection pane="topRight" activeCell="B9" sqref="B9"/>
      <selection pane="bottomLeft" activeCell="B9" sqref="B9"/>
      <selection pane="bottomRight" activeCell="C8" sqref="C8:H67"/>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31</v>
      </c>
      <c r="B1" s="3" t="str">
        <f>'Info '!C2</f>
        <v>JSC Ziraat Bank Georgia</v>
      </c>
      <c r="C1" s="3">
        <f>'Info '!D2</f>
        <v>0</v>
      </c>
    </row>
    <row r="2" spans="1:8">
      <c r="A2" s="2" t="s">
        <v>32</v>
      </c>
      <c r="B2" s="3"/>
      <c r="C2" s="393">
        <f>'1. key ratios '!$B$2</f>
        <v>44834</v>
      </c>
      <c r="D2" s="7"/>
      <c r="E2" s="7"/>
      <c r="F2" s="7"/>
      <c r="G2" s="7"/>
      <c r="H2" s="7"/>
    </row>
    <row r="3" spans="1:8">
      <c r="A3" s="2"/>
      <c r="B3" s="3"/>
      <c r="C3" s="6"/>
      <c r="D3" s="7"/>
      <c r="E3" s="7"/>
      <c r="F3" s="7"/>
      <c r="G3" s="7"/>
      <c r="H3" s="7"/>
    </row>
    <row r="4" spans="1:8" ht="13.5" thickBot="1">
      <c r="A4" s="34" t="s">
        <v>195</v>
      </c>
      <c r="B4" s="211" t="s">
        <v>23</v>
      </c>
      <c r="C4" s="15"/>
      <c r="D4" s="17"/>
      <c r="E4" s="17"/>
      <c r="F4" s="18"/>
      <c r="G4" s="18"/>
      <c r="H4" s="35" t="s">
        <v>74</v>
      </c>
    </row>
    <row r="5" spans="1:8">
      <c r="A5" s="36" t="s">
        <v>6</v>
      </c>
      <c r="B5" s="37"/>
      <c r="C5" s="689" t="s">
        <v>69</v>
      </c>
      <c r="D5" s="690"/>
      <c r="E5" s="691"/>
      <c r="F5" s="689" t="s">
        <v>73</v>
      </c>
      <c r="G5" s="690"/>
      <c r="H5" s="692"/>
    </row>
    <row r="6" spans="1:8">
      <c r="A6" s="38" t="s">
        <v>6</v>
      </c>
      <c r="B6" s="39"/>
      <c r="C6" s="40" t="s">
        <v>70</v>
      </c>
      <c r="D6" s="40" t="s">
        <v>71</v>
      </c>
      <c r="E6" s="40" t="s">
        <v>72</v>
      </c>
      <c r="F6" s="40" t="s">
        <v>70</v>
      </c>
      <c r="G6" s="40" t="s">
        <v>71</v>
      </c>
      <c r="H6" s="41" t="s">
        <v>72</v>
      </c>
    </row>
    <row r="7" spans="1:8">
      <c r="A7" s="42"/>
      <c r="B7" s="211" t="s">
        <v>194</v>
      </c>
      <c r="C7" s="43"/>
      <c r="D7" s="43"/>
      <c r="E7" s="43"/>
      <c r="F7" s="43"/>
      <c r="G7" s="43"/>
      <c r="H7" s="44"/>
    </row>
    <row r="8" spans="1:8" ht="15">
      <c r="A8" s="42">
        <v>1</v>
      </c>
      <c r="B8" s="45" t="s">
        <v>193</v>
      </c>
      <c r="C8" s="530">
        <v>1154694.1599999999</v>
      </c>
      <c r="D8" s="530">
        <v>33771.410000000003</v>
      </c>
      <c r="E8" s="520">
        <v>1188465.5699999998</v>
      </c>
      <c r="F8" s="530">
        <v>659085.30000000005</v>
      </c>
      <c r="G8" s="530">
        <v>-24407.31</v>
      </c>
      <c r="H8" s="531">
        <v>634677.99</v>
      </c>
    </row>
    <row r="9" spans="1:8" ht="15">
      <c r="A9" s="42">
        <v>2</v>
      </c>
      <c r="B9" s="45" t="s">
        <v>192</v>
      </c>
      <c r="C9" s="532">
        <v>5675641.6800000006</v>
      </c>
      <c r="D9" s="532">
        <v>1865540.7</v>
      </c>
      <c r="E9" s="520">
        <v>7541182.3800000008</v>
      </c>
      <c r="F9" s="532">
        <v>3729772.17</v>
      </c>
      <c r="G9" s="532">
        <v>1052813.6399999999</v>
      </c>
      <c r="H9" s="531">
        <v>4782585.8099999996</v>
      </c>
    </row>
    <row r="10" spans="1:8" ht="15">
      <c r="A10" s="42">
        <v>2.1</v>
      </c>
      <c r="B10" s="46" t="s">
        <v>191</v>
      </c>
      <c r="C10" s="530">
        <v>0</v>
      </c>
      <c r="D10" s="530">
        <v>0</v>
      </c>
      <c r="E10" s="520">
        <v>0</v>
      </c>
      <c r="F10" s="530">
        <v>0</v>
      </c>
      <c r="G10" s="530">
        <v>0</v>
      </c>
      <c r="H10" s="531">
        <v>0</v>
      </c>
    </row>
    <row r="11" spans="1:8" ht="15">
      <c r="A11" s="42">
        <v>2.2000000000000002</v>
      </c>
      <c r="B11" s="46" t="s">
        <v>190</v>
      </c>
      <c r="C11" s="530">
        <v>4575802.83</v>
      </c>
      <c r="D11" s="530">
        <v>740191.37</v>
      </c>
      <c r="E11" s="520">
        <v>5315994.2</v>
      </c>
      <c r="F11" s="530">
        <v>2922693.58</v>
      </c>
      <c r="G11" s="530">
        <v>321729.7</v>
      </c>
      <c r="H11" s="531">
        <v>3244423.2800000003</v>
      </c>
    </row>
    <row r="12" spans="1:8" ht="15">
      <c r="A12" s="42">
        <v>2.2999999999999998</v>
      </c>
      <c r="B12" s="46" t="s">
        <v>189</v>
      </c>
      <c r="C12" s="530">
        <v>0</v>
      </c>
      <c r="D12" s="530">
        <v>0</v>
      </c>
      <c r="E12" s="520">
        <v>0</v>
      </c>
      <c r="F12" s="530">
        <v>0</v>
      </c>
      <c r="G12" s="530">
        <v>0</v>
      </c>
      <c r="H12" s="531">
        <v>0</v>
      </c>
    </row>
    <row r="13" spans="1:8" ht="15">
      <c r="A13" s="42">
        <v>2.4</v>
      </c>
      <c r="B13" s="46" t="s">
        <v>188</v>
      </c>
      <c r="C13" s="530">
        <v>0</v>
      </c>
      <c r="D13" s="530">
        <v>0</v>
      </c>
      <c r="E13" s="520">
        <v>0</v>
      </c>
      <c r="F13" s="530">
        <v>0</v>
      </c>
      <c r="G13" s="530">
        <v>0</v>
      </c>
      <c r="H13" s="531">
        <v>0</v>
      </c>
    </row>
    <row r="14" spans="1:8" ht="15">
      <c r="A14" s="42">
        <v>2.5</v>
      </c>
      <c r="B14" s="46" t="s">
        <v>187</v>
      </c>
      <c r="C14" s="530">
        <v>166752.66</v>
      </c>
      <c r="D14" s="530">
        <v>508866.64</v>
      </c>
      <c r="E14" s="520">
        <v>675619.3</v>
      </c>
      <c r="F14" s="530">
        <v>198198.1</v>
      </c>
      <c r="G14" s="530">
        <v>131986.43</v>
      </c>
      <c r="H14" s="531">
        <v>330184.53000000003</v>
      </c>
    </row>
    <row r="15" spans="1:8" ht="15">
      <c r="A15" s="42">
        <v>2.6</v>
      </c>
      <c r="B15" s="46" t="s">
        <v>186</v>
      </c>
      <c r="C15" s="530">
        <v>7307.52</v>
      </c>
      <c r="D15" s="530">
        <v>121566.39</v>
      </c>
      <c r="E15" s="520">
        <v>128873.91</v>
      </c>
      <c r="F15" s="530">
        <v>0</v>
      </c>
      <c r="G15" s="530">
        <v>72159.88</v>
      </c>
      <c r="H15" s="531">
        <v>72159.88</v>
      </c>
    </row>
    <row r="16" spans="1:8" ht="15">
      <c r="A16" s="42">
        <v>2.7</v>
      </c>
      <c r="B16" s="46" t="s">
        <v>185</v>
      </c>
      <c r="C16" s="530">
        <v>245686.9</v>
      </c>
      <c r="D16" s="530">
        <v>45668.21</v>
      </c>
      <c r="E16" s="520">
        <v>291355.11</v>
      </c>
      <c r="F16" s="530">
        <v>16609.310000000001</v>
      </c>
      <c r="G16" s="530">
        <v>101558.75</v>
      </c>
      <c r="H16" s="531">
        <v>118168.06</v>
      </c>
    </row>
    <row r="17" spans="1:8" ht="15">
      <c r="A17" s="42">
        <v>2.8</v>
      </c>
      <c r="B17" s="46" t="s">
        <v>184</v>
      </c>
      <c r="C17" s="530">
        <v>595919.56000000006</v>
      </c>
      <c r="D17" s="530">
        <v>349009.1</v>
      </c>
      <c r="E17" s="520">
        <v>944928.66</v>
      </c>
      <c r="F17" s="530">
        <v>580907.22</v>
      </c>
      <c r="G17" s="530">
        <v>387143.6</v>
      </c>
      <c r="H17" s="531">
        <v>968050.82</v>
      </c>
    </row>
    <row r="18" spans="1:8" ht="15">
      <c r="A18" s="42">
        <v>2.9</v>
      </c>
      <c r="B18" s="46" t="s">
        <v>183</v>
      </c>
      <c r="C18" s="530">
        <v>84172.21</v>
      </c>
      <c r="D18" s="530">
        <v>100238.99</v>
      </c>
      <c r="E18" s="520">
        <v>184411.2</v>
      </c>
      <c r="F18" s="530">
        <v>11363.96</v>
      </c>
      <c r="G18" s="530">
        <v>38235.279999999999</v>
      </c>
      <c r="H18" s="531">
        <v>49599.24</v>
      </c>
    </row>
    <row r="19" spans="1:8" ht="15">
      <c r="A19" s="42">
        <v>3</v>
      </c>
      <c r="B19" s="45" t="s">
        <v>182</v>
      </c>
      <c r="C19" s="530">
        <v>90599.24</v>
      </c>
      <c r="D19" s="530">
        <v>70352.22</v>
      </c>
      <c r="E19" s="520">
        <v>160951.46000000002</v>
      </c>
      <c r="F19" s="530">
        <v>32677.94</v>
      </c>
      <c r="G19" s="530">
        <v>88867.76</v>
      </c>
      <c r="H19" s="531">
        <v>121545.7</v>
      </c>
    </row>
    <row r="20" spans="1:8" ht="15">
      <c r="A20" s="42">
        <v>4</v>
      </c>
      <c r="B20" s="45" t="s">
        <v>181</v>
      </c>
      <c r="C20" s="530">
        <v>74237.600000000006</v>
      </c>
      <c r="D20" s="530">
        <v>0</v>
      </c>
      <c r="E20" s="520">
        <v>74237.600000000006</v>
      </c>
      <c r="F20" s="530">
        <v>743504.56</v>
      </c>
      <c r="G20" s="530">
        <v>0</v>
      </c>
      <c r="H20" s="531">
        <v>743504.56</v>
      </c>
    </row>
    <row r="21" spans="1:8" ht="15">
      <c r="A21" s="42">
        <v>5</v>
      </c>
      <c r="B21" s="45" t="s">
        <v>180</v>
      </c>
      <c r="C21" s="530">
        <v>101111.38</v>
      </c>
      <c r="D21" s="530">
        <v>145255.6</v>
      </c>
      <c r="E21" s="520">
        <v>246366.98</v>
      </c>
      <c r="F21" s="530">
        <v>138357.73000000001</v>
      </c>
      <c r="G21" s="530">
        <v>213039.72</v>
      </c>
      <c r="H21" s="531">
        <v>351397.45</v>
      </c>
    </row>
    <row r="22" spans="1:8" ht="15">
      <c r="A22" s="42">
        <v>6</v>
      </c>
      <c r="B22" s="47" t="s">
        <v>179</v>
      </c>
      <c r="C22" s="532">
        <v>7096284.0600000005</v>
      </c>
      <c r="D22" s="532">
        <v>2114919.9300000002</v>
      </c>
      <c r="E22" s="520">
        <v>9211203.9900000002</v>
      </c>
      <c r="F22" s="532">
        <v>5303397.7</v>
      </c>
      <c r="G22" s="532">
        <v>1330313.8099999998</v>
      </c>
      <c r="H22" s="531">
        <v>6633711.5099999998</v>
      </c>
    </row>
    <row r="23" spans="1:8" ht="15">
      <c r="A23" s="42"/>
      <c r="B23" s="211" t="s">
        <v>178</v>
      </c>
      <c r="C23" s="530"/>
      <c r="D23" s="530"/>
      <c r="E23" s="519"/>
      <c r="F23" s="530"/>
      <c r="G23" s="530"/>
      <c r="H23" s="533"/>
    </row>
    <row r="24" spans="1:8" ht="15">
      <c r="A24" s="42">
        <v>7</v>
      </c>
      <c r="B24" s="45" t="s">
        <v>177</v>
      </c>
      <c r="C24" s="530">
        <v>172338.31</v>
      </c>
      <c r="D24" s="530">
        <v>69070.039999999994</v>
      </c>
      <c r="E24" s="520">
        <v>241408.34999999998</v>
      </c>
      <c r="F24" s="530">
        <v>59903.91</v>
      </c>
      <c r="G24" s="530">
        <v>3398.88</v>
      </c>
      <c r="H24" s="531">
        <v>63302.79</v>
      </c>
    </row>
    <row r="25" spans="1:8" ht="15">
      <c r="A25" s="42">
        <v>8</v>
      </c>
      <c r="B25" s="45" t="s">
        <v>176</v>
      </c>
      <c r="C25" s="530">
        <v>71778.48000000001</v>
      </c>
      <c r="D25" s="530">
        <v>270654.07060000004</v>
      </c>
      <c r="E25" s="520">
        <v>342432.55060000008</v>
      </c>
      <c r="F25" s="530">
        <v>3088.59</v>
      </c>
      <c r="G25" s="530">
        <v>86353.26</v>
      </c>
      <c r="H25" s="531">
        <v>89441.849999999991</v>
      </c>
    </row>
    <row r="26" spans="1:8" ht="15">
      <c r="A26" s="42">
        <v>9</v>
      </c>
      <c r="B26" s="45" t="s">
        <v>175</v>
      </c>
      <c r="C26" s="530">
        <v>0</v>
      </c>
      <c r="D26" s="530">
        <v>158165.24</v>
      </c>
      <c r="E26" s="520">
        <v>158165.24</v>
      </c>
      <c r="F26" s="530">
        <v>0</v>
      </c>
      <c r="G26" s="530">
        <v>25512.33</v>
      </c>
      <c r="H26" s="531">
        <v>25512.33</v>
      </c>
    </row>
    <row r="27" spans="1:8" ht="15">
      <c r="A27" s="42">
        <v>10</v>
      </c>
      <c r="B27" s="45" t="s">
        <v>174</v>
      </c>
      <c r="C27" s="530"/>
      <c r="D27" s="530"/>
      <c r="E27" s="520">
        <v>0</v>
      </c>
      <c r="F27" s="530"/>
      <c r="G27" s="530"/>
      <c r="H27" s="531">
        <v>0</v>
      </c>
    </row>
    <row r="28" spans="1:8" ht="15">
      <c r="A28" s="42">
        <v>11</v>
      </c>
      <c r="B28" s="45" t="s">
        <v>173</v>
      </c>
      <c r="C28" s="530">
        <v>0</v>
      </c>
      <c r="D28" s="530">
        <v>8539.8700000000008</v>
      </c>
      <c r="E28" s="520">
        <v>8539.8700000000008</v>
      </c>
      <c r="F28" s="530">
        <v>0</v>
      </c>
      <c r="G28" s="530">
        <v>2241.66</v>
      </c>
      <c r="H28" s="531">
        <v>2241.66</v>
      </c>
    </row>
    <row r="29" spans="1:8" ht="15">
      <c r="A29" s="42">
        <v>12</v>
      </c>
      <c r="B29" s="45" t="s">
        <v>172</v>
      </c>
      <c r="C29" s="530">
        <v>51257.71</v>
      </c>
      <c r="D29" s="530">
        <v>2047.61</v>
      </c>
      <c r="E29" s="520">
        <v>53305.32</v>
      </c>
      <c r="F29" s="530">
        <v>61472.81</v>
      </c>
      <c r="G29" s="530">
        <v>5775.19</v>
      </c>
      <c r="H29" s="531">
        <v>67248</v>
      </c>
    </row>
    <row r="30" spans="1:8" ht="15">
      <c r="A30" s="42">
        <v>13</v>
      </c>
      <c r="B30" s="48" t="s">
        <v>171</v>
      </c>
      <c r="C30" s="532">
        <v>295374.5</v>
      </c>
      <c r="D30" s="532">
        <v>508476.83059999999</v>
      </c>
      <c r="E30" s="520">
        <v>803851.33059999999</v>
      </c>
      <c r="F30" s="532">
        <v>124465.31</v>
      </c>
      <c r="G30" s="532">
        <v>123281.32</v>
      </c>
      <c r="H30" s="531">
        <v>247746.63</v>
      </c>
    </row>
    <row r="31" spans="1:8" ht="15">
      <c r="A31" s="42">
        <v>14</v>
      </c>
      <c r="B31" s="48" t="s">
        <v>170</v>
      </c>
      <c r="C31" s="532">
        <v>6800909.5600000005</v>
      </c>
      <c r="D31" s="532">
        <v>1606443.0994000002</v>
      </c>
      <c r="E31" s="520">
        <v>8407352.6594000012</v>
      </c>
      <c r="F31" s="532">
        <v>5178932.3900000006</v>
      </c>
      <c r="G31" s="532">
        <v>1207032.4899999998</v>
      </c>
      <c r="H31" s="531">
        <v>6385964.8800000008</v>
      </c>
    </row>
    <row r="32" spans="1:8">
      <c r="A32" s="42"/>
      <c r="B32" s="49"/>
      <c r="C32" s="534"/>
      <c r="D32" s="534"/>
      <c r="E32" s="534"/>
      <c r="F32" s="534"/>
      <c r="G32" s="534"/>
      <c r="H32" s="535"/>
    </row>
    <row r="33" spans="1:8" ht="15">
      <c r="A33" s="42"/>
      <c r="B33" s="49" t="s">
        <v>169</v>
      </c>
      <c r="C33" s="530"/>
      <c r="D33" s="530"/>
      <c r="E33" s="519"/>
      <c r="F33" s="530"/>
      <c r="G33" s="530"/>
      <c r="H33" s="533"/>
    </row>
    <row r="34" spans="1:8" ht="15">
      <c r="A34" s="42">
        <v>15</v>
      </c>
      <c r="B34" s="50" t="s">
        <v>168</v>
      </c>
      <c r="C34" s="536">
        <v>-204636.67000000004</v>
      </c>
      <c r="D34" s="536">
        <v>-289111.92850000004</v>
      </c>
      <c r="E34" s="520">
        <v>-493748.59850000008</v>
      </c>
      <c r="F34" s="536">
        <v>-220109.62</v>
      </c>
      <c r="G34" s="536">
        <v>-182226.75650000002</v>
      </c>
      <c r="H34" s="531">
        <v>-402336.37650000001</v>
      </c>
    </row>
    <row r="35" spans="1:8" ht="15">
      <c r="A35" s="42">
        <v>15.1</v>
      </c>
      <c r="B35" s="46" t="s">
        <v>167</v>
      </c>
      <c r="C35" s="530">
        <v>284479.65999999997</v>
      </c>
      <c r="D35" s="530">
        <v>667888.06149999995</v>
      </c>
      <c r="E35" s="520">
        <v>952367.72149999999</v>
      </c>
      <c r="F35" s="530">
        <v>209887.87</v>
      </c>
      <c r="G35" s="530">
        <v>572756.5135</v>
      </c>
      <c r="H35" s="531">
        <v>782644.3835</v>
      </c>
    </row>
    <row r="36" spans="1:8" ht="15">
      <c r="A36" s="42">
        <v>15.2</v>
      </c>
      <c r="B36" s="46" t="s">
        <v>166</v>
      </c>
      <c r="C36" s="530">
        <v>489116.33</v>
      </c>
      <c r="D36" s="530">
        <v>956999.99</v>
      </c>
      <c r="E36" s="520">
        <v>1446116.32</v>
      </c>
      <c r="F36" s="530">
        <v>429997.49</v>
      </c>
      <c r="G36" s="530">
        <v>754983.27</v>
      </c>
      <c r="H36" s="531">
        <v>1184980.76</v>
      </c>
    </row>
    <row r="37" spans="1:8" ht="15">
      <c r="A37" s="42">
        <v>16</v>
      </c>
      <c r="B37" s="45" t="s">
        <v>165</v>
      </c>
      <c r="C37" s="530">
        <v>0</v>
      </c>
      <c r="D37" s="530">
        <v>0</v>
      </c>
      <c r="E37" s="520">
        <v>0</v>
      </c>
      <c r="F37" s="530">
        <v>0</v>
      </c>
      <c r="G37" s="530">
        <v>0</v>
      </c>
      <c r="H37" s="531">
        <v>0</v>
      </c>
    </row>
    <row r="38" spans="1:8" ht="15">
      <c r="A38" s="42">
        <v>17</v>
      </c>
      <c r="B38" s="45" t="s">
        <v>164</v>
      </c>
      <c r="C38" s="530">
        <v>0</v>
      </c>
      <c r="D38" s="530">
        <v>0</v>
      </c>
      <c r="E38" s="520">
        <v>0</v>
      </c>
      <c r="F38" s="530">
        <v>0</v>
      </c>
      <c r="G38" s="530">
        <v>0</v>
      </c>
      <c r="H38" s="531">
        <v>0</v>
      </c>
    </row>
    <row r="39" spans="1:8" ht="15">
      <c r="A39" s="42">
        <v>18</v>
      </c>
      <c r="B39" s="45" t="s">
        <v>163</v>
      </c>
      <c r="C39" s="530">
        <v>0</v>
      </c>
      <c r="D39" s="530">
        <v>0</v>
      </c>
      <c r="E39" s="520">
        <v>0</v>
      </c>
      <c r="F39" s="530">
        <v>0</v>
      </c>
      <c r="G39" s="530">
        <v>0</v>
      </c>
      <c r="H39" s="531">
        <v>0</v>
      </c>
    </row>
    <row r="40" spans="1:8" ht="15">
      <c r="A40" s="42">
        <v>19</v>
      </c>
      <c r="B40" s="45" t="s">
        <v>162</v>
      </c>
      <c r="C40" s="530">
        <v>1732211.49</v>
      </c>
      <c r="D40" s="530"/>
      <c r="E40" s="520">
        <v>1732211.49</v>
      </c>
      <c r="F40" s="530">
        <v>973870.45</v>
      </c>
      <c r="G40" s="530"/>
      <c r="H40" s="531">
        <v>973870.45</v>
      </c>
    </row>
    <row r="41" spans="1:8" ht="15">
      <c r="A41" s="42">
        <v>20</v>
      </c>
      <c r="B41" s="45" t="s">
        <v>161</v>
      </c>
      <c r="C41" s="530">
        <v>27474.37</v>
      </c>
      <c r="D41" s="530"/>
      <c r="E41" s="520">
        <v>27474.37</v>
      </c>
      <c r="F41" s="530">
        <v>7698.51</v>
      </c>
      <c r="G41" s="530"/>
      <c r="H41" s="531">
        <v>7698.51</v>
      </c>
    </row>
    <row r="42" spans="1:8" ht="15">
      <c r="A42" s="42">
        <v>21</v>
      </c>
      <c r="B42" s="45" t="s">
        <v>160</v>
      </c>
      <c r="C42" s="530">
        <v>1452</v>
      </c>
      <c r="D42" s="530">
        <v>0</v>
      </c>
      <c r="E42" s="520">
        <v>1452</v>
      </c>
      <c r="F42" s="530">
        <v>9850</v>
      </c>
      <c r="G42" s="530">
        <v>0</v>
      </c>
      <c r="H42" s="531">
        <v>9850</v>
      </c>
    </row>
    <row r="43" spans="1:8" ht="15">
      <c r="A43" s="42">
        <v>22</v>
      </c>
      <c r="B43" s="45" t="s">
        <v>159</v>
      </c>
      <c r="C43" s="530">
        <v>0</v>
      </c>
      <c r="D43" s="530">
        <v>0</v>
      </c>
      <c r="E43" s="520">
        <v>0</v>
      </c>
      <c r="F43" s="530">
        <v>0</v>
      </c>
      <c r="G43" s="530">
        <v>0</v>
      </c>
      <c r="H43" s="531">
        <v>0</v>
      </c>
    </row>
    <row r="44" spans="1:8" ht="15">
      <c r="A44" s="42">
        <v>23</v>
      </c>
      <c r="B44" s="45" t="s">
        <v>158</v>
      </c>
      <c r="C44" s="530">
        <v>33337.35</v>
      </c>
      <c r="D44" s="530">
        <v>0</v>
      </c>
      <c r="E44" s="520">
        <v>33337.35</v>
      </c>
      <c r="F44" s="530">
        <v>41384.629999999997</v>
      </c>
      <c r="G44" s="530">
        <v>78.11</v>
      </c>
      <c r="H44" s="531">
        <v>41462.74</v>
      </c>
    </row>
    <row r="45" spans="1:8" ht="15">
      <c r="A45" s="42">
        <v>24</v>
      </c>
      <c r="B45" s="48" t="s">
        <v>273</v>
      </c>
      <c r="C45" s="532">
        <v>1589838.54</v>
      </c>
      <c r="D45" s="532">
        <v>-289111.92850000004</v>
      </c>
      <c r="E45" s="520">
        <v>1300726.6115000001</v>
      </c>
      <c r="F45" s="532">
        <v>812693.97</v>
      </c>
      <c r="G45" s="532">
        <v>-182148.64650000003</v>
      </c>
      <c r="H45" s="531">
        <v>630545.32349999994</v>
      </c>
    </row>
    <row r="46" spans="1:8">
      <c r="A46" s="42"/>
      <c r="B46" s="211" t="s">
        <v>157</v>
      </c>
      <c r="C46" s="530"/>
      <c r="D46" s="530"/>
      <c r="E46" s="530"/>
      <c r="F46" s="530"/>
      <c r="G46" s="530"/>
      <c r="H46" s="537"/>
    </row>
    <row r="47" spans="1:8" ht="15">
      <c r="A47" s="42">
        <v>25</v>
      </c>
      <c r="B47" s="45" t="s">
        <v>156</v>
      </c>
      <c r="C47" s="530">
        <v>38657.730000000003</v>
      </c>
      <c r="D47" s="530">
        <v>0</v>
      </c>
      <c r="E47" s="520">
        <v>38657.730000000003</v>
      </c>
      <c r="F47" s="530">
        <v>21318.7</v>
      </c>
      <c r="G47" s="530">
        <v>4646.3900000000003</v>
      </c>
      <c r="H47" s="531">
        <v>25965.09</v>
      </c>
    </row>
    <row r="48" spans="1:8" ht="15">
      <c r="A48" s="42">
        <v>26</v>
      </c>
      <c r="B48" s="45" t="s">
        <v>155</v>
      </c>
      <c r="C48" s="530">
        <v>142699.09</v>
      </c>
      <c r="D48" s="530">
        <v>0</v>
      </c>
      <c r="E48" s="520">
        <v>142699.09</v>
      </c>
      <c r="F48" s="530">
        <v>125305.73</v>
      </c>
      <c r="G48" s="530">
        <v>0</v>
      </c>
      <c r="H48" s="531">
        <v>125305.73</v>
      </c>
    </row>
    <row r="49" spans="1:8" ht="15">
      <c r="A49" s="42">
        <v>27</v>
      </c>
      <c r="B49" s="45" t="s">
        <v>154</v>
      </c>
      <c r="C49" s="530">
        <v>2518528.0499999998</v>
      </c>
      <c r="D49" s="530"/>
      <c r="E49" s="520">
        <v>2518528.0499999998</v>
      </c>
      <c r="F49" s="530">
        <v>2393524.98</v>
      </c>
      <c r="G49" s="530"/>
      <c r="H49" s="531">
        <v>2393524.98</v>
      </c>
    </row>
    <row r="50" spans="1:8" ht="15">
      <c r="A50" s="42">
        <v>28</v>
      </c>
      <c r="B50" s="45" t="s">
        <v>153</v>
      </c>
      <c r="C50" s="530">
        <v>6683.7</v>
      </c>
      <c r="D50" s="530"/>
      <c r="E50" s="520">
        <v>6683.7</v>
      </c>
      <c r="F50" s="530">
        <v>29295.66</v>
      </c>
      <c r="G50" s="530"/>
      <c r="H50" s="531">
        <v>29295.66</v>
      </c>
    </row>
    <row r="51" spans="1:8" ht="15">
      <c r="A51" s="42">
        <v>29</v>
      </c>
      <c r="B51" s="45" t="s">
        <v>152</v>
      </c>
      <c r="C51" s="530">
        <v>837933.13</v>
      </c>
      <c r="D51" s="530"/>
      <c r="E51" s="520">
        <v>837933.13</v>
      </c>
      <c r="F51" s="530">
        <v>874902.26</v>
      </c>
      <c r="G51" s="530"/>
      <c r="H51" s="531">
        <v>874902.26</v>
      </c>
    </row>
    <row r="52" spans="1:8" ht="15">
      <c r="A52" s="42">
        <v>30</v>
      </c>
      <c r="B52" s="45" t="s">
        <v>151</v>
      </c>
      <c r="C52" s="530">
        <v>693842.3</v>
      </c>
      <c r="D52" s="530">
        <v>14754.92</v>
      </c>
      <c r="E52" s="520">
        <v>708597.22000000009</v>
      </c>
      <c r="F52" s="530">
        <v>572079.06000000006</v>
      </c>
      <c r="G52" s="530">
        <v>83419.33</v>
      </c>
      <c r="H52" s="531">
        <v>655498.39</v>
      </c>
    </row>
    <row r="53" spans="1:8" ht="15">
      <c r="A53" s="42">
        <v>31</v>
      </c>
      <c r="B53" s="48" t="s">
        <v>274</v>
      </c>
      <c r="C53" s="532">
        <v>4238344</v>
      </c>
      <c r="D53" s="532">
        <v>14754.92</v>
      </c>
      <c r="E53" s="520">
        <v>4253098.92</v>
      </c>
      <c r="F53" s="532">
        <v>4016426.39</v>
      </c>
      <c r="G53" s="532">
        <v>88065.72</v>
      </c>
      <c r="H53" s="531">
        <v>4104492.1100000003</v>
      </c>
    </row>
    <row r="54" spans="1:8" ht="15">
      <c r="A54" s="42">
        <v>32</v>
      </c>
      <c r="B54" s="48" t="s">
        <v>275</v>
      </c>
      <c r="C54" s="532">
        <v>-2648505.46</v>
      </c>
      <c r="D54" s="532">
        <v>-303866.84850000002</v>
      </c>
      <c r="E54" s="520">
        <v>-2952372.3084999998</v>
      </c>
      <c r="F54" s="532">
        <v>-3203732.42</v>
      </c>
      <c r="G54" s="532">
        <v>-270214.3665</v>
      </c>
      <c r="H54" s="531">
        <v>-3473946.7864999999</v>
      </c>
    </row>
    <row r="55" spans="1:8">
      <c r="A55" s="42"/>
      <c r="B55" s="49"/>
      <c r="C55" s="534"/>
      <c r="D55" s="534"/>
      <c r="E55" s="534"/>
      <c r="F55" s="534"/>
      <c r="G55" s="534"/>
      <c r="H55" s="535"/>
    </row>
    <row r="56" spans="1:8" ht="15">
      <c r="A56" s="42">
        <v>33</v>
      </c>
      <c r="B56" s="48" t="s">
        <v>150</v>
      </c>
      <c r="C56" s="532">
        <v>4152404.1000000006</v>
      </c>
      <c r="D56" s="532">
        <v>1302576.2509000001</v>
      </c>
      <c r="E56" s="520">
        <v>5454980.3509000009</v>
      </c>
      <c r="F56" s="532">
        <v>1975199.9700000007</v>
      </c>
      <c r="G56" s="532">
        <v>936818.12349999975</v>
      </c>
      <c r="H56" s="531">
        <v>2912018.0935000004</v>
      </c>
    </row>
    <row r="57" spans="1:8">
      <c r="A57" s="42"/>
      <c r="B57" s="49"/>
      <c r="C57" s="534"/>
      <c r="D57" s="534"/>
      <c r="E57" s="534"/>
      <c r="F57" s="534"/>
      <c r="G57" s="534"/>
      <c r="H57" s="535"/>
    </row>
    <row r="58" spans="1:8" ht="15">
      <c r="A58" s="42">
        <v>34</v>
      </c>
      <c r="B58" s="45" t="s">
        <v>149</v>
      </c>
      <c r="C58" s="530">
        <v>143354.16</v>
      </c>
      <c r="D58" s="530"/>
      <c r="E58" s="520">
        <v>143354.16</v>
      </c>
      <c r="F58" s="530">
        <v>843946.51</v>
      </c>
      <c r="G58" s="530"/>
      <c r="H58" s="531">
        <v>843946.51</v>
      </c>
    </row>
    <row r="59" spans="1:8" s="212" customFormat="1" ht="15">
      <c r="A59" s="42">
        <v>35</v>
      </c>
      <c r="B59" s="45" t="s">
        <v>148</v>
      </c>
      <c r="C59" s="538">
        <v>0</v>
      </c>
      <c r="D59" s="539"/>
      <c r="E59" s="540">
        <v>0</v>
      </c>
      <c r="F59" s="541">
        <v>0</v>
      </c>
      <c r="G59" s="541"/>
      <c r="H59" s="542">
        <v>0</v>
      </c>
    </row>
    <row r="60" spans="1:8" ht="15">
      <c r="A60" s="42">
        <v>36</v>
      </c>
      <c r="B60" s="45" t="s">
        <v>147</v>
      </c>
      <c r="C60" s="530">
        <v>-274541.59999999998</v>
      </c>
      <c r="D60" s="530"/>
      <c r="E60" s="520">
        <v>-274541.59999999998</v>
      </c>
      <c r="F60" s="530">
        <v>64300</v>
      </c>
      <c r="G60" s="530"/>
      <c r="H60" s="531">
        <v>64300</v>
      </c>
    </row>
    <row r="61" spans="1:8" ht="15">
      <c r="A61" s="42">
        <v>37</v>
      </c>
      <c r="B61" s="48" t="s">
        <v>146</v>
      </c>
      <c r="C61" s="532">
        <v>-131187.43999999997</v>
      </c>
      <c r="D61" s="532">
        <v>0</v>
      </c>
      <c r="E61" s="520">
        <v>-131187.43999999997</v>
      </c>
      <c r="F61" s="532">
        <v>908246.51</v>
      </c>
      <c r="G61" s="532">
        <v>0</v>
      </c>
      <c r="H61" s="531">
        <v>908246.51</v>
      </c>
    </row>
    <row r="62" spans="1:8">
      <c r="A62" s="42"/>
      <c r="B62" s="51"/>
      <c r="C62" s="530"/>
      <c r="D62" s="530"/>
      <c r="E62" s="530"/>
      <c r="F62" s="530"/>
      <c r="G62" s="530"/>
      <c r="H62" s="537"/>
    </row>
    <row r="63" spans="1:8" ht="15">
      <c r="A63" s="42">
        <v>38</v>
      </c>
      <c r="B63" s="52" t="s">
        <v>145</v>
      </c>
      <c r="C63" s="532">
        <v>4283591.540000001</v>
      </c>
      <c r="D63" s="532">
        <v>1302576.2509000001</v>
      </c>
      <c r="E63" s="520">
        <v>5586167.7909000013</v>
      </c>
      <c r="F63" s="532">
        <v>1066953.4600000007</v>
      </c>
      <c r="G63" s="532">
        <v>936818.12349999975</v>
      </c>
      <c r="H63" s="531">
        <v>2003771.5835000004</v>
      </c>
    </row>
    <row r="64" spans="1:8" ht="15">
      <c r="A64" s="38">
        <v>39</v>
      </c>
      <c r="B64" s="45" t="s">
        <v>144</v>
      </c>
      <c r="C64" s="543">
        <v>0</v>
      </c>
      <c r="D64" s="543"/>
      <c r="E64" s="520">
        <v>0</v>
      </c>
      <c r="F64" s="543">
        <v>0</v>
      </c>
      <c r="G64" s="543"/>
      <c r="H64" s="531">
        <v>0</v>
      </c>
    </row>
    <row r="65" spans="1:8" ht="15">
      <c r="A65" s="42">
        <v>40</v>
      </c>
      <c r="B65" s="48" t="s">
        <v>143</v>
      </c>
      <c r="C65" s="532">
        <v>4283591.540000001</v>
      </c>
      <c r="D65" s="532">
        <v>1302576.2509000001</v>
      </c>
      <c r="E65" s="520">
        <v>5586167.7909000013</v>
      </c>
      <c r="F65" s="532">
        <v>1066953.4600000007</v>
      </c>
      <c r="G65" s="532">
        <v>936818.12349999975</v>
      </c>
      <c r="H65" s="531">
        <v>2003771.5835000004</v>
      </c>
    </row>
    <row r="66" spans="1:8" ht="15">
      <c r="A66" s="38">
        <v>41</v>
      </c>
      <c r="B66" s="45" t="s">
        <v>142</v>
      </c>
      <c r="C66" s="543">
        <v>0</v>
      </c>
      <c r="D66" s="543"/>
      <c r="E66" s="520">
        <v>0</v>
      </c>
      <c r="F66" s="543">
        <v>0</v>
      </c>
      <c r="G66" s="543"/>
      <c r="H66" s="531">
        <v>0</v>
      </c>
    </row>
    <row r="67" spans="1:8" ht="15.75" thickBot="1">
      <c r="A67" s="53">
        <v>42</v>
      </c>
      <c r="B67" s="54" t="s">
        <v>141</v>
      </c>
      <c r="C67" s="544">
        <v>4283591.540000001</v>
      </c>
      <c r="D67" s="544">
        <v>1302576.2509000001</v>
      </c>
      <c r="E67" s="528">
        <v>5586167.7909000013</v>
      </c>
      <c r="F67" s="544">
        <v>1066953.4600000007</v>
      </c>
      <c r="G67" s="544">
        <v>936818.12349999975</v>
      </c>
      <c r="H67" s="545">
        <v>2003771.5835000004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topLeftCell="A46" zoomScaleNormal="100" workbookViewId="0">
      <selection activeCell="C7" sqref="C7:H53"/>
    </sheetView>
  </sheetViews>
  <sheetFormatPr defaultColWidth="9.140625" defaultRowHeight="14.25"/>
  <cols>
    <col min="1" max="1" width="9.5703125" style="5" bestFit="1" customWidth="1"/>
    <col min="2" max="2" width="72.28515625" style="5" customWidth="1"/>
    <col min="3" max="8" width="12.7109375" style="5" customWidth="1"/>
    <col min="9" max="14" width="16.85546875" style="5" bestFit="1" customWidth="1"/>
    <col min="15" max="16384" width="9.140625" style="5"/>
  </cols>
  <sheetData>
    <row r="1" spans="1:14">
      <c r="A1" s="2" t="s">
        <v>31</v>
      </c>
      <c r="B1" s="3" t="str">
        <f>'Info '!C2</f>
        <v>JSC Ziraat Bank Georgia</v>
      </c>
    </row>
    <row r="2" spans="1:14">
      <c r="A2" s="2" t="s">
        <v>32</v>
      </c>
      <c r="B2" s="606">
        <f>'1. key ratios '!$B$2</f>
        <v>44834</v>
      </c>
    </row>
    <row r="3" spans="1:14">
      <c r="A3" s="4"/>
    </row>
    <row r="4" spans="1:14" ht="15" thickBot="1">
      <c r="A4" s="4" t="s">
        <v>75</v>
      </c>
      <c r="B4" s="4"/>
      <c r="C4" s="195"/>
      <c r="D4" s="195"/>
      <c r="E4" s="195"/>
      <c r="F4" s="196"/>
      <c r="G4" s="196"/>
      <c r="H4" s="197" t="s">
        <v>74</v>
      </c>
    </row>
    <row r="5" spans="1:14">
      <c r="A5" s="693" t="s">
        <v>6</v>
      </c>
      <c r="B5" s="695" t="s">
        <v>340</v>
      </c>
      <c r="C5" s="689" t="s">
        <v>69</v>
      </c>
      <c r="D5" s="690"/>
      <c r="E5" s="691"/>
      <c r="F5" s="689" t="s">
        <v>73</v>
      </c>
      <c r="G5" s="690"/>
      <c r="H5" s="692"/>
    </row>
    <row r="6" spans="1:14">
      <c r="A6" s="694"/>
      <c r="B6" s="696"/>
      <c r="C6" s="24" t="s">
        <v>287</v>
      </c>
      <c r="D6" s="24" t="s">
        <v>122</v>
      </c>
      <c r="E6" s="24" t="s">
        <v>109</v>
      </c>
      <c r="F6" s="24" t="s">
        <v>287</v>
      </c>
      <c r="G6" s="24" t="s">
        <v>122</v>
      </c>
      <c r="H6" s="25" t="s">
        <v>109</v>
      </c>
    </row>
    <row r="7" spans="1:14" s="13" customFormat="1" ht="15.75">
      <c r="A7" s="198">
        <v>1</v>
      </c>
      <c r="B7" s="199" t="s">
        <v>374</v>
      </c>
      <c r="C7" s="583">
        <v>7960747.8100000005</v>
      </c>
      <c r="D7" s="583">
        <v>12864773.874200001</v>
      </c>
      <c r="E7" s="582">
        <v>20825521.684200004</v>
      </c>
      <c r="F7" s="583">
        <v>16453571.850000001</v>
      </c>
      <c r="G7" s="583">
        <v>18067393.752700001</v>
      </c>
      <c r="H7" s="581">
        <v>34520965.602700002</v>
      </c>
      <c r="I7" s="603"/>
      <c r="J7" s="603"/>
      <c r="K7" s="603"/>
      <c r="L7" s="603"/>
      <c r="M7" s="603"/>
      <c r="N7" s="603"/>
    </row>
    <row r="8" spans="1:14" s="13" customFormat="1" ht="15.75">
      <c r="A8" s="198">
        <v>1.1000000000000001</v>
      </c>
      <c r="B8" s="242" t="s">
        <v>305</v>
      </c>
      <c r="C8" s="583">
        <v>4725263.2</v>
      </c>
      <c r="D8" s="583">
        <v>8459936.1892000008</v>
      </c>
      <c r="E8" s="582">
        <v>13185199.389200002</v>
      </c>
      <c r="F8" s="583">
        <v>11781008.41</v>
      </c>
      <c r="G8" s="583">
        <v>14689354.3178</v>
      </c>
      <c r="H8" s="581">
        <v>26470362.7278</v>
      </c>
      <c r="I8" s="603"/>
      <c r="J8" s="603"/>
      <c r="K8" s="603"/>
      <c r="L8" s="603"/>
      <c r="M8" s="603"/>
      <c r="N8" s="603"/>
    </row>
    <row r="9" spans="1:14" s="13" customFormat="1" ht="15.75">
      <c r="A9" s="198">
        <v>1.2</v>
      </c>
      <c r="B9" s="242" t="s">
        <v>306</v>
      </c>
      <c r="C9" s="583"/>
      <c r="D9" s="583"/>
      <c r="E9" s="582">
        <v>0</v>
      </c>
      <c r="F9" s="583"/>
      <c r="G9" s="583"/>
      <c r="H9" s="581">
        <v>0</v>
      </c>
      <c r="I9" s="603"/>
      <c r="J9" s="603"/>
      <c r="K9" s="603"/>
      <c r="L9" s="603"/>
      <c r="M9" s="603"/>
      <c r="N9" s="603"/>
    </row>
    <row r="10" spans="1:14" s="13" customFormat="1" ht="15.75">
      <c r="A10" s="198">
        <v>1.3</v>
      </c>
      <c r="B10" s="242" t="s">
        <v>307</v>
      </c>
      <c r="C10" s="583">
        <v>3235484.61</v>
      </c>
      <c r="D10" s="583">
        <v>4404837.6849999996</v>
      </c>
      <c r="E10" s="582">
        <v>7640322.2949999999</v>
      </c>
      <c r="F10" s="583">
        <v>4672563.4400000004</v>
      </c>
      <c r="G10" s="583">
        <v>3378039.4349000002</v>
      </c>
      <c r="H10" s="581">
        <v>8050602.8749000002</v>
      </c>
      <c r="I10" s="603"/>
      <c r="J10" s="603"/>
      <c r="K10" s="603"/>
      <c r="L10" s="603"/>
      <c r="M10" s="603"/>
      <c r="N10" s="603"/>
    </row>
    <row r="11" spans="1:14" s="13" customFormat="1" ht="15.75">
      <c r="A11" s="198">
        <v>1.4</v>
      </c>
      <c r="B11" s="242" t="s">
        <v>288</v>
      </c>
      <c r="C11" s="583">
        <v>0</v>
      </c>
      <c r="D11" s="583">
        <v>0</v>
      </c>
      <c r="E11" s="582">
        <v>0</v>
      </c>
      <c r="F11" s="583">
        <v>0</v>
      </c>
      <c r="G11" s="583">
        <v>0</v>
      </c>
      <c r="H11" s="581">
        <v>0</v>
      </c>
      <c r="I11" s="603"/>
      <c r="J11" s="603"/>
      <c r="K11" s="603"/>
      <c r="L11" s="603"/>
      <c r="M11" s="603"/>
      <c r="N11" s="603"/>
    </row>
    <row r="12" spans="1:14" s="13" customFormat="1" ht="29.25" customHeight="1">
      <c r="A12" s="198">
        <v>2</v>
      </c>
      <c r="B12" s="201" t="s">
        <v>309</v>
      </c>
      <c r="C12" s="583"/>
      <c r="D12" s="583">
        <v>0</v>
      </c>
      <c r="E12" s="582">
        <v>0</v>
      </c>
      <c r="F12" s="583"/>
      <c r="G12" s="583">
        <v>0</v>
      </c>
      <c r="H12" s="581">
        <v>0</v>
      </c>
      <c r="I12" s="603"/>
      <c r="J12" s="603"/>
      <c r="K12" s="603"/>
      <c r="L12" s="603"/>
      <c r="M12" s="603"/>
      <c r="N12" s="603"/>
    </row>
    <row r="13" spans="1:14" s="13" customFormat="1" ht="19.899999999999999" customHeight="1">
      <c r="A13" s="198">
        <v>3</v>
      </c>
      <c r="B13" s="201" t="s">
        <v>308</v>
      </c>
      <c r="C13" s="583">
        <v>0</v>
      </c>
      <c r="D13" s="583">
        <v>0</v>
      </c>
      <c r="E13" s="582">
        <v>0</v>
      </c>
      <c r="F13" s="583">
        <v>0</v>
      </c>
      <c r="G13" s="583">
        <v>0</v>
      </c>
      <c r="H13" s="581">
        <v>0</v>
      </c>
      <c r="I13" s="603"/>
      <c r="J13" s="603"/>
      <c r="K13" s="603"/>
      <c r="L13" s="603"/>
      <c r="M13" s="603"/>
      <c r="N13" s="603"/>
    </row>
    <row r="14" spans="1:14" s="13" customFormat="1" ht="15.75">
      <c r="A14" s="198">
        <v>3.1</v>
      </c>
      <c r="B14" s="243" t="s">
        <v>289</v>
      </c>
      <c r="C14" s="583"/>
      <c r="D14" s="583"/>
      <c r="E14" s="582">
        <v>0</v>
      </c>
      <c r="F14" s="583"/>
      <c r="G14" s="583"/>
      <c r="H14" s="581">
        <v>0</v>
      </c>
      <c r="I14" s="603"/>
      <c r="J14" s="603"/>
      <c r="K14" s="603"/>
      <c r="L14" s="603"/>
      <c r="M14" s="603"/>
      <c r="N14" s="603"/>
    </row>
    <row r="15" spans="1:14" s="13" customFormat="1" ht="15.75">
      <c r="A15" s="198">
        <v>3.2</v>
      </c>
      <c r="B15" s="243" t="s">
        <v>290</v>
      </c>
      <c r="C15" s="583"/>
      <c r="D15" s="583"/>
      <c r="E15" s="582">
        <v>0</v>
      </c>
      <c r="F15" s="583"/>
      <c r="G15" s="583"/>
      <c r="H15" s="581">
        <v>0</v>
      </c>
      <c r="I15" s="603"/>
      <c r="J15" s="603"/>
      <c r="K15" s="603"/>
      <c r="L15" s="603"/>
      <c r="M15" s="603"/>
      <c r="N15" s="603"/>
    </row>
    <row r="16" spans="1:14" s="13" customFormat="1" ht="15.75">
      <c r="A16" s="198">
        <v>4</v>
      </c>
      <c r="B16" s="246" t="s">
        <v>319</v>
      </c>
      <c r="C16" s="583">
        <v>281876690</v>
      </c>
      <c r="D16" s="583">
        <v>198706035.52739999</v>
      </c>
      <c r="E16" s="582">
        <v>480582725.52740002</v>
      </c>
      <c r="F16" s="583">
        <v>238876377.58000001</v>
      </c>
      <c r="G16" s="583">
        <v>146767534.56650001</v>
      </c>
      <c r="H16" s="581">
        <v>385643912.14649999</v>
      </c>
      <c r="I16" s="603"/>
      <c r="J16" s="603"/>
      <c r="K16" s="603"/>
      <c r="L16" s="603"/>
      <c r="M16" s="603"/>
      <c r="N16" s="603"/>
    </row>
    <row r="17" spans="1:14" s="13" customFormat="1" ht="15.75">
      <c r="A17" s="198">
        <v>4.0999999999999996</v>
      </c>
      <c r="B17" s="243" t="s">
        <v>310</v>
      </c>
      <c r="C17" s="583">
        <v>280708500</v>
      </c>
      <c r="D17" s="583">
        <v>187244090.09999999</v>
      </c>
      <c r="E17" s="582">
        <v>467952590.10000002</v>
      </c>
      <c r="F17" s="583">
        <v>228447590</v>
      </c>
      <c r="G17" s="583">
        <v>134203298.73</v>
      </c>
      <c r="H17" s="581">
        <v>362650888.73000002</v>
      </c>
      <c r="I17" s="603"/>
      <c r="J17" s="603"/>
      <c r="K17" s="603"/>
      <c r="L17" s="603"/>
      <c r="M17" s="603"/>
      <c r="N17" s="603"/>
    </row>
    <row r="18" spans="1:14" s="13" customFormat="1" ht="15.75">
      <c r="A18" s="198">
        <v>4.2</v>
      </c>
      <c r="B18" s="243" t="s">
        <v>304</v>
      </c>
      <c r="C18" s="583">
        <v>1168190</v>
      </c>
      <c r="D18" s="583">
        <v>11461945.4274</v>
      </c>
      <c r="E18" s="582">
        <v>12630135.4274</v>
      </c>
      <c r="F18" s="583">
        <v>10428787.58</v>
      </c>
      <c r="G18" s="583">
        <v>12564235.8365</v>
      </c>
      <c r="H18" s="581">
        <v>22993023.416500002</v>
      </c>
      <c r="I18" s="603"/>
      <c r="J18" s="603"/>
      <c r="K18" s="603"/>
      <c r="L18" s="603"/>
      <c r="M18" s="603"/>
      <c r="N18" s="603"/>
    </row>
    <row r="19" spans="1:14" s="13" customFormat="1" ht="15.75">
      <c r="A19" s="198">
        <v>5</v>
      </c>
      <c r="B19" s="201" t="s">
        <v>318</v>
      </c>
      <c r="C19" s="583">
        <v>82754093.200000003</v>
      </c>
      <c r="D19" s="583">
        <v>101283099.13520001</v>
      </c>
      <c r="E19" s="582">
        <v>184037192.33520001</v>
      </c>
      <c r="F19" s="583">
        <v>73006179.400000006</v>
      </c>
      <c r="G19" s="583">
        <v>89605853.214700013</v>
      </c>
      <c r="H19" s="581">
        <v>162612032.61470002</v>
      </c>
      <c r="I19" s="603"/>
      <c r="J19" s="603"/>
      <c r="K19" s="603"/>
      <c r="L19" s="603"/>
      <c r="M19" s="603"/>
      <c r="N19" s="603"/>
    </row>
    <row r="20" spans="1:14" s="13" customFormat="1" ht="15.75">
      <c r="A20" s="198">
        <v>5.0999999999999996</v>
      </c>
      <c r="B20" s="244" t="s">
        <v>293</v>
      </c>
      <c r="C20" s="583">
        <v>589200</v>
      </c>
      <c r="D20" s="583">
        <v>3605807.36</v>
      </c>
      <c r="E20" s="582">
        <v>4195007.3599999994</v>
      </c>
      <c r="F20" s="583">
        <v>223000</v>
      </c>
      <c r="G20" s="583">
        <v>4197043.2</v>
      </c>
      <c r="H20" s="581">
        <v>4420043.2</v>
      </c>
      <c r="I20" s="603"/>
      <c r="J20" s="603"/>
      <c r="K20" s="603"/>
      <c r="L20" s="603"/>
      <c r="M20" s="603"/>
      <c r="N20" s="603"/>
    </row>
    <row r="21" spans="1:14" s="13" customFormat="1" ht="15.75">
      <c r="A21" s="198">
        <v>5.2</v>
      </c>
      <c r="B21" s="244" t="s">
        <v>292</v>
      </c>
      <c r="C21" s="583">
        <v>0</v>
      </c>
      <c r="D21" s="583">
        <v>0</v>
      </c>
      <c r="E21" s="582">
        <v>0</v>
      </c>
      <c r="F21" s="583">
        <v>0</v>
      </c>
      <c r="G21" s="583">
        <v>0</v>
      </c>
      <c r="H21" s="581">
        <v>0</v>
      </c>
      <c r="I21" s="603"/>
      <c r="J21" s="603"/>
      <c r="K21" s="603"/>
      <c r="L21" s="603"/>
      <c r="M21" s="603"/>
      <c r="N21" s="603"/>
    </row>
    <row r="22" spans="1:14" s="13" customFormat="1" ht="15.75">
      <c r="A22" s="198">
        <v>5.3</v>
      </c>
      <c r="B22" s="244" t="s">
        <v>291</v>
      </c>
      <c r="C22" s="583">
        <v>82164893.200000003</v>
      </c>
      <c r="D22" s="583">
        <v>97677291.775200009</v>
      </c>
      <c r="E22" s="582">
        <v>179842184.9752</v>
      </c>
      <c r="F22" s="583">
        <v>72783179.400000006</v>
      </c>
      <c r="G22" s="583">
        <v>85408810.01470001</v>
      </c>
      <c r="H22" s="581">
        <v>158191989.41470003</v>
      </c>
      <c r="I22" s="603"/>
      <c r="J22" s="603"/>
      <c r="K22" s="603"/>
      <c r="L22" s="603"/>
      <c r="M22" s="603"/>
      <c r="N22" s="603"/>
    </row>
    <row r="23" spans="1:14" s="13" customFormat="1" ht="15.75">
      <c r="A23" s="198" t="s">
        <v>16</v>
      </c>
      <c r="B23" s="202" t="s">
        <v>76</v>
      </c>
      <c r="C23" s="583">
        <v>19650325</v>
      </c>
      <c r="D23" s="583">
        <v>22884208.2744</v>
      </c>
      <c r="E23" s="582">
        <v>42534533.274399996</v>
      </c>
      <c r="F23" s="583">
        <v>18697205.199999999</v>
      </c>
      <c r="G23" s="583">
        <v>26881273.677900001</v>
      </c>
      <c r="H23" s="581">
        <v>45578478.877900004</v>
      </c>
      <c r="I23" s="603"/>
      <c r="J23" s="603"/>
      <c r="K23" s="603"/>
      <c r="L23" s="603"/>
      <c r="M23" s="603"/>
      <c r="N23" s="603"/>
    </row>
    <row r="24" spans="1:14" s="13" customFormat="1" ht="15.75">
      <c r="A24" s="198" t="s">
        <v>17</v>
      </c>
      <c r="B24" s="202" t="s">
        <v>77</v>
      </c>
      <c r="C24" s="583">
        <v>33428517</v>
      </c>
      <c r="D24" s="583">
        <v>40693441.311999999</v>
      </c>
      <c r="E24" s="582">
        <v>74121958.312000006</v>
      </c>
      <c r="F24" s="583">
        <v>25118999</v>
      </c>
      <c r="G24" s="583">
        <v>36467346.401600003</v>
      </c>
      <c r="H24" s="581">
        <v>61586345.401600003</v>
      </c>
      <c r="I24" s="603"/>
      <c r="J24" s="603"/>
      <c r="K24" s="603"/>
      <c r="L24" s="603"/>
      <c r="M24" s="603"/>
      <c r="N24" s="603"/>
    </row>
    <row r="25" spans="1:14" s="13" customFormat="1" ht="15.75">
      <c r="A25" s="198" t="s">
        <v>18</v>
      </c>
      <c r="B25" s="202" t="s">
        <v>78</v>
      </c>
      <c r="C25" s="583">
        <v>20044517.199999999</v>
      </c>
      <c r="D25" s="583">
        <v>4934033.3503999999</v>
      </c>
      <c r="E25" s="582">
        <v>24978550.5504</v>
      </c>
      <c r="F25" s="583">
        <v>19937374.199999999</v>
      </c>
      <c r="G25" s="583">
        <v>11030094.967599999</v>
      </c>
      <c r="H25" s="581">
        <v>30967469.167599998</v>
      </c>
      <c r="I25" s="603"/>
      <c r="J25" s="603"/>
      <c r="K25" s="603"/>
      <c r="L25" s="603"/>
      <c r="M25" s="603"/>
      <c r="N25" s="603"/>
    </row>
    <row r="26" spans="1:14" s="13" customFormat="1" ht="15.75">
      <c r="A26" s="198" t="s">
        <v>19</v>
      </c>
      <c r="B26" s="202" t="s">
        <v>79</v>
      </c>
      <c r="C26" s="583">
        <v>9041534</v>
      </c>
      <c r="D26" s="583">
        <v>29165608.838399999</v>
      </c>
      <c r="E26" s="582">
        <v>38207142.838399999</v>
      </c>
      <c r="F26" s="583">
        <v>9029601</v>
      </c>
      <c r="G26" s="583">
        <v>11030094.967599999</v>
      </c>
      <c r="H26" s="581">
        <v>20059695.967599999</v>
      </c>
      <c r="I26" s="603"/>
      <c r="J26" s="603"/>
      <c r="K26" s="603"/>
      <c r="L26" s="603"/>
      <c r="M26" s="603"/>
      <c r="N26" s="603"/>
    </row>
    <row r="27" spans="1:14" s="13" customFormat="1" ht="15.75">
      <c r="A27" s="198" t="s">
        <v>20</v>
      </c>
      <c r="B27" s="202" t="s">
        <v>80</v>
      </c>
      <c r="C27" s="583">
        <v>0</v>
      </c>
      <c r="D27" s="583">
        <v>0</v>
      </c>
      <c r="E27" s="582">
        <v>0</v>
      </c>
      <c r="F27" s="583">
        <v>0</v>
      </c>
      <c r="G27" s="583">
        <v>0</v>
      </c>
      <c r="H27" s="581">
        <v>0</v>
      </c>
      <c r="I27" s="603"/>
      <c r="J27" s="603"/>
      <c r="K27" s="603"/>
      <c r="L27" s="603"/>
      <c r="M27" s="603"/>
      <c r="N27" s="603"/>
    </row>
    <row r="28" spans="1:14" s="13" customFormat="1" ht="15.75">
      <c r="A28" s="198">
        <v>5.4</v>
      </c>
      <c r="B28" s="244" t="s">
        <v>294</v>
      </c>
      <c r="C28" s="583">
        <v>0</v>
      </c>
      <c r="D28" s="583">
        <v>0</v>
      </c>
      <c r="E28" s="582">
        <v>0</v>
      </c>
      <c r="F28" s="583">
        <v>0</v>
      </c>
      <c r="G28" s="583">
        <v>0</v>
      </c>
      <c r="H28" s="581">
        <v>0</v>
      </c>
      <c r="I28" s="603"/>
      <c r="J28" s="603"/>
      <c r="K28" s="603"/>
      <c r="L28" s="603"/>
      <c r="M28" s="603"/>
      <c r="N28" s="603"/>
    </row>
    <row r="29" spans="1:14" s="13" customFormat="1" ht="15.75">
      <c r="A29" s="198">
        <v>5.5</v>
      </c>
      <c r="B29" s="244" t="s">
        <v>295</v>
      </c>
      <c r="C29" s="583">
        <v>0</v>
      </c>
      <c r="D29" s="583">
        <v>0</v>
      </c>
      <c r="E29" s="582">
        <v>0</v>
      </c>
      <c r="F29" s="583">
        <v>0</v>
      </c>
      <c r="G29" s="583">
        <v>0</v>
      </c>
      <c r="H29" s="581">
        <v>0</v>
      </c>
      <c r="I29" s="603"/>
      <c r="J29" s="603"/>
      <c r="K29" s="603"/>
      <c r="L29" s="603"/>
      <c r="M29" s="603"/>
      <c r="N29" s="603"/>
    </row>
    <row r="30" spans="1:14" s="13" customFormat="1" ht="15.75">
      <c r="A30" s="198">
        <v>5.6</v>
      </c>
      <c r="B30" s="244" t="s">
        <v>296</v>
      </c>
      <c r="C30" s="583">
        <v>0</v>
      </c>
      <c r="D30" s="583">
        <v>0</v>
      </c>
      <c r="E30" s="582">
        <v>0</v>
      </c>
      <c r="F30" s="583">
        <v>0</v>
      </c>
      <c r="G30" s="583">
        <v>0</v>
      </c>
      <c r="H30" s="581">
        <v>0</v>
      </c>
      <c r="I30" s="603"/>
      <c r="J30" s="603"/>
      <c r="K30" s="603"/>
      <c r="L30" s="603"/>
      <c r="M30" s="603"/>
      <c r="N30" s="603"/>
    </row>
    <row r="31" spans="1:14" s="13" customFormat="1" ht="15.75">
      <c r="A31" s="198">
        <v>5.7</v>
      </c>
      <c r="B31" s="244" t="s">
        <v>80</v>
      </c>
      <c r="C31" s="583">
        <v>0</v>
      </c>
      <c r="D31" s="583">
        <v>0</v>
      </c>
      <c r="E31" s="582">
        <v>0</v>
      </c>
      <c r="F31" s="583">
        <v>0</v>
      </c>
      <c r="G31" s="583">
        <v>0</v>
      </c>
      <c r="H31" s="581">
        <v>0</v>
      </c>
      <c r="I31" s="603"/>
      <c r="J31" s="603"/>
      <c r="K31" s="603"/>
      <c r="L31" s="603"/>
      <c r="M31" s="603"/>
      <c r="N31" s="603"/>
    </row>
    <row r="32" spans="1:14" s="13" customFormat="1" ht="15.75">
      <c r="A32" s="198">
        <v>6</v>
      </c>
      <c r="B32" s="201" t="s">
        <v>324</v>
      </c>
      <c r="C32" s="583"/>
      <c r="D32" s="583"/>
      <c r="E32" s="582">
        <v>0</v>
      </c>
      <c r="F32" s="583"/>
      <c r="G32" s="583"/>
      <c r="H32" s="581">
        <v>0</v>
      </c>
      <c r="I32" s="603"/>
      <c r="J32" s="603"/>
      <c r="K32" s="603"/>
      <c r="L32" s="603"/>
      <c r="M32" s="603"/>
      <c r="N32" s="603"/>
    </row>
    <row r="33" spans="1:14" s="13" customFormat="1" ht="15.75">
      <c r="A33" s="198">
        <v>6.1</v>
      </c>
      <c r="B33" s="245" t="s">
        <v>314</v>
      </c>
      <c r="C33" s="583"/>
      <c r="D33" s="583"/>
      <c r="E33" s="582">
        <v>0</v>
      </c>
      <c r="F33" s="583"/>
      <c r="G33" s="583"/>
      <c r="H33" s="581">
        <v>0</v>
      </c>
      <c r="I33" s="603"/>
      <c r="J33" s="603"/>
      <c r="K33" s="603"/>
      <c r="L33" s="603"/>
      <c r="M33" s="603"/>
      <c r="N33" s="603"/>
    </row>
    <row r="34" spans="1:14" s="13" customFormat="1" ht="15.75">
      <c r="A34" s="198">
        <v>6.2</v>
      </c>
      <c r="B34" s="245" t="s">
        <v>315</v>
      </c>
      <c r="C34" s="583"/>
      <c r="D34" s="583"/>
      <c r="E34" s="582">
        <v>0</v>
      </c>
      <c r="F34" s="583"/>
      <c r="G34" s="583"/>
      <c r="H34" s="581">
        <v>0</v>
      </c>
      <c r="I34" s="603"/>
      <c r="J34" s="603"/>
      <c r="K34" s="603"/>
      <c r="L34" s="603"/>
      <c r="M34" s="603"/>
      <c r="N34" s="603"/>
    </row>
    <row r="35" spans="1:14" s="13" customFormat="1" ht="15.75">
      <c r="A35" s="198">
        <v>6.3</v>
      </c>
      <c r="B35" s="245" t="s">
        <v>311</v>
      </c>
      <c r="C35" s="583"/>
      <c r="D35" s="583"/>
      <c r="E35" s="582">
        <v>0</v>
      </c>
      <c r="F35" s="583"/>
      <c r="G35" s="583"/>
      <c r="H35" s="581">
        <v>0</v>
      </c>
      <c r="I35" s="603"/>
      <c r="J35" s="603"/>
      <c r="K35" s="603"/>
      <c r="L35" s="603"/>
      <c r="M35" s="603"/>
      <c r="N35" s="603"/>
    </row>
    <row r="36" spans="1:14" s="13" customFormat="1" ht="15.75">
      <c r="A36" s="198">
        <v>6.4</v>
      </c>
      <c r="B36" s="245" t="s">
        <v>312</v>
      </c>
      <c r="C36" s="583"/>
      <c r="D36" s="583"/>
      <c r="E36" s="582">
        <v>0</v>
      </c>
      <c r="F36" s="583"/>
      <c r="G36" s="583"/>
      <c r="H36" s="581">
        <v>0</v>
      </c>
      <c r="I36" s="603"/>
      <c r="J36" s="603"/>
      <c r="K36" s="603"/>
      <c r="L36" s="603"/>
      <c r="M36" s="603"/>
      <c r="N36" s="603"/>
    </row>
    <row r="37" spans="1:14" s="13" customFormat="1" ht="15.75">
      <c r="A37" s="198">
        <v>6.5</v>
      </c>
      <c r="B37" s="245" t="s">
        <v>313</v>
      </c>
      <c r="C37" s="583"/>
      <c r="D37" s="583"/>
      <c r="E37" s="582">
        <v>0</v>
      </c>
      <c r="F37" s="583"/>
      <c r="G37" s="583"/>
      <c r="H37" s="581">
        <v>0</v>
      </c>
      <c r="I37" s="603"/>
      <c r="J37" s="603"/>
      <c r="K37" s="603"/>
      <c r="L37" s="603"/>
      <c r="M37" s="603"/>
      <c r="N37" s="603"/>
    </row>
    <row r="38" spans="1:14" s="13" customFormat="1" ht="15.75">
      <c r="A38" s="198">
        <v>6.6</v>
      </c>
      <c r="B38" s="245" t="s">
        <v>316</v>
      </c>
      <c r="C38" s="583"/>
      <c r="D38" s="583"/>
      <c r="E38" s="582">
        <v>0</v>
      </c>
      <c r="F38" s="583"/>
      <c r="G38" s="583"/>
      <c r="H38" s="581">
        <v>0</v>
      </c>
      <c r="I38" s="603"/>
      <c r="J38" s="603"/>
      <c r="K38" s="603"/>
      <c r="L38" s="603"/>
      <c r="M38" s="603"/>
      <c r="N38" s="603"/>
    </row>
    <row r="39" spans="1:14" s="13" customFormat="1" ht="15.75">
      <c r="A39" s="198">
        <v>6.7</v>
      </c>
      <c r="B39" s="245" t="s">
        <v>317</v>
      </c>
      <c r="C39" s="583"/>
      <c r="D39" s="583"/>
      <c r="E39" s="582">
        <v>0</v>
      </c>
      <c r="F39" s="583"/>
      <c r="G39" s="583"/>
      <c r="H39" s="581">
        <v>0</v>
      </c>
      <c r="I39" s="603"/>
      <c r="J39" s="603"/>
      <c r="K39" s="603"/>
      <c r="L39" s="603"/>
      <c r="M39" s="603"/>
      <c r="N39" s="603"/>
    </row>
    <row r="40" spans="1:14" s="13" customFormat="1" ht="15.75">
      <c r="A40" s="198">
        <v>7</v>
      </c>
      <c r="B40" s="201" t="s">
        <v>320</v>
      </c>
      <c r="C40" s="583">
        <v>367334.50000000012</v>
      </c>
      <c r="D40" s="583">
        <v>244412.18681600006</v>
      </c>
      <c r="E40" s="582">
        <v>611746.68681600015</v>
      </c>
      <c r="F40" s="583">
        <v>56340.109999999993</v>
      </c>
      <c r="G40" s="583">
        <v>226244.54912799998</v>
      </c>
      <c r="H40" s="581">
        <v>282584.65912799997</v>
      </c>
      <c r="I40" s="603"/>
      <c r="J40" s="603"/>
      <c r="K40" s="603"/>
      <c r="L40" s="603"/>
      <c r="M40" s="603"/>
      <c r="N40" s="603"/>
    </row>
    <row r="41" spans="1:14" s="13" customFormat="1" ht="15.75">
      <c r="A41" s="198">
        <v>7.1</v>
      </c>
      <c r="B41" s="200" t="s">
        <v>321</v>
      </c>
      <c r="C41" s="583">
        <v>0</v>
      </c>
      <c r="D41" s="583">
        <v>0</v>
      </c>
      <c r="E41" s="582">
        <v>0</v>
      </c>
      <c r="F41" s="583">
        <v>0</v>
      </c>
      <c r="G41" s="583">
        <v>7883.6335119999994</v>
      </c>
      <c r="H41" s="581">
        <v>7883.6335119999994</v>
      </c>
      <c r="I41" s="603"/>
      <c r="J41" s="603"/>
      <c r="K41" s="603"/>
      <c r="L41" s="603"/>
      <c r="M41" s="603"/>
      <c r="N41" s="603"/>
    </row>
    <row r="42" spans="1:14" s="13" customFormat="1" ht="25.5">
      <c r="A42" s="198">
        <v>7.2</v>
      </c>
      <c r="B42" s="200" t="s">
        <v>322</v>
      </c>
      <c r="C42" s="583">
        <v>66244.47</v>
      </c>
      <c r="D42" s="583">
        <v>25305.776064000001</v>
      </c>
      <c r="E42" s="582">
        <v>91550.246064000006</v>
      </c>
      <c r="F42" s="583">
        <v>11052.320000000003</v>
      </c>
      <c r="G42" s="583">
        <v>60816.592456000006</v>
      </c>
      <c r="H42" s="581">
        <v>71868.912456000005</v>
      </c>
      <c r="I42" s="603"/>
      <c r="J42" s="603"/>
      <c r="K42" s="603"/>
      <c r="L42" s="603"/>
      <c r="M42" s="603"/>
      <c r="N42" s="603"/>
    </row>
    <row r="43" spans="1:14" s="13" customFormat="1" ht="25.5">
      <c r="A43" s="198">
        <v>7.3</v>
      </c>
      <c r="B43" s="200" t="s">
        <v>325</v>
      </c>
      <c r="C43" s="583">
        <v>7378.41</v>
      </c>
      <c r="D43" s="583">
        <v>47720.867264</v>
      </c>
      <c r="E43" s="582">
        <v>55099.277264000004</v>
      </c>
      <c r="F43" s="583">
        <v>7378.41</v>
      </c>
      <c r="G43" s="583">
        <v>25156.402416000001</v>
      </c>
      <c r="H43" s="581">
        <v>32534.812416000001</v>
      </c>
      <c r="I43" s="603"/>
      <c r="J43" s="603"/>
      <c r="K43" s="603"/>
      <c r="L43" s="603"/>
      <c r="M43" s="603"/>
      <c r="N43" s="603"/>
    </row>
    <row r="44" spans="1:14" s="13" customFormat="1" ht="25.5">
      <c r="A44" s="198">
        <v>7.4</v>
      </c>
      <c r="B44" s="200" t="s">
        <v>326</v>
      </c>
      <c r="C44" s="583">
        <v>293711.62000000011</v>
      </c>
      <c r="D44" s="583">
        <v>171385.54348800005</v>
      </c>
      <c r="E44" s="582">
        <v>465097.16348800017</v>
      </c>
      <c r="F44" s="583">
        <v>37909.37999999999</v>
      </c>
      <c r="G44" s="583">
        <v>132387.920744</v>
      </c>
      <c r="H44" s="581">
        <v>170297.30074400001</v>
      </c>
      <c r="I44" s="603"/>
      <c r="J44" s="603"/>
      <c r="K44" s="603"/>
      <c r="L44" s="603"/>
      <c r="M44" s="603"/>
      <c r="N44" s="603"/>
    </row>
    <row r="45" spans="1:14" s="13" customFormat="1" ht="15.75">
      <c r="A45" s="198">
        <v>8</v>
      </c>
      <c r="B45" s="201" t="s">
        <v>303</v>
      </c>
      <c r="C45" s="583"/>
      <c r="D45" s="583"/>
      <c r="E45" s="582">
        <v>0</v>
      </c>
      <c r="F45" s="583"/>
      <c r="G45" s="583"/>
      <c r="H45" s="581">
        <v>0</v>
      </c>
      <c r="I45" s="603"/>
      <c r="J45" s="603"/>
      <c r="K45" s="603"/>
      <c r="L45" s="603"/>
      <c r="M45" s="603"/>
      <c r="N45" s="603"/>
    </row>
    <row r="46" spans="1:14" s="13" customFormat="1" ht="15.75">
      <c r="A46" s="198">
        <v>8.1</v>
      </c>
      <c r="B46" s="243" t="s">
        <v>327</v>
      </c>
      <c r="C46" s="583"/>
      <c r="D46" s="583"/>
      <c r="E46" s="582">
        <v>0</v>
      </c>
      <c r="F46" s="583"/>
      <c r="G46" s="583"/>
      <c r="H46" s="581">
        <v>0</v>
      </c>
      <c r="I46" s="603"/>
      <c r="J46" s="603"/>
      <c r="K46" s="603"/>
      <c r="L46" s="603"/>
      <c r="M46" s="603"/>
      <c r="N46" s="603"/>
    </row>
    <row r="47" spans="1:14" s="13" customFormat="1" ht="15.75">
      <c r="A47" s="198">
        <v>8.1999999999999993</v>
      </c>
      <c r="B47" s="243" t="s">
        <v>328</v>
      </c>
      <c r="C47" s="583"/>
      <c r="D47" s="583"/>
      <c r="E47" s="582">
        <v>0</v>
      </c>
      <c r="F47" s="583"/>
      <c r="G47" s="583"/>
      <c r="H47" s="581">
        <v>0</v>
      </c>
      <c r="I47" s="603"/>
      <c r="J47" s="603"/>
      <c r="K47" s="603"/>
      <c r="L47" s="603"/>
      <c r="M47" s="603"/>
      <c r="N47" s="603"/>
    </row>
    <row r="48" spans="1:14" s="13" customFormat="1" ht="15.75">
      <c r="A48" s="198">
        <v>8.3000000000000007</v>
      </c>
      <c r="B48" s="243" t="s">
        <v>329</v>
      </c>
      <c r="C48" s="583"/>
      <c r="D48" s="583"/>
      <c r="E48" s="582">
        <v>0</v>
      </c>
      <c r="F48" s="583"/>
      <c r="G48" s="583"/>
      <c r="H48" s="581">
        <v>0</v>
      </c>
      <c r="I48" s="603"/>
      <c r="J48" s="603"/>
      <c r="K48" s="603"/>
      <c r="L48" s="603"/>
      <c r="M48" s="603"/>
      <c r="N48" s="603"/>
    </row>
    <row r="49" spans="1:14" s="13" customFormat="1" ht="15.75">
      <c r="A49" s="198">
        <v>8.4</v>
      </c>
      <c r="B49" s="243" t="s">
        <v>330</v>
      </c>
      <c r="C49" s="583"/>
      <c r="D49" s="583"/>
      <c r="E49" s="582">
        <v>0</v>
      </c>
      <c r="F49" s="583"/>
      <c r="G49" s="583"/>
      <c r="H49" s="581">
        <v>0</v>
      </c>
      <c r="I49" s="603"/>
      <c r="J49" s="603"/>
      <c r="K49" s="603"/>
      <c r="L49" s="603"/>
      <c r="M49" s="603"/>
      <c r="N49" s="603"/>
    </row>
    <row r="50" spans="1:14" s="13" customFormat="1" ht="15.75">
      <c r="A50" s="198">
        <v>8.5</v>
      </c>
      <c r="B50" s="243" t="s">
        <v>331</v>
      </c>
      <c r="C50" s="583"/>
      <c r="D50" s="583"/>
      <c r="E50" s="582">
        <v>0</v>
      </c>
      <c r="F50" s="583"/>
      <c r="G50" s="583"/>
      <c r="H50" s="581">
        <v>0</v>
      </c>
      <c r="I50" s="603"/>
      <c r="J50" s="603"/>
      <c r="K50" s="603"/>
      <c r="L50" s="603"/>
      <c r="M50" s="603"/>
      <c r="N50" s="603"/>
    </row>
    <row r="51" spans="1:14" s="13" customFormat="1" ht="15.75">
      <c r="A51" s="198">
        <v>8.6</v>
      </c>
      <c r="B51" s="243" t="s">
        <v>332</v>
      </c>
      <c r="C51" s="583"/>
      <c r="D51" s="583"/>
      <c r="E51" s="582">
        <v>0</v>
      </c>
      <c r="F51" s="583"/>
      <c r="G51" s="583"/>
      <c r="H51" s="581">
        <v>0</v>
      </c>
      <c r="I51" s="603"/>
      <c r="J51" s="603"/>
      <c r="K51" s="603"/>
      <c r="L51" s="603"/>
      <c r="M51" s="603"/>
      <c r="N51" s="603"/>
    </row>
    <row r="52" spans="1:14" s="13" customFormat="1" ht="15.75">
      <c r="A52" s="198">
        <v>8.6999999999999993</v>
      </c>
      <c r="B52" s="243" t="s">
        <v>333</v>
      </c>
      <c r="C52" s="583"/>
      <c r="D52" s="583"/>
      <c r="E52" s="582">
        <v>0</v>
      </c>
      <c r="F52" s="583"/>
      <c r="G52" s="583"/>
      <c r="H52" s="581">
        <v>0</v>
      </c>
      <c r="I52" s="603"/>
      <c r="J52" s="603"/>
      <c r="K52" s="603"/>
      <c r="L52" s="603"/>
      <c r="M52" s="603"/>
      <c r="N52" s="603"/>
    </row>
    <row r="53" spans="1:14" s="13" customFormat="1" ht="16.5" thickBot="1">
      <c r="A53" s="203">
        <v>9</v>
      </c>
      <c r="B53" s="204" t="s">
        <v>323</v>
      </c>
      <c r="C53" s="580"/>
      <c r="D53" s="580"/>
      <c r="E53" s="579">
        <v>0</v>
      </c>
      <c r="F53" s="580"/>
      <c r="G53" s="580"/>
      <c r="H53" s="529">
        <v>0</v>
      </c>
      <c r="I53" s="603"/>
      <c r="J53" s="603"/>
      <c r="K53" s="603"/>
      <c r="L53" s="603"/>
      <c r="M53" s="603"/>
      <c r="N53" s="603"/>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8" sqref="B8"/>
    </sheetView>
  </sheetViews>
  <sheetFormatPr defaultColWidth="9.140625" defaultRowHeight="12.75"/>
  <cols>
    <col min="1" max="1" width="9.5703125" style="4" bestFit="1" customWidth="1"/>
    <col min="2" max="2" width="93.5703125" style="4" customWidth="1"/>
    <col min="3" max="4" width="10.7109375" style="4" customWidth="1"/>
    <col min="5" max="11" width="9.7109375" style="33" customWidth="1"/>
    <col min="12" max="16384" width="9.140625" style="33"/>
  </cols>
  <sheetData>
    <row r="1" spans="1:8">
      <c r="A1" s="2" t="s">
        <v>31</v>
      </c>
      <c r="B1" s="3" t="str">
        <f>'Info '!C2</f>
        <v>JSC Ziraat Bank Georgia</v>
      </c>
      <c r="C1" s="3"/>
    </row>
    <row r="2" spans="1:8">
      <c r="A2" s="2" t="s">
        <v>32</v>
      </c>
      <c r="B2" s="606">
        <f>'1. key ratios '!$B$2</f>
        <v>44834</v>
      </c>
      <c r="C2" s="6"/>
      <c r="D2" s="7"/>
      <c r="E2" s="55"/>
      <c r="F2" s="55"/>
      <c r="G2" s="55"/>
      <c r="H2" s="55"/>
    </row>
    <row r="3" spans="1:8">
      <c r="A3" s="2"/>
      <c r="B3" s="3"/>
      <c r="C3" s="6"/>
      <c r="D3" s="7"/>
      <c r="E3" s="55"/>
      <c r="F3" s="55"/>
      <c r="G3" s="55"/>
      <c r="H3" s="55"/>
    </row>
    <row r="4" spans="1:8" ht="15" customHeight="1" thickBot="1">
      <c r="A4" s="7" t="s">
        <v>198</v>
      </c>
      <c r="B4" s="141" t="s">
        <v>297</v>
      </c>
      <c r="C4" s="56" t="s">
        <v>74</v>
      </c>
    </row>
    <row r="5" spans="1:8" ht="15" customHeight="1">
      <c r="A5" s="228" t="s">
        <v>6</v>
      </c>
      <c r="B5" s="229"/>
      <c r="C5" s="390" t="str">
        <f>INT((MONTH($B$2))/3)&amp;"Q"&amp;"-"&amp;YEAR($B$2)</f>
        <v>3Q-2022</v>
      </c>
      <c r="D5" s="390" t="str">
        <f>IF(INT(MONTH($B$2))=3, "4"&amp;"Q"&amp;"-"&amp;YEAR($B$2)-1, IF(INT(MONTH($B$2))=6, "1"&amp;"Q"&amp;"-"&amp;YEAR($B$2), IF(INT(MONTH($B$2))=9, "2"&amp;"Q"&amp;"-"&amp;YEAR($B$2),IF(INT(MONTH($B$2))=12, "3"&amp;"Q"&amp;"-"&amp;YEAR($B$2), 0))))</f>
        <v>2Q-2022</v>
      </c>
      <c r="E5" s="390" t="str">
        <f>IF(INT(MONTH($B$2))=3, "3"&amp;"Q"&amp;"-"&amp;YEAR($B$2)-1, IF(INT(MONTH($B$2))=6, "4"&amp;"Q"&amp;"-"&amp;YEAR($B$2)-1, IF(INT(MONTH($B$2))=9, "1"&amp;"Q"&amp;"-"&amp;YEAR($B$2),IF(INT(MONTH($B$2))=12, "2"&amp;"Q"&amp;"-"&amp;YEAR($B$2), 0))))</f>
        <v>1Q-2022</v>
      </c>
      <c r="F5" s="390" t="str">
        <f>IF(INT(MONTH($B$2))=3, "2"&amp;"Q"&amp;"-"&amp;YEAR($B$2)-1, IF(INT(MONTH($B$2))=6, "3"&amp;"Q"&amp;"-"&amp;YEAR($B$2)-1, IF(INT(MONTH($B$2))=9, "4"&amp;"Q"&amp;"-"&amp;YEAR($B$2)-1,IF(INT(MONTH($B$2))=12, "1"&amp;"Q"&amp;"-"&amp;YEAR($B$2), 0))))</f>
        <v>4Q-2021</v>
      </c>
      <c r="G5" s="391" t="str">
        <f>IF(INT(MONTH($B$2))=3, "1"&amp;"Q"&amp;"-"&amp;YEAR($B$2)-1, IF(INT(MONTH($B$2))=6, "2"&amp;"Q"&amp;"-"&amp;YEAR($B$2)-1, IF(INT(MONTH($B$2))=9, "3"&amp;"Q"&amp;"-"&amp;YEAR($B$2)-1,IF(INT(MONTH($B$2))=12, "4"&amp;"Q"&amp;"-"&amp;YEAR($B$2)-1, 0))))</f>
        <v>3Q-2021</v>
      </c>
    </row>
    <row r="6" spans="1:8" ht="15" customHeight="1">
      <c r="A6" s="57">
        <v>1</v>
      </c>
      <c r="B6" s="324" t="s">
        <v>301</v>
      </c>
      <c r="C6" s="589">
        <f>C7+C9+C10</f>
        <v>155703722.24915001</v>
      </c>
      <c r="D6" s="592">
        <f>D7+D9+D10</f>
        <v>150184955.42515001</v>
      </c>
      <c r="E6" s="585">
        <f t="shared" ref="E6:G6" si="0">E7+E9+E10</f>
        <v>164908713.95235997</v>
      </c>
      <c r="F6" s="589">
        <f t="shared" si="0"/>
        <v>146329177.96381</v>
      </c>
      <c r="G6" s="595">
        <f t="shared" si="0"/>
        <v>133588272.34437999</v>
      </c>
    </row>
    <row r="7" spans="1:8" ht="15" customHeight="1">
      <c r="A7" s="57">
        <v>1.1000000000000001</v>
      </c>
      <c r="B7" s="324" t="s">
        <v>479</v>
      </c>
      <c r="C7" s="590">
        <v>146574604.62455001</v>
      </c>
      <c r="D7" s="593">
        <v>143001072.32185</v>
      </c>
      <c r="E7" s="590">
        <v>153206179.98089999</v>
      </c>
      <c r="F7" s="590">
        <v>131562795.99205001</v>
      </c>
      <c r="G7" s="596">
        <v>118167671.73649999</v>
      </c>
    </row>
    <row r="8" spans="1:8">
      <c r="A8" s="57" t="s">
        <v>15</v>
      </c>
      <c r="B8" s="324" t="s">
        <v>197</v>
      </c>
      <c r="C8" s="590"/>
      <c r="D8" s="593"/>
      <c r="E8" s="590"/>
      <c r="F8" s="590"/>
      <c r="G8" s="596"/>
    </row>
    <row r="9" spans="1:8" ht="15" customHeight="1">
      <c r="A9" s="57">
        <v>1.2</v>
      </c>
      <c r="B9" s="325" t="s">
        <v>196</v>
      </c>
      <c r="C9" s="590">
        <v>9129117.6246000007</v>
      </c>
      <c r="D9" s="593">
        <v>7183883.1033000005</v>
      </c>
      <c r="E9" s="590">
        <v>11702533.97146</v>
      </c>
      <c r="F9" s="590">
        <v>14766381.971760001</v>
      </c>
      <c r="G9" s="596">
        <v>15420600.607880002</v>
      </c>
    </row>
    <row r="10" spans="1:8" ht="15" customHeight="1">
      <c r="A10" s="57">
        <v>1.3</v>
      </c>
      <c r="B10" s="324" t="s">
        <v>29</v>
      </c>
      <c r="C10" s="591">
        <v>0</v>
      </c>
      <c r="D10" s="593">
        <v>0</v>
      </c>
      <c r="E10" s="591">
        <v>0</v>
      </c>
      <c r="F10" s="590">
        <v>0</v>
      </c>
      <c r="G10" s="597">
        <v>0</v>
      </c>
    </row>
    <row r="11" spans="1:8" ht="15" customHeight="1">
      <c r="A11" s="57">
        <v>2</v>
      </c>
      <c r="B11" s="324" t="s">
        <v>298</v>
      </c>
      <c r="C11" s="590">
        <v>216770.57680000001</v>
      </c>
      <c r="D11" s="593">
        <v>360955.99863099318</v>
      </c>
      <c r="E11" s="590">
        <v>98332.986799999999</v>
      </c>
      <c r="F11" s="590">
        <v>466222.63990000001</v>
      </c>
      <c r="G11" s="596">
        <v>144453.76415599859</v>
      </c>
    </row>
    <row r="12" spans="1:8" ht="15" customHeight="1">
      <c r="A12" s="57">
        <v>3</v>
      </c>
      <c r="B12" s="324" t="s">
        <v>299</v>
      </c>
      <c r="C12" s="591">
        <v>16748963</v>
      </c>
      <c r="D12" s="593">
        <v>16748963</v>
      </c>
      <c r="E12" s="591">
        <v>16748963</v>
      </c>
      <c r="F12" s="590">
        <v>16748963</v>
      </c>
      <c r="G12" s="597">
        <v>14719139</v>
      </c>
    </row>
    <row r="13" spans="1:8" ht="15" customHeight="1" thickBot="1">
      <c r="A13" s="59">
        <v>4</v>
      </c>
      <c r="B13" s="60" t="s">
        <v>300</v>
      </c>
      <c r="C13" s="586">
        <f>C6+C11+C12</f>
        <v>172669455.82595</v>
      </c>
      <c r="D13" s="594">
        <f>D6+D11+D12</f>
        <v>167294874.42378101</v>
      </c>
      <c r="E13" s="587">
        <f t="shared" ref="E13:G13" si="1">E6+E11+E12</f>
        <v>181756009.93915996</v>
      </c>
      <c r="F13" s="586">
        <f t="shared" si="1"/>
        <v>163544363.60371</v>
      </c>
      <c r="G13" s="598">
        <f t="shared" si="1"/>
        <v>148451865.10853601</v>
      </c>
    </row>
    <row r="14" spans="1:8">
      <c r="B14" s="63"/>
    </row>
    <row r="15" spans="1:8" ht="25.5">
      <c r="B15" s="64" t="s">
        <v>480</v>
      </c>
    </row>
    <row r="16" spans="1:8">
      <c r="B16" s="64"/>
    </row>
    <row r="17" spans="1:4" ht="11.25">
      <c r="A17" s="33"/>
      <c r="B17" s="33"/>
      <c r="C17" s="33"/>
      <c r="D17" s="33"/>
    </row>
    <row r="18" spans="1:4" ht="11.25">
      <c r="A18" s="33"/>
      <c r="B18" s="33"/>
      <c r="C18" s="33"/>
      <c r="D18" s="33"/>
    </row>
    <row r="19" spans="1:4" ht="11.25">
      <c r="A19" s="33"/>
      <c r="B19" s="33"/>
      <c r="C19" s="33"/>
      <c r="D19" s="33"/>
    </row>
    <row r="20" spans="1:4" ht="11.25">
      <c r="A20" s="33"/>
      <c r="B20" s="33"/>
      <c r="C20" s="33"/>
      <c r="D20" s="33"/>
    </row>
    <row r="21" spans="1:4" ht="11.25">
      <c r="A21" s="33"/>
      <c r="B21" s="33"/>
      <c r="C21" s="33"/>
      <c r="D21" s="33"/>
    </row>
    <row r="22" spans="1:4" ht="11.25">
      <c r="A22" s="33"/>
      <c r="B22" s="33"/>
      <c r="C22" s="33"/>
      <c r="D22" s="33"/>
    </row>
    <row r="23" spans="1:4" ht="11.25">
      <c r="A23" s="33"/>
      <c r="B23" s="33"/>
      <c r="C23" s="33"/>
      <c r="D23" s="33"/>
    </row>
    <row r="24" spans="1:4" ht="11.25">
      <c r="A24" s="33"/>
      <c r="B24" s="33"/>
      <c r="C24" s="33"/>
      <c r="D24" s="33"/>
    </row>
    <row r="25" spans="1:4" ht="11.25">
      <c r="A25" s="33"/>
      <c r="B25" s="33"/>
      <c r="C25" s="33"/>
      <c r="D25" s="33"/>
    </row>
    <row r="26" spans="1:4" ht="11.25">
      <c r="A26" s="33"/>
      <c r="B26" s="33"/>
      <c r="C26" s="33"/>
      <c r="D26" s="33"/>
    </row>
    <row r="27" spans="1:4" ht="11.25">
      <c r="A27" s="33"/>
      <c r="B27" s="33"/>
      <c r="C27" s="33"/>
      <c r="D27" s="33"/>
    </row>
    <row r="28" spans="1:4" ht="11.25">
      <c r="A28" s="33"/>
      <c r="B28" s="33"/>
      <c r="C28" s="33"/>
      <c r="D28" s="33"/>
    </row>
    <row r="29" spans="1:4" ht="11.25">
      <c r="A29" s="33"/>
      <c r="B29" s="33"/>
      <c r="C29" s="33"/>
      <c r="D29" s="3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20" activePane="bottomRight" state="frozen"/>
      <selection activeCell="B9" sqref="B9"/>
      <selection pane="topRight" activeCell="B9" sqref="B9"/>
      <selection pane="bottomLeft" activeCell="B9" sqref="B9"/>
      <selection pane="bottomRight" activeCell="F14" sqref="F14"/>
    </sheetView>
  </sheetViews>
  <sheetFormatPr defaultColWidth="9.140625" defaultRowHeight="14.25"/>
  <cols>
    <col min="1" max="1" width="9.5703125" style="4" bestFit="1" customWidth="1"/>
    <col min="2" max="2" width="65" style="4" customWidth="1"/>
    <col min="3" max="3" width="42.85546875" style="4" customWidth="1"/>
    <col min="4" max="16384" width="9.140625" style="5"/>
  </cols>
  <sheetData>
    <row r="1" spans="1:8">
      <c r="A1" s="616" t="s">
        <v>31</v>
      </c>
      <c r="B1" s="617" t="str">
        <f>'Info '!C2</f>
        <v>JSC Ziraat Bank Georgia</v>
      </c>
    </row>
    <row r="2" spans="1:8">
      <c r="A2" s="616" t="s">
        <v>32</v>
      </c>
      <c r="B2" s="618">
        <f>'1. key ratios '!$B$2</f>
        <v>44834</v>
      </c>
    </row>
    <row r="4" spans="1:8" ht="27.95" customHeight="1" thickBot="1">
      <c r="A4" s="65" t="s">
        <v>81</v>
      </c>
      <c r="B4" s="66" t="s">
        <v>267</v>
      </c>
      <c r="C4" s="67"/>
    </row>
    <row r="5" spans="1:8">
      <c r="A5" s="68"/>
      <c r="B5" s="384" t="s">
        <v>82</v>
      </c>
      <c r="C5" s="385" t="s">
        <v>493</v>
      </c>
    </row>
    <row r="6" spans="1:8">
      <c r="A6" s="69">
        <v>1</v>
      </c>
      <c r="B6" s="578" t="s">
        <v>741</v>
      </c>
      <c r="C6" s="619" t="s">
        <v>743</v>
      </c>
    </row>
    <row r="7" spans="1:8">
      <c r="A7" s="69">
        <v>2</v>
      </c>
      <c r="B7" s="578" t="s">
        <v>744</v>
      </c>
      <c r="C7" s="619" t="s">
        <v>745</v>
      </c>
    </row>
    <row r="8" spans="1:8">
      <c r="A8" s="69">
        <v>3</v>
      </c>
      <c r="B8" s="578" t="s">
        <v>746</v>
      </c>
      <c r="C8" s="619" t="s">
        <v>745</v>
      </c>
    </row>
    <row r="9" spans="1:8">
      <c r="A9" s="69">
        <v>4</v>
      </c>
      <c r="B9" s="578" t="s">
        <v>747</v>
      </c>
      <c r="C9" s="619" t="s">
        <v>748</v>
      </c>
    </row>
    <row r="10" spans="1:8">
      <c r="A10" s="69">
        <v>5</v>
      </c>
      <c r="B10" s="578" t="s">
        <v>749</v>
      </c>
      <c r="C10" s="619" t="s">
        <v>748</v>
      </c>
    </row>
    <row r="11" spans="1:8">
      <c r="A11" s="69">
        <v>6</v>
      </c>
      <c r="B11" s="70"/>
      <c r="C11" s="620"/>
    </row>
    <row r="12" spans="1:8">
      <c r="A12" s="69">
        <v>7</v>
      </c>
      <c r="B12" s="70"/>
      <c r="C12" s="620"/>
      <c r="H12" s="72"/>
    </row>
    <row r="13" spans="1:8">
      <c r="A13" s="69">
        <v>8</v>
      </c>
      <c r="B13" s="70"/>
      <c r="C13" s="620"/>
    </row>
    <row r="14" spans="1:8">
      <c r="A14" s="69">
        <v>9</v>
      </c>
      <c r="B14" s="70"/>
      <c r="C14" s="620"/>
    </row>
    <row r="15" spans="1:8">
      <c r="A15" s="69">
        <v>10</v>
      </c>
      <c r="B15" s="70"/>
      <c r="C15" s="620"/>
    </row>
    <row r="16" spans="1:8">
      <c r="A16" s="69"/>
      <c r="B16" s="386"/>
      <c r="C16" s="387"/>
    </row>
    <row r="17" spans="1:3">
      <c r="A17" s="69"/>
      <c r="B17" s="388" t="s">
        <v>83</v>
      </c>
      <c r="C17" s="389" t="s">
        <v>494</v>
      </c>
    </row>
    <row r="18" spans="1:3">
      <c r="A18" s="69">
        <v>1</v>
      </c>
      <c r="B18" s="578" t="s">
        <v>742</v>
      </c>
      <c r="C18" s="577" t="s">
        <v>750</v>
      </c>
    </row>
    <row r="19" spans="1:3">
      <c r="A19" s="69">
        <v>2</v>
      </c>
      <c r="B19" s="578" t="s">
        <v>751</v>
      </c>
      <c r="C19" s="577" t="s">
        <v>752</v>
      </c>
    </row>
    <row r="20" spans="1:3">
      <c r="A20" s="69">
        <v>3</v>
      </c>
      <c r="B20" s="578" t="s">
        <v>753</v>
      </c>
      <c r="C20" s="577" t="s">
        <v>760</v>
      </c>
    </row>
    <row r="21" spans="1:3">
      <c r="A21" s="69">
        <v>4</v>
      </c>
      <c r="B21" s="70" t="s">
        <v>761</v>
      </c>
      <c r="C21" s="577" t="s">
        <v>762</v>
      </c>
    </row>
    <row r="22" spans="1:3">
      <c r="A22" s="69">
        <v>5</v>
      </c>
      <c r="B22" s="70"/>
      <c r="C22" s="73"/>
    </row>
    <row r="23" spans="1:3">
      <c r="A23" s="69">
        <v>6</v>
      </c>
      <c r="B23" s="70"/>
      <c r="C23" s="73"/>
    </row>
    <row r="24" spans="1:3">
      <c r="A24" s="69">
        <v>7</v>
      </c>
      <c r="B24" s="70"/>
      <c r="C24" s="73"/>
    </row>
    <row r="25" spans="1:3">
      <c r="A25" s="69">
        <v>8</v>
      </c>
      <c r="B25" s="70"/>
      <c r="C25" s="73"/>
    </row>
    <row r="26" spans="1:3">
      <c r="A26" s="69">
        <v>9</v>
      </c>
      <c r="B26" s="70"/>
      <c r="C26" s="73"/>
    </row>
    <row r="27" spans="1:3" ht="15.75" customHeight="1">
      <c r="A27" s="69">
        <v>10</v>
      </c>
      <c r="B27" s="70"/>
      <c r="C27" s="74"/>
    </row>
    <row r="28" spans="1:3" ht="15.75" customHeight="1">
      <c r="A28" s="69"/>
      <c r="B28" s="70"/>
      <c r="C28" s="74"/>
    </row>
    <row r="29" spans="1:3" ht="30" customHeight="1">
      <c r="A29" s="69"/>
      <c r="B29" s="697" t="s">
        <v>84</v>
      </c>
      <c r="C29" s="698"/>
    </row>
    <row r="30" spans="1:3">
      <c r="A30" s="69">
        <v>1</v>
      </c>
      <c r="B30" s="70" t="s">
        <v>763</v>
      </c>
      <c r="C30" s="624">
        <v>1</v>
      </c>
    </row>
    <row r="31" spans="1:3" ht="15.75" customHeight="1">
      <c r="A31" s="69"/>
      <c r="B31" s="70"/>
      <c r="C31" s="71"/>
    </row>
    <row r="32" spans="1:3" ht="29.25" customHeight="1">
      <c r="A32" s="69"/>
      <c r="B32" s="697" t="s">
        <v>85</v>
      </c>
      <c r="C32" s="698"/>
    </row>
    <row r="33" spans="1:3">
      <c r="A33" s="69">
        <v>1</v>
      </c>
      <c r="B33" s="70"/>
      <c r="C33" s="71" t="s">
        <v>14</v>
      </c>
    </row>
    <row r="34" spans="1:3" ht="15" thickBot="1">
      <c r="A34" s="75"/>
      <c r="B34" s="76"/>
      <c r="C34" s="77"/>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21" activePane="bottomRight" state="frozen"/>
      <selection activeCell="B9" sqref="B9"/>
      <selection pane="topRight" activeCell="B9" sqref="B9"/>
      <selection pane="bottomLeft" activeCell="B9" sqref="B9"/>
      <selection pane="bottomRight" activeCell="C8" sqref="C8:E21"/>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71" t="s">
        <v>31</v>
      </c>
      <c r="B1" s="625" t="str">
        <f>'Info '!C2</f>
        <v>JSC Ziraat Bank Georgia</v>
      </c>
      <c r="C1" s="90"/>
      <c r="D1" s="90"/>
      <c r="E1" s="90"/>
      <c r="F1" s="13"/>
    </row>
    <row r="2" spans="1:7" s="78" customFormat="1" ht="15.75" customHeight="1">
      <c r="A2" s="271" t="s">
        <v>32</v>
      </c>
      <c r="B2" s="606">
        <f>'1. key ratios '!$B$2</f>
        <v>44834</v>
      </c>
    </row>
    <row r="3" spans="1:7" s="78" customFormat="1" ht="15.75" customHeight="1">
      <c r="A3" s="271"/>
    </row>
    <row r="4" spans="1:7" s="78" customFormat="1" ht="15.75" customHeight="1" thickBot="1">
      <c r="A4" s="272" t="s">
        <v>202</v>
      </c>
      <c r="B4" s="703" t="s">
        <v>347</v>
      </c>
      <c r="C4" s="704"/>
      <c r="D4" s="704"/>
      <c r="E4" s="704"/>
    </row>
    <row r="5" spans="1:7" s="82" customFormat="1" ht="17.45" customHeight="1">
      <c r="A5" s="213"/>
      <c r="B5" s="214"/>
      <c r="C5" s="80" t="s">
        <v>0</v>
      </c>
      <c r="D5" s="80" t="s">
        <v>1</v>
      </c>
      <c r="E5" s="81" t="s">
        <v>2</v>
      </c>
    </row>
    <row r="6" spans="1:7" s="13" customFormat="1" ht="14.45" customHeight="1">
      <c r="A6" s="273"/>
      <c r="B6" s="699" t="s">
        <v>354</v>
      </c>
      <c r="C6" s="699" t="s">
        <v>93</v>
      </c>
      <c r="D6" s="701" t="s">
        <v>201</v>
      </c>
      <c r="E6" s="702"/>
      <c r="G6" s="5"/>
    </row>
    <row r="7" spans="1:7" s="13" customFormat="1" ht="99.6" customHeight="1">
      <c r="A7" s="273"/>
      <c r="B7" s="700"/>
      <c r="C7" s="699"/>
      <c r="D7" s="305" t="s">
        <v>200</v>
      </c>
      <c r="E7" s="306" t="s">
        <v>355</v>
      </c>
      <c r="G7" s="5"/>
    </row>
    <row r="8" spans="1:7">
      <c r="A8" s="274">
        <v>1</v>
      </c>
      <c r="B8" s="307" t="s">
        <v>36</v>
      </c>
      <c r="C8" s="576">
        <v>8840921.875</v>
      </c>
      <c r="D8" s="576"/>
      <c r="E8" s="575">
        <v>8840921.875</v>
      </c>
      <c r="F8" s="13"/>
    </row>
    <row r="9" spans="1:7">
      <c r="A9" s="274">
        <v>2</v>
      </c>
      <c r="B9" s="307" t="s">
        <v>37</v>
      </c>
      <c r="C9" s="576">
        <v>25716692.299899995</v>
      </c>
      <c r="D9" s="576"/>
      <c r="E9" s="575">
        <v>25716692.299899995</v>
      </c>
      <c r="F9" s="13"/>
    </row>
    <row r="10" spans="1:7">
      <c r="A10" s="274">
        <v>3</v>
      </c>
      <c r="B10" s="307" t="s">
        <v>38</v>
      </c>
      <c r="C10" s="576">
        <v>44581938.872600004</v>
      </c>
      <c r="D10" s="576"/>
      <c r="E10" s="575">
        <v>44581938.872600004</v>
      </c>
      <c r="F10" s="13"/>
    </row>
    <row r="11" spans="1:7">
      <c r="A11" s="274">
        <v>4</v>
      </c>
      <c r="B11" s="307" t="s">
        <v>39</v>
      </c>
      <c r="C11" s="576">
        <v>0</v>
      </c>
      <c r="D11" s="576"/>
      <c r="E11" s="575">
        <v>0</v>
      </c>
      <c r="F11" s="13"/>
    </row>
    <row r="12" spans="1:7">
      <c r="A12" s="274">
        <v>5</v>
      </c>
      <c r="B12" s="307" t="s">
        <v>40</v>
      </c>
      <c r="C12" s="576">
        <v>0</v>
      </c>
      <c r="D12" s="576"/>
      <c r="E12" s="575">
        <v>0</v>
      </c>
      <c r="F12" s="13"/>
    </row>
    <row r="13" spans="1:7">
      <c r="A13" s="274">
        <v>6.1</v>
      </c>
      <c r="B13" s="308" t="s">
        <v>41</v>
      </c>
      <c r="C13" s="574">
        <v>101510959.81150001</v>
      </c>
      <c r="D13" s="576"/>
      <c r="E13" s="575">
        <v>101510959.81150001</v>
      </c>
      <c r="F13" s="13"/>
    </row>
    <row r="14" spans="1:7">
      <c r="A14" s="274">
        <v>6.2</v>
      </c>
      <c r="B14" s="309" t="s">
        <v>42</v>
      </c>
      <c r="C14" s="574">
        <v>-5393897.5422</v>
      </c>
      <c r="D14" s="576"/>
      <c r="E14" s="575">
        <v>-5393897.5422</v>
      </c>
      <c r="F14" s="13"/>
    </row>
    <row r="15" spans="1:7">
      <c r="A15" s="274">
        <v>6</v>
      </c>
      <c r="B15" s="307" t="s">
        <v>43</v>
      </c>
      <c r="C15" s="576">
        <v>96117062.269300014</v>
      </c>
      <c r="D15" s="576"/>
      <c r="E15" s="575">
        <v>96117062.269300014</v>
      </c>
      <c r="F15" s="13"/>
    </row>
    <row r="16" spans="1:7">
      <c r="A16" s="274">
        <v>7</v>
      </c>
      <c r="B16" s="307" t="s">
        <v>44</v>
      </c>
      <c r="C16" s="576">
        <v>629464.04239999992</v>
      </c>
      <c r="D16" s="576"/>
      <c r="E16" s="575">
        <v>629464.04239999992</v>
      </c>
      <c r="F16" s="13"/>
    </row>
    <row r="17" spans="1:7">
      <c r="A17" s="274">
        <v>8</v>
      </c>
      <c r="B17" s="307" t="s">
        <v>199</v>
      </c>
      <c r="C17" s="576">
        <v>0</v>
      </c>
      <c r="D17" s="576"/>
      <c r="E17" s="575">
        <v>0</v>
      </c>
      <c r="F17" s="275"/>
      <c r="G17" s="84"/>
    </row>
    <row r="18" spans="1:7">
      <c r="A18" s="274">
        <v>9</v>
      </c>
      <c r="B18" s="307" t="s">
        <v>45</v>
      </c>
      <c r="C18" s="576">
        <v>0</v>
      </c>
      <c r="D18" s="576"/>
      <c r="E18" s="575">
        <v>0</v>
      </c>
      <c r="F18" s="13"/>
      <c r="G18" s="84"/>
    </row>
    <row r="19" spans="1:7">
      <c r="A19" s="274">
        <v>10</v>
      </c>
      <c r="B19" s="307" t="s">
        <v>46</v>
      </c>
      <c r="C19" s="576">
        <v>5635573.6200000001</v>
      </c>
      <c r="D19" s="576">
        <v>964445.47</v>
      </c>
      <c r="E19" s="575">
        <v>4671128.1500000004</v>
      </c>
      <c r="F19" s="13"/>
      <c r="G19" s="84"/>
    </row>
    <row r="20" spans="1:7">
      <c r="A20" s="274">
        <v>11</v>
      </c>
      <c r="B20" s="307" t="s">
        <v>47</v>
      </c>
      <c r="C20" s="576">
        <v>3473307.9956</v>
      </c>
      <c r="D20" s="576"/>
      <c r="E20" s="575">
        <v>3473307.9956</v>
      </c>
      <c r="F20" s="13"/>
    </row>
    <row r="21" spans="1:7" ht="26.25" thickBot="1">
      <c r="A21" s="162"/>
      <c r="B21" s="276" t="s">
        <v>357</v>
      </c>
      <c r="C21" s="607">
        <v>184994960.97479999</v>
      </c>
      <c r="D21" s="607">
        <v>964445.47</v>
      </c>
      <c r="E21" s="608">
        <v>184030515.50480002</v>
      </c>
    </row>
    <row r="22" spans="1:7">
      <c r="A22" s="5"/>
      <c r="B22" s="5"/>
      <c r="C22" s="5"/>
      <c r="D22" s="5"/>
      <c r="E22" s="5"/>
    </row>
    <row r="23" spans="1:7">
      <c r="A23" s="5"/>
      <c r="B23" s="5"/>
      <c r="C23" s="5"/>
      <c r="D23" s="5"/>
      <c r="E23" s="5"/>
    </row>
    <row r="25" spans="1:7" s="4" customFormat="1">
      <c r="B25" s="85"/>
      <c r="F25" s="5"/>
      <c r="G25" s="5"/>
    </row>
    <row r="26" spans="1:7" s="4" customFormat="1">
      <c r="B26" s="85"/>
      <c r="F26" s="5"/>
      <c r="G26" s="5"/>
    </row>
    <row r="27" spans="1:7" s="4" customFormat="1">
      <c r="B27" s="85"/>
      <c r="F27" s="5"/>
      <c r="G27" s="5"/>
    </row>
    <row r="28" spans="1:7" s="4" customFormat="1">
      <c r="B28" s="85"/>
      <c r="F28" s="5"/>
      <c r="G28" s="5"/>
    </row>
    <row r="29" spans="1:7" s="4" customFormat="1">
      <c r="B29" s="85"/>
      <c r="F29" s="5"/>
      <c r="G29" s="5"/>
    </row>
    <row r="30" spans="1:7" s="4" customFormat="1">
      <c r="B30" s="85"/>
      <c r="F30" s="5"/>
      <c r="G30" s="5"/>
    </row>
    <row r="31" spans="1:7" s="4" customFormat="1">
      <c r="B31" s="85"/>
      <c r="F31" s="5"/>
      <c r="G31" s="5"/>
    </row>
    <row r="32" spans="1:7" s="4" customFormat="1">
      <c r="B32" s="85"/>
      <c r="F32" s="5"/>
      <c r="G32" s="5"/>
    </row>
    <row r="33" spans="2:7" s="4" customFormat="1">
      <c r="B33" s="85"/>
      <c r="F33" s="5"/>
      <c r="G33" s="5"/>
    </row>
    <row r="34" spans="2:7" s="4" customFormat="1">
      <c r="B34" s="85"/>
      <c r="F34" s="5"/>
      <c r="G34" s="5"/>
    </row>
    <row r="35" spans="2:7" s="4" customFormat="1">
      <c r="B35" s="85"/>
      <c r="F35" s="5"/>
      <c r="G35" s="5"/>
    </row>
    <row r="36" spans="2:7" s="4" customFormat="1">
      <c r="B36" s="85"/>
      <c r="F36" s="5"/>
      <c r="G36" s="5"/>
    </row>
    <row r="37" spans="2:7" s="4" customFormat="1">
      <c r="B37" s="85"/>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D11" sqref="D11"/>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31</v>
      </c>
      <c r="B1" s="3" t="str">
        <f>'Info '!C2</f>
        <v>JSC Ziraat Bank Georgia</v>
      </c>
    </row>
    <row r="2" spans="1:6" s="78" customFormat="1" ht="15.75" customHeight="1">
      <c r="A2" s="2" t="s">
        <v>32</v>
      </c>
      <c r="B2" s="599">
        <f>'1. key ratios '!$B$2</f>
        <v>44834</v>
      </c>
      <c r="C2" s="4"/>
      <c r="D2" s="4"/>
      <c r="E2" s="4"/>
      <c r="F2" s="4"/>
    </row>
    <row r="3" spans="1:6" s="78" customFormat="1" ht="15.75" customHeight="1">
      <c r="C3" s="4"/>
      <c r="D3" s="4"/>
      <c r="E3" s="4"/>
      <c r="F3" s="4"/>
    </row>
    <row r="4" spans="1:6" s="78" customFormat="1" ht="13.5" thickBot="1">
      <c r="A4" s="78" t="s">
        <v>86</v>
      </c>
      <c r="B4" s="277" t="s">
        <v>334</v>
      </c>
      <c r="C4" s="79" t="s">
        <v>74</v>
      </c>
      <c r="D4" s="4"/>
      <c r="E4" s="4"/>
      <c r="F4" s="4"/>
    </row>
    <row r="5" spans="1:6" ht="15">
      <c r="A5" s="219">
        <v>1</v>
      </c>
      <c r="B5" s="278" t="s">
        <v>356</v>
      </c>
      <c r="C5" s="573">
        <v>184030515.50480002</v>
      </c>
    </row>
    <row r="6" spans="1:6" s="220" customFormat="1" ht="15">
      <c r="A6" s="86">
        <v>2.1</v>
      </c>
      <c r="B6" s="216" t="s">
        <v>335</v>
      </c>
      <c r="C6" s="572">
        <v>20825521.6842</v>
      </c>
    </row>
    <row r="7" spans="1:6" s="63" customFormat="1" ht="15" outlineLevel="1">
      <c r="A7" s="57">
        <v>2.2000000000000002</v>
      </c>
      <c r="B7" s="58" t="s">
        <v>336</v>
      </c>
      <c r="C7" s="571"/>
    </row>
    <row r="8" spans="1:6" s="63" customFormat="1" ht="25.5">
      <c r="A8" s="57">
        <v>3</v>
      </c>
      <c r="B8" s="217" t="s">
        <v>337</v>
      </c>
      <c r="C8" s="570">
        <v>204856037.18900001</v>
      </c>
    </row>
    <row r="9" spans="1:6" s="220" customFormat="1" ht="15">
      <c r="A9" s="86">
        <v>4</v>
      </c>
      <c r="B9" s="88" t="s">
        <v>88</v>
      </c>
      <c r="C9" s="572">
        <v>1697463.0339000002</v>
      </c>
    </row>
    <row r="10" spans="1:6" s="63" customFormat="1" ht="15" outlineLevel="1">
      <c r="A10" s="57">
        <v>5.0999999999999996</v>
      </c>
      <c r="B10" s="58" t="s">
        <v>338</v>
      </c>
      <c r="C10" s="571">
        <v>-11696404.059599999</v>
      </c>
    </row>
    <row r="11" spans="1:6" s="63" customFormat="1" ht="15" outlineLevel="1">
      <c r="A11" s="57">
        <v>5.2</v>
      </c>
      <c r="B11" s="58" t="s">
        <v>339</v>
      </c>
      <c r="C11" s="571"/>
    </row>
    <row r="12" spans="1:6" s="63" customFormat="1" ht="15">
      <c r="A12" s="57">
        <v>6</v>
      </c>
      <c r="B12" s="215" t="s">
        <v>481</v>
      </c>
      <c r="C12" s="569">
        <v>0</v>
      </c>
    </row>
    <row r="13" spans="1:6" s="63" customFormat="1" ht="15.75" thickBot="1">
      <c r="A13" s="59">
        <v>7</v>
      </c>
      <c r="B13" s="218" t="s">
        <v>285</v>
      </c>
      <c r="C13" s="626">
        <v>194857096.16330001</v>
      </c>
    </row>
    <row r="15" spans="1:6" ht="25.5">
      <c r="A15" s="235"/>
      <c r="B15" s="64" t="s">
        <v>482</v>
      </c>
    </row>
    <row r="16" spans="1:6">
      <c r="A16" s="235"/>
      <c r="B16" s="235"/>
    </row>
    <row r="17" spans="1:5" ht="15">
      <c r="A17" s="230"/>
      <c r="B17" s="231"/>
      <c r="C17" s="235"/>
      <c r="D17" s="235"/>
      <c r="E17" s="235"/>
    </row>
    <row r="18" spans="1:5" ht="15">
      <c r="A18" s="236"/>
      <c r="B18" s="237"/>
      <c r="C18" s="235"/>
      <c r="D18" s="235"/>
      <c r="E18" s="235"/>
    </row>
    <row r="19" spans="1:5">
      <c r="A19" s="238"/>
      <c r="B19" s="232"/>
      <c r="C19" s="235"/>
      <c r="D19" s="235"/>
      <c r="E19" s="235"/>
    </row>
    <row r="20" spans="1:5">
      <c r="A20" s="239"/>
      <c r="B20" s="233"/>
      <c r="C20" s="235"/>
      <c r="D20" s="235"/>
      <c r="E20" s="235"/>
    </row>
    <row r="21" spans="1:5">
      <c r="A21" s="239"/>
      <c r="B21" s="237"/>
      <c r="C21" s="235"/>
      <c r="D21" s="235"/>
      <c r="E21" s="235"/>
    </row>
    <row r="22" spans="1:5">
      <c r="A22" s="238"/>
      <c r="B22" s="234"/>
      <c r="C22" s="235"/>
      <c r="D22" s="235"/>
      <c r="E22" s="235"/>
    </row>
    <row r="23" spans="1:5">
      <c r="A23" s="239"/>
      <c r="B23" s="233"/>
      <c r="C23" s="235"/>
      <c r="D23" s="235"/>
      <c r="E23" s="235"/>
    </row>
    <row r="24" spans="1:5">
      <c r="A24" s="239"/>
      <c r="B24" s="233"/>
      <c r="C24" s="235"/>
      <c r="D24" s="235"/>
      <c r="E24" s="235"/>
    </row>
    <row r="25" spans="1:5">
      <c r="A25" s="239"/>
      <c r="B25" s="240"/>
      <c r="C25" s="235"/>
      <c r="D25" s="235"/>
      <c r="E25" s="235"/>
    </row>
    <row r="26" spans="1:5">
      <c r="A26" s="239"/>
      <c r="B26" s="237"/>
      <c r="C26" s="235"/>
      <c r="D26" s="235"/>
      <c r="E26" s="235"/>
    </row>
    <row r="27" spans="1:5">
      <c r="A27" s="235"/>
      <c r="B27" s="241"/>
      <c r="C27" s="235"/>
      <c r="D27" s="235"/>
      <c r="E27" s="235"/>
    </row>
    <row r="28" spans="1:5">
      <c r="A28" s="235"/>
      <c r="B28" s="241"/>
      <c r="C28" s="235"/>
      <c r="D28" s="235"/>
      <c r="E28" s="235"/>
    </row>
    <row r="29" spans="1:5">
      <c r="A29" s="235"/>
      <c r="B29" s="241"/>
      <c r="C29" s="235"/>
      <c r="D29" s="235"/>
      <c r="E29" s="235"/>
    </row>
    <row r="30" spans="1:5">
      <c r="A30" s="235"/>
      <c r="B30" s="241"/>
      <c r="C30" s="235"/>
      <c r="D30" s="235"/>
      <c r="E30" s="235"/>
    </row>
    <row r="31" spans="1:5">
      <c r="A31" s="235"/>
      <c r="B31" s="241"/>
      <c r="C31" s="235"/>
      <c r="D31" s="235"/>
      <c r="E31" s="235"/>
    </row>
    <row r="32" spans="1:5">
      <c r="A32" s="235"/>
      <c r="B32" s="241"/>
      <c r="C32" s="235"/>
      <c r="D32" s="235"/>
      <c r="E32" s="235"/>
    </row>
    <row r="33" spans="1:5">
      <c r="A33" s="235"/>
      <c r="B33" s="241"/>
      <c r="C33" s="235"/>
      <c r="D33" s="235"/>
      <c r="E33" s="235"/>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rMtIO5dW7+/RIcjB/u9kUD/nuQitFXgCGtkqNiEYlCU=</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KW2i8wai3MltOqIsIIMKp/4XrgoVzu3+ug2Vdt4bxpw=</DigestValue>
    </Reference>
  </SignedInfo>
  <SignatureValue>4REfdeoUV1f0FOHQDhsiNsbMZFZsnKbyUtwOTSSlG6zgHjJ+9eQzVdGQh58NExUrtX/TKbZf+H6o
ngqkcH/ZE1lbhAnkOYrQw1upE5guKtzkumSFXoAgNQx9It7DbX/vi2KJ7dTmla9j596pmysO0AE+
yBYvUFSd92U4a1hqEBcrblNcZXkJ1Yw0iihDvCiebmORb60As9kYvVXd/GsHNcm8uUHnny4zcNxx
Z/40aVUu+0NjkT8JAW2HB1oGsBNzUV9dFZoyMlyNjerYDpUawo6pxgdA/YqNjPhmz2YyOtx+Dzb5
8eAooiEo1sW4Sps2WiQ1J5q41SA+CnC8I0/aRA==</SignatureValue>
  <KeyInfo>
    <X509Data>
      <X509Certificate>MIIGPzCCBSegAwIBAgIKQfjgeQADAAIEsjANBgkqhkiG9w0BAQsFADBKMRIwEAYKCZImiZPyLGQBGRYCZ2UxEzARBgoJkiaJk/IsZAEZFgNuYmcxHzAdBgNVBAMTFk5CRyBDbGFzcyAyIElOVCBTdWIgQ0EwHhcNMjIwMTA0MDkyMDUzWhcNMjQwMTA0MDkyMDUzWjA9MSAwHgYDVQQKExdKU0MgWklSQUFUIEJBTksgR0VPUkdJQTEZMBcGA1UEAxMQQlpCIC0gT21lciBBeWRpbjCCASIwDQYJKoZIhvcNAQEBBQADggEPADCCAQoCggEBAPAHU0Y5Ap3KBsQ44E10bkUBWPvz/1JzVze+lGFycjpDO/ZhE9qfarqOyQpAOlULouWHTXsyqPw51DX0rN8VZi0OpQMqD5cO0QwdgG95DpqxRmPfissLijrwJxt8ImRR3MTfd/lTzy1JysD+XbglkCxA9HdK9srpd713o0ruTR7kK/Ufwd24y5872arirpPSolBeal2sXqAcTG0aLKISUqtXI7mt6JQ2VmIxbxk30eih02MBHEXyscB48JzNlWNa0fEt/Jb/58WcvwoK+OQgQ7xyg8zc1ZGhzSp+xAu8Osjh4+ViM+YO/WKtL/g4UKfOdhBWmBqFvU/OsBDonTwDa5UCAwEAAaOCAzIwggMuMDwGCSsGAQQBgjcVBwQvMC0GJSsGAQQBgjcVCOayYION9USGgZkJg7ihSoO+hHEEg8SRM4SDiF0CAWQCASMwHQYDVR0lBBYwFAYIKwYBBQUHAwIGCCsGAQUFBwMEMAsGA1UdDwQEAwIHgDAnBgkrBgEEAYI3FQoEGjAYMAoGCCsGAQUFBwMCMAoGCCsGAQUFBwMEMB0GA1UdDgQWBBQdS46BxtkGtsm7kg29zYP+6fyXY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QDWrBGKF0yl5RHJMTSdZ2tbw53eLEpI/7h8EMdX248k0NhIoIHSQl3Z6+rhfwT9mFbWvmgxqwhR9QgYwfcMEOlOCruTmWlB8E8PoZk75bvATn4lAdjzFiT13MG7I+/gzhVKDcwkjcekVwG54FF2OJ6qE4Ndwz5yEPmI8KszXiA8BwVueVGh8J+u4PRdP2pC7dU2FzfommRTSpHTi1OPtk4WZbx3eCbfxE13NczOQvjHvv8NoBQNjOENpeAbO6PDAuua+BO47hL7+/9O1YJC3iI5F8s+UBb7IRX1ANlleYPAUhvdXmIn00Ek3w4YeDtrY24znEGs3wormjCnHKmlG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iKd6lF46BffUco0u/pvBl19L9kNqRuxkTNLPaOaofso=</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PAbJXuzpjwBnwsgwBYA5khj7ToXo0XH/KIeD/UMRhxI=</DigestValue>
      </Reference>
      <Reference URI="/xl/printerSettings/printerSettings15.bin?ContentType=application/vnd.openxmlformats-officedocument.spreadsheetml.printerSettings">
        <DigestMethod Algorithm="http://www.w3.org/2001/04/xmlenc#sha256"/>
        <DigestValue>16nRtTkTNfAdSTF0Lg1CT4t8t5VLf2B9wJs/PWFk54A=</DigestValue>
      </Reference>
      <Reference URI="/xl/printerSettings/printerSettings16.bin?ContentType=application/vnd.openxmlformats-officedocument.spreadsheetml.printerSettings">
        <DigestMethod Algorithm="http://www.w3.org/2001/04/xmlenc#sha256"/>
        <DigestValue>ze+MZOtihPj9dKeV/Dz5QESpeY6Fdwmnkxhrh69STxA=</DigestValue>
      </Reference>
      <Reference URI="/xl/printerSettings/printerSettings17.bin?ContentType=application/vnd.openxmlformats-officedocument.spreadsheetml.printerSettings">
        <DigestMethod Algorithm="http://www.w3.org/2001/04/xmlenc#sha256"/>
        <DigestValue>PAbJXuzpjwBnwsgwBYA5khj7ToXo0XH/KIeD/UMRhxI=</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ze+MZOtihPj9dKeV/Dz5QESpeY6Fdwmnkxhrh69STxA=</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PAbJXuzpjwBnwsgwBYA5khj7ToXo0XH/KIeD/UMRhxI=</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uclIIrzerieJEOgJ6PI6nA3/8j3tM7La70mVvzEwDPs=</DigestValue>
      </Reference>
      <Reference URI="/xl/styles.xml?ContentType=application/vnd.openxmlformats-officedocument.spreadsheetml.styles+xml">
        <DigestMethod Algorithm="http://www.w3.org/2001/04/xmlenc#sha256"/>
        <DigestValue>Euwj+vXSy4NeqsQxVwdgL2ASH0An6RxNKr0+H4jih6c=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0tNilqpMicBI5YwFSVtKY1un5Q4jHTyCPnifNDSLVZI=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17zm5d1qY2Ueqnk1e9FScUlIfeziqz4HRczEuCR4AJ0=</DigestValue>
      </Reference>
      <Reference URI="/xl/worksheets/sheet10.xml?ContentType=application/vnd.openxmlformats-officedocument.spreadsheetml.worksheet+xml">
        <DigestMethod Algorithm="http://www.w3.org/2001/04/xmlenc#sha256"/>
        <DigestValue>xiaQxgmt78duXSWo5PjBVImhnDew6yLD22F33LwY3ww=</DigestValue>
      </Reference>
      <Reference URI="/xl/worksheets/sheet11.xml?ContentType=application/vnd.openxmlformats-officedocument.spreadsheetml.worksheet+xml">
        <DigestMethod Algorithm="http://www.w3.org/2001/04/xmlenc#sha256"/>
        <DigestValue>1qSB9tC3toyFqj/b4sGQkrohKEAWqjSUsWfLrqgzJOU=</DigestValue>
      </Reference>
      <Reference URI="/xl/worksheets/sheet12.xml?ContentType=application/vnd.openxmlformats-officedocument.spreadsheetml.worksheet+xml">
        <DigestMethod Algorithm="http://www.w3.org/2001/04/xmlenc#sha256"/>
        <DigestValue>i/2ZjSZc1j3Ipc1w0L1G5w7nmA9uWlGRLizzAZ3OKXM=</DigestValue>
      </Reference>
      <Reference URI="/xl/worksheets/sheet13.xml?ContentType=application/vnd.openxmlformats-officedocument.spreadsheetml.worksheet+xml">
        <DigestMethod Algorithm="http://www.w3.org/2001/04/xmlenc#sha256"/>
        <DigestValue>xUDsVz0voPugAaAWS6wD96tvT/PfYzn+ZKBsXyDcXWU=</DigestValue>
      </Reference>
      <Reference URI="/xl/worksheets/sheet14.xml?ContentType=application/vnd.openxmlformats-officedocument.spreadsheetml.worksheet+xml">
        <DigestMethod Algorithm="http://www.w3.org/2001/04/xmlenc#sha256"/>
        <DigestValue>WTm1Dt1swoMmJDuj1WrfSUIA07sCQDmZ7+7JWzuYLV4=</DigestValue>
      </Reference>
      <Reference URI="/xl/worksheets/sheet15.xml?ContentType=application/vnd.openxmlformats-officedocument.spreadsheetml.worksheet+xml">
        <DigestMethod Algorithm="http://www.w3.org/2001/04/xmlenc#sha256"/>
        <DigestValue>Nb+9zYWogy1oZPpWpLkx9kvtuXFwBMc8mxOdC/GZQps=</DigestValue>
      </Reference>
      <Reference URI="/xl/worksheets/sheet16.xml?ContentType=application/vnd.openxmlformats-officedocument.spreadsheetml.worksheet+xml">
        <DigestMethod Algorithm="http://www.w3.org/2001/04/xmlenc#sha256"/>
        <DigestValue>cz+TSOQ6yy8x06OPlF97KX0q6jKreKdTgiOorCdTA+k=</DigestValue>
      </Reference>
      <Reference URI="/xl/worksheets/sheet17.xml?ContentType=application/vnd.openxmlformats-officedocument.spreadsheetml.worksheet+xml">
        <DigestMethod Algorithm="http://www.w3.org/2001/04/xmlenc#sha256"/>
        <DigestValue>s/BK3rV4lyrHlKXWZw60uaOQYrMK1f+X73nO2pM7Tbo=</DigestValue>
      </Reference>
      <Reference URI="/xl/worksheets/sheet18.xml?ContentType=application/vnd.openxmlformats-officedocument.spreadsheetml.worksheet+xml">
        <DigestMethod Algorithm="http://www.w3.org/2001/04/xmlenc#sha256"/>
        <DigestValue>NT96ykkjP8LVavquppuidPleGNRia39BeIF+w/mlQfg=</DigestValue>
      </Reference>
      <Reference URI="/xl/worksheets/sheet19.xml?ContentType=application/vnd.openxmlformats-officedocument.spreadsheetml.worksheet+xml">
        <DigestMethod Algorithm="http://www.w3.org/2001/04/xmlenc#sha256"/>
        <DigestValue>6ho4oc7HD3fhl6EDe+3c8P/lZzKwpzJJ3ospsJZFZGI=</DigestValue>
      </Reference>
      <Reference URI="/xl/worksheets/sheet2.xml?ContentType=application/vnd.openxmlformats-officedocument.spreadsheetml.worksheet+xml">
        <DigestMethod Algorithm="http://www.w3.org/2001/04/xmlenc#sha256"/>
        <DigestValue>b4AAf6XFBJ+k5jQfnxwcGd1UdYuTxCXEjgxX1hJEcQQ=</DigestValue>
      </Reference>
      <Reference URI="/xl/worksheets/sheet20.xml?ContentType=application/vnd.openxmlformats-officedocument.spreadsheetml.worksheet+xml">
        <DigestMethod Algorithm="http://www.w3.org/2001/04/xmlenc#sha256"/>
        <DigestValue>IAB6g/wd6PoRo2c03vovtfsbqSDDJtNVDHmxEaC8New=</DigestValue>
      </Reference>
      <Reference URI="/xl/worksheets/sheet21.xml?ContentType=application/vnd.openxmlformats-officedocument.spreadsheetml.worksheet+xml">
        <DigestMethod Algorithm="http://www.w3.org/2001/04/xmlenc#sha256"/>
        <DigestValue>WBhgSXzll/IIWqzLliYZLGJkgCN5juWIskixU/46cRI=</DigestValue>
      </Reference>
      <Reference URI="/xl/worksheets/sheet22.xml?ContentType=application/vnd.openxmlformats-officedocument.spreadsheetml.worksheet+xml">
        <DigestMethod Algorithm="http://www.w3.org/2001/04/xmlenc#sha256"/>
        <DigestValue>PC0W4gtOaka57RC5S7iYn7VjFzazuENtqGgYheNz/rY=</DigestValue>
      </Reference>
      <Reference URI="/xl/worksheets/sheet23.xml?ContentType=application/vnd.openxmlformats-officedocument.spreadsheetml.worksheet+xml">
        <DigestMethod Algorithm="http://www.w3.org/2001/04/xmlenc#sha256"/>
        <DigestValue>d4cukFHjobuoU0iOniLP63AeBTe2OWQob5I07ZloaW4=</DigestValue>
      </Reference>
      <Reference URI="/xl/worksheets/sheet24.xml?ContentType=application/vnd.openxmlformats-officedocument.spreadsheetml.worksheet+xml">
        <DigestMethod Algorithm="http://www.w3.org/2001/04/xmlenc#sha256"/>
        <DigestValue>/NJWFwjyx+SfKdogATCyGl9/YimkMpPf5KWUg92414Q=</DigestValue>
      </Reference>
      <Reference URI="/xl/worksheets/sheet25.xml?ContentType=application/vnd.openxmlformats-officedocument.spreadsheetml.worksheet+xml">
        <DigestMethod Algorithm="http://www.w3.org/2001/04/xmlenc#sha256"/>
        <DigestValue>02BuT8LIjeWuymOR6bdlzp5HNvtuhxTNi24jC/nVlX4=</DigestValue>
      </Reference>
      <Reference URI="/xl/worksheets/sheet26.xml?ContentType=application/vnd.openxmlformats-officedocument.spreadsheetml.worksheet+xml">
        <DigestMethod Algorithm="http://www.w3.org/2001/04/xmlenc#sha256"/>
        <DigestValue>kDq/oumjGV1yfmwPYeLIYiCXNnLHEqua3Z62NteWpb4=</DigestValue>
      </Reference>
      <Reference URI="/xl/worksheets/sheet27.xml?ContentType=application/vnd.openxmlformats-officedocument.spreadsheetml.worksheet+xml">
        <DigestMethod Algorithm="http://www.w3.org/2001/04/xmlenc#sha256"/>
        <DigestValue>r5slddmysYMJwKOgUMFmdwYd75SHHAHyh8vqFyB7U5Q=</DigestValue>
      </Reference>
      <Reference URI="/xl/worksheets/sheet28.xml?ContentType=application/vnd.openxmlformats-officedocument.spreadsheetml.worksheet+xml">
        <DigestMethod Algorithm="http://www.w3.org/2001/04/xmlenc#sha256"/>
        <DigestValue>FVE2FKBWfNHHAMOwZZCRtnN6GCkrgEgP/JHwLKqY49Y=</DigestValue>
      </Reference>
      <Reference URI="/xl/worksheets/sheet29.xml?ContentType=application/vnd.openxmlformats-officedocument.spreadsheetml.worksheet+xml">
        <DigestMethod Algorithm="http://www.w3.org/2001/04/xmlenc#sha256"/>
        <DigestValue>FDX7LWJFpVJLfyrV3/Y/1odq5mD44ZGNgbhvk+KlS5Y=</DigestValue>
      </Reference>
      <Reference URI="/xl/worksheets/sheet3.xml?ContentType=application/vnd.openxmlformats-officedocument.spreadsheetml.worksheet+xml">
        <DigestMethod Algorithm="http://www.w3.org/2001/04/xmlenc#sha256"/>
        <DigestValue>ULe4Msik60sGAPYBqwmR8R9JDmCufrw7Ly7HNheUYLA=</DigestValue>
      </Reference>
      <Reference URI="/xl/worksheets/sheet4.xml?ContentType=application/vnd.openxmlformats-officedocument.spreadsheetml.worksheet+xml">
        <DigestMethod Algorithm="http://www.w3.org/2001/04/xmlenc#sha256"/>
        <DigestValue>M+38KyPK7NVx84ACBWecUlB/WVVUBAwoGuxmy0BCXKs=</DigestValue>
      </Reference>
      <Reference URI="/xl/worksheets/sheet5.xml?ContentType=application/vnd.openxmlformats-officedocument.spreadsheetml.worksheet+xml">
        <DigestMethod Algorithm="http://www.w3.org/2001/04/xmlenc#sha256"/>
        <DigestValue>++C38hbdsgtS/0tJ1l/4MhYRBx3c8wB+bX35j8VEUAg=</DigestValue>
      </Reference>
      <Reference URI="/xl/worksheets/sheet6.xml?ContentType=application/vnd.openxmlformats-officedocument.spreadsheetml.worksheet+xml">
        <DigestMethod Algorithm="http://www.w3.org/2001/04/xmlenc#sha256"/>
        <DigestValue>bvCh+RXO6TstrlK5IuobCFkHcLGO2mmBBQRcWbVlCA0=</DigestValue>
      </Reference>
      <Reference URI="/xl/worksheets/sheet7.xml?ContentType=application/vnd.openxmlformats-officedocument.spreadsheetml.worksheet+xml">
        <DigestMethod Algorithm="http://www.w3.org/2001/04/xmlenc#sha256"/>
        <DigestValue>xg0fPbvRyFPHp66XXkEm4E97A85LvJ7HlCsHGCR16as=</DigestValue>
      </Reference>
      <Reference URI="/xl/worksheets/sheet8.xml?ContentType=application/vnd.openxmlformats-officedocument.spreadsheetml.worksheet+xml">
        <DigestMethod Algorithm="http://www.w3.org/2001/04/xmlenc#sha256"/>
        <DigestValue>wlofOB1mAnmIr1wKQ0ZOjBxu9wl1AfK9Lp6fhp6mhs8=</DigestValue>
      </Reference>
      <Reference URI="/xl/worksheets/sheet9.xml?ContentType=application/vnd.openxmlformats-officedocument.spreadsheetml.worksheet+xml">
        <DigestMethod Algorithm="http://www.w3.org/2001/04/xmlenc#sha256"/>
        <DigestValue>sqbczS2Gk0B2eByONP4frUjKKvN/QqBKeFVof6Nm23U=</DigestValue>
      </Reference>
    </Manifest>
    <SignatureProperties>
      <SignatureProperty Id="idSignatureTime" Target="#idPackageSignature">
        <mdssi:SignatureTime xmlns:mdssi="http://schemas.openxmlformats.org/package/2006/digital-signature">
          <mdssi:Format>YYYY-MM-DDThh:mm:ssTZD</mdssi:Format>
          <mdssi:Value>2022-10-31T13:45:37Z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2022-10-31T13:45:37Z</xd:SigningTime>
          <xd:SigningCertificate>
            <xd:Cert>
              <xd:CertDigest>
                <DigestMethod Algorithm="http://www.w3.org/2001/04/xmlenc#sha256"/>
                <DigestValue>mQIuoPldNoZyhPKSMTaMdJE3pSu/IvIDk7Tv7etSl68=</DigestValue>
              </xd:CertDigest>
              <xd:IssuerSerial>
                <X509IssuerName>CN=NBG Class 2 INT Sub CA, DC=nbg, DC=ge</X509IssuerName>
                <X509SerialNumber>311544788876356470572210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T6ZRCGGM0qfrcwufOD+rx7W/mngGQhVeDUCm1Mh4Za4=</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3E3N9WJlVWNKHHJj7tDZqgk4sTt++BuQIaJsThigjdQ=</DigestValue>
    </Reference>
  </SignedInfo>
  <SignatureValue>lpDqK4rV01MbKha4NWUdzt/AdjZ5+i4LCt6iKUtKVIkLUch4Zia6VTCFP6GQgc/0sbw1BUdpgQsB
vfKyuMuUH51z5/PCLSwBGOM/EnSmgbZ+TjoJJhSL5gmNTskk5Nzwqv/MTCs/SYxj7PW2+Ty4NgTB
pHP4ukHI6T1486WDfgg6S3IIZPnjXOpxny5nLYIIsHWveBI2491/8vy4ghlKGT4MKSQmvJiokwkF
lQzQzOY3RLu3yzJKmJLzEjLuJM+S3m1bn70SBFQUk4dPJg5RE/kaBhQrPP27yfxbZ0tW3sk8JazQ
AWq2gv41rKL4scrL8f4DAUnQNKzug33igEb1Qg==</SignatureValue>
  <KeyInfo>
    <X509Data>
      <X509Certificate>MIIGSTCCBTGgAwIBAgIKMMOPkwADAAIAozANBgkqhkiG9w0BAQsFADBKMRIwEAYKCZImiZPyLGQBGRYCZ2UxEzARBgoJkiaJk/IsZAEZFgNuYmcxHzAdBgNVBAMTFk5CRyBDbGFzcyAyIElOVCBTdWIgQ0EwHhcNMjExMjIwMTM1NDM2WhcNMjMxMjIwMTM1NDM2WjBHMSAwHgYDVQQKExdKU0MgWklSQUFUIEJBTksgR0VPUkdJQTEjMCEGA1UEAxMaQlpCIC0gU29waGlvIEpsYW50aWFzaHZpbGkwggEiMA0GCSqGSIb3DQEBAQUAA4IBDwAwggEKAoIBAQDXLfHCZ0p9B+gJUiC6YPVhwEtoBbdtmDQirtrgJo3eCovF2O7DCPB5FQztH2fuOknw2AXPmHiGyZL2qNfCOoNhdif3t/Ze63BcdJjaGwXHyhUP78x21hUbONxOs9C87HBsNHMXwQvEF6zvQI0hHzomk/hkDXccYhzDD5/EuNwuLEtwmLLdx73s7i0wVW1xrwgfLhKwMeOZESElWI/iHCGvSK5gn2mO4BngSmia1uGRNVANGgGO45DvdDpAucwbIaqpLNnr2KNgk0Ujj9LvfBiCOYBYmjsUQiI4ToGPgHKcmhzqo0iDZCdr9RJdqgx+HNbfxIi+SXt1lrk6XeCEZ+W9AgMBAAGjggMyMIIDLjA8BgkrBgEEAYI3FQcELzAtBiUrBgEEAYI3FQjmsmCDjfVEhoGZCYO4oUqDvoRxBIPEkTOEg4hdAgFkAgEjMB0GA1UdJQQWMBQGCCsGAQUFBwMCBggrBgEFBQcDBDALBgNVHQ8EBAMCB4AwJwYJKwYBBAGCNxUKBBowGDAKBggrBgEFBQcDAjAKBggrBgEFBQcDBDAdBgNVHQ4EFgQUULV0UrweV3n1wveYk2FYp5RD1nw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6tnSYpKe6v9q+X5oqKbTx/s07u3+FdYw6/MbJgZvDocwrGkQuW+ea//x3SOjIfGiKK2HzpOLT6VWYoLILUpq1eY6IvPaABZj5G2ADbpelNGTwIhcBPnv5SvLLFl0rpvCpR6XjTTa8MWIRSHyJ6P6W7E4DQsZ+4FIkX4mlwuUjgQz24Yp2k7QO2bxGE9LO7Y/OLmwI1OydoMEV5VsNE1US+NN2p/Yw12b1fFD+s+JcPc+AeIgVdcsBgRZKckrEUNlmKWcYuCJPaxbLBAW4Y9u17y7wfoDihsqgeanPkDBLszXm8zcXwhBmIqhqG2MMviku4SeSgWpQyA/zsaYRtsC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iKd6lF46BffUco0u/pvBl19L9kNqRuxkTNLPaOaofso=</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PAbJXuzpjwBnwsgwBYA5khj7ToXo0XH/KIeD/UMRhxI=</DigestValue>
      </Reference>
      <Reference URI="/xl/printerSettings/printerSettings15.bin?ContentType=application/vnd.openxmlformats-officedocument.spreadsheetml.printerSettings">
        <DigestMethod Algorithm="http://www.w3.org/2001/04/xmlenc#sha256"/>
        <DigestValue>16nRtTkTNfAdSTF0Lg1CT4t8t5VLf2B9wJs/PWFk54A=</DigestValue>
      </Reference>
      <Reference URI="/xl/printerSettings/printerSettings16.bin?ContentType=application/vnd.openxmlformats-officedocument.spreadsheetml.printerSettings">
        <DigestMethod Algorithm="http://www.w3.org/2001/04/xmlenc#sha256"/>
        <DigestValue>ze+MZOtihPj9dKeV/Dz5QESpeY6Fdwmnkxhrh69STxA=</DigestValue>
      </Reference>
      <Reference URI="/xl/printerSettings/printerSettings17.bin?ContentType=application/vnd.openxmlformats-officedocument.spreadsheetml.printerSettings">
        <DigestMethod Algorithm="http://www.w3.org/2001/04/xmlenc#sha256"/>
        <DigestValue>PAbJXuzpjwBnwsgwBYA5khj7ToXo0XH/KIeD/UMRhxI=</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ze+MZOtihPj9dKeV/Dz5QESpeY6Fdwmnkxhrh69STxA=</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PAbJXuzpjwBnwsgwBYA5khj7ToXo0XH/KIeD/UMRhxI=</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uclIIrzerieJEOgJ6PI6nA3/8j3tM7La70mVvzEwDPs=</DigestValue>
      </Reference>
      <Reference URI="/xl/styles.xml?ContentType=application/vnd.openxmlformats-officedocument.spreadsheetml.styles+xml">
        <DigestMethod Algorithm="http://www.w3.org/2001/04/xmlenc#sha256"/>
        <DigestValue>Euwj+vXSy4NeqsQxVwdgL2ASH0An6RxNKr0+H4jih6c=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0tNilqpMicBI5YwFSVtKY1un5Q4jHTyCPnifNDSLVZI=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17zm5d1qY2Ueqnk1e9FScUlIfeziqz4HRczEuCR4AJ0=</DigestValue>
      </Reference>
      <Reference URI="/xl/worksheets/sheet10.xml?ContentType=application/vnd.openxmlformats-officedocument.spreadsheetml.worksheet+xml">
        <DigestMethod Algorithm="http://www.w3.org/2001/04/xmlenc#sha256"/>
        <DigestValue>xiaQxgmt78duXSWo5PjBVImhnDew6yLD22F33LwY3ww=</DigestValue>
      </Reference>
      <Reference URI="/xl/worksheets/sheet11.xml?ContentType=application/vnd.openxmlformats-officedocument.spreadsheetml.worksheet+xml">
        <DigestMethod Algorithm="http://www.w3.org/2001/04/xmlenc#sha256"/>
        <DigestValue>1qSB9tC3toyFqj/b4sGQkrohKEAWqjSUsWfLrqgzJOU=</DigestValue>
      </Reference>
      <Reference URI="/xl/worksheets/sheet12.xml?ContentType=application/vnd.openxmlformats-officedocument.spreadsheetml.worksheet+xml">
        <DigestMethod Algorithm="http://www.w3.org/2001/04/xmlenc#sha256"/>
        <DigestValue>i/2ZjSZc1j3Ipc1w0L1G5w7nmA9uWlGRLizzAZ3OKXM=</DigestValue>
      </Reference>
      <Reference URI="/xl/worksheets/sheet13.xml?ContentType=application/vnd.openxmlformats-officedocument.spreadsheetml.worksheet+xml">
        <DigestMethod Algorithm="http://www.w3.org/2001/04/xmlenc#sha256"/>
        <DigestValue>xUDsVz0voPugAaAWS6wD96tvT/PfYzn+ZKBsXyDcXWU=</DigestValue>
      </Reference>
      <Reference URI="/xl/worksheets/sheet14.xml?ContentType=application/vnd.openxmlformats-officedocument.spreadsheetml.worksheet+xml">
        <DigestMethod Algorithm="http://www.w3.org/2001/04/xmlenc#sha256"/>
        <DigestValue>WTm1Dt1swoMmJDuj1WrfSUIA07sCQDmZ7+7JWzuYLV4=</DigestValue>
      </Reference>
      <Reference URI="/xl/worksheets/sheet15.xml?ContentType=application/vnd.openxmlformats-officedocument.spreadsheetml.worksheet+xml">
        <DigestMethod Algorithm="http://www.w3.org/2001/04/xmlenc#sha256"/>
        <DigestValue>Nb+9zYWogy1oZPpWpLkx9kvtuXFwBMc8mxOdC/GZQps=</DigestValue>
      </Reference>
      <Reference URI="/xl/worksheets/sheet16.xml?ContentType=application/vnd.openxmlformats-officedocument.spreadsheetml.worksheet+xml">
        <DigestMethod Algorithm="http://www.w3.org/2001/04/xmlenc#sha256"/>
        <DigestValue>cz+TSOQ6yy8x06OPlF97KX0q6jKreKdTgiOorCdTA+k=</DigestValue>
      </Reference>
      <Reference URI="/xl/worksheets/sheet17.xml?ContentType=application/vnd.openxmlformats-officedocument.spreadsheetml.worksheet+xml">
        <DigestMethod Algorithm="http://www.w3.org/2001/04/xmlenc#sha256"/>
        <DigestValue>s/BK3rV4lyrHlKXWZw60uaOQYrMK1f+X73nO2pM7Tbo=</DigestValue>
      </Reference>
      <Reference URI="/xl/worksheets/sheet18.xml?ContentType=application/vnd.openxmlformats-officedocument.spreadsheetml.worksheet+xml">
        <DigestMethod Algorithm="http://www.w3.org/2001/04/xmlenc#sha256"/>
        <DigestValue>NT96ykkjP8LVavquppuidPleGNRia39BeIF+w/mlQfg=</DigestValue>
      </Reference>
      <Reference URI="/xl/worksheets/sheet19.xml?ContentType=application/vnd.openxmlformats-officedocument.spreadsheetml.worksheet+xml">
        <DigestMethod Algorithm="http://www.w3.org/2001/04/xmlenc#sha256"/>
        <DigestValue>6ho4oc7HD3fhl6EDe+3c8P/lZzKwpzJJ3ospsJZFZGI=</DigestValue>
      </Reference>
      <Reference URI="/xl/worksheets/sheet2.xml?ContentType=application/vnd.openxmlformats-officedocument.spreadsheetml.worksheet+xml">
        <DigestMethod Algorithm="http://www.w3.org/2001/04/xmlenc#sha256"/>
        <DigestValue>b4AAf6XFBJ+k5jQfnxwcGd1UdYuTxCXEjgxX1hJEcQQ=</DigestValue>
      </Reference>
      <Reference URI="/xl/worksheets/sheet20.xml?ContentType=application/vnd.openxmlformats-officedocument.spreadsheetml.worksheet+xml">
        <DigestMethod Algorithm="http://www.w3.org/2001/04/xmlenc#sha256"/>
        <DigestValue>IAB6g/wd6PoRo2c03vovtfsbqSDDJtNVDHmxEaC8New=</DigestValue>
      </Reference>
      <Reference URI="/xl/worksheets/sheet21.xml?ContentType=application/vnd.openxmlformats-officedocument.spreadsheetml.worksheet+xml">
        <DigestMethod Algorithm="http://www.w3.org/2001/04/xmlenc#sha256"/>
        <DigestValue>WBhgSXzll/IIWqzLliYZLGJkgCN5juWIskixU/46cRI=</DigestValue>
      </Reference>
      <Reference URI="/xl/worksheets/sheet22.xml?ContentType=application/vnd.openxmlformats-officedocument.spreadsheetml.worksheet+xml">
        <DigestMethod Algorithm="http://www.w3.org/2001/04/xmlenc#sha256"/>
        <DigestValue>PC0W4gtOaka57RC5S7iYn7VjFzazuENtqGgYheNz/rY=</DigestValue>
      </Reference>
      <Reference URI="/xl/worksheets/sheet23.xml?ContentType=application/vnd.openxmlformats-officedocument.spreadsheetml.worksheet+xml">
        <DigestMethod Algorithm="http://www.w3.org/2001/04/xmlenc#sha256"/>
        <DigestValue>d4cukFHjobuoU0iOniLP63AeBTe2OWQob5I07ZloaW4=</DigestValue>
      </Reference>
      <Reference URI="/xl/worksheets/sheet24.xml?ContentType=application/vnd.openxmlformats-officedocument.spreadsheetml.worksheet+xml">
        <DigestMethod Algorithm="http://www.w3.org/2001/04/xmlenc#sha256"/>
        <DigestValue>/NJWFwjyx+SfKdogATCyGl9/YimkMpPf5KWUg92414Q=</DigestValue>
      </Reference>
      <Reference URI="/xl/worksheets/sheet25.xml?ContentType=application/vnd.openxmlformats-officedocument.spreadsheetml.worksheet+xml">
        <DigestMethod Algorithm="http://www.w3.org/2001/04/xmlenc#sha256"/>
        <DigestValue>02BuT8LIjeWuymOR6bdlzp5HNvtuhxTNi24jC/nVlX4=</DigestValue>
      </Reference>
      <Reference URI="/xl/worksheets/sheet26.xml?ContentType=application/vnd.openxmlformats-officedocument.spreadsheetml.worksheet+xml">
        <DigestMethod Algorithm="http://www.w3.org/2001/04/xmlenc#sha256"/>
        <DigestValue>kDq/oumjGV1yfmwPYeLIYiCXNnLHEqua3Z62NteWpb4=</DigestValue>
      </Reference>
      <Reference URI="/xl/worksheets/sheet27.xml?ContentType=application/vnd.openxmlformats-officedocument.spreadsheetml.worksheet+xml">
        <DigestMethod Algorithm="http://www.w3.org/2001/04/xmlenc#sha256"/>
        <DigestValue>r5slddmysYMJwKOgUMFmdwYd75SHHAHyh8vqFyB7U5Q=</DigestValue>
      </Reference>
      <Reference URI="/xl/worksheets/sheet28.xml?ContentType=application/vnd.openxmlformats-officedocument.spreadsheetml.worksheet+xml">
        <DigestMethod Algorithm="http://www.w3.org/2001/04/xmlenc#sha256"/>
        <DigestValue>FVE2FKBWfNHHAMOwZZCRtnN6GCkrgEgP/JHwLKqY49Y=</DigestValue>
      </Reference>
      <Reference URI="/xl/worksheets/sheet29.xml?ContentType=application/vnd.openxmlformats-officedocument.spreadsheetml.worksheet+xml">
        <DigestMethod Algorithm="http://www.w3.org/2001/04/xmlenc#sha256"/>
        <DigestValue>FDX7LWJFpVJLfyrV3/Y/1odq5mD44ZGNgbhvk+KlS5Y=</DigestValue>
      </Reference>
      <Reference URI="/xl/worksheets/sheet3.xml?ContentType=application/vnd.openxmlformats-officedocument.spreadsheetml.worksheet+xml">
        <DigestMethod Algorithm="http://www.w3.org/2001/04/xmlenc#sha256"/>
        <DigestValue>ULe4Msik60sGAPYBqwmR8R9JDmCufrw7Ly7HNheUYLA=</DigestValue>
      </Reference>
      <Reference URI="/xl/worksheets/sheet4.xml?ContentType=application/vnd.openxmlformats-officedocument.spreadsheetml.worksheet+xml">
        <DigestMethod Algorithm="http://www.w3.org/2001/04/xmlenc#sha256"/>
        <DigestValue>M+38KyPK7NVx84ACBWecUlB/WVVUBAwoGuxmy0BCXKs=</DigestValue>
      </Reference>
      <Reference URI="/xl/worksheets/sheet5.xml?ContentType=application/vnd.openxmlformats-officedocument.spreadsheetml.worksheet+xml">
        <DigestMethod Algorithm="http://www.w3.org/2001/04/xmlenc#sha256"/>
        <DigestValue>++C38hbdsgtS/0tJ1l/4MhYRBx3c8wB+bX35j8VEUAg=</DigestValue>
      </Reference>
      <Reference URI="/xl/worksheets/sheet6.xml?ContentType=application/vnd.openxmlformats-officedocument.spreadsheetml.worksheet+xml">
        <DigestMethod Algorithm="http://www.w3.org/2001/04/xmlenc#sha256"/>
        <DigestValue>bvCh+RXO6TstrlK5IuobCFkHcLGO2mmBBQRcWbVlCA0=</DigestValue>
      </Reference>
      <Reference URI="/xl/worksheets/sheet7.xml?ContentType=application/vnd.openxmlformats-officedocument.spreadsheetml.worksheet+xml">
        <DigestMethod Algorithm="http://www.w3.org/2001/04/xmlenc#sha256"/>
        <DigestValue>xg0fPbvRyFPHp66XXkEm4E97A85LvJ7HlCsHGCR16as=</DigestValue>
      </Reference>
      <Reference URI="/xl/worksheets/sheet8.xml?ContentType=application/vnd.openxmlformats-officedocument.spreadsheetml.worksheet+xml">
        <DigestMethod Algorithm="http://www.w3.org/2001/04/xmlenc#sha256"/>
        <DigestValue>wlofOB1mAnmIr1wKQ0ZOjBxu9wl1AfK9Lp6fhp6mhs8=</DigestValue>
      </Reference>
      <Reference URI="/xl/worksheets/sheet9.xml?ContentType=application/vnd.openxmlformats-officedocument.spreadsheetml.worksheet+xml">
        <DigestMethod Algorithm="http://www.w3.org/2001/04/xmlenc#sha256"/>
        <DigestValue>sqbczS2Gk0B2eByONP4frUjKKvN/QqBKeFVof6Nm23U=</DigestValue>
      </Reference>
    </Manifest>
    <SignatureProperties>
      <SignatureProperty Id="idSignatureTime" Target="#idPackageSignature">
        <mdssi:SignatureTime xmlns:mdssi="http://schemas.openxmlformats.org/package/2006/digital-signature">
          <mdssi:Format>YYYY-MM-DDThh:mm:ssTZD</mdssi:Format>
          <mdssi:Value>2022-10-31T13:45:52Z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2022-10-31T13:45:52Z</xd:SigningTime>
          <xd:SigningCertificate>
            <xd:Cert>
              <xd:CertDigest>
                <DigestMethod Algorithm="http://www.w3.org/2001/04/xmlenc#sha256"/>
                <DigestValue>nhAINtxDleuU+GUrafZFsyHlI7myeUszRJwPqudoe1w=</DigestValue>
              </xd:CertDigest>
              <xd:IssuerSerial>
                <X509IssuerName>CN=NBG Class 2 INT Sub CA, DC=nbg, DC=ge</X509IssuerName>
                <X509SerialNumber>230281051884898218016931</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2022-10-28T13:50:50Z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