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919" firstSheet="15"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J21" i="99" l="1"/>
  <c r="I22" i="98"/>
  <c r="C33" i="97" l="1"/>
  <c r="C24" i="97"/>
  <c r="G21" i="97"/>
  <c r="C6" i="86" l="1"/>
  <c r="C13" i="86" s="1"/>
  <c r="G33" i="97" l="1"/>
  <c r="F33" i="97"/>
  <c r="F37" i="97" s="1"/>
  <c r="E33" i="97"/>
  <c r="D33" i="97"/>
  <c r="G24" i="97"/>
  <c r="G37" i="97" s="1"/>
  <c r="F24" i="97"/>
  <c r="E24" i="97"/>
  <c r="E37" i="97" s="1"/>
  <c r="D24" i="97"/>
  <c r="D37" i="97" s="1"/>
  <c r="C37" i="97"/>
  <c r="G18" i="97"/>
  <c r="F18" i="97"/>
  <c r="E18" i="97"/>
  <c r="D18" i="97"/>
  <c r="C18" i="97"/>
  <c r="G14" i="97"/>
  <c r="F14" i="97"/>
  <c r="E14" i="97"/>
  <c r="D14" i="97"/>
  <c r="C14" i="97"/>
  <c r="G11" i="97"/>
  <c r="F11" i="97"/>
  <c r="E11" i="97"/>
  <c r="D11" i="97"/>
  <c r="C11" i="97"/>
  <c r="G8" i="97"/>
  <c r="G39" i="97" s="1"/>
  <c r="F8" i="97"/>
  <c r="E8" i="97"/>
  <c r="D8" i="97"/>
  <c r="C8" i="97"/>
  <c r="I43" i="83" l="1"/>
  <c r="B2" i="98" l="1"/>
  <c r="B2" i="97"/>
  <c r="B2" i="95"/>
  <c r="B2" i="92"/>
  <c r="B2" i="93"/>
  <c r="B2" i="91"/>
  <c r="B2" i="64"/>
  <c r="B2" i="90"/>
  <c r="B2" i="69"/>
  <c r="B2" i="94"/>
  <c r="B2" i="89"/>
  <c r="B2" i="73"/>
  <c r="B2" i="88"/>
  <c r="B2" i="52"/>
  <c r="B2" i="86"/>
  <c r="B2" i="75"/>
  <c r="C2" i="85"/>
  <c r="G6" i="86"/>
  <c r="G13" i="86" s="1"/>
  <c r="F6" i="86"/>
  <c r="F13" i="86" s="1"/>
  <c r="E6" i="86"/>
  <c r="E13" i="86" s="1"/>
  <c r="D6" i="86"/>
  <c r="D13" i="86" s="1"/>
  <c r="B2" i="107" l="1"/>
  <c r="B1" i="107"/>
  <c r="B1" i="106" l="1"/>
  <c r="B1" i="105"/>
  <c r="B1" i="104"/>
  <c r="B1" i="103"/>
  <c r="B1" i="102"/>
  <c r="B1" i="101"/>
  <c r="B1" i="100"/>
  <c r="B1" i="99"/>
  <c r="B1" i="98"/>
  <c r="B2" i="106" l="1"/>
  <c r="B2" i="105"/>
  <c r="B2" i="104"/>
  <c r="B2" i="103"/>
  <c r="B2" i="102"/>
  <c r="B2" i="101"/>
  <c r="B2" i="100"/>
  <c r="B2" i="99"/>
  <c r="D19" i="101"/>
  <c r="D12" i="101"/>
  <c r="D7" i="101"/>
  <c r="B1" i="97" l="1"/>
  <c r="B1" i="95" l="1"/>
  <c r="B1" i="92"/>
  <c r="B1" i="93"/>
  <c r="B1" i="64"/>
  <c r="B1" i="90"/>
  <c r="B1" i="69"/>
  <c r="B1" i="94"/>
  <c r="B1" i="89"/>
  <c r="B1" i="73"/>
  <c r="B1" i="88"/>
  <c r="B1" i="52"/>
  <c r="B1" i="86"/>
  <c r="B1" i="75"/>
  <c r="C1" i="85"/>
  <c r="B2" i="83"/>
  <c r="G5" i="86"/>
  <c r="F5" i="86"/>
  <c r="E5" i="86"/>
  <c r="D5" i="86"/>
  <c r="C5" i="86"/>
  <c r="B1" i="91" l="1"/>
  <c r="B1" i="85"/>
  <c r="B1" i="83"/>
  <c r="B1" i="84"/>
  <c r="N20" i="92" l="1"/>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<sst xmlns="http://schemas.openxmlformats.org/spreadsheetml/2006/main" count="1179" uniqueCount="772">
  <si>
    <t>a</t>
  </si>
  <si>
    <t>b</t>
  </si>
  <si>
    <t>c</t>
  </si>
  <si>
    <t>d</t>
  </si>
  <si>
    <t>e</t>
  </si>
  <si>
    <t>f</t>
  </si>
  <si>
    <t>N</t>
  </si>
  <si>
    <t xml:space="preserve">   </t>
  </si>
  <si>
    <t>g</t>
  </si>
  <si>
    <t>h</t>
  </si>
  <si>
    <t>i</t>
  </si>
  <si>
    <t>j</t>
  </si>
  <si>
    <t>k</t>
  </si>
  <si>
    <t>l</t>
  </si>
  <si>
    <t>%</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</si>
  <si>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</si>
  <si>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</si>
  <si>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</si>
  <si>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</si>
  <si>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</si>
  <si>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</si>
  <si>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</si>
  <si>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</si>
  <si>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</si>
  <si>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</si>
  <si>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</si>
  <si>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</si>
  <si>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</si>
  <si>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</si>
  <si>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</si>
  <si>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</si>
  <si>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</si>
  <si>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</si>
  <si>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</si>
  <si>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</si>
  <si>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</si>
  <si>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</si>
  <si>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</si>
  <si>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</si>
  <si>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</si>
  <si>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</si>
  <si>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</si>
  <si>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</si>
  <si>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</si>
  <si>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</si>
  <si>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</si>
  <si>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</si>
  <si>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</si>
  <si>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</si>
  <si>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</si>
  <si>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</si>
  <si>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</si>
  <si>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</si>
  <si>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</si>
  <si>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</si>
  <si>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</si>
  <si>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</si>
  <si>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</si>
  <si>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</si>
  <si>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</si>
  <si>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</si>
  <si>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</si>
  <si>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</si>
  <si>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</si>
  <si>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</si>
  <si>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</si>
  <si>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</si>
  <si>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</si>
  <si>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</si>
  <si>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</si>
  <si>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</si>
  <si>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</si>
  <si>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</si>
  <si>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</si>
  <si>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</si>
  <si>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</si>
  <si>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</si>
  <si>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</si>
  <si>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</si>
  <si>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</si>
  <si>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</si>
  <si>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</si>
  <si>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</si>
  <si>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</si>
  <si>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</si>
  <si>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</si>
  <si>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</si>
  <si>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</si>
  <si>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</si>
  <si>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</si>
  <si>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</si>
  <si>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</si>
  <si>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</si>
  <si>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</si>
  <si>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</si>
  <si>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</si>
  <si>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</si>
  <si>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</si>
  <si>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</si>
  <si>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</si>
  <si>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</si>
  <si>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</si>
  <si>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</si>
  <si>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</si>
  <si>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</si>
  <si>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</si>
  <si>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</si>
  <si>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</si>
  <si>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</si>
  <si>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</si>
  <si>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</si>
  <si>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</si>
  <si>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</si>
  <si>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</si>
  <si>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</si>
  <si>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</si>
  <si>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</si>
  <si>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</si>
  <si>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</si>
  <si>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</si>
  <si>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</si>
  <si>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</si>
  <si>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</si>
  <si>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</si>
  <si>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</si>
  <si>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</si>
  <si>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</si>
  <si>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</si>
  <si>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</si>
  <si>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</si>
  <si>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</si>
  <si>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</si>
  <si>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</si>
  <si>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</si>
  <si>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</si>
  <si>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</si>
  <si>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</si>
  <si>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</si>
  <si>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</si>
  <si>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</si>
  <si>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</si>
  <si>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</si>
  <si>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</si>
  <si>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</si>
  <si>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</si>
  <si>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</si>
  <si>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</si>
  <si>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</si>
  <si>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</si>
  <si>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</si>
  <si>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</si>
  <si>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</si>
  <si>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</si>
  <si>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</si>
  <si>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</si>
  <si>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</si>
  <si>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</si>
  <si>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</si>
  <si>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</si>
  <si>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</si>
  <si>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</si>
  <si>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</si>
  <si>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</si>
  <si>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</si>
  <si>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</si>
  <si>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</si>
  <si>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</si>
  <si>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</si>
  <si>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</si>
  <si>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</si>
  <si>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</si>
  <si>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</si>
  <si>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</si>
  <si>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</si>
  <si>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</si>
  <si>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</si>
  <si>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</si>
  <si>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</si>
  <si>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</si>
  <si>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</si>
  <si>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</si>
  <si>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</si>
  <si>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</si>
  <si>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</si>
  <si>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</si>
  <si>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</si>
  <si>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</si>
  <si>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</si>
  <si>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</si>
  <si>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</si>
  <si>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</si>
  <si>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</si>
  <si>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</si>
  <si>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</si>
  <si>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</si>
  <si>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</si>
  <si>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</si>
  <si>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</si>
  <si>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</si>
  <si>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</si>
  <si>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</si>
  <si>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</si>
  <si>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</si>
  <si>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</si>
  <si>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</si>
  <si>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</si>
  <si>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</si>
  <si>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</si>
  <si>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</si>
  <si>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</si>
  <si>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</si>
  <si>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</si>
  <si>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</si>
  <si>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</si>
  <si>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</si>
  <si>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</si>
  <si>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</si>
  <si>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</si>
  <si>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</si>
  <si>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</si>
  <si>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</si>
  <si>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</si>
  <si>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</si>
  <si>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</si>
  <si>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</si>
  <si>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</si>
  <si>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</si>
  <si>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</si>
  <si>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</si>
  <si>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</si>
  <si>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</si>
  <si>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</si>
  <si>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</si>
  <si>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</si>
  <si>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</si>
  <si>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</si>
  <si>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</si>
  <si>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</si>
  <si>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</si>
  <si>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</si>
  <si>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</si>
  <si>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</si>
  <si>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</si>
  <si>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</si>
  <si>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</si>
  <si>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</si>
  <si>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</si>
  <si>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</si>
  <si>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</si>
  <si>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</si>
  <si>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</si>
  <si>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</si>
  <si>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</si>
  <si>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</si>
  <si>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</si>
  <si>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</si>
  <si>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</si>
  <si>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</si>
  <si>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</si>
  <si>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</si>
  <si>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</si>
  <si>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</si>
  <si>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</si>
  <si>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</si>
  <si>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</si>
  <si>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</si>
  <si>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</si>
  <si>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</si>
  <si>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</si>
  <si>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</si>
  <si>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</si>
  <si>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</si>
  <si>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</si>
  <si>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</si>
  <si>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</si>
  <si>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</si>
  <si>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</si>
  <si>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</si>
  <si>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</si>
  <si>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</si>
  <si>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</si>
  <si>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</si>
  <si>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</si>
  <si>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</si>
  <si>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</si>
  <si>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</si>
  <si>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</si>
  <si>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</si>
  <si>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</si>
  <si>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</si>
  <si>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</si>
  <si>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</si>
  <si>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</si>
  <si>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</si>
  <si>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</si>
  <si>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</si>
  <si>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</si>
  <si>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</si>
  <si>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</si>
  <si>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</si>
  <si>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</si>
  <si>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</si>
  <si>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</si>
  <si>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</si>
  <si>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</si>
  <si>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</si>
  <si>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</si>
  <si>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</si>
  <si>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</si>
  <si>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</si>
  <si>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</si>
  <si>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</si>
  <si>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</si>
  <si>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</si>
  <si>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</si>
  <si>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</si>
  <si>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</si>
  <si>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</si>
  <si>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</si>
  <si>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</si>
  <si>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</si>
  <si>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</si>
  <si>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</si>
  <si>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</si>
  <si>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</si>
  <si>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</si>
  <si>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</si>
  <si>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</si>
  <si>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</si>
  <si>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</si>
  <si>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</si>
  <si>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</si>
  <si>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</si>
  <si>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</si>
  <si>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</si>
  <si>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</si>
  <si>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</si>
  <si>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</si>
  <si>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</si>
  <si>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</si>
  <si>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</si>
  <si>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</si>
  <si>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</si>
  <si>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</si>
  <si>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</si>
  <si>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</si>
  <si>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</si>
  <si>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</si>
  <si>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</si>
  <si>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</si>
  <si>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</si>
  <si>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</si>
  <si>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</si>
  <si>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</si>
  <si>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</si>
  <si>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</si>
  <si>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</si>
  <si>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</si>
  <si>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</si>
  <si>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</si>
  <si>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</si>
  <si>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</si>
  <si>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</si>
  <si>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</si>
  <si>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</si>
  <si>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</si>
  <si>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</si>
  <si>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</si>
  <si>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</si>
  <si>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</si>
  <si>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</si>
  <si>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</si>
  <si>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</si>
  <si>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</si>
  <si>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</si>
  <si>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</si>
  <si>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</si>
  <si>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</si>
  <si>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</si>
  <si>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</si>
  <si>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</si>
  <si>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</si>
  <si>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</si>
  <si>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</si>
  <si>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</si>
  <si>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</si>
  <si>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</si>
  <si>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</si>
  <si>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</si>
  <si>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</si>
  <si>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</si>
  <si>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</si>
  <si>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</si>
  <si>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</si>
  <si>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</si>
  <si>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</si>
  <si>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</si>
  <si>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</si>
  <si>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</si>
  <si>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</si>
  <si>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</si>
  <si>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</si>
  <si>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</si>
  <si>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</si>
  <si>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</si>
  <si>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</si>
  <si>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</si>
  <si>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</si>
  <si>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</si>
  <si>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</si>
  <si>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</si>
  <si>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</si>
  <si>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</si>
  <si>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</si>
  <si>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</si>
  <si>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</si>
  <si>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</si>
  <si>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</si>
  <si>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</si>
  <si>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</si>
  <si>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</si>
  <si>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</si>
  <si>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</si>
  <si>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</si>
  <si>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</si>
  <si>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</si>
  <si>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</si>
  <si>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</si>
  <si>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</si>
  <si>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</si>
  <si>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</si>
  <si>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</si>
  <si>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</si>
  <si>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</si>
  <si>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</si>
  <si>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</si>
  <si>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</si>
  <si>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</si>
  <si>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</si>
  <si>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</si>
  <si>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</si>
  <si>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</si>
  <si>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</si>
  <si>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</si>
  <si>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</si>
  <si>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</si>
  <si>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</si>
  <si>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</si>
  <si>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</si>
  <si>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</si>
  <si>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</si>
  <si>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</si>
  <si>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</si>
  <si>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</si>
  <si>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</si>
  <si>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</si>
  <si>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</si>
  <si>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</si>
  <si>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</si>
  <si>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</si>
  <si>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</si>
  <si>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</si>
  <si>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</si>
  <si>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</si>
  <si>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</si>
  <si>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</si>
  <si>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</si>
  <si>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</si>
  <si>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</si>
  <si>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</si>
  <si>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</si>
  <si>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</si>
  <si>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</si>
  <si>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</si>
  <si>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</si>
  <si>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</si>
  <si>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</si>
  <si>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</si>
  <si>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</si>
  <si>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</si>
  <si>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</si>
  <si>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</si>
  <si>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</si>
  <si>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</si>
  <si>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</si>
  <si>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</si>
  <si>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</si>
  <si>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</si>
  <si>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</si>
  <si>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</si>
  <si>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</si>
  <si>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</si>
  <si>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</si>
  <si>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</si>
  <si>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</si>
  <si>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</si>
  <si>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</si>
  <si>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</si>
  <si>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</si>
  <si>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</si>
  <si>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</si>
  <si>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</si>
  <si>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</si>
  <si>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</si>
  <si>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</si>
  <si>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</si>
  <si>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</si>
  <si>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</si>
  <si>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</si>
  <si>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</si>
  <si>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</si>
  <si>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</si>
  <si>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</si>
  <si>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</si>
  <si>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</si>
  <si>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</si>
  <si>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</si>
  <si>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</si>
  <si>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</si>
  <si>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</si>
  <si>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</si>
  <si>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</si>
  <si>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</si>
  <si>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</si>
  <si>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</si>
  <si>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</si>
  <si>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</si>
  <si>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</si>
  <si>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</si>
  <si>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</si>
  <si>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</si>
  <si>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</si>
  <si>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</si>
  <si>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</si>
  <si>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</si>
  <si>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</si>
  <si>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</si>
  <si>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</si>
  <si>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</si>
  <si>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</si>
  <si>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</si>
  <si>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</si>
  <si>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</si>
  <si>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</si>
  <si>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</si>
  <si>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</si>
  <si>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</si>
  <si>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</si>
  <si>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</si>
  <si>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</si>
  <si>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</si>
  <si>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</si>
  <si>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</si>
  <si>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</si>
  <si>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</si>
  <si>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</si>
  <si>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</si>
  <si>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</si>
  <si>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</si>
  <si>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</si>
  <si>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</si>
  <si>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</si>
  <si>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</si>
  <si>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</si>
  <si>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</si>
  <si>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</si>
  <si>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</si>
  <si>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</si>
  <si>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</si>
  <si>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</si>
  <si>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</si>
  <si>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</si>
  <si>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</si>
  <si>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</si>
  <si>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</si>
  <si>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</si>
  <si>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</si>
  <si>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</si>
  <si>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</si>
  <si>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</si>
  <si>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</si>
  <si>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</si>
  <si>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</si>
  <si>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</si>
  <si>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</si>
  <si>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</si>
  <si>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</si>
  <si>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</si>
  <si>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</si>
  <si>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</si>
  <si>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</si>
  <si>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</si>
  <si>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</si>
  <si>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</si>
  <si>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</si>
  <si>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</si>
  <si>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</si>
  <si>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</si>
  <si>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</si>
  <si>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</si>
  <si>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</si>
  <si>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</si>
  <si>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</si>
  <si>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</si>
  <si>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</si>
  <si>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</si>
  <si>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</si>
  <si>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</si>
  <si>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</si>
  <si>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</si>
  <si>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</si>
  <si>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</si>
  <si>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</si>
  <si>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</si>
  <si>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</si>
  <si>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</si>
  <si>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</si>
  <si>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</si>
  <si>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</si>
  <si>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</si>
  <si>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</si>
  <si>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</si>
  <si>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</si>
  <si>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</si>
  <si>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</si>
  <si>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</si>
  <si>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</si>
  <si>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</si>
  <si>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</si>
  <si>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</si>
  <si>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</si>
  <si>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</si>
  <si>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</si>
  <si>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</si>
  <si>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</si>
  <si>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</si>
  <si>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</si>
  <si>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</si>
  <si>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</si>
  <si>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</si>
  <si>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</si>
  <si>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</si>
  <si>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</si>
  <si>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</si>
  <si>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</si>
  <si>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</si>
  <si>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</si>
  <si>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</si>
  <si>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</si>
  <si>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</si>
  <si>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</si>
  <si>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</si>
  <si>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</si>
  <si>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</si>
  <si>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</si>
  <si>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</si>
  <si>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</si>
  <si>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</si>
  <si>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</si>
  <si>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</si>
  <si>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</si>
  <si>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</si>
  <si>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</si>
  <si>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</si>
  <si>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</si>
  <si>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</si>
  <si>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</si>
  <si>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</si>
  <si>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</si>
  <si>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</si>
  <si>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</si>
  <si>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</si>
  <si>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</si>
  <si>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</si>
  <si>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</si>
  <si>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</si>
  <si>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</si>
  <si>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</si>
  <si>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</si>
  <si>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</si>
  <si>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</si>
  <si>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</si>
  <si>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</si>
  <si>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</si>
  <si>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</si>
  <si>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</si>
  <si>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</si>
  <si>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</si>
  <si>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</si>
  <si>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</si>
  <si>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</si>
  <si>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</si>
  <si>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</si>
  <si>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</si>
  <si>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</si>
  <si>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</si>
  <si>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</si>
  <si>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</si>
  <si>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</si>
  <si>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</si>
  <si>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</si>
  <si>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</si>
  <si>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</si>
  <si>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</si>
  <si>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</si>
  <si>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</si>
  <si>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</si>
  <si>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</si>
  <si>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</si>
  <si>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</si>
  <si>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</si>
  <si>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</si>
  <si>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</si>
  <si>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</si>
  <si>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</si>
  <si>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</si>
  <si>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</si>
  <si>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</si>
  <si>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</si>
  <si>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</si>
  <si>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</si>
  <si>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</si>
  <si>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</si>
  <si>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</si>
  <si>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</si>
  <si>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</si>
  <si>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</si>
  <si>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</si>
  <si>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</si>
  <si>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</si>
  <si>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</si>
  <si>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</si>
  <si>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</si>
  <si>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</si>
  <si>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</si>
  <si>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</si>
  <si>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</si>
  <si>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</si>
  <si>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</si>
  <si>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www.ziraatbank.ge</t>
  </si>
  <si>
    <t>JSC Ziraat Bank Georgia</t>
  </si>
  <si>
    <t>Mehmet DÖNMEZ</t>
  </si>
  <si>
    <t>Omer AYDIN</t>
  </si>
  <si>
    <t>Non-independent chair</t>
  </si>
  <si>
    <t>Harun ÖZMEN</t>
  </si>
  <si>
    <t>Non-independent member</t>
  </si>
  <si>
    <t>Ömer VANLI</t>
  </si>
  <si>
    <t>Dimitri JAPARIDZE</t>
  </si>
  <si>
    <t>Independent member</t>
  </si>
  <si>
    <t>Ketevan TKAVADZE</t>
  </si>
  <si>
    <t>General Director</t>
  </si>
  <si>
    <t>Haluk CENGIZ</t>
  </si>
  <si>
    <t>Deputy General Director (Finance and Operations)</t>
  </si>
  <si>
    <t>Mert KOZACIOGLU</t>
  </si>
  <si>
    <t>table 9 (Capital), N39</t>
  </si>
  <si>
    <t>table 9 (Capital), N2</t>
  </si>
  <si>
    <t>table 9 (Capital), N6</t>
  </si>
  <si>
    <t>table 9 (Capital), N8</t>
  </si>
  <si>
    <t>კოეფიციენტი</t>
  </si>
  <si>
    <t>თანხა (ლარი)</t>
  </si>
  <si>
    <t>Director (Credit and Marcketing)</t>
  </si>
  <si>
    <t>Archil ZHIZHAVADZE</t>
  </si>
  <si>
    <t>Director (Compliance and Risk)</t>
  </si>
  <si>
    <t>JSC  Ziraat Bank Turkey</t>
  </si>
  <si>
    <t>2Q-2022</t>
  </si>
  <si>
    <t>1Q-2022</t>
  </si>
  <si>
    <t>4Q-2021</t>
  </si>
  <si>
    <t>3Q-2022</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</si>
  <si>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</si>
  <si>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</si>
  <si>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4Q-2022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</si>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</sst>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_(* #,##0.0_);_(* \(#,##0.0\);_(* &quot;-&quot;??_);_(@_)"/>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sz val="10"/>
      <color rgb="FF333333"/>
      <name val="Sylfaen"/>
      <family val="1"/>
    </font>
    <font>
      <sz val="10"/>
      <name val="Calibri"/>
      <family val="2"/>
      <charset val="204"/>
      <scheme val="minor"/>
    </font>
    <font>
      <b/>
      <sz val="10"/>
      <name val="Calibri"/>
      <family val="2"/>
      <charset val="204"/>
      <scheme val="minor"/>
    </font>
    <font>
      <sz val="11"/>
      <color theme="1"/>
      <name val="Sylfaen"/>
      <family val="1"/>
    </font>
    <font>
      <sz val="10"/>
      <color theme="1"/>
      <name val="Sylfaen"/>
      <family val="1"/>
    </font>
    <font>
      <i/>
      <sz val="10"/>
      <color theme="1"/>
      <name val="Sylfaen"/>
      <family val="1"/>
    </font>
    <font>
      <b/>
      <sz val="10"/>
      <color theme="1"/>
      <name val="Sylfaen"/>
      <family val="1"/>
    </font>
    <font>
      <i/>
      <sz val="10"/>
      <name val="Sylfaen"/>
      <family val="1"/>
    </font>
    <font>
      <b/>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8" tint="0.59999389629810485"/>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indexed="64"/>
      </bottom>
      <diagonal/>
    </border>
    <border>
      <left style="thin">
        <color auto="1"/>
      </left>
      <right style="thin">
        <color auto="1"/>
      </right>
      <top style="thin">
        <color auto="1"/>
      </top>
      <bottom style="thin">
        <color auto="1"/>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medium">
        <color auto="1"/>
      </top>
      <bottom style="medium">
        <color auto="1"/>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auto="1"/>
      </right>
      <top style="thin">
        <color auto="1"/>
      </top>
      <bottom style="medium">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168" fontId="23"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168" fontId="23"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169" fontId="23"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0" fontId="21" fillId="64" borderId="126" applyNumberFormat="0" applyAlignment="0" applyProtection="0"/>
    <xf numFmtId="168" fontId="23" fillId="64" borderId="126" applyNumberFormat="0" applyAlignment="0" applyProtection="0"/>
    <xf numFmtId="169" fontId="23" fillId="64" borderId="126" applyNumberFormat="0" applyAlignment="0" applyProtection="0"/>
    <xf numFmtId="168" fontId="23" fillId="64" borderId="126" applyNumberFormat="0" applyAlignment="0" applyProtection="0"/>
    <xf numFmtId="168" fontId="23" fillId="64" borderId="126" applyNumberFormat="0" applyAlignment="0" applyProtection="0"/>
    <xf numFmtId="169" fontId="23" fillId="64" borderId="126" applyNumberFormat="0" applyAlignment="0" applyProtection="0"/>
    <xf numFmtId="168" fontId="23" fillId="64" borderId="126" applyNumberFormat="0" applyAlignment="0" applyProtection="0"/>
    <xf numFmtId="168" fontId="23" fillId="64" borderId="126" applyNumberFormat="0" applyAlignment="0" applyProtection="0"/>
    <xf numFmtId="169" fontId="23" fillId="64" borderId="126" applyNumberFormat="0" applyAlignment="0" applyProtection="0"/>
    <xf numFmtId="168" fontId="23" fillId="64" borderId="126" applyNumberFormat="0" applyAlignment="0" applyProtection="0"/>
    <xf numFmtId="168" fontId="23" fillId="64" borderId="126" applyNumberFormat="0" applyAlignment="0" applyProtection="0"/>
    <xf numFmtId="169" fontId="23" fillId="64" borderId="126" applyNumberFormat="0" applyAlignment="0" applyProtection="0"/>
    <xf numFmtId="168" fontId="23" fillId="64" borderId="126" applyNumberFormat="0" applyAlignment="0" applyProtection="0"/>
    <xf numFmtId="0" fontId="21" fillId="64" borderId="126" applyNumberFormat="0" applyAlignment="0" applyProtection="0"/>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19" fillId="0" borderId="116" applyNumberFormat="0" applyAlignment="0">
      <alignment horizontal="right"/>
      <protection locked="0"/>
    </xf>
    <xf numFmtId="0" fontId="2" fillId="69" borderId="116" applyNumberFormat="0" applyFont="0" applyBorder="0" applyProtection="0">
      <alignment horizontal="center" vertical="center"/>
    </xf>
    <xf numFmtId="0" fontId="37" fillId="0" borderId="119">
      <alignment horizontal="left" vertical="center"/>
    </xf>
    <xf numFmtId="0" fontId="37" fillId="0" borderId="119">
      <alignment horizontal="left" vertical="center"/>
    </xf>
    <xf numFmtId="168" fontId="37" fillId="0" borderId="119">
      <alignment horizontal="left" vertical="center"/>
    </xf>
    <xf numFmtId="0" fontId="45" fillId="70" borderId="118" applyFont="0" applyBorder="0">
      <alignment horizontal="center" wrapText="1"/>
    </xf>
    <xf numFmtId="3" fontId="2" fillId="71" borderId="116" applyFont="0" applyProtection="0">
      <alignment horizontal="right" vertical="center"/>
    </xf>
    <xf numFmtId="9" fontId="2" fillId="71" borderId="116" applyFont="0" applyProtection="0">
      <alignment horizontal="right" vertical="center"/>
    </xf>
    <xf numFmtId="0" fontId="2" fillId="71" borderId="118" applyNumberFormat="0" applyFont="0" applyBorder="0" applyProtection="0">
      <alignment horizontal="left" vertical="center"/>
    </xf>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168" fontId="51"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168" fontId="51"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169" fontId="51"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0" fontId="49" fillId="43" borderId="126" applyNumberFormat="0" applyAlignment="0" applyProtection="0"/>
    <xf numFmtId="168" fontId="51" fillId="43" borderId="126" applyNumberFormat="0" applyAlignment="0" applyProtection="0"/>
    <xf numFmtId="169" fontId="51" fillId="43" borderId="126" applyNumberFormat="0" applyAlignment="0" applyProtection="0"/>
    <xf numFmtId="168" fontId="51" fillId="43" borderId="126" applyNumberFormat="0" applyAlignment="0" applyProtection="0"/>
    <xf numFmtId="168" fontId="51" fillId="43" borderId="126" applyNumberFormat="0" applyAlignment="0" applyProtection="0"/>
    <xf numFmtId="169" fontId="51" fillId="43" borderId="126" applyNumberFormat="0" applyAlignment="0" applyProtection="0"/>
    <xf numFmtId="168" fontId="51" fillId="43" borderId="126" applyNumberFormat="0" applyAlignment="0" applyProtection="0"/>
    <xf numFmtId="168" fontId="51" fillId="43" borderId="126" applyNumberFormat="0" applyAlignment="0" applyProtection="0"/>
    <xf numFmtId="169" fontId="51" fillId="43" borderId="126" applyNumberFormat="0" applyAlignment="0" applyProtection="0"/>
    <xf numFmtId="168" fontId="51" fillId="43" borderId="126" applyNumberFormat="0" applyAlignment="0" applyProtection="0"/>
    <xf numFmtId="168" fontId="51" fillId="43" borderId="126" applyNumberFormat="0" applyAlignment="0" applyProtection="0"/>
    <xf numFmtId="169" fontId="51" fillId="43" borderId="126" applyNumberFormat="0" applyAlignment="0" applyProtection="0"/>
    <xf numFmtId="168" fontId="51" fillId="43" borderId="126" applyNumberFormat="0" applyAlignment="0" applyProtection="0"/>
    <xf numFmtId="0" fontId="49" fillId="43" borderId="126" applyNumberFormat="0" applyAlignment="0" applyProtection="0"/>
    <xf numFmtId="3" fontId="2" fillId="72" borderId="116" applyFont="0">
      <alignment horizontal="right" vertical="center"/>
      <protection locked="0"/>
    </xf>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10"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0" fontId="2" fillId="74" borderId="127" applyNumberFormat="0" applyFont="0" applyAlignment="0" applyProtection="0"/>
    <xf numFmtId="3" fontId="2" fillId="75" borderId="116" applyFont="0">
      <alignment horizontal="right" vertical="center"/>
      <protection locked="0"/>
    </xf>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168" fontId="68"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168" fontId="68"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169" fontId="68"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0" fontId="66" fillId="64" borderId="128" applyNumberFormat="0" applyAlignment="0" applyProtection="0"/>
    <xf numFmtId="168" fontId="68" fillId="64" borderId="128" applyNumberFormat="0" applyAlignment="0" applyProtection="0"/>
    <xf numFmtId="169" fontId="68" fillId="64" borderId="128" applyNumberFormat="0" applyAlignment="0" applyProtection="0"/>
    <xf numFmtId="168" fontId="68" fillId="64" borderId="128" applyNumberFormat="0" applyAlignment="0" applyProtection="0"/>
    <xf numFmtId="168" fontId="68" fillId="64" borderId="128" applyNumberFormat="0" applyAlignment="0" applyProtection="0"/>
    <xf numFmtId="169" fontId="68" fillId="64" borderId="128" applyNumberFormat="0" applyAlignment="0" applyProtection="0"/>
    <xf numFmtId="168" fontId="68" fillId="64" borderId="128" applyNumberFormat="0" applyAlignment="0" applyProtection="0"/>
    <xf numFmtId="168" fontId="68" fillId="64" borderId="128" applyNumberFormat="0" applyAlignment="0" applyProtection="0"/>
    <xf numFmtId="169" fontId="68" fillId="64" borderId="128" applyNumberFormat="0" applyAlignment="0" applyProtection="0"/>
    <xf numFmtId="168" fontId="68" fillId="64" borderId="128" applyNumberFormat="0" applyAlignment="0" applyProtection="0"/>
    <xf numFmtId="168" fontId="68" fillId="64" borderId="128" applyNumberFormat="0" applyAlignment="0" applyProtection="0"/>
    <xf numFmtId="169" fontId="68" fillId="64" borderId="128" applyNumberFormat="0" applyAlignment="0" applyProtection="0"/>
    <xf numFmtId="168" fontId="68" fillId="64" borderId="128" applyNumberFormat="0" applyAlignment="0" applyProtection="0"/>
    <xf numFmtId="0" fontId="66" fillId="64" borderId="128" applyNumberFormat="0" applyAlignment="0" applyProtection="0"/>
    <xf numFmtId="3" fontId="2" fillId="70" borderId="116" applyFont="0">
      <alignment horizontal="right" vertical="center"/>
    </xf>
    <xf numFmtId="188" fontId="2" fillId="70" borderId="116" applyFont="0">
      <alignment horizontal="right" vertical="center"/>
    </xf>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168" fontId="77"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168" fontId="77"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169" fontId="77"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0" fontId="30" fillId="0" borderId="129" applyNumberFormat="0" applyFill="0" applyAlignment="0" applyProtection="0"/>
    <xf numFmtId="168" fontId="77" fillId="0" borderId="129" applyNumberFormat="0" applyFill="0" applyAlignment="0" applyProtection="0"/>
    <xf numFmtId="169" fontId="77" fillId="0" borderId="129" applyNumberFormat="0" applyFill="0" applyAlignment="0" applyProtection="0"/>
    <xf numFmtId="168" fontId="77" fillId="0" borderId="129" applyNumberFormat="0" applyFill="0" applyAlignment="0" applyProtection="0"/>
    <xf numFmtId="168" fontId="77" fillId="0" borderId="129" applyNumberFormat="0" applyFill="0" applyAlignment="0" applyProtection="0"/>
    <xf numFmtId="169" fontId="77" fillId="0" borderId="129" applyNumberFormat="0" applyFill="0" applyAlignment="0" applyProtection="0"/>
    <xf numFmtId="168" fontId="77" fillId="0" borderId="129" applyNumberFormat="0" applyFill="0" applyAlignment="0" applyProtection="0"/>
    <xf numFmtId="168" fontId="77" fillId="0" borderId="129" applyNumberFormat="0" applyFill="0" applyAlignment="0" applyProtection="0"/>
    <xf numFmtId="169" fontId="77" fillId="0" borderId="129" applyNumberFormat="0" applyFill="0" applyAlignment="0" applyProtection="0"/>
    <xf numFmtId="168" fontId="77" fillId="0" borderId="129" applyNumberFormat="0" applyFill="0" applyAlignment="0" applyProtection="0"/>
    <xf numFmtId="168" fontId="77" fillId="0" borderId="129" applyNumberFormat="0" applyFill="0" applyAlignment="0" applyProtection="0"/>
    <xf numFmtId="169" fontId="77" fillId="0" borderId="129" applyNumberFormat="0" applyFill="0" applyAlignment="0" applyProtection="0"/>
    <xf numFmtId="168" fontId="77" fillId="0" borderId="129" applyNumberFormat="0" applyFill="0" applyAlignment="0" applyProtection="0"/>
    <xf numFmtId="0" fontId="30" fillId="0" borderId="129" applyNumberFormat="0" applyFill="0" applyAlignment="0" applyProtection="0"/>
  </cellStyleXfs>
  <cellXfs count="849">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21" xfId="0" applyFont="1" applyFill="1" applyBorder="1" applyAlignment="1">
      <alignment horizontal="center"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5"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65" fillId="0" borderId="3" xfId="0" applyFont="1" applyFill="1" applyBorder="1" applyAlignment="1">
      <alignment horizontal="lef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3" fontId="84" fillId="0" borderId="23" xfId="0" applyNumberFormat="1" applyFont="1" applyBorder="1" applyAlignment="1"/>
    <xf numFmtId="0" fontId="3" fillId="0" borderId="0" xfId="0" applyFont="1"/>
    <xf numFmtId="0" fontId="3" fillId="0" borderId="3" xfId="0" applyFont="1" applyFill="1" applyBorder="1" applyAlignment="1">
      <alignment horizontal="center" vertical="center" wrapText="1"/>
    </xf>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0" fontId="3" fillId="0" borderId="96" xfId="0" applyFont="1" applyFill="1" applyBorder="1" applyAlignment="1">
      <alignment horizontal="center" vertical="center"/>
    </xf>
    <xf numFmtId="0" fontId="3" fillId="0" borderId="97"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0" fontId="84" fillId="0" borderId="88" xfId="0" applyFont="1" applyFill="1" applyBorder="1" applyAlignment="1">
      <alignment horizontal="left" indent="1"/>
    </xf>
    <xf numFmtId="0" fontId="87" fillId="0" borderId="88" xfId="0" applyFont="1" applyFill="1" applyBorder="1" applyAlignment="1">
      <alignment horizontal="left" indent="1"/>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2" xfId="20964" applyFont="1" applyFill="1" applyBorder="1" applyAlignment="1">
      <alignment vertical="center"/>
    </xf>
    <xf numFmtId="0" fontId="45" fillId="77" borderId="103" xfId="20964" applyFont="1" applyFill="1" applyBorder="1" applyAlignment="1">
      <alignment vertical="center"/>
    </xf>
    <xf numFmtId="0" fontId="45" fillId="77" borderId="100" xfId="20964" applyFont="1" applyFill="1" applyBorder="1" applyAlignment="1">
      <alignment vertical="center"/>
    </xf>
    <xf numFmtId="0" fontId="105" fillId="70" borderId="99" xfId="20964" applyFont="1" applyFill="1" applyBorder="1" applyAlignment="1">
      <alignment horizontal="center" vertical="center"/>
    </xf>
    <xf numFmtId="0" fontId="105" fillId="70" borderId="100" xfId="20964" applyFont="1" applyFill="1" applyBorder="1" applyAlignment="1">
      <alignment horizontal="left" vertical="center" wrapText="1"/>
    </xf>
    <xf numFmtId="164" fontId="105" fillId="0" borderId="101" xfId="7" applyNumberFormat="1" applyFont="1" applyFill="1" applyBorder="1" applyAlignment="1" applyProtection="1">
      <alignment horizontal="right" vertical="center"/>
      <protection locked="0"/>
    </xf>
    <xf numFmtId="0" fontId="104" fillId="78" borderId="101" xfId="20964" applyFont="1" applyFill="1" applyBorder="1" applyAlignment="1">
      <alignment horizontal="center" vertical="center"/>
    </xf>
    <xf numFmtId="0" fontId="104" fillId="78" borderId="103" xfId="20964" applyFont="1" applyFill="1" applyBorder="1" applyAlignment="1">
      <alignment vertical="top" wrapText="1"/>
    </xf>
    <xf numFmtId="164" fontId="45" fillId="77" borderId="100" xfId="7" applyNumberFormat="1" applyFont="1" applyFill="1" applyBorder="1" applyAlignment="1">
      <alignment horizontal="right" vertical="center"/>
    </xf>
    <xf numFmtId="0" fontId="106" fillId="70" borderId="99" xfId="20964" applyFont="1" applyFill="1" applyBorder="1" applyAlignment="1">
      <alignment horizontal="center" vertical="center"/>
    </xf>
    <xf numFmtId="0" fontId="105" fillId="70" borderId="103" xfId="20964" applyFont="1" applyFill="1" applyBorder="1" applyAlignment="1">
      <alignment vertical="center" wrapText="1"/>
    </xf>
    <xf numFmtId="0" fontId="105" fillId="70" borderId="100" xfId="20964" applyFont="1" applyFill="1" applyBorder="1" applyAlignment="1">
      <alignment horizontal="left" vertical="center"/>
    </xf>
    <xf numFmtId="0" fontId="106" fillId="3" borderId="99" xfId="20964" applyFont="1" applyFill="1" applyBorder="1" applyAlignment="1">
      <alignment horizontal="center" vertical="center"/>
    </xf>
    <xf numFmtId="0" fontId="105" fillId="3" borderId="100" xfId="20964" applyFont="1" applyFill="1" applyBorder="1" applyAlignment="1">
      <alignment horizontal="left" vertical="center"/>
    </xf>
    <xf numFmtId="0" fontId="106" fillId="0" borderId="99" xfId="20964" applyFont="1" applyFill="1" applyBorder="1" applyAlignment="1">
      <alignment horizontal="center" vertical="center"/>
    </xf>
    <xf numFmtId="0" fontId="105" fillId="0" borderId="100" xfId="20964" applyFont="1" applyFill="1" applyBorder="1" applyAlignment="1">
      <alignment horizontal="left" vertical="center"/>
    </xf>
    <xf numFmtId="0" fontId="107" fillId="78" borderId="101" xfId="20964" applyFont="1" applyFill="1" applyBorder="1" applyAlignment="1">
      <alignment horizontal="center" vertical="center"/>
    </xf>
    <xf numFmtId="0" fontId="104" fillId="78" borderId="103" xfId="20964" applyFont="1" applyFill="1" applyBorder="1" applyAlignment="1">
      <alignment vertical="center"/>
    </xf>
    <xf numFmtId="164" fontId="105" fillId="78" borderId="101" xfId="7" applyNumberFormat="1" applyFont="1" applyFill="1" applyBorder="1" applyAlignment="1" applyProtection="1">
      <alignment horizontal="right" vertical="center"/>
      <protection locked="0"/>
    </xf>
    <xf numFmtId="0" fontId="104" fillId="77" borderId="102" xfId="20964" applyFont="1" applyFill="1" applyBorder="1" applyAlignment="1">
      <alignment vertical="center"/>
    </xf>
    <xf numFmtId="0" fontId="104" fillId="77" borderId="103" xfId="20964" applyFont="1" applyFill="1" applyBorder="1" applyAlignment="1">
      <alignment vertical="center"/>
    </xf>
    <xf numFmtId="164" fontId="104" fillId="77" borderId="100" xfId="7" applyNumberFormat="1" applyFont="1" applyFill="1" applyBorder="1" applyAlignment="1">
      <alignment horizontal="right" vertical="center"/>
    </xf>
    <xf numFmtId="0" fontId="109" fillId="3" borderId="99" xfId="20964" applyFont="1" applyFill="1" applyBorder="1" applyAlignment="1">
      <alignment horizontal="center" vertical="center"/>
    </xf>
    <xf numFmtId="0" fontId="110" fillId="78" borderId="101" xfId="20964" applyFont="1" applyFill="1" applyBorder="1" applyAlignment="1">
      <alignment horizontal="center" vertical="center"/>
    </xf>
    <xf numFmtId="0" fontId="45" fillId="78" borderId="103" xfId="20964" applyFont="1" applyFill="1" applyBorder="1" applyAlignment="1">
      <alignment vertical="center"/>
    </xf>
    <xf numFmtId="0" fontId="109" fillId="70" borderId="99" xfId="20964" applyFont="1" applyFill="1" applyBorder="1" applyAlignment="1">
      <alignment horizontal="center" vertical="center"/>
    </xf>
    <xf numFmtId="164" fontId="105" fillId="3" borderId="101" xfId="7" applyNumberFormat="1" applyFont="1" applyFill="1" applyBorder="1" applyAlignment="1" applyProtection="1">
      <alignment horizontal="right" vertical="center"/>
      <protection locked="0"/>
    </xf>
    <xf numFmtId="0" fontId="110" fillId="3" borderId="101" xfId="20964" applyFont="1" applyFill="1" applyBorder="1" applyAlignment="1">
      <alignment horizontal="center" vertical="center"/>
    </xf>
    <xf numFmtId="0" fontId="45" fillId="3" borderId="103" xfId="20964" applyFont="1" applyFill="1" applyBorder="1" applyAlignment="1">
      <alignment vertical="center"/>
    </xf>
    <xf numFmtId="0" fontId="106" fillId="70" borderId="101" xfId="20964" applyFont="1" applyFill="1" applyBorder="1" applyAlignment="1">
      <alignment horizontal="center" vertical="center"/>
    </xf>
    <xf numFmtId="0" fontId="19" fillId="70" borderId="101" xfId="20964" applyFont="1" applyFill="1" applyBorder="1" applyAlignment="1">
      <alignment horizontal="center" vertical="center"/>
    </xf>
    <xf numFmtId="0" fontId="100" fillId="0" borderId="101" xfId="0" applyFont="1" applyFill="1" applyBorder="1" applyAlignment="1">
      <alignment horizontal="left" vertical="center" wrapText="1"/>
    </xf>
    <xf numFmtId="10" fontId="96" fillId="0" borderId="101" xfId="20962" applyNumberFormat="1" applyFont="1" applyFill="1" applyBorder="1" applyAlignment="1">
      <alignment horizontal="left" vertical="center" wrapText="1"/>
    </xf>
    <xf numFmtId="10" fontId="3" fillId="0" borderId="101" xfId="20962" applyNumberFormat="1" applyFont="1" applyFill="1" applyBorder="1" applyAlignment="1">
      <alignment horizontal="left" vertical="center" wrapText="1"/>
    </xf>
    <xf numFmtId="10" fontId="4" fillId="36" borderId="101" xfId="0" applyNumberFormat="1" applyFont="1" applyFill="1" applyBorder="1" applyAlignment="1">
      <alignment horizontal="left" vertical="center" wrapText="1"/>
    </xf>
    <xf numFmtId="10" fontId="100" fillId="0" borderId="101" xfId="20962" applyNumberFormat="1" applyFont="1" applyFill="1" applyBorder="1" applyAlignment="1">
      <alignment horizontal="left" vertical="center" wrapText="1"/>
    </xf>
    <xf numFmtId="10" fontId="4" fillId="36" borderId="101" xfId="20962" applyNumberFormat="1" applyFont="1" applyFill="1" applyBorder="1" applyAlignment="1">
      <alignment horizontal="left" vertical="center" wrapText="1"/>
    </xf>
    <xf numFmtId="10" fontId="4" fillId="36" borderId="101"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1"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0"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1" xfId="0" applyFont="1" applyBorder="1"/>
    <xf numFmtId="0" fontId="6" fillId="0" borderId="101" xfId="17" applyFill="1" applyBorder="1" applyAlignment="1" applyProtection="1">
      <alignment horizontal="left" vertical="center"/>
    </xf>
    <xf numFmtId="0" fontId="6" fillId="0" borderId="101" xfId="17" applyBorder="1" applyAlignment="1" applyProtection="1"/>
    <xf numFmtId="0" fontId="84" fillId="0" borderId="101" xfId="0" applyFont="1" applyFill="1" applyBorder="1"/>
    <xf numFmtId="0" fontId="6" fillId="0" borderId="101" xfId="17" applyFill="1" applyBorder="1" applyAlignment="1" applyProtection="1">
      <alignment horizontal="left" vertical="center" wrapText="1"/>
    </xf>
    <xf numFmtId="0" fontId="6" fillId="0" borderId="101"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98"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4" xfId="0" applyFont="1" applyFill="1" applyBorder="1" applyAlignment="1">
      <alignment wrapText="1"/>
    </xf>
    <xf numFmtId="0" fontId="3" fillId="3" borderId="105" xfId="0" applyFont="1" applyFill="1" applyBorder="1"/>
    <xf numFmtId="0" fontId="4" fillId="3" borderId="83" xfId="0" applyFont="1" applyFill="1" applyBorder="1" applyAlignment="1">
      <alignment horizontal="center" wrapText="1"/>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8" xfId="0" applyFont="1" applyFill="1" applyBorder="1" applyAlignment="1">
      <alignment horizontal="center" vertical="center" wrapText="1"/>
    </xf>
    <xf numFmtId="0" fontId="3" fillId="0" borderId="21" xfId="0" applyFont="1" applyBorder="1"/>
    <xf numFmtId="0" fontId="3" fillId="0" borderId="101" xfId="0" applyFont="1" applyBorder="1" applyAlignment="1">
      <alignment wrapText="1"/>
    </xf>
    <xf numFmtId="0" fontId="99" fillId="0" borderId="101" xfId="0" applyFont="1" applyBorder="1" applyAlignment="1">
      <alignment horizontal="left" wrapText="1" indent="2"/>
    </xf>
    <xf numFmtId="0" fontId="4" fillId="0" borderId="21" xfId="0" applyFont="1" applyBorder="1"/>
    <xf numFmtId="0" fontId="4" fillId="0" borderId="101" xfId="0" applyFont="1" applyBorder="1" applyAlignment="1">
      <alignment wrapText="1"/>
    </xf>
    <xf numFmtId="0" fontId="111" fillId="3" borderId="70"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8" xfId="7" applyNumberFormat="1" applyFont="1" applyFill="1" applyBorder="1"/>
    <xf numFmtId="0" fontId="99" fillId="0" borderId="101"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8" xfId="0" applyFont="1" applyFill="1" applyBorder="1"/>
    <xf numFmtId="0" fontId="4" fillId="0" borderId="24" xfId="0" applyFont="1" applyBorder="1"/>
    <xf numFmtId="0" fontId="4" fillId="0" borderId="25" xfId="0" applyFont="1" applyBorder="1" applyAlignment="1">
      <alignment wrapText="1"/>
    </xf>
    <xf numFmtId="0" fontId="2" fillId="2" borderId="94" xfId="0" applyFont="1" applyFill="1" applyBorder="1" applyAlignment="1">
      <alignment horizontal="right" vertical="center"/>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6" xfId="13" applyFont="1" applyFill="1" applyBorder="1" applyAlignment="1" applyProtection="1">
      <alignment horizontal="left" vertical="center" wrapText="1"/>
      <protection locked="0"/>
    </xf>
    <xf numFmtId="49" fontId="117" fillId="0" borderId="116" xfId="5" applyNumberFormat="1" applyFont="1" applyFill="1" applyBorder="1" applyAlignment="1" applyProtection="1">
      <alignment horizontal="right" vertical="center"/>
      <protection locked="0"/>
    </xf>
    <xf numFmtId="49" fontId="118" fillId="0" borderId="116" xfId="5" applyNumberFormat="1" applyFont="1" applyFill="1" applyBorder="1" applyAlignment="1" applyProtection="1">
      <alignment horizontal="right" vertical="center"/>
      <protection locked="0"/>
    </xf>
    <xf numFmtId="0" fontId="113" fillId="0" borderId="116" xfId="0" applyFont="1" applyFill="1" applyBorder="1"/>
    <xf numFmtId="49" fontId="117" fillId="0" borderId="116" xfId="5" applyNumberFormat="1" applyFont="1" applyFill="1" applyBorder="1" applyAlignment="1" applyProtection="1">
      <alignment horizontal="right" vertical="center" wrapText="1"/>
      <protection locked="0"/>
    </xf>
    <xf numFmtId="49" fontId="118" fillId="0" borderId="116" xfId="5" applyNumberFormat="1" applyFont="1" applyFill="1" applyBorder="1" applyAlignment="1" applyProtection="1">
      <alignment horizontal="right" vertical="center" wrapText="1"/>
      <protection locked="0"/>
    </xf>
    <xf numFmtId="0" fontId="113" fillId="0" borderId="0" xfId="0" applyFont="1" applyFill="1"/>
    <xf numFmtId="0" fontId="112" fillId="0" borderId="116" xfId="0" applyNumberFormat="1" applyFont="1" applyFill="1" applyBorder="1" applyAlignment="1">
      <alignment horizontal="left" vertical="center" wrapText="1"/>
    </xf>
    <xf numFmtId="0" fontId="116" fillId="0" borderId="116" xfId="0" applyFont="1" applyFill="1" applyBorder="1"/>
    <xf numFmtId="0" fontId="113" fillId="0" borderId="0" xfId="0" applyFont="1" applyFill="1" applyBorder="1"/>
    <xf numFmtId="0" fontId="115" fillId="0" borderId="116" xfId="0" applyFont="1" applyFill="1" applyBorder="1" applyAlignment="1">
      <alignment horizontal="left" indent="1"/>
    </xf>
    <xf numFmtId="0" fontId="115" fillId="0" borderId="116" xfId="0" applyFont="1" applyFill="1" applyBorder="1" applyAlignment="1">
      <alignment horizontal="left" wrapText="1" indent="1"/>
    </xf>
    <xf numFmtId="0" fontId="112" fillId="0" borderId="116" xfId="0" applyFont="1" applyFill="1" applyBorder="1" applyAlignment="1">
      <alignment horizontal="left" indent="1"/>
    </xf>
    <xf numFmtId="0" fontId="112" fillId="0" borderId="116" xfId="0" applyNumberFormat="1" applyFont="1" applyFill="1" applyBorder="1" applyAlignment="1">
      <alignment horizontal="left" indent="1"/>
    </xf>
    <xf numFmtId="0" fontId="112" fillId="0" borderId="116" xfId="0" applyFont="1" applyFill="1" applyBorder="1" applyAlignment="1">
      <alignment horizontal="left" wrapText="1" indent="2"/>
    </xf>
    <xf numFmtId="0" fontId="115" fillId="0" borderId="116" xfId="0" applyFont="1" applyFill="1" applyBorder="1" applyAlignment="1">
      <alignment horizontal="left" vertical="center" indent="1"/>
    </xf>
    <xf numFmtId="0" fontId="113" fillId="0" borderId="116" xfId="0" applyFont="1" applyFill="1" applyBorder="1" applyAlignment="1">
      <alignment horizontal="left" wrapText="1"/>
    </xf>
    <xf numFmtId="0" fontId="113" fillId="0" borderId="116" xfId="0" applyFont="1" applyFill="1" applyBorder="1" applyAlignment="1">
      <alignment horizontal="left" wrapText="1" indent="2"/>
    </xf>
    <xf numFmtId="49" fontId="113" fillId="0" borderId="116" xfId="0" applyNumberFormat="1" applyFont="1" applyFill="1" applyBorder="1" applyAlignment="1">
      <alignment horizontal="left" indent="3"/>
    </xf>
    <xf numFmtId="49" fontId="113" fillId="0" borderId="116" xfId="0" applyNumberFormat="1" applyFont="1" applyFill="1" applyBorder="1" applyAlignment="1">
      <alignment horizontal="left" indent="1"/>
    </xf>
    <xf numFmtId="49" fontId="113" fillId="0" borderId="116" xfId="0" applyNumberFormat="1" applyFont="1" applyFill="1" applyBorder="1" applyAlignment="1">
      <alignment horizontal="left" vertical="top" wrapText="1" indent="2"/>
    </xf>
    <xf numFmtId="49" fontId="113" fillId="0" borderId="116" xfId="0" applyNumberFormat="1" applyFont="1" applyFill="1" applyBorder="1" applyAlignment="1">
      <alignment horizontal="left" wrapText="1" indent="3"/>
    </xf>
    <xf numFmtId="49" fontId="113" fillId="0" borderId="116" xfId="0" applyNumberFormat="1" applyFont="1" applyFill="1" applyBorder="1" applyAlignment="1">
      <alignment horizontal="left" wrapText="1" indent="2"/>
    </xf>
    <xf numFmtId="49" fontId="113" fillId="0" borderId="116"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17" xfId="0" applyFont="1" applyFill="1" applyBorder="1" applyAlignment="1">
      <alignment horizontal="center" vertical="center" wrapText="1"/>
    </xf>
    <xf numFmtId="0" fontId="115" fillId="0" borderId="116" xfId="0" applyNumberFormat="1" applyFont="1" applyFill="1" applyBorder="1" applyAlignment="1">
      <alignment horizontal="left" vertical="center" wrapText="1"/>
    </xf>
    <xf numFmtId="0" fontId="113" fillId="0" borderId="116" xfId="0" applyFont="1" applyFill="1" applyBorder="1" applyAlignment="1">
      <alignment horizontal="left" indent="1"/>
    </xf>
    <xf numFmtId="0" fontId="6" fillId="0" borderId="116" xfId="17" applyBorder="1" applyAlignment="1" applyProtection="1"/>
    <xf numFmtId="0" fontId="116" fillId="0" borderId="116"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6"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6" xfId="0" applyFont="1" applyFill="1" applyBorder="1" applyAlignment="1">
      <alignment horizontal="center" vertical="center"/>
    </xf>
    <xf numFmtId="0" fontId="113" fillId="0" borderId="116" xfId="0" applyFont="1" applyFill="1" applyBorder="1" applyAlignment="1">
      <alignment horizontal="center" vertical="center" wrapText="1"/>
    </xf>
    <xf numFmtId="0" fontId="116" fillId="0" borderId="0" xfId="0" applyFont="1" applyFill="1"/>
    <xf numFmtId="0" fontId="113" fillId="0" borderId="116" xfId="0" applyFont="1" applyFill="1" applyBorder="1" applyAlignment="1">
      <alignment wrapText="1"/>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6" xfId="0" applyNumberFormat="1" applyFont="1" applyFill="1" applyBorder="1" applyAlignment="1">
      <alignment horizontal="center" vertical="center" wrapText="1"/>
    </xf>
    <xf numFmtId="0" fontId="113" fillId="0" borderId="116" xfId="0" applyFont="1" applyFill="1" applyBorder="1" applyAlignment="1">
      <alignment horizontal="center"/>
    </xf>
    <xf numFmtId="0" fontId="113" fillId="0" borderId="7" xfId="0" applyFont="1" applyFill="1" applyBorder="1"/>
    <xf numFmtId="0" fontId="113" fillId="0" borderId="116" xfId="0" applyFont="1" applyFill="1" applyBorder="1" applyAlignment="1">
      <alignment horizontal="left" indent="2"/>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6" xfId="0" applyFont="1" applyFill="1" applyBorder="1" applyAlignment="1">
      <alignment horizontal="center" vertical="center" wrapText="1"/>
    </xf>
    <xf numFmtId="0" fontId="0" fillId="0" borderId="116" xfId="0" applyBorder="1" applyAlignment="1">
      <alignment horizontal="left" indent="2"/>
    </xf>
    <xf numFmtId="0" fontId="0" fillId="0" borderId="117" xfId="0" applyBorder="1" applyAlignment="1">
      <alignment horizontal="left" indent="2"/>
    </xf>
    <xf numFmtId="0" fontId="123" fillId="0" borderId="123" xfId="0" applyNumberFormat="1" applyFont="1" applyFill="1" applyBorder="1" applyAlignment="1">
      <alignment vertical="center" wrapText="1" readingOrder="1"/>
    </xf>
    <xf numFmtId="0" fontId="123" fillId="0" borderId="124" xfId="0" applyNumberFormat="1" applyFont="1" applyFill="1" applyBorder="1" applyAlignment="1">
      <alignment vertical="center" wrapText="1" readingOrder="1"/>
    </xf>
    <xf numFmtId="0" fontId="123" fillId="0" borderId="124" xfId="0" applyNumberFormat="1" applyFont="1" applyFill="1" applyBorder="1" applyAlignment="1">
      <alignment horizontal="left" vertical="center" wrapText="1" indent="1" readingOrder="1"/>
    </xf>
    <xf numFmtId="0" fontId="123" fillId="0" borderId="125" xfId="0" applyNumberFormat="1" applyFont="1" applyFill="1" applyBorder="1" applyAlignment="1">
      <alignment vertical="center" wrapText="1" readingOrder="1"/>
    </xf>
    <xf numFmtId="0" fontId="124" fillId="0" borderId="116" xfId="0" applyNumberFormat="1" applyFont="1" applyFill="1" applyBorder="1" applyAlignment="1">
      <alignment vertical="center" wrapText="1" readingOrder="1"/>
    </xf>
    <xf numFmtId="0" fontId="113" fillId="0" borderId="108" xfId="0" applyFont="1" applyFill="1" applyBorder="1" applyAlignment="1">
      <alignment horizontal="center" vertical="center" wrapText="1"/>
    </xf>
    <xf numFmtId="0" fontId="0" fillId="0" borderId="116" xfId="0" applyBorder="1" applyAlignment="1">
      <alignment horizontal="left" indent="3"/>
    </xf>
    <xf numFmtId="193" fontId="96" fillId="0" borderId="116" xfId="0" applyNumberFormat="1" applyFont="1" applyFill="1" applyBorder="1" applyAlignment="1" applyProtection="1">
      <alignment vertical="center" wrapText="1"/>
      <protection locked="0"/>
    </xf>
    <xf numFmtId="193" fontId="3" fillId="0" borderId="116" xfId="0" applyNumberFormat="1" applyFont="1" applyFill="1" applyBorder="1" applyAlignment="1" applyProtection="1">
      <alignment vertical="center" wrapText="1"/>
      <protection locked="0"/>
    </xf>
    <xf numFmtId="169" fontId="9" fillId="37" borderId="76" xfId="20" applyBorder="1"/>
    <xf numFmtId="193" fontId="96" fillId="0" borderId="116" xfId="0" applyNumberFormat="1" applyFont="1" applyFill="1" applyBorder="1" applyAlignment="1" applyProtection="1">
      <alignment horizontal="right" vertical="center" wrapText="1"/>
      <protection locked="0"/>
    </xf>
    <xf numFmtId="10" fontId="3" fillId="0" borderId="116" xfId="20962" applyNumberFormat="1" applyFont="1" applyFill="1" applyBorder="1" applyAlignment="1" applyProtection="1">
      <alignment horizontal="right" vertical="center" wrapText="1"/>
      <protection locked="0"/>
    </xf>
    <xf numFmtId="10" fontId="3" fillId="0" borderId="116" xfId="20962" applyNumberFormat="1" applyFont="1" applyBorder="1" applyAlignment="1" applyProtection="1">
      <alignment vertical="center" wrapText="1"/>
      <protection locked="0"/>
    </xf>
    <xf numFmtId="10" fontId="94" fillId="2" borderId="116" xfId="20962" applyNumberFormat="1" applyFont="1" applyFill="1" applyBorder="1" applyAlignment="1" applyProtection="1">
      <alignment vertical="center"/>
      <protection locked="0"/>
    </xf>
    <xf numFmtId="10" fontId="125" fillId="2" borderId="116" xfId="20962" applyNumberFormat="1" applyFont="1" applyFill="1" applyBorder="1" applyAlignment="1" applyProtection="1">
      <alignment vertical="center"/>
      <protection locked="0"/>
    </xf>
    <xf numFmtId="9" fontId="9" fillId="37" borderId="0" xfId="20962" applyFont="1" applyFill="1" applyBorder="1"/>
    <xf numFmtId="9" fontId="9" fillId="37" borderId="76" xfId="20962" applyFont="1" applyFill="1" applyBorder="1"/>
    <xf numFmtId="10" fontId="9" fillId="37" borderId="0" xfId="20962" applyNumberFormat="1" applyFont="1" applyFill="1" applyBorder="1"/>
    <xf numFmtId="10" fontId="9" fillId="37" borderId="76" xfId="20962" applyNumberFormat="1" applyFont="1" applyFill="1" applyBorder="1"/>
    <xf numFmtId="193" fontId="94" fillId="2" borderId="116" xfId="0" applyNumberFormat="1" applyFont="1" applyFill="1" applyBorder="1" applyAlignment="1" applyProtection="1">
      <alignment vertical="center"/>
      <protection locked="0"/>
    </xf>
    <xf numFmtId="193" fontId="125" fillId="2" borderId="116" xfId="0" applyNumberFormat="1" applyFont="1" applyFill="1" applyBorder="1" applyAlignment="1" applyProtection="1">
      <alignment vertical="center"/>
      <protection locked="0"/>
    </xf>
    <xf numFmtId="9" fontId="94" fillId="2" borderId="116" xfId="20962" applyFont="1" applyFill="1" applyBorder="1" applyAlignment="1" applyProtection="1">
      <alignment vertical="center"/>
      <protection locked="0"/>
    </xf>
    <xf numFmtId="9" fontId="125" fillId="2" borderId="116" xfId="20962" applyFont="1" applyFill="1" applyBorder="1" applyAlignment="1" applyProtection="1">
      <alignment vertical="center"/>
      <protection locked="0"/>
    </xf>
    <xf numFmtId="193" fontId="94" fillId="2" borderId="117" xfId="0" applyNumberFormat="1" applyFont="1" applyFill="1" applyBorder="1" applyAlignment="1" applyProtection="1">
      <alignment vertical="center"/>
      <protection locked="0"/>
    </xf>
    <xf numFmtId="193" fontId="125" fillId="2" borderId="117" xfId="0" applyNumberFormat="1" applyFont="1" applyFill="1" applyBorder="1" applyAlignment="1" applyProtection="1">
      <alignment vertical="center"/>
      <protection locked="0"/>
    </xf>
    <xf numFmtId="193" fontId="94" fillId="0" borderId="116" xfId="7" applyNumberFormat="1" applyFont="1" applyFill="1" applyBorder="1" applyAlignment="1" applyProtection="1">
      <alignment horizontal="right"/>
    </xf>
    <xf numFmtId="193" fontId="94" fillId="36" borderId="116" xfId="7" applyNumberFormat="1" applyFont="1" applyFill="1" applyBorder="1" applyAlignment="1" applyProtection="1">
      <alignment horizontal="right"/>
    </xf>
    <xf numFmtId="193" fontId="94" fillId="0" borderId="120" xfId="0" applyNumberFormat="1" applyFont="1" applyFill="1" applyBorder="1" applyAlignment="1" applyProtection="1">
      <alignment horizontal="right"/>
    </xf>
    <xf numFmtId="193" fontId="94" fillId="0" borderId="116" xfId="0" applyNumberFormat="1" applyFont="1" applyFill="1" applyBorder="1" applyAlignment="1" applyProtection="1">
      <alignment horizontal="right"/>
    </xf>
    <xf numFmtId="193" fontId="94" fillId="36" borderId="89" xfId="0" applyNumberFormat="1" applyFont="1" applyFill="1" applyBorder="1" applyAlignment="1" applyProtection="1">
      <alignment horizontal="right"/>
    </xf>
    <xf numFmtId="193" fontId="94" fillId="0" borderId="116" xfId="7" applyNumberFormat="1" applyFont="1" applyFill="1" applyBorder="1" applyAlignment="1" applyProtection="1">
      <alignment horizontal="right"/>
      <protection locked="0"/>
    </xf>
    <xf numFmtId="193" fontId="94" fillId="0" borderId="120" xfId="0" applyNumberFormat="1" applyFont="1" applyFill="1" applyBorder="1" applyAlignment="1" applyProtection="1">
      <alignment horizontal="right"/>
      <protection locked="0"/>
    </xf>
    <xf numFmtId="193" fontId="94" fillId="0" borderId="116" xfId="0" applyNumberFormat="1" applyFont="1" applyFill="1" applyBorder="1" applyAlignment="1" applyProtection="1">
      <alignment horizontal="right"/>
      <protection locked="0"/>
    </xf>
    <xf numFmtId="193" fontId="94" fillId="0" borderId="89"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6" fillId="0" borderId="116" xfId="0" applyNumberFormat="1" applyFont="1" applyFill="1" applyBorder="1" applyAlignment="1" applyProtection="1">
      <alignment horizontal="right"/>
      <protection locked="0"/>
    </xf>
    <xf numFmtId="193" fontId="94" fillId="36" borderId="89" xfId="7" applyNumberFormat="1" applyFont="1" applyFill="1" applyBorder="1" applyAlignment="1" applyProtection="1">
      <alignment horizontal="right"/>
    </xf>
    <xf numFmtId="193" fontId="126" fillId="36" borderId="116" xfId="0" applyNumberFormat="1" applyFont="1" applyFill="1" applyBorder="1" applyAlignment="1">
      <alignment horizontal="right"/>
    </xf>
    <xf numFmtId="193" fontId="94" fillId="0" borderId="89" xfId="7" applyNumberFormat="1" applyFont="1" applyFill="1" applyBorder="1" applyAlignment="1" applyProtection="1">
      <alignment horizontal="right"/>
    </xf>
    <xf numFmtId="193" fontId="127" fillId="0" borderId="116" xfId="0" applyNumberFormat="1" applyFont="1" applyFill="1" applyBorder="1" applyAlignment="1">
      <alignment horizontal="center"/>
    </xf>
    <xf numFmtId="193" fontId="127" fillId="0" borderId="89" xfId="0" applyNumberFormat="1" applyFont="1" applyFill="1" applyBorder="1" applyAlignment="1">
      <alignment horizontal="center"/>
    </xf>
    <xf numFmtId="193" fontId="126" fillId="36" borderId="116" xfId="0" applyNumberFormat="1" applyFont="1" applyFill="1" applyBorder="1" applyAlignment="1" applyProtection="1">
      <alignment horizontal="right"/>
    </xf>
    <xf numFmtId="193" fontId="126" fillId="0" borderId="89" xfId="0" applyNumberFormat="1" applyFont="1" applyFill="1" applyBorder="1" applyAlignment="1" applyProtection="1">
      <alignment horizontal="right"/>
      <protection locked="0"/>
    </xf>
    <xf numFmtId="193" fontId="126" fillId="0" borderId="116" xfId="0" applyNumberFormat="1" applyFont="1" applyFill="1" applyBorder="1" applyAlignment="1" applyProtection="1">
      <alignment horizontal="right" indent="1"/>
      <protection locked="0"/>
    </xf>
    <xf numFmtId="193" fontId="126" fillId="0" borderId="116" xfId="0" applyNumberFormat="1" applyFont="1" applyFill="1" applyBorder="1" applyAlignment="1" applyProtection="1">
      <alignment horizontal="left" indent="1"/>
      <protection locked="0"/>
    </xf>
    <xf numFmtId="193" fontId="94" fillId="36" borderId="116" xfId="7" applyNumberFormat="1" applyFont="1" applyFill="1" applyBorder="1" applyAlignment="1" applyProtection="1"/>
    <xf numFmtId="193" fontId="126" fillId="0" borderId="116" xfId="0" applyNumberFormat="1" applyFont="1" applyFill="1" applyBorder="1" applyAlignment="1" applyProtection="1">
      <protection locked="0"/>
    </xf>
    <xf numFmtId="193" fontId="94" fillId="36" borderId="89" xfId="7" applyNumberFormat="1" applyFont="1" applyFill="1" applyBorder="1" applyAlignment="1" applyProtection="1"/>
    <xf numFmtId="193" fontId="126" fillId="0" borderId="116" xfId="0" applyNumberFormat="1" applyFont="1" applyFill="1" applyBorder="1" applyAlignment="1" applyProtection="1">
      <alignment horizontal="right" vertical="center"/>
      <protection locked="0"/>
    </xf>
    <xf numFmtId="193" fontId="126"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167" fontId="129" fillId="0" borderId="65" xfId="0" applyNumberFormat="1" applyFont="1" applyBorder="1" applyAlignment="1">
      <alignment horizontal="center"/>
    </xf>
    <xf numFmtId="167" fontId="131" fillId="36" borderId="60" xfId="0" applyNumberFormat="1" applyFont="1" applyFill="1" applyBorder="1" applyAlignment="1">
      <alignment horizontal="center"/>
    </xf>
    <xf numFmtId="167" fontId="129" fillId="0" borderId="69" xfId="0" applyNumberFormat="1" applyFont="1" applyBorder="1" applyAlignment="1">
      <alignment horizontal="center"/>
    </xf>
    <xf numFmtId="167" fontId="129" fillId="0" borderId="68" xfId="0" applyNumberFormat="1" applyFont="1" applyBorder="1" applyAlignment="1">
      <alignment horizontal="center"/>
    </xf>
    <xf numFmtId="167" fontId="132" fillId="76" borderId="65" xfId="0" applyNumberFormat="1" applyFont="1" applyFill="1" applyBorder="1" applyAlignment="1">
      <alignment horizontal="center"/>
    </xf>
    <xf numFmtId="193" fontId="131" fillId="36" borderId="62" xfId="0" applyNumberFormat="1" applyFont="1" applyFill="1" applyBorder="1" applyAlignment="1">
      <alignment vertical="center"/>
    </xf>
    <xf numFmtId="193" fontId="130" fillId="0" borderId="14" xfId="0" applyNumberFormat="1" applyFont="1" applyBorder="1" applyAlignment="1">
      <alignment vertical="center"/>
    </xf>
    <xf numFmtId="193" fontId="129" fillId="0" borderId="17" xfId="0" applyNumberFormat="1" applyFont="1" applyBorder="1" applyAlignment="1">
      <alignment vertical="center"/>
    </xf>
    <xf numFmtId="193" fontId="131" fillId="36" borderId="16" xfId="0" applyNumberFormat="1" applyFont="1" applyFill="1" applyBorder="1" applyAlignment="1">
      <alignment vertical="center"/>
    </xf>
    <xf numFmtId="193" fontId="129" fillId="0" borderId="14" xfId="0" applyNumberFormat="1" applyFont="1" applyBorder="1" applyAlignment="1">
      <alignment vertical="center"/>
    </xf>
    <xf numFmtId="193" fontId="129" fillId="36" borderId="13" xfId="0" applyNumberFormat="1" applyFont="1" applyFill="1" applyBorder="1" applyAlignment="1">
      <alignment vertical="center"/>
    </xf>
    <xf numFmtId="193" fontId="130" fillId="0" borderId="13" xfId="0" applyNumberFormat="1" applyFont="1" applyBorder="1" applyAlignment="1">
      <alignment vertical="center"/>
    </xf>
    <xf numFmtId="193" fontId="129" fillId="0" borderId="13" xfId="0" applyNumberFormat="1" applyFont="1" applyBorder="1" applyAlignment="1">
      <alignment vertical="center"/>
    </xf>
    <xf numFmtId="193" fontId="129" fillId="0" borderId="34" xfId="0" applyNumberFormat="1" applyFont="1" applyBorder="1" applyAlignment="1">
      <alignment vertical="center"/>
    </xf>
    <xf numFmtId="164" fontId="4" fillId="36" borderId="89" xfId="7" applyNumberFormat="1" applyFont="1" applyFill="1" applyBorder="1" applyAlignment="1">
      <alignment horizontal="center" vertical="center" wrapText="1"/>
    </xf>
    <xf numFmtId="164" fontId="4" fillId="36" borderId="89" xfId="7" applyNumberFormat="1" applyFont="1" applyFill="1" applyBorder="1" applyAlignment="1">
      <alignment horizontal="left" vertical="center" wrapText="1"/>
    </xf>
    <xf numFmtId="164" fontId="3" fillId="0" borderId="89" xfId="7" applyNumberFormat="1" applyFont="1" applyFill="1" applyBorder="1" applyAlignment="1">
      <alignment horizontal="right" vertical="center" wrapText="1"/>
    </xf>
    <xf numFmtId="193" fontId="96" fillId="36" borderId="26" xfId="2" applyNumberFormat="1" applyFont="1" applyFill="1" applyBorder="1" applyAlignment="1" applyProtection="1">
      <alignment vertical="top" wrapText="1"/>
    </xf>
    <xf numFmtId="193" fontId="96" fillId="36" borderId="131" xfId="2" applyNumberFormat="1" applyFont="1" applyFill="1" applyBorder="1" applyAlignment="1" applyProtection="1">
      <alignment vertical="top" wrapText="1"/>
      <protection locked="0"/>
    </xf>
    <xf numFmtId="193" fontId="96" fillId="3" borderId="131" xfId="2" applyNumberFormat="1" applyFont="1" applyFill="1" applyBorder="1" applyAlignment="1" applyProtection="1">
      <alignment vertical="top" wrapText="1"/>
      <protection locked="0"/>
    </xf>
    <xf numFmtId="193" fontId="96" fillId="36" borderId="131" xfId="2" applyNumberFormat="1" applyFont="1" applyFill="1" applyBorder="1" applyAlignment="1" applyProtection="1">
      <alignment vertical="top" wrapText="1"/>
    </xf>
    <xf numFmtId="193" fontId="96" fillId="3" borderId="131" xfId="2" applyNumberFormat="1" applyFont="1" applyFill="1" applyBorder="1" applyAlignment="1" applyProtection="1">
      <alignment vertical="top"/>
      <protection locked="0"/>
    </xf>
    <xf numFmtId="193" fontId="96" fillId="36" borderId="131" xfId="2" applyNumberFormat="1" applyFont="1" applyFill="1" applyBorder="1" applyAlignment="1" applyProtection="1">
      <alignment vertical="top"/>
    </xf>
    <xf numFmtId="193" fontId="0" fillId="0" borderId="131" xfId="0" applyNumberFormat="1" applyFill="1" applyBorder="1" applyAlignment="1">
      <alignment horizontal="right" wrapText="1"/>
    </xf>
    <xf numFmtId="193" fontId="0" fillId="36" borderId="131" xfId="0" applyNumberFormat="1" applyFill="1" applyBorder="1" applyAlignment="1">
      <alignment horizontal="right" vertical="center" wrapText="1"/>
    </xf>
    <xf numFmtId="193" fontId="0" fillId="0" borderId="131" xfId="0" applyNumberFormat="1" applyBorder="1" applyAlignment="1">
      <alignment horizontal="right" wrapText="1"/>
    </xf>
    <xf numFmtId="193" fontId="0" fillId="0" borderId="131" xfId="0" applyNumberFormat="1" applyBorder="1" applyAlignment="1">
      <alignment horizontal="right"/>
    </xf>
    <xf numFmtId="193" fontId="0" fillId="36" borderId="20" xfId="0" applyNumberFormat="1" applyFill="1" applyBorder="1" applyAlignment="1">
      <alignment horizontal="right" vertical="center"/>
    </xf>
    <xf numFmtId="167" fontId="99" fillId="0" borderId="130" xfId="0" applyNumberFormat="1" applyFont="1" applyBorder="1" applyAlignment="1">
      <alignment horizontal="center" vertical="center"/>
    </xf>
    <xf numFmtId="167" fontId="3" fillId="0" borderId="131" xfId="0" applyNumberFormat="1" applyFont="1" applyBorder="1" applyAlignment="1">
      <alignment horizontal="center" vertical="center"/>
    </xf>
    <xf numFmtId="167" fontId="3" fillId="0" borderId="130" xfId="0" applyNumberFormat="1" applyFont="1" applyBorder="1" applyAlignment="1">
      <alignment horizontal="center" vertical="center"/>
    </xf>
    <xf numFmtId="0" fontId="2" fillId="0" borderId="132" xfId="0" applyFont="1" applyBorder="1" applyAlignment="1"/>
    <xf numFmtId="0" fontId="2" fillId="0" borderId="133" xfId="0" applyFont="1" applyBorder="1" applyAlignment="1">
      <alignment wrapText="1"/>
    </xf>
    <xf numFmtId="193" fontId="94" fillId="36" borderId="25" xfId="0" applyNumberFormat="1" applyFont="1" applyFill="1" applyBorder="1" applyAlignment="1" applyProtection="1">
      <alignment horizontal="right"/>
    </xf>
    <xf numFmtId="193" fontId="94" fillId="0" borderId="25" xfId="0" applyNumberFormat="1" applyFont="1" applyFill="1" applyBorder="1" applyAlignment="1" applyProtection="1">
      <alignment horizontal="right"/>
    </xf>
    <xf numFmtId="193" fontId="94" fillId="36" borderId="131" xfId="0" applyNumberFormat="1" applyFont="1" applyFill="1" applyBorder="1" applyAlignment="1" applyProtection="1">
      <alignment horizontal="right"/>
    </xf>
    <xf numFmtId="193" fontId="94" fillId="36" borderId="130" xfId="0" applyNumberFormat="1" applyFont="1" applyFill="1" applyBorder="1" applyAlignment="1" applyProtection="1">
      <alignment horizontal="right"/>
    </xf>
    <xf numFmtId="193" fontId="94" fillId="0" borderId="130" xfId="0" applyNumberFormat="1" applyFont="1" applyFill="1" applyBorder="1" applyAlignment="1" applyProtection="1">
      <alignment horizontal="right"/>
    </xf>
    <xf numFmtId="0" fontId="85" fillId="0" borderId="116" xfId="0" applyFont="1" applyBorder="1"/>
    <xf numFmtId="3" fontId="103" fillId="36" borderId="131"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10" fontId="100" fillId="0" borderId="130" xfId="20962" applyNumberFormat="1" applyFont="1" applyFill="1" applyBorder="1" applyAlignment="1">
      <alignment horizontal="left" vertical="center" wrapText="1"/>
    </xf>
    <xf numFmtId="3" fontId="103" fillId="36" borderId="130" xfId="0" applyNumberFormat="1" applyFont="1" applyFill="1" applyBorder="1" applyAlignment="1">
      <alignment vertical="center" wrapText="1"/>
    </xf>
    <xf numFmtId="3" fontId="103" fillId="0" borderId="130" xfId="0" applyNumberFormat="1" applyFont="1" applyBorder="1" applyAlignment="1">
      <alignment vertical="center" wrapText="1"/>
    </xf>
    <xf numFmtId="3" fontId="103" fillId="0" borderId="130" xfId="0" applyNumberFormat="1" applyFont="1" applyFill="1" applyBorder="1" applyAlignment="1">
      <alignment vertical="center" wrapText="1"/>
    </xf>
    <xf numFmtId="3" fontId="103" fillId="36" borderId="133" xfId="0" applyNumberFormat="1" applyFont="1" applyFill="1" applyBorder="1" applyAlignment="1">
      <alignment vertical="center" wrapText="1"/>
    </xf>
    <xf numFmtId="3" fontId="103" fillId="0" borderId="133"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132" xfId="0" applyNumberFormat="1" applyFont="1" applyFill="1" applyBorder="1" applyAlignment="1">
      <alignment vertical="center" wrapText="1"/>
    </xf>
    <xf numFmtId="3" fontId="103" fillId="0" borderId="132" xfId="0" applyNumberFormat="1" applyFont="1" applyBorder="1" applyAlignment="1">
      <alignment vertical="center" wrapText="1"/>
    </xf>
    <xf numFmtId="3" fontId="103" fillId="0" borderId="13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14" fontId="84" fillId="0" borderId="0" xfId="0" applyNumberFormat="1" applyFont="1"/>
    <xf numFmtId="0" fontId="128" fillId="0" borderId="130" xfId="0" applyFont="1" applyBorder="1"/>
    <xf numFmtId="164" fontId="3" fillId="0" borderId="26" xfId="7" applyNumberFormat="1" applyFont="1" applyFill="1" applyBorder="1" applyAlignment="1">
      <alignment horizontal="right" vertical="center" wrapText="1"/>
    </xf>
    <xf numFmtId="194" fontId="105" fillId="0" borderId="101" xfId="20962" applyNumberFormat="1" applyFont="1" applyFill="1" applyBorder="1" applyAlignment="1" applyProtection="1">
      <alignment horizontal="right" vertical="center"/>
      <protection locked="0"/>
    </xf>
    <xf numFmtId="43" fontId="85" fillId="0" borderId="0" xfId="7" applyFont="1" applyFill="1"/>
    <xf numFmtId="0" fontId="2" fillId="0" borderId="19" xfId="0" applyNumberFormat="1" applyFont="1" applyFill="1" applyBorder="1" applyAlignment="1">
      <alignment horizontal="center" vertical="center" wrapText="1"/>
    </xf>
    <xf numFmtId="14" fontId="84" fillId="0" borderId="0" xfId="0" applyNumberFormat="1" applyFont="1" applyAlignment="1">
      <alignment horizontal="left"/>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0" fontId="45" fillId="0" borderId="0" xfId="11" applyFont="1" applyFill="1" applyBorder="1" applyProtection="1"/>
    <xf numFmtId="0" fontId="45" fillId="0" borderId="0" xfId="0" applyFont="1"/>
    <xf numFmtId="14" fontId="86" fillId="0" borderId="0" xfId="0" applyNumberFormat="1" applyFont="1" applyAlignment="1">
      <alignment horizontal="left"/>
    </xf>
    <xf numFmtId="0" fontId="84" fillId="0" borderId="132" xfId="0" applyFont="1" applyBorder="1" applyAlignment="1">
      <alignment horizontal="left"/>
    </xf>
    <xf numFmtId="0" fontId="84" fillId="0" borderId="23" xfId="0" applyFont="1" applyBorder="1" applyAlignment="1">
      <alignment horizontal="left"/>
    </xf>
    <xf numFmtId="0" fontId="113" fillId="0" borderId="117" xfId="0" applyFont="1" applyFill="1" applyBorder="1" applyAlignment="1">
      <alignment horizontal="center" vertical="center" wrapText="1"/>
    </xf>
    <xf numFmtId="0" fontId="45" fillId="0" borderId="0" xfId="11" applyFont="1" applyFill="1" applyBorder="1" applyAlignment="1" applyProtection="1">
      <alignment horizontal="left"/>
    </xf>
    <xf numFmtId="0" fontId="86" fillId="0" borderId="0" xfId="0" applyFont="1" applyAlignment="1">
      <alignment horizontal="left"/>
    </xf>
    <xf numFmtId="9" fontId="84" fillId="0" borderId="23" xfId="0" applyNumberFormat="1" applyFont="1" applyBorder="1" applyAlignment="1">
      <alignment horizontal="left"/>
    </xf>
    <xf numFmtId="0" fontId="2" fillId="0" borderId="0" xfId="0" applyFont="1" applyAlignment="1">
      <alignment horizontal="left"/>
    </xf>
    <xf numFmtId="193" fontId="0" fillId="36" borderId="26" xfId="0" applyNumberFormat="1" applyFill="1" applyBorder="1" applyAlignment="1">
      <alignment horizontal="center" vertical="center" wrapText="1"/>
    </xf>
    <xf numFmtId="164" fontId="121" fillId="0" borderId="116" xfId="7" applyNumberFormat="1" applyFont="1" applyBorder="1"/>
    <xf numFmtId="164" fontId="0" fillId="0" borderId="116" xfId="7" applyNumberFormat="1" applyFont="1" applyBorder="1"/>
    <xf numFmtId="164" fontId="121" fillId="0" borderId="117" xfId="7" applyNumberFormat="1" applyFont="1" applyBorder="1"/>
    <xf numFmtId="164" fontId="0" fillId="0" borderId="117" xfId="7" applyNumberFormat="1" applyFont="1" applyBorder="1"/>
    <xf numFmtId="10" fontId="85" fillId="0" borderId="0" xfId="20962" applyNumberFormat="1" applyFont="1"/>
    <xf numFmtId="0" fontId="2" fillId="0" borderId="0" xfId="0" applyFont="1" applyBorder="1" applyAlignment="1">
      <alignment horizontal="left"/>
    </xf>
    <xf numFmtId="0" fontId="86" fillId="0" borderId="1" xfId="0" applyFont="1" applyBorder="1" applyAlignment="1">
      <alignment horizontal="left" vertical="center"/>
    </xf>
    <xf numFmtId="0" fontId="2" fillId="0" borderId="19" xfId="0" applyFont="1" applyBorder="1" applyAlignment="1">
      <alignment horizontal="left" vertical="center" wrapText="1"/>
    </xf>
    <xf numFmtId="0" fontId="2" fillId="0" borderId="3" xfId="0" applyFont="1" applyBorder="1" applyAlignment="1">
      <alignment horizontal="left" vertical="center" wrapText="1"/>
    </xf>
    <xf numFmtId="0" fontId="2" fillId="0" borderId="99"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Alignment="1">
      <alignment horizontal="left" wrapText="1"/>
    </xf>
    <xf numFmtId="0" fontId="96" fillId="0" borderId="0" xfId="0" applyFont="1" applyAlignment="1">
      <alignment horizontal="left" wrapText="1"/>
    </xf>
    <xf numFmtId="14" fontId="84" fillId="0" borderId="0" xfId="0" applyNumberFormat="1" applyFont="1" applyFill="1" applyAlignment="1">
      <alignment horizontal="left"/>
    </xf>
    <xf numFmtId="0" fontId="113" fillId="0" borderId="0" xfId="0" applyFont="1" applyFill="1" applyAlignment="1">
      <alignment horizontal="left"/>
    </xf>
    <xf numFmtId="0" fontId="116" fillId="0" borderId="116" xfId="0" applyFont="1" applyFill="1" applyBorder="1" applyAlignment="1">
      <alignment horizontal="left"/>
    </xf>
    <xf numFmtId="0" fontId="113" fillId="0" borderId="0" xfId="0" applyFont="1" applyFill="1" applyAlignment="1">
      <alignment horizontal="center"/>
    </xf>
    <xf numFmtId="0" fontId="113" fillId="0" borderId="116" xfId="0" applyFont="1" applyFill="1" applyBorder="1" applyAlignment="1">
      <alignment horizontal="left"/>
    </xf>
    <xf numFmtId="164" fontId="3" fillId="0" borderId="134" xfId="7" applyNumberFormat="1" applyFont="1" applyFill="1" applyBorder="1" applyAlignment="1">
      <alignment vertical="center"/>
    </xf>
    <xf numFmtId="164" fontId="3" fillId="0" borderId="135" xfId="7" applyNumberFormat="1" applyFont="1" applyFill="1" applyBorder="1" applyAlignment="1">
      <alignment vertical="center"/>
    </xf>
    <xf numFmtId="164" fontId="4" fillId="0" borderId="137" xfId="7" applyNumberFormat="1" applyFont="1" applyBorder="1"/>
    <xf numFmtId="164" fontId="4" fillId="0" borderId="136" xfId="7" applyNumberFormat="1" applyFont="1" applyBorder="1"/>
    <xf numFmtId="164" fontId="3" fillId="0" borderId="137" xfId="7" applyNumberFormat="1" applyFont="1" applyBorder="1"/>
    <xf numFmtId="164" fontId="3" fillId="0" borderId="136" xfId="7" applyNumberFormat="1" applyFont="1" applyBorder="1"/>
    <xf numFmtId="169" fontId="9" fillId="37" borderId="137" xfId="20" applyBorder="1"/>
    <xf numFmtId="164" fontId="3" fillId="0" borderId="137" xfId="7" applyNumberFormat="1" applyFont="1" applyBorder="1" applyAlignment="1">
      <alignment vertical="center"/>
    </xf>
    <xf numFmtId="164" fontId="4" fillId="0" borderId="137" xfId="7" applyNumberFormat="1" applyFont="1" applyBorder="1" applyAlignment="1">
      <alignment vertical="center"/>
    </xf>
    <xf numFmtId="195" fontId="4" fillId="0" borderId="136" xfId="7" applyNumberFormat="1" applyFont="1" applyBorder="1"/>
    <xf numFmtId="164" fontId="3" fillId="0" borderId="137" xfId="7" applyNumberFormat="1" applyFont="1" applyFill="1" applyBorder="1"/>
    <xf numFmtId="164" fontId="3" fillId="0" borderId="137" xfId="7" applyNumberFormat="1" applyFont="1" applyFill="1" applyBorder="1" applyAlignment="1">
      <alignment vertical="center"/>
    </xf>
    <xf numFmtId="43" fontId="4" fillId="0" borderId="137" xfId="7" applyNumberFormat="1" applyFont="1" applyBorder="1"/>
    <xf numFmtId="10" fontId="111" fillId="0" borderId="138" xfId="20962" applyNumberFormat="1" applyFont="1" applyBorder="1" applyAlignment="1">
      <alignment horizontal="center" wrapText="1"/>
    </xf>
    <xf numFmtId="164" fontId="116" fillId="0" borderId="137" xfId="7" applyNumberFormat="1" applyFont="1" applyBorder="1"/>
    <xf numFmtId="164" fontId="113" fillId="0" borderId="137" xfId="7" applyNumberFormat="1" applyFont="1" applyBorder="1"/>
    <xf numFmtId="164" fontId="113" fillId="0" borderId="137" xfId="7" applyNumberFormat="1" applyFont="1" applyFill="1" applyBorder="1"/>
    <xf numFmtId="166" fontId="112" fillId="36" borderId="137" xfId="20965" applyFont="1" applyFill="1" applyBorder="1" applyAlignment="1">
      <alignment horizontal="center"/>
    </xf>
    <xf numFmtId="166" fontId="112" fillId="36" borderId="137" xfId="20965" applyNumberFormat="1" applyFont="1" applyFill="1" applyBorder="1" applyAlignment="1">
      <alignment horizontal="center"/>
    </xf>
    <xf numFmtId="164" fontId="113" fillId="0" borderId="137" xfId="7" applyNumberFormat="1" applyFont="1" applyBorder="1" applyAlignment="1">
      <alignment horizontal="center"/>
    </xf>
    <xf numFmtId="164" fontId="116" fillId="0" borderId="137" xfId="7" applyNumberFormat="1" applyFont="1" applyBorder="1" applyAlignment="1">
      <alignment horizontal="center"/>
    </xf>
    <xf numFmtId="164" fontId="116" fillId="0" borderId="7" xfId="7" applyNumberFormat="1" applyFont="1" applyBorder="1"/>
    <xf numFmtId="164" fontId="113" fillId="0" borderId="137" xfId="7" applyNumberFormat="1" applyFont="1" applyBorder="1" applyAlignment="1">
      <alignment horizontal="left" indent="1"/>
    </xf>
    <xf numFmtId="164" fontId="113" fillId="0" borderId="137" xfId="7" applyNumberFormat="1" applyFont="1" applyBorder="1" applyAlignment="1">
      <alignment horizontal="left" indent="2"/>
    </xf>
    <xf numFmtId="164" fontId="113" fillId="0" borderId="137" xfId="7" applyNumberFormat="1" applyFont="1" applyFill="1" applyBorder="1" applyAlignment="1">
      <alignment horizontal="left" indent="3"/>
    </xf>
    <xf numFmtId="164" fontId="113" fillId="0" borderId="137" xfId="7" applyNumberFormat="1" applyFont="1" applyFill="1" applyBorder="1" applyAlignment="1">
      <alignment horizontal="left" indent="1"/>
    </xf>
    <xf numFmtId="164" fontId="113" fillId="81" borderId="137" xfId="7" applyNumberFormat="1" applyFont="1" applyFill="1" applyBorder="1"/>
    <xf numFmtId="164" fontId="113" fillId="0" borderId="137" xfId="7" applyNumberFormat="1" applyFont="1" applyFill="1" applyBorder="1" applyAlignment="1">
      <alignment horizontal="left" vertical="top" wrapText="1" indent="2"/>
    </xf>
    <xf numFmtId="164" fontId="113" fillId="0" borderId="137" xfId="7" applyNumberFormat="1" applyFont="1" applyFill="1" applyBorder="1" applyAlignment="1">
      <alignment horizontal="left" wrapText="1" indent="3"/>
    </xf>
    <xf numFmtId="164" fontId="113" fillId="0" borderId="137" xfId="7" applyNumberFormat="1" applyFont="1" applyFill="1" applyBorder="1" applyAlignment="1">
      <alignment horizontal="left" wrapText="1" indent="2"/>
    </xf>
    <xf numFmtId="164" fontId="113" fillId="0" borderId="137" xfId="7" applyNumberFormat="1" applyFont="1" applyFill="1" applyBorder="1" applyAlignment="1">
      <alignment horizontal="left" wrapText="1" indent="1"/>
    </xf>
    <xf numFmtId="164" fontId="112" fillId="0" borderId="137" xfId="7" applyNumberFormat="1" applyFont="1" applyFill="1" applyBorder="1" applyAlignment="1">
      <alignment horizontal="left" vertical="center" wrapText="1"/>
    </xf>
    <xf numFmtId="164" fontId="113" fillId="0" borderId="137" xfId="7" applyNumberFormat="1" applyFont="1" applyBorder="1" applyAlignment="1">
      <alignment horizontal="center" vertical="center" wrapText="1"/>
    </xf>
    <xf numFmtId="0" fontId="113" fillId="0" borderId="137" xfId="0" applyFont="1" applyBorder="1"/>
    <xf numFmtId="164" fontId="113" fillId="0" borderId="137" xfId="7" applyNumberFormat="1" applyFont="1" applyBorder="1" applyAlignment="1">
      <alignment horizontal="center" vertical="center"/>
    </xf>
    <xf numFmtId="0" fontId="112" fillId="0" borderId="137" xfId="0" applyNumberFormat="1" applyFont="1" applyFill="1" applyBorder="1" applyAlignment="1">
      <alignment horizontal="left" vertical="center" wrapText="1"/>
    </xf>
    <xf numFmtId="0" fontId="113" fillId="0" borderId="137" xfId="0" applyFont="1" applyBorder="1" applyAlignment="1">
      <alignment horizontal="center" vertical="center"/>
    </xf>
    <xf numFmtId="164" fontId="115" fillId="0" borderId="137" xfId="0" applyNumberFormat="1" applyFont="1" applyFill="1" applyBorder="1" applyAlignment="1">
      <alignment horizontal="left" vertical="center" wrapText="1"/>
    </xf>
    <xf numFmtId="0" fontId="112" fillId="0" borderId="0" xfId="11" applyFont="1" applyFill="1" applyBorder="1" applyAlignment="1" applyProtection="1">
      <alignment horizontal="left"/>
    </xf>
    <xf numFmtId="0" fontId="113" fillId="0" borderId="116" xfId="0" applyFont="1" applyFill="1" applyBorder="1" applyAlignment="1">
      <alignment horizontal="center" vertical="center" wrapText="1"/>
    </xf>
    <xf numFmtId="0" fontId="116" fillId="0" borderId="116" xfId="0" applyFont="1" applyFill="1" applyBorder="1" applyAlignment="1">
      <alignment horizontal="center" vertical="center" wrapText="1"/>
    </xf>
    <xf numFmtId="169" fontId="9" fillId="37" borderId="0" xfId="20" applyBorder="1" applyAlignment="1">
      <alignment horizontal="center"/>
    </xf>
    <xf numFmtId="164" fontId="3" fillId="0" borderId="93" xfId="7" applyNumberFormat="1" applyFont="1" applyFill="1" applyBorder="1" applyAlignment="1">
      <alignment horizontal="center" vertical="center"/>
    </xf>
    <xf numFmtId="164" fontId="3" fillId="0" borderId="71" xfId="7" applyNumberFormat="1" applyFont="1" applyFill="1" applyBorder="1" applyAlignment="1">
      <alignment horizontal="center" vertical="center"/>
    </xf>
    <xf numFmtId="0" fontId="3" fillId="3" borderId="119" xfId="0" applyFont="1" applyFill="1" applyBorder="1" applyAlignment="1">
      <alignment horizontal="center" vertical="center"/>
    </xf>
    <xf numFmtId="164" fontId="3" fillId="3" borderId="119" xfId="7" applyNumberFormat="1" applyFont="1" applyFill="1" applyBorder="1" applyAlignment="1">
      <alignment horizontal="center" vertical="center"/>
    </xf>
    <xf numFmtId="164" fontId="3" fillId="3" borderId="132" xfId="7" applyNumberFormat="1" applyFont="1" applyFill="1" applyBorder="1" applyAlignment="1">
      <alignment horizontal="center" vertical="center"/>
    </xf>
    <xf numFmtId="164" fontId="3" fillId="0" borderId="137" xfId="7" applyNumberFormat="1" applyFont="1" applyFill="1" applyBorder="1" applyAlignment="1">
      <alignment horizontal="center" vertical="center"/>
    </xf>
    <xf numFmtId="164" fontId="3" fillId="0" borderId="133" xfId="7" applyNumberFormat="1" applyFont="1" applyFill="1" applyBorder="1" applyAlignment="1">
      <alignment horizontal="center" vertical="center"/>
    </xf>
    <xf numFmtId="164" fontId="3" fillId="0" borderId="136" xfId="7" applyNumberFormat="1" applyFont="1" applyFill="1" applyBorder="1" applyAlignment="1">
      <alignment horizontal="center" vertical="center"/>
    </xf>
    <xf numFmtId="164" fontId="3" fillId="0" borderId="139" xfId="7" applyNumberFormat="1" applyFont="1" applyFill="1" applyBorder="1" applyAlignment="1">
      <alignment horizontal="center" vertical="center"/>
    </xf>
    <xf numFmtId="164" fontId="3" fillId="0" borderId="140" xfId="7" applyNumberFormat="1" applyFont="1" applyFill="1" applyBorder="1" applyAlignment="1">
      <alignment horizontal="center" vertical="center"/>
    </xf>
    <xf numFmtId="164" fontId="3" fillId="0" borderId="141" xfId="7" applyNumberFormat="1" applyFont="1" applyFill="1" applyBorder="1" applyAlignment="1">
      <alignment horizontal="center" vertical="center"/>
    </xf>
    <xf numFmtId="169" fontId="9" fillId="37" borderId="140" xfId="20" applyBorder="1"/>
    <xf numFmtId="169" fontId="9" fillId="37" borderId="145" xfId="20" applyBorder="1"/>
    <xf numFmtId="169" fontId="9" fillId="37" borderId="146" xfId="20" applyBorder="1"/>
    <xf numFmtId="10" fontId="3" fillId="0" borderId="137" xfId="20962" applyNumberFormat="1" applyFont="1" applyFill="1" applyBorder="1" applyAlignment="1">
      <alignment vertical="center"/>
    </xf>
    <xf numFmtId="164" fontId="116" fillId="0" borderId="137" xfId="7" applyNumberFormat="1" applyFont="1" applyFill="1" applyBorder="1"/>
    <xf numFmtId="164" fontId="116" fillId="0" borderId="137" xfId="0" applyNumberFormat="1" applyFont="1" applyFill="1" applyBorder="1"/>
    <xf numFmtId="0" fontId="116" fillId="0" borderId="137" xfId="0" applyFont="1" applyFill="1" applyBorder="1"/>
    <xf numFmtId="0" fontId="113" fillId="0" borderId="137" xfId="0" applyFont="1" applyFill="1" applyBorder="1" applyAlignment="1">
      <alignment horizontal="left" indent="1"/>
    </xf>
    <xf numFmtId="0" fontId="113" fillId="0" borderId="137" xfId="0" applyFont="1" applyFill="1" applyBorder="1"/>
    <xf numFmtId="0" fontId="113" fillId="80" borderId="137" xfId="0" applyFont="1" applyFill="1" applyBorder="1"/>
    <xf numFmtId="43" fontId="113" fillId="0" borderId="137" xfId="7" applyFont="1" applyFill="1" applyBorder="1" applyAlignment="1">
      <alignment horizontal="left" indent="1"/>
    </xf>
    <xf numFmtId="0" fontId="45" fillId="0" borderId="0" xfId="0" applyFont="1" applyAlignment="1">
      <alignment horizontal="left"/>
    </xf>
    <xf numFmtId="14" fontId="45" fillId="0" borderId="0" xfId="0" applyNumberFormat="1" applyFont="1" applyAlignment="1">
      <alignment horizontal="left"/>
    </xf>
    <xf numFmtId="167" fontId="84" fillId="0" borderId="3" xfId="0" applyNumberFormat="1" applyFont="1" applyBorder="1" applyAlignment="1">
      <alignment horizontal="center"/>
    </xf>
    <xf numFmtId="167" fontId="84" fillId="36" borderId="25" xfId="0" applyNumberFormat="1" applyFont="1" applyFill="1" applyBorder="1" applyAlignment="1">
      <alignment horizontal="center"/>
    </xf>
    <xf numFmtId="10" fontId="84" fillId="0" borderId="0" xfId="20962" applyNumberFormat="1" applyFont="1"/>
    <xf numFmtId="193" fontId="3" fillId="0" borderId="130" xfId="0" applyNumberFormat="1" applyFont="1" applyBorder="1" applyAlignment="1">
      <alignment horizontal="center"/>
    </xf>
    <xf numFmtId="193" fontId="3" fillId="0" borderId="130" xfId="0" applyNumberFormat="1" applyFont="1" applyFill="1" applyBorder="1" applyAlignment="1">
      <alignment horizontal="center"/>
    </xf>
    <xf numFmtId="193" fontId="3" fillId="0" borderId="133" xfId="0" applyNumberFormat="1" applyFont="1" applyBorder="1" applyAlignment="1">
      <alignment horizontal="center"/>
    </xf>
    <xf numFmtId="9" fontId="3" fillId="0" borderId="131" xfId="20962" applyFont="1" applyBorder="1" applyAlignment="1">
      <alignment horizontal="center"/>
    </xf>
    <xf numFmtId="193" fontId="3" fillId="0" borderId="133" xfId="0" applyNumberFormat="1" applyFont="1" applyFill="1" applyBorder="1" applyAlignment="1">
      <alignment horizontal="center"/>
    </xf>
    <xf numFmtId="193" fontId="3" fillId="36" borderId="25" xfId="0" applyNumberFormat="1" applyFont="1" applyFill="1" applyBorder="1" applyAlignment="1">
      <alignment horizontal="center"/>
    </xf>
    <xf numFmtId="9" fontId="3" fillId="36" borderId="26" xfId="20962" applyFont="1" applyFill="1" applyBorder="1" applyAlignment="1">
      <alignment horizontal="center"/>
    </xf>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center"/>
    </xf>
    <xf numFmtId="0" fontId="4" fillId="0" borderId="0" xfId="0" applyFont="1" applyAlignment="1">
      <alignment horizontal="left"/>
    </xf>
    <xf numFmtId="164" fontId="113" fillId="0" borderId="0" xfId="0" applyNumberFormat="1" applyFont="1" applyFill="1"/>
    <xf numFmtId="0" fontId="115" fillId="0" borderId="0" xfId="11" applyFont="1" applyFill="1" applyBorder="1" applyAlignment="1" applyProtection="1">
      <alignment horizontal="left"/>
    </xf>
    <xf numFmtId="43" fontId="113" fillId="82" borderId="137" xfId="7" applyFont="1" applyFill="1" applyBorder="1" applyAlignment="1">
      <alignment horizontal="center"/>
    </xf>
    <xf numFmtId="164" fontId="116" fillId="82" borderId="137" xfId="7" applyNumberFormat="1" applyFont="1" applyFill="1" applyBorder="1" applyAlignment="1">
      <alignment horizontal="center"/>
    </xf>
    <xf numFmtId="43" fontId="116" fillId="0" borderId="0" xfId="0" applyNumberFormat="1" applyFont="1" applyFill="1"/>
    <xf numFmtId="14" fontId="86" fillId="0" borderId="0" xfId="0" applyNumberFormat="1" applyFont="1" applyFill="1" applyAlignment="1">
      <alignment horizontal="left"/>
    </xf>
    <xf numFmtId="0" fontId="113" fillId="79" borderId="116" xfId="0" applyFont="1" applyFill="1" applyBorder="1" applyAlignment="1">
      <alignment horizontal="center"/>
    </xf>
    <xf numFmtId="0" fontId="116" fillId="79" borderId="116" xfId="0" applyFont="1" applyFill="1" applyBorder="1" applyAlignment="1">
      <alignment horizontal="center"/>
    </xf>
    <xf numFmtId="0" fontId="114" fillId="0" borderId="0" xfId="11" applyFont="1" applyFill="1" applyBorder="1" applyAlignment="1" applyProtection="1">
      <alignment horizontal="left"/>
    </xf>
    <xf numFmtId="0" fontId="116" fillId="0" borderId="0" xfId="0" applyFont="1" applyFill="1" applyAlignment="1">
      <alignment horizontal="left"/>
    </xf>
    <xf numFmtId="0" fontId="113" fillId="0" borderId="117" xfId="0" applyFont="1" applyFill="1" applyBorder="1" applyAlignment="1">
      <alignment horizontal="center" vertical="center" wrapText="1"/>
    </xf>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7"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80" xfId="1" applyNumberFormat="1" applyFont="1" applyFill="1" applyBorder="1" applyAlignment="1" applyProtection="1">
      <alignment horizontal="center" vertical="center" wrapText="1"/>
      <protection locked="0"/>
    </xf>
    <xf numFmtId="164"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14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43" xfId="0" applyFont="1" applyFill="1" applyBorder="1" applyAlignment="1">
      <alignment horizontal="center" vertical="center" wrapText="1"/>
    </xf>
    <xf numFmtId="0" fontId="3" fillId="0" borderId="144" xfId="0" applyFont="1" applyFill="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center" vertical="center" wrapText="1"/>
    </xf>
    <xf numFmtId="0" fontId="4" fillId="0" borderId="89" xfId="0" applyFont="1" applyBorder="1" applyAlignment="1">
      <alignment horizontal="center" vertical="center" wrapText="1"/>
    </xf>
    <xf numFmtId="0" fontId="115" fillId="0" borderId="106"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5" xfId="0" applyNumberFormat="1" applyFont="1" applyFill="1" applyBorder="1" applyAlignment="1">
      <alignment horizontal="left" vertical="center" wrapText="1"/>
    </xf>
    <xf numFmtId="0" fontId="116" fillId="0" borderId="108"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3"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20" fillId="0" borderId="116" xfId="0" applyFont="1" applyFill="1" applyBorder="1" applyAlignment="1">
      <alignment horizontal="center" vertical="center"/>
    </xf>
    <xf numFmtId="0" fontId="120" fillId="0" borderId="10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16"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08" xfId="0" applyFont="1" applyFill="1" applyBorder="1" applyAlignment="1">
      <alignment horizontal="center" vertical="top" wrapText="1"/>
    </xf>
    <xf numFmtId="0" fontId="116" fillId="0" borderId="110"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18" xfId="0" applyFont="1" applyFill="1" applyBorder="1" applyAlignment="1">
      <alignment horizontal="center" vertical="center"/>
    </xf>
    <xf numFmtId="0" fontId="113" fillId="0" borderId="119"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08"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110"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120" xfId="0" applyFont="1" applyFill="1" applyBorder="1" applyAlignment="1">
      <alignment horizontal="center" vertical="top" wrapText="1"/>
    </xf>
    <xf numFmtId="0" fontId="113" fillId="0" borderId="117"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1" xfId="0" applyNumberFormat="1" applyFont="1" applyFill="1" applyBorder="1" applyAlignment="1">
      <alignment horizontal="left" vertical="top" wrapText="1"/>
    </xf>
    <xf numFmtId="0" fontId="115" fillId="0" borderId="122" xfId="0" applyNumberFormat="1" applyFont="1" applyFill="1" applyBorder="1" applyAlignment="1">
      <alignment horizontal="left" vertical="top" wrapText="1"/>
    </xf>
    <xf numFmtId="0" fontId="121" fillId="0" borderId="117" xfId="0" applyFont="1" applyBorder="1" applyAlignment="1">
      <alignment horizontal="center" vertical="center" wrapText="1"/>
    </xf>
    <xf numFmtId="0" fontId="121" fillId="0" borderId="108" xfId="0" applyFont="1" applyBorder="1" applyAlignment="1">
      <alignment horizontal="center" vertical="center" wrapText="1"/>
    </xf>
    <xf numFmtId="0" fontId="122" fillId="0" borderId="116" xfId="0" applyFont="1" applyBorder="1" applyAlignment="1">
      <alignment horizontal="center" vertical="center" wrapText="1"/>
    </xf>
    <xf numFmtId="0" fontId="0" fillId="0" borderId="0" xfId="0" applyAlignment="1">
      <alignment horizontal="center"/>
    </xf>
    <xf numFmtId="10" fontId="0" fillId="0" borderId="116" xfId="20962" applyNumberFormat="1" applyFont="1" applyBorder="1" applyAlignment="1">
      <alignment horizontal="center"/>
    </xf>
    <xf numFmtId="164" fontId="0" fillId="0" borderId="116" xfId="7" applyNumberFormat="1" applyFont="1" applyBorder="1" applyAlignment="1">
      <alignment horizontal="center"/>
    </xf>
    <xf numFmtId="10" fontId="0" fillId="0" borderId="117" xfId="20962" applyNumberFormat="1" applyFont="1" applyBorder="1" applyAlignment="1">
      <alignment horizontal="center"/>
    </xf>
    <xf numFmtId="164" fontId="0" fillId="0" borderId="117" xfId="7" applyNumberFormat="1" applyFont="1" applyBorder="1" applyAlignment="1">
      <alignment horizontal="center"/>
    </xf>
    <xf numFmtId="49" fontId="113" fillId="0" borderId="116" xfId="0" applyNumberFormat="1" applyFont="1" applyFill="1" applyBorder="1" applyAlignment="1">
      <alignment horizontal="center"/>
    </xf>
    <xf numFmtId="0" fontId="113" fillId="0" borderId="116" xfId="0" applyNumberFormat="1" applyFont="1" applyFill="1" applyBorder="1" applyAlignment="1">
      <alignment horizontal="center"/>
    </xf>
    <xf numFmtId="49" fontId="113" fillId="0" borderId="116" xfId="0" applyNumberFormat="1" applyFont="1" applyFill="1" applyBorder="1" applyAlignment="1">
      <alignment horizontal="center" wrapText="1"/>
    </xf>
    <xf numFmtId="0" fontId="113" fillId="0" borderId="116" xfId="0" applyNumberFormat="1" applyFont="1" applyFill="1" applyBorder="1" applyAlignment="1">
      <alignment horizontal="center" wrapText="1"/>
    </xf>
    <xf numFmtId="0" fontId="111" fillId="0" borderId="116" xfId="0" applyFont="1" applyFill="1" applyBorder="1" applyAlignment="1">
      <alignment horizontal="left" indent="2"/>
    </xf>
    <xf numFmtId="164" fontId="111" fillId="0" borderId="116" xfId="7" applyNumberFormat="1" applyFont="1" applyBorder="1"/>
    <xf numFmtId="0" fontId="111" fillId="0" borderId="0" xfId="0" applyFont="1"/>
    <xf numFmtId="164" fontId="133" fillId="0" borderId="116" xfId="7" applyNumberFormat="1" applyFont="1" applyBorder="1"/>
    <xf numFmtId="164" fontId="121" fillId="0" borderId="116" xfId="7" applyNumberFormat="1" applyFont="1" applyBorder="1" applyAlignment="1">
      <alignment horizontal="center"/>
    </xf>
    <xf numFmtId="164" fontId="121" fillId="0" borderId="117" xfId="7" applyNumberFormat="1" applyFont="1" applyBorder="1" applyAlignment="1">
      <alignment horizontal="center"/>
    </xf>
    <xf numFmtId="164" fontId="133" fillId="0" borderId="116" xfId="7" applyNumberFormat="1" applyFont="1" applyBorder="1" applyAlignment="1">
      <alignment horizontal="center"/>
    </xf>
    <xf numFmtId="10" fontId="111" fillId="0" borderId="116" xfId="20962" applyNumberFormat="1" applyFont="1" applyBorder="1" applyAlignment="1">
      <alignment horizontal="center"/>
    </xf>
    <xf numFmtId="164" fontId="111" fillId="0" borderId="116" xfId="7" applyNumberFormat="1" applyFont="1" applyBorder="1" applyAlignment="1">
      <alignment horizontal="center"/>
    </xf>
    <xf numFmtId="0" fontId="121" fillId="0" borderId="116" xfId="0" applyFont="1" applyBorder="1" applyAlignment="1">
      <alignment horizontal="center" vertical="center"/>
    </xf>
    <xf numFmtId="0" fontId="0" fillId="0" borderId="7" xfId="0" applyFont="1" applyBorder="1" applyAlignment="1">
      <alignment horizontal="center"/>
    </xf>
    <xf numFmtId="0" fontId="0" fillId="0" borderId="7" xfId="0" applyFont="1" applyBorder="1"/>
  </cellXfs>
  <cellStyles count="21414">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0967"/>
    <cellStyle name="Calculation 2 10 3" xfId="724"/>
    <cellStyle name="Calculation 2 10 3 2" xfId="20968"/>
    <cellStyle name="Calculation 2 10 4" xfId="725"/>
    <cellStyle name="Calculation 2 10 4 2" xfId="20969"/>
    <cellStyle name="Calculation 2 10 5" xfId="726"/>
    <cellStyle name="Calculation 2 10 5 2" xfId="20970"/>
    <cellStyle name="Calculation 2 11" xfId="727"/>
    <cellStyle name="Calculation 2 11 2" xfId="728"/>
    <cellStyle name="Calculation 2 11 2 2" xfId="20972"/>
    <cellStyle name="Calculation 2 11 3" xfId="729"/>
    <cellStyle name="Calculation 2 11 3 2" xfId="20973"/>
    <cellStyle name="Calculation 2 11 4" xfId="730"/>
    <cellStyle name="Calculation 2 11 4 2" xfId="20974"/>
    <cellStyle name="Calculation 2 11 5" xfId="731"/>
    <cellStyle name="Calculation 2 11 5 2" xfId="20975"/>
    <cellStyle name="Calculation 2 11 6" xfId="20971"/>
    <cellStyle name="Calculation 2 12" xfId="732"/>
    <cellStyle name="Calculation 2 12 2" xfId="733"/>
    <cellStyle name="Calculation 2 12 2 2" xfId="20977"/>
    <cellStyle name="Calculation 2 12 3" xfId="734"/>
    <cellStyle name="Calculation 2 12 3 2" xfId="20978"/>
    <cellStyle name="Calculation 2 12 4" xfId="735"/>
    <cellStyle name="Calculation 2 12 4 2" xfId="20979"/>
    <cellStyle name="Calculation 2 12 5" xfId="736"/>
    <cellStyle name="Calculation 2 12 5 2" xfId="20980"/>
    <cellStyle name="Calculation 2 12 6" xfId="20976"/>
    <cellStyle name="Calculation 2 13" xfId="737"/>
    <cellStyle name="Calculation 2 13 2" xfId="738"/>
    <cellStyle name="Calculation 2 13 2 2" xfId="20982"/>
    <cellStyle name="Calculation 2 13 3" xfId="739"/>
    <cellStyle name="Calculation 2 13 3 2" xfId="20983"/>
    <cellStyle name="Calculation 2 13 4" xfId="740"/>
    <cellStyle name="Calculation 2 13 4 2" xfId="20984"/>
    <cellStyle name="Calculation 2 13 5" xfId="20981"/>
    <cellStyle name="Calculation 2 14" xfId="741"/>
    <cellStyle name="Calculation 2 14 2" xfId="20985"/>
    <cellStyle name="Calculation 2 15" xfId="742"/>
    <cellStyle name="Calculation 2 15 2" xfId="20986"/>
    <cellStyle name="Calculation 2 16" xfId="743"/>
    <cellStyle name="Calculation 2 16 2" xfId="20987"/>
    <cellStyle name="Calculation 2 17" xfId="20966"/>
    <cellStyle name="Calculation 2 2" xfId="744"/>
    <cellStyle name="Calculation 2 2 10" xfId="20988"/>
    <cellStyle name="Calculation 2 2 2" xfId="745"/>
    <cellStyle name="Calculation 2 2 2 2" xfId="746"/>
    <cellStyle name="Calculation 2 2 2 2 2" xfId="20990"/>
    <cellStyle name="Calculation 2 2 2 3" xfId="747"/>
    <cellStyle name="Calculation 2 2 2 3 2" xfId="20991"/>
    <cellStyle name="Calculation 2 2 2 4" xfId="748"/>
    <cellStyle name="Calculation 2 2 2 4 2" xfId="20992"/>
    <cellStyle name="Calculation 2 2 2 5" xfId="20989"/>
    <cellStyle name="Calculation 2 2 3" xfId="749"/>
    <cellStyle name="Calculation 2 2 3 2" xfId="750"/>
    <cellStyle name="Calculation 2 2 3 2 2" xfId="20994"/>
    <cellStyle name="Calculation 2 2 3 3" xfId="751"/>
    <cellStyle name="Calculation 2 2 3 3 2" xfId="20995"/>
    <cellStyle name="Calculation 2 2 3 4" xfId="752"/>
    <cellStyle name="Calculation 2 2 3 4 2" xfId="20996"/>
    <cellStyle name="Calculation 2 2 3 5" xfId="20993"/>
    <cellStyle name="Calculation 2 2 4" xfId="753"/>
    <cellStyle name="Calculation 2 2 4 2" xfId="754"/>
    <cellStyle name="Calculation 2 2 4 2 2" xfId="20998"/>
    <cellStyle name="Calculation 2 2 4 3" xfId="755"/>
    <cellStyle name="Calculation 2 2 4 3 2" xfId="20999"/>
    <cellStyle name="Calculation 2 2 4 4" xfId="756"/>
    <cellStyle name="Calculation 2 2 4 4 2" xfId="21000"/>
    <cellStyle name="Calculation 2 2 4 5" xfId="20997"/>
    <cellStyle name="Calculation 2 2 5" xfId="757"/>
    <cellStyle name="Calculation 2 2 5 2" xfId="758"/>
    <cellStyle name="Calculation 2 2 5 2 2" xfId="21002"/>
    <cellStyle name="Calculation 2 2 5 3" xfId="759"/>
    <cellStyle name="Calculation 2 2 5 3 2" xfId="21003"/>
    <cellStyle name="Calculation 2 2 5 4" xfId="760"/>
    <cellStyle name="Calculation 2 2 5 4 2" xfId="21004"/>
    <cellStyle name="Calculation 2 2 5 5" xfId="21001"/>
    <cellStyle name="Calculation 2 2 6" xfId="761"/>
    <cellStyle name="Calculation 2 2 6 2" xfId="21005"/>
    <cellStyle name="Calculation 2 2 7" xfId="762"/>
    <cellStyle name="Calculation 2 2 7 2" xfId="21006"/>
    <cellStyle name="Calculation 2 2 8" xfId="763"/>
    <cellStyle name="Calculation 2 2 8 2" xfId="21007"/>
    <cellStyle name="Calculation 2 2 9" xfId="764"/>
    <cellStyle name="Calculation 2 2 9 2" xfId="21008"/>
    <cellStyle name="Calculation 2 3" xfId="765"/>
    <cellStyle name="Calculation 2 3 2" xfId="766"/>
    <cellStyle name="Calculation 2 3 2 2" xfId="21009"/>
    <cellStyle name="Calculation 2 3 3" xfId="767"/>
    <cellStyle name="Calculation 2 3 3 2" xfId="21010"/>
    <cellStyle name="Calculation 2 3 4" xfId="768"/>
    <cellStyle name="Calculation 2 3 4 2" xfId="21011"/>
    <cellStyle name="Calculation 2 3 5" xfId="769"/>
    <cellStyle name="Calculation 2 3 5 2" xfId="21012"/>
    <cellStyle name="Calculation 2 4" xfId="770"/>
    <cellStyle name="Calculation 2 4 2" xfId="771"/>
    <cellStyle name="Calculation 2 4 2 2" xfId="21013"/>
    <cellStyle name="Calculation 2 4 3" xfId="772"/>
    <cellStyle name="Calculation 2 4 3 2" xfId="21014"/>
    <cellStyle name="Calculation 2 4 4" xfId="773"/>
    <cellStyle name="Calculation 2 4 4 2" xfId="21015"/>
    <cellStyle name="Calculation 2 4 5" xfId="774"/>
    <cellStyle name="Calculation 2 4 5 2" xfId="21016"/>
    <cellStyle name="Calculation 2 5" xfId="775"/>
    <cellStyle name="Calculation 2 5 2" xfId="776"/>
    <cellStyle name="Calculation 2 5 2 2" xfId="21017"/>
    <cellStyle name="Calculation 2 5 3" xfId="777"/>
    <cellStyle name="Calculation 2 5 3 2" xfId="21018"/>
    <cellStyle name="Calculation 2 5 4" xfId="778"/>
    <cellStyle name="Calculation 2 5 4 2" xfId="21019"/>
    <cellStyle name="Calculation 2 5 5" xfId="779"/>
    <cellStyle name="Calculation 2 5 5 2" xfId="21020"/>
    <cellStyle name="Calculation 2 6" xfId="780"/>
    <cellStyle name="Calculation 2 6 2" xfId="781"/>
    <cellStyle name="Calculation 2 6 2 2" xfId="21021"/>
    <cellStyle name="Calculation 2 6 3" xfId="782"/>
    <cellStyle name="Calculation 2 6 3 2" xfId="21022"/>
    <cellStyle name="Calculation 2 6 4" xfId="783"/>
    <cellStyle name="Calculation 2 6 4 2" xfId="21023"/>
    <cellStyle name="Calculation 2 6 5" xfId="784"/>
    <cellStyle name="Calculation 2 6 5 2" xfId="21024"/>
    <cellStyle name="Calculation 2 7" xfId="785"/>
    <cellStyle name="Calculation 2 7 2" xfId="786"/>
    <cellStyle name="Calculation 2 7 2 2" xfId="21025"/>
    <cellStyle name="Calculation 2 7 3" xfId="787"/>
    <cellStyle name="Calculation 2 7 3 2" xfId="21026"/>
    <cellStyle name="Calculation 2 7 4" xfId="788"/>
    <cellStyle name="Calculation 2 7 4 2" xfId="21027"/>
    <cellStyle name="Calculation 2 7 5" xfId="789"/>
    <cellStyle name="Calculation 2 7 5 2" xfId="21028"/>
    <cellStyle name="Calculation 2 8" xfId="790"/>
    <cellStyle name="Calculation 2 8 2" xfId="791"/>
    <cellStyle name="Calculation 2 8 2 2" xfId="21029"/>
    <cellStyle name="Calculation 2 8 3" xfId="792"/>
    <cellStyle name="Calculation 2 8 3 2" xfId="21030"/>
    <cellStyle name="Calculation 2 8 4" xfId="793"/>
    <cellStyle name="Calculation 2 8 4 2" xfId="21031"/>
    <cellStyle name="Calculation 2 8 5" xfId="794"/>
    <cellStyle name="Calculation 2 8 5 2" xfId="21032"/>
    <cellStyle name="Calculation 2 9" xfId="795"/>
    <cellStyle name="Calculation 2 9 2" xfId="796"/>
    <cellStyle name="Calculation 2 9 2 2" xfId="21033"/>
    <cellStyle name="Calculation 2 9 3" xfId="797"/>
    <cellStyle name="Calculation 2 9 3 2" xfId="21034"/>
    <cellStyle name="Calculation 2 9 4" xfId="798"/>
    <cellStyle name="Calculation 2 9 4 2" xfId="21035"/>
    <cellStyle name="Calculation 2 9 5" xfId="799"/>
    <cellStyle name="Calculation 2 9 5 2" xfId="21036"/>
    <cellStyle name="Calculation 3" xfId="800"/>
    <cellStyle name="Calculation 3 2" xfId="801"/>
    <cellStyle name="Calculation 3 2 2" xfId="21038"/>
    <cellStyle name="Calculation 3 3" xfId="802"/>
    <cellStyle name="Calculation 3 3 2" xfId="21039"/>
    <cellStyle name="Calculation 3 4" xfId="21037"/>
    <cellStyle name="Calculation 4" xfId="803"/>
    <cellStyle name="Calculation 4 2" xfId="804"/>
    <cellStyle name="Calculation 4 2 2" xfId="21041"/>
    <cellStyle name="Calculation 4 3" xfId="805"/>
    <cellStyle name="Calculation 4 3 2" xfId="21042"/>
    <cellStyle name="Calculation 4 4" xfId="21040"/>
    <cellStyle name="Calculation 5" xfId="806"/>
    <cellStyle name="Calculation 5 2" xfId="807"/>
    <cellStyle name="Calculation 5 2 2" xfId="21044"/>
    <cellStyle name="Calculation 5 3" xfId="808"/>
    <cellStyle name="Calculation 5 3 2" xfId="21045"/>
    <cellStyle name="Calculation 5 4" xfId="21043"/>
    <cellStyle name="Calculation 6" xfId="809"/>
    <cellStyle name="Calculation 6 2" xfId="810"/>
    <cellStyle name="Calculation 6 2 2" xfId="21047"/>
    <cellStyle name="Calculation 6 3" xfId="811"/>
    <cellStyle name="Calculation 6 3 2" xfId="21048"/>
    <cellStyle name="Calculation 6 4" xfId="21046"/>
    <cellStyle name="Calculation 7" xfId="812"/>
    <cellStyle name="Calculation 7 2" xfId="2104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051"/>
    <cellStyle name="Gia's 11" xfId="21050"/>
    <cellStyle name="Gia's 2" xfId="9187"/>
    <cellStyle name="Gia's 2 2" xfId="21052"/>
    <cellStyle name="Gia's 3" xfId="9188"/>
    <cellStyle name="Gia's 3 2" xfId="21053"/>
    <cellStyle name="Gia's 4" xfId="9189"/>
    <cellStyle name="Gia's 4 2" xfId="21054"/>
    <cellStyle name="Gia's 5" xfId="9190"/>
    <cellStyle name="Gia's 5 2" xfId="21055"/>
    <cellStyle name="Gia's 6" xfId="9191"/>
    <cellStyle name="Gia's 6 2" xfId="21056"/>
    <cellStyle name="Gia's 7" xfId="9192"/>
    <cellStyle name="Gia's 7 2" xfId="21057"/>
    <cellStyle name="Gia's 8" xfId="9193"/>
    <cellStyle name="Gia's 8 2" xfId="21058"/>
    <cellStyle name="Gia's 9" xfId="9194"/>
    <cellStyle name="Gia's 9 2" xfId="21059"/>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060"/>
    <cellStyle name="Header1" xfId="9222"/>
    <cellStyle name="Header1 2" xfId="9223"/>
    <cellStyle name="Header1 3" xfId="9224"/>
    <cellStyle name="Header2" xfId="9225"/>
    <cellStyle name="Header2 2" xfId="9226"/>
    <cellStyle name="Header2 2 2" xfId="21062"/>
    <cellStyle name="Header2 3" xfId="9227"/>
    <cellStyle name="Header2 3 2" xfId="21063"/>
    <cellStyle name="Header2 4" xfId="2106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064"/>
    <cellStyle name="highlightExposure" xfId="9323"/>
    <cellStyle name="highlightExposure 2" xfId="21065"/>
    <cellStyle name="highlightPercentage" xfId="9324"/>
    <cellStyle name="highlightPercentage 2" xfId="21066"/>
    <cellStyle name="highlightText" xfId="9325"/>
    <cellStyle name="highlightText 2" xfId="21067"/>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069"/>
    <cellStyle name="Input 2 10 3" xfId="9336"/>
    <cellStyle name="Input 2 10 3 2" xfId="21070"/>
    <cellStyle name="Input 2 10 4" xfId="9337"/>
    <cellStyle name="Input 2 10 4 2" xfId="21071"/>
    <cellStyle name="Input 2 10 5" xfId="9338"/>
    <cellStyle name="Input 2 10 5 2" xfId="21072"/>
    <cellStyle name="Input 2 11" xfId="9339"/>
    <cellStyle name="Input 2 11 2" xfId="9340"/>
    <cellStyle name="Input 2 11 2 2" xfId="21074"/>
    <cellStyle name="Input 2 11 3" xfId="9341"/>
    <cellStyle name="Input 2 11 3 2" xfId="21075"/>
    <cellStyle name="Input 2 11 4" xfId="9342"/>
    <cellStyle name="Input 2 11 4 2" xfId="21076"/>
    <cellStyle name="Input 2 11 5" xfId="9343"/>
    <cellStyle name="Input 2 11 5 2" xfId="21077"/>
    <cellStyle name="Input 2 11 6" xfId="21073"/>
    <cellStyle name="Input 2 12" xfId="9344"/>
    <cellStyle name="Input 2 12 2" xfId="9345"/>
    <cellStyle name="Input 2 12 2 2" xfId="21079"/>
    <cellStyle name="Input 2 12 3" xfId="9346"/>
    <cellStyle name="Input 2 12 3 2" xfId="21080"/>
    <cellStyle name="Input 2 12 4" xfId="9347"/>
    <cellStyle name="Input 2 12 4 2" xfId="21081"/>
    <cellStyle name="Input 2 12 5" xfId="9348"/>
    <cellStyle name="Input 2 12 5 2" xfId="21082"/>
    <cellStyle name="Input 2 12 6" xfId="21078"/>
    <cellStyle name="Input 2 13" xfId="9349"/>
    <cellStyle name="Input 2 13 2" xfId="9350"/>
    <cellStyle name="Input 2 13 2 2" xfId="21084"/>
    <cellStyle name="Input 2 13 3" xfId="9351"/>
    <cellStyle name="Input 2 13 3 2" xfId="21085"/>
    <cellStyle name="Input 2 13 4" xfId="9352"/>
    <cellStyle name="Input 2 13 4 2" xfId="21086"/>
    <cellStyle name="Input 2 13 5" xfId="21083"/>
    <cellStyle name="Input 2 14" xfId="9353"/>
    <cellStyle name="Input 2 14 2" xfId="21087"/>
    <cellStyle name="Input 2 15" xfId="9354"/>
    <cellStyle name="Input 2 15 2" xfId="21088"/>
    <cellStyle name="Input 2 16" xfId="9355"/>
    <cellStyle name="Input 2 16 2" xfId="21089"/>
    <cellStyle name="Input 2 17" xfId="21068"/>
    <cellStyle name="Input 2 2" xfId="9356"/>
    <cellStyle name="Input 2 2 10" xfId="21090"/>
    <cellStyle name="Input 2 2 2" xfId="9357"/>
    <cellStyle name="Input 2 2 2 2" xfId="9358"/>
    <cellStyle name="Input 2 2 2 2 2" xfId="21092"/>
    <cellStyle name="Input 2 2 2 3" xfId="9359"/>
    <cellStyle name="Input 2 2 2 3 2" xfId="21093"/>
    <cellStyle name="Input 2 2 2 4" xfId="9360"/>
    <cellStyle name="Input 2 2 2 4 2" xfId="21094"/>
    <cellStyle name="Input 2 2 2 5" xfId="21091"/>
    <cellStyle name="Input 2 2 3" xfId="9361"/>
    <cellStyle name="Input 2 2 3 2" xfId="9362"/>
    <cellStyle name="Input 2 2 3 2 2" xfId="21096"/>
    <cellStyle name="Input 2 2 3 3" xfId="9363"/>
    <cellStyle name="Input 2 2 3 3 2" xfId="21097"/>
    <cellStyle name="Input 2 2 3 4" xfId="9364"/>
    <cellStyle name="Input 2 2 3 4 2" xfId="21098"/>
    <cellStyle name="Input 2 2 3 5" xfId="21095"/>
    <cellStyle name="Input 2 2 4" xfId="9365"/>
    <cellStyle name="Input 2 2 4 2" xfId="9366"/>
    <cellStyle name="Input 2 2 4 2 2" xfId="21100"/>
    <cellStyle name="Input 2 2 4 3" xfId="9367"/>
    <cellStyle name="Input 2 2 4 3 2" xfId="21101"/>
    <cellStyle name="Input 2 2 4 4" xfId="9368"/>
    <cellStyle name="Input 2 2 4 4 2" xfId="21102"/>
    <cellStyle name="Input 2 2 4 5" xfId="21099"/>
    <cellStyle name="Input 2 2 5" xfId="9369"/>
    <cellStyle name="Input 2 2 5 2" xfId="9370"/>
    <cellStyle name="Input 2 2 5 2 2" xfId="21104"/>
    <cellStyle name="Input 2 2 5 3" xfId="9371"/>
    <cellStyle name="Input 2 2 5 3 2" xfId="21105"/>
    <cellStyle name="Input 2 2 5 4" xfId="9372"/>
    <cellStyle name="Input 2 2 5 4 2" xfId="21106"/>
    <cellStyle name="Input 2 2 5 5" xfId="21103"/>
    <cellStyle name="Input 2 2 6" xfId="9373"/>
    <cellStyle name="Input 2 2 6 2" xfId="21107"/>
    <cellStyle name="Input 2 2 7" xfId="9374"/>
    <cellStyle name="Input 2 2 7 2" xfId="21108"/>
    <cellStyle name="Input 2 2 8" xfId="9375"/>
    <cellStyle name="Input 2 2 8 2" xfId="21109"/>
    <cellStyle name="Input 2 2 9" xfId="9376"/>
    <cellStyle name="Input 2 2 9 2" xfId="21110"/>
    <cellStyle name="Input 2 3" xfId="9377"/>
    <cellStyle name="Input 2 3 2" xfId="9378"/>
    <cellStyle name="Input 2 3 2 2" xfId="21111"/>
    <cellStyle name="Input 2 3 3" xfId="9379"/>
    <cellStyle name="Input 2 3 3 2" xfId="21112"/>
    <cellStyle name="Input 2 3 4" xfId="9380"/>
    <cellStyle name="Input 2 3 4 2" xfId="21113"/>
    <cellStyle name="Input 2 3 5" xfId="9381"/>
    <cellStyle name="Input 2 3 5 2" xfId="21114"/>
    <cellStyle name="Input 2 4" xfId="9382"/>
    <cellStyle name="Input 2 4 2" xfId="9383"/>
    <cellStyle name="Input 2 4 2 2" xfId="21115"/>
    <cellStyle name="Input 2 4 3" xfId="9384"/>
    <cellStyle name="Input 2 4 3 2" xfId="21116"/>
    <cellStyle name="Input 2 4 4" xfId="9385"/>
    <cellStyle name="Input 2 4 4 2" xfId="21117"/>
    <cellStyle name="Input 2 4 5" xfId="9386"/>
    <cellStyle name="Input 2 4 5 2" xfId="21118"/>
    <cellStyle name="Input 2 5" xfId="9387"/>
    <cellStyle name="Input 2 5 2" xfId="9388"/>
    <cellStyle name="Input 2 5 2 2" xfId="21119"/>
    <cellStyle name="Input 2 5 3" xfId="9389"/>
    <cellStyle name="Input 2 5 3 2" xfId="21120"/>
    <cellStyle name="Input 2 5 4" xfId="9390"/>
    <cellStyle name="Input 2 5 4 2" xfId="21121"/>
    <cellStyle name="Input 2 5 5" xfId="9391"/>
    <cellStyle name="Input 2 5 5 2" xfId="21122"/>
    <cellStyle name="Input 2 6" xfId="9392"/>
    <cellStyle name="Input 2 6 2" xfId="9393"/>
    <cellStyle name="Input 2 6 2 2" xfId="21123"/>
    <cellStyle name="Input 2 6 3" xfId="9394"/>
    <cellStyle name="Input 2 6 3 2" xfId="21124"/>
    <cellStyle name="Input 2 6 4" xfId="9395"/>
    <cellStyle name="Input 2 6 4 2" xfId="21125"/>
    <cellStyle name="Input 2 6 5" xfId="9396"/>
    <cellStyle name="Input 2 6 5 2" xfId="21126"/>
    <cellStyle name="Input 2 7" xfId="9397"/>
    <cellStyle name="Input 2 7 2" xfId="9398"/>
    <cellStyle name="Input 2 7 2 2" xfId="21127"/>
    <cellStyle name="Input 2 7 3" xfId="9399"/>
    <cellStyle name="Input 2 7 3 2" xfId="21128"/>
    <cellStyle name="Input 2 7 4" xfId="9400"/>
    <cellStyle name="Input 2 7 4 2" xfId="21129"/>
    <cellStyle name="Input 2 7 5" xfId="9401"/>
    <cellStyle name="Input 2 7 5 2" xfId="21130"/>
    <cellStyle name="Input 2 8" xfId="9402"/>
    <cellStyle name="Input 2 8 2" xfId="9403"/>
    <cellStyle name="Input 2 8 2 2" xfId="21131"/>
    <cellStyle name="Input 2 8 3" xfId="9404"/>
    <cellStyle name="Input 2 8 3 2" xfId="21132"/>
    <cellStyle name="Input 2 8 4" xfId="9405"/>
    <cellStyle name="Input 2 8 4 2" xfId="21133"/>
    <cellStyle name="Input 2 8 5" xfId="9406"/>
    <cellStyle name="Input 2 8 5 2" xfId="21134"/>
    <cellStyle name="Input 2 9" xfId="9407"/>
    <cellStyle name="Input 2 9 2" xfId="9408"/>
    <cellStyle name="Input 2 9 2 2" xfId="21135"/>
    <cellStyle name="Input 2 9 3" xfId="9409"/>
    <cellStyle name="Input 2 9 3 2" xfId="21136"/>
    <cellStyle name="Input 2 9 4" xfId="9410"/>
    <cellStyle name="Input 2 9 4 2" xfId="21137"/>
    <cellStyle name="Input 2 9 5" xfId="9411"/>
    <cellStyle name="Input 2 9 5 2" xfId="21138"/>
    <cellStyle name="Input 3" xfId="9412"/>
    <cellStyle name="Input 3 2" xfId="9413"/>
    <cellStyle name="Input 3 2 2" xfId="21140"/>
    <cellStyle name="Input 3 3" xfId="9414"/>
    <cellStyle name="Input 3 3 2" xfId="21141"/>
    <cellStyle name="Input 3 4" xfId="21139"/>
    <cellStyle name="Input 4" xfId="9415"/>
    <cellStyle name="Input 4 2" xfId="9416"/>
    <cellStyle name="Input 4 2 2" xfId="21143"/>
    <cellStyle name="Input 4 3" xfId="9417"/>
    <cellStyle name="Input 4 3 2" xfId="21144"/>
    <cellStyle name="Input 4 4" xfId="21142"/>
    <cellStyle name="Input 5" xfId="9418"/>
    <cellStyle name="Input 5 2" xfId="9419"/>
    <cellStyle name="Input 5 2 2" xfId="21146"/>
    <cellStyle name="Input 5 3" xfId="9420"/>
    <cellStyle name="Input 5 3 2" xfId="21147"/>
    <cellStyle name="Input 5 4" xfId="21145"/>
    <cellStyle name="Input 6" xfId="9421"/>
    <cellStyle name="Input 6 2" xfId="9422"/>
    <cellStyle name="Input 6 2 2" xfId="21149"/>
    <cellStyle name="Input 6 3" xfId="9423"/>
    <cellStyle name="Input 6 3 2" xfId="21150"/>
    <cellStyle name="Input 6 4" xfId="21148"/>
    <cellStyle name="Input 7" xfId="9424"/>
    <cellStyle name="Input 7 2" xfId="21151"/>
    <cellStyle name="inputExposure" xfId="9425"/>
    <cellStyle name="inputExposure 2" xfId="2115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2 2" xfId="21154"/>
    <cellStyle name="Note 2 10 3" xfId="20386"/>
    <cellStyle name="Note 2 10 3 2" xfId="21155"/>
    <cellStyle name="Note 2 10 4" xfId="20387"/>
    <cellStyle name="Note 2 10 4 2" xfId="21156"/>
    <cellStyle name="Note 2 10 5" xfId="20388"/>
    <cellStyle name="Note 2 10 5 2" xfId="21157"/>
    <cellStyle name="Note 2 11" xfId="20389"/>
    <cellStyle name="Note 2 11 2" xfId="20390"/>
    <cellStyle name="Note 2 11 2 2" xfId="21158"/>
    <cellStyle name="Note 2 11 3" xfId="20391"/>
    <cellStyle name="Note 2 11 3 2" xfId="21159"/>
    <cellStyle name="Note 2 11 4" xfId="20392"/>
    <cellStyle name="Note 2 11 4 2" xfId="21160"/>
    <cellStyle name="Note 2 11 5" xfId="20393"/>
    <cellStyle name="Note 2 11 5 2" xfId="21161"/>
    <cellStyle name="Note 2 12" xfId="20394"/>
    <cellStyle name="Note 2 12 2" xfId="20395"/>
    <cellStyle name="Note 2 12 2 2" xfId="21162"/>
    <cellStyle name="Note 2 12 3" xfId="20396"/>
    <cellStyle name="Note 2 12 3 2" xfId="21163"/>
    <cellStyle name="Note 2 12 4" xfId="20397"/>
    <cellStyle name="Note 2 12 4 2" xfId="21164"/>
    <cellStyle name="Note 2 12 5" xfId="20398"/>
    <cellStyle name="Note 2 12 5 2" xfId="21165"/>
    <cellStyle name="Note 2 13" xfId="20399"/>
    <cellStyle name="Note 2 13 2" xfId="20400"/>
    <cellStyle name="Note 2 13 2 2" xfId="21166"/>
    <cellStyle name="Note 2 13 3" xfId="20401"/>
    <cellStyle name="Note 2 13 3 2" xfId="21167"/>
    <cellStyle name="Note 2 13 4" xfId="20402"/>
    <cellStyle name="Note 2 13 4 2" xfId="21168"/>
    <cellStyle name="Note 2 13 5" xfId="20403"/>
    <cellStyle name="Note 2 13 5 2" xfId="21169"/>
    <cellStyle name="Note 2 14" xfId="20404"/>
    <cellStyle name="Note 2 14 2" xfId="20405"/>
    <cellStyle name="Note 2 14 2 2" xfId="21171"/>
    <cellStyle name="Note 2 14 3" xfId="21170"/>
    <cellStyle name="Note 2 15" xfId="20406"/>
    <cellStyle name="Note 2 15 2" xfId="20407"/>
    <cellStyle name="Note 2 15 2 2" xfId="21172"/>
    <cellStyle name="Note 2 16" xfId="20408"/>
    <cellStyle name="Note 2 16 2" xfId="21173"/>
    <cellStyle name="Note 2 17" xfId="20409"/>
    <cellStyle name="Note 2 17 2" xfId="21174"/>
    <cellStyle name="Note 2 18" xfId="21153"/>
    <cellStyle name="Note 2 2" xfId="20410"/>
    <cellStyle name="Note 2 2 10" xfId="20411"/>
    <cellStyle name="Note 2 2 10 2" xfId="21176"/>
    <cellStyle name="Note 2 2 11" xfId="21175"/>
    <cellStyle name="Note 2 2 2" xfId="20412"/>
    <cellStyle name="Note 2 2 2 2" xfId="20413"/>
    <cellStyle name="Note 2 2 2 2 2" xfId="21178"/>
    <cellStyle name="Note 2 2 2 3" xfId="20414"/>
    <cellStyle name="Note 2 2 2 3 2" xfId="21179"/>
    <cellStyle name="Note 2 2 2 4" xfId="20415"/>
    <cellStyle name="Note 2 2 2 4 2" xfId="21180"/>
    <cellStyle name="Note 2 2 2 5" xfId="20416"/>
    <cellStyle name="Note 2 2 2 5 2" xfId="21181"/>
    <cellStyle name="Note 2 2 2 6" xfId="21177"/>
    <cellStyle name="Note 2 2 3" xfId="20417"/>
    <cellStyle name="Note 2 2 3 2" xfId="20418"/>
    <cellStyle name="Note 2 2 3 2 2" xfId="21182"/>
    <cellStyle name="Note 2 2 3 3" xfId="20419"/>
    <cellStyle name="Note 2 2 3 3 2" xfId="21183"/>
    <cellStyle name="Note 2 2 3 4" xfId="20420"/>
    <cellStyle name="Note 2 2 3 4 2" xfId="21184"/>
    <cellStyle name="Note 2 2 3 5" xfId="20421"/>
    <cellStyle name="Note 2 2 3 5 2" xfId="21185"/>
    <cellStyle name="Note 2 2 4" xfId="20422"/>
    <cellStyle name="Note 2 2 4 2" xfId="20423"/>
    <cellStyle name="Note 2 2 4 2 2" xfId="21187"/>
    <cellStyle name="Note 2 2 4 3" xfId="20424"/>
    <cellStyle name="Note 2 2 4 3 2" xfId="21188"/>
    <cellStyle name="Note 2 2 4 4" xfId="20425"/>
    <cellStyle name="Note 2 2 4 4 2" xfId="21189"/>
    <cellStyle name="Note 2 2 4 5" xfId="21186"/>
    <cellStyle name="Note 2 2 5" xfId="20426"/>
    <cellStyle name="Note 2 2 5 2" xfId="20427"/>
    <cellStyle name="Note 2 2 5 2 2" xfId="21191"/>
    <cellStyle name="Note 2 2 5 3" xfId="20428"/>
    <cellStyle name="Note 2 2 5 3 2" xfId="21192"/>
    <cellStyle name="Note 2 2 5 4" xfId="20429"/>
    <cellStyle name="Note 2 2 5 4 2" xfId="21193"/>
    <cellStyle name="Note 2 2 5 5" xfId="21190"/>
    <cellStyle name="Note 2 2 6" xfId="20430"/>
    <cellStyle name="Note 2 2 6 2" xfId="21194"/>
    <cellStyle name="Note 2 2 7" xfId="20431"/>
    <cellStyle name="Note 2 2 7 2" xfId="21195"/>
    <cellStyle name="Note 2 2 8" xfId="20432"/>
    <cellStyle name="Note 2 2 8 2" xfId="21196"/>
    <cellStyle name="Note 2 2 9" xfId="20433"/>
    <cellStyle name="Note 2 2 9 2" xfId="21197"/>
    <cellStyle name="Note 2 3" xfId="20434"/>
    <cellStyle name="Note 2 3 2" xfId="20435"/>
    <cellStyle name="Note 2 3 2 2" xfId="21198"/>
    <cellStyle name="Note 2 3 3" xfId="20436"/>
    <cellStyle name="Note 2 3 3 2" xfId="21199"/>
    <cellStyle name="Note 2 3 4" xfId="20437"/>
    <cellStyle name="Note 2 3 4 2" xfId="21200"/>
    <cellStyle name="Note 2 3 5" xfId="20438"/>
    <cellStyle name="Note 2 3 5 2" xfId="21201"/>
    <cellStyle name="Note 2 4" xfId="20439"/>
    <cellStyle name="Note 2 4 2" xfId="20440"/>
    <cellStyle name="Note 2 4 2 2" xfId="20441"/>
    <cellStyle name="Note 2 4 2 2 2" xfId="21202"/>
    <cellStyle name="Note 2 4 3" xfId="20442"/>
    <cellStyle name="Note 2 4 3 2" xfId="20443"/>
    <cellStyle name="Note 2 4 3 2 2" xfId="21203"/>
    <cellStyle name="Note 2 4 4" xfId="20444"/>
    <cellStyle name="Note 2 4 4 2" xfId="20445"/>
    <cellStyle name="Note 2 4 4 2 2" xfId="21204"/>
    <cellStyle name="Note 2 4 5" xfId="20446"/>
    <cellStyle name="Note 2 4 6" xfId="20447"/>
    <cellStyle name="Note 2 4 7" xfId="20448"/>
    <cellStyle name="Note 2 4 7 2" xfId="21205"/>
    <cellStyle name="Note 2 5" xfId="20449"/>
    <cellStyle name="Note 2 5 2" xfId="20450"/>
    <cellStyle name="Note 2 5 2 2" xfId="20451"/>
    <cellStyle name="Note 2 5 2 2 2" xfId="21206"/>
    <cellStyle name="Note 2 5 3" xfId="20452"/>
    <cellStyle name="Note 2 5 3 2" xfId="20453"/>
    <cellStyle name="Note 2 5 3 2 2" xfId="21207"/>
    <cellStyle name="Note 2 5 4" xfId="20454"/>
    <cellStyle name="Note 2 5 4 2" xfId="20455"/>
    <cellStyle name="Note 2 5 4 2 2" xfId="21208"/>
    <cellStyle name="Note 2 5 5" xfId="20456"/>
    <cellStyle name="Note 2 5 6" xfId="20457"/>
    <cellStyle name="Note 2 5 7" xfId="20458"/>
    <cellStyle name="Note 2 5 7 2" xfId="21209"/>
    <cellStyle name="Note 2 6" xfId="20459"/>
    <cellStyle name="Note 2 6 2" xfId="20460"/>
    <cellStyle name="Note 2 6 2 2" xfId="20461"/>
    <cellStyle name="Note 2 6 2 2 2" xfId="21210"/>
    <cellStyle name="Note 2 6 3" xfId="20462"/>
    <cellStyle name="Note 2 6 3 2" xfId="20463"/>
    <cellStyle name="Note 2 6 3 2 2" xfId="21211"/>
    <cellStyle name="Note 2 6 4" xfId="20464"/>
    <cellStyle name="Note 2 6 4 2" xfId="20465"/>
    <cellStyle name="Note 2 6 4 2 2" xfId="21212"/>
    <cellStyle name="Note 2 6 5" xfId="20466"/>
    <cellStyle name="Note 2 6 6" xfId="20467"/>
    <cellStyle name="Note 2 6 7" xfId="20468"/>
    <cellStyle name="Note 2 6 7 2" xfId="21213"/>
    <cellStyle name="Note 2 7" xfId="20469"/>
    <cellStyle name="Note 2 7 2" xfId="20470"/>
    <cellStyle name="Note 2 7 2 2" xfId="20471"/>
    <cellStyle name="Note 2 7 2 2 2" xfId="21214"/>
    <cellStyle name="Note 2 7 3" xfId="20472"/>
    <cellStyle name="Note 2 7 3 2" xfId="20473"/>
    <cellStyle name="Note 2 7 3 2 2" xfId="21215"/>
    <cellStyle name="Note 2 7 4" xfId="20474"/>
    <cellStyle name="Note 2 7 4 2" xfId="20475"/>
    <cellStyle name="Note 2 7 4 2 2" xfId="21216"/>
    <cellStyle name="Note 2 7 5" xfId="20476"/>
    <cellStyle name="Note 2 7 6" xfId="20477"/>
    <cellStyle name="Note 2 7 7" xfId="20478"/>
    <cellStyle name="Note 2 7 7 2" xfId="21217"/>
    <cellStyle name="Note 2 8" xfId="20479"/>
    <cellStyle name="Note 2 8 2" xfId="20480"/>
    <cellStyle name="Note 2 8 2 2" xfId="21218"/>
    <cellStyle name="Note 2 8 3" xfId="20481"/>
    <cellStyle name="Note 2 8 3 2" xfId="21219"/>
    <cellStyle name="Note 2 8 4" xfId="20482"/>
    <cellStyle name="Note 2 8 4 2" xfId="21220"/>
    <cellStyle name="Note 2 8 5" xfId="20483"/>
    <cellStyle name="Note 2 8 5 2" xfId="21221"/>
    <cellStyle name="Note 2 9" xfId="20484"/>
    <cellStyle name="Note 2 9 2" xfId="20485"/>
    <cellStyle name="Note 2 9 2 2" xfId="21222"/>
    <cellStyle name="Note 2 9 3" xfId="20486"/>
    <cellStyle name="Note 2 9 3 2" xfId="21223"/>
    <cellStyle name="Note 2 9 4" xfId="20487"/>
    <cellStyle name="Note 2 9 4 2" xfId="21224"/>
    <cellStyle name="Note 2 9 5" xfId="20488"/>
    <cellStyle name="Note 2 9 5 2" xfId="21225"/>
    <cellStyle name="Note 3 2" xfId="20489"/>
    <cellStyle name="Note 3 2 2" xfId="20490"/>
    <cellStyle name="Note 3 2 2 2" xfId="21227"/>
    <cellStyle name="Note 3 2 3" xfId="20491"/>
    <cellStyle name="Note 3 2 4" xfId="21226"/>
    <cellStyle name="Note 3 3" xfId="20492"/>
    <cellStyle name="Note 3 3 2" xfId="20493"/>
    <cellStyle name="Note 3 3 3" xfId="21228"/>
    <cellStyle name="Note 3 4" xfId="20494"/>
    <cellStyle name="Note 3 4 2" xfId="21229"/>
    <cellStyle name="Note 3 5" xfId="20495"/>
    <cellStyle name="Note 4 2" xfId="20496"/>
    <cellStyle name="Note 4 2 2" xfId="20497"/>
    <cellStyle name="Note 4 2 2 2" xfId="21231"/>
    <cellStyle name="Note 4 2 3" xfId="20498"/>
    <cellStyle name="Note 4 2 4" xfId="21230"/>
    <cellStyle name="Note 4 3" xfId="20499"/>
    <cellStyle name="Note 4 4" xfId="20500"/>
    <cellStyle name="Note 4 4 2" xfId="21232"/>
    <cellStyle name="Note 4 5" xfId="20501"/>
    <cellStyle name="Note 5" xfId="20502"/>
    <cellStyle name="Note 5 2" xfId="20503"/>
    <cellStyle name="Note 5 2 2" xfId="20504"/>
    <cellStyle name="Note 5 2 3" xfId="21234"/>
    <cellStyle name="Note 5 3" xfId="20505"/>
    <cellStyle name="Note 5 3 2" xfId="20506"/>
    <cellStyle name="Note 5 3 3" xfId="21235"/>
    <cellStyle name="Note 5 4" xfId="20507"/>
    <cellStyle name="Note 5 4 2" xfId="21236"/>
    <cellStyle name="Note 5 5" xfId="20508"/>
    <cellStyle name="Note 5 6" xfId="21233"/>
    <cellStyle name="Note 6" xfId="20509"/>
    <cellStyle name="Note 6 2" xfId="20510"/>
    <cellStyle name="Note 6 2 2" xfId="20511"/>
    <cellStyle name="Note 6 2 3" xfId="21238"/>
    <cellStyle name="Note 6 3" xfId="20512"/>
    <cellStyle name="Note 6 4" xfId="20513"/>
    <cellStyle name="Note 6 5" xfId="21237"/>
    <cellStyle name="Note 7" xfId="20514"/>
    <cellStyle name="Note 7 2" xfId="21239"/>
    <cellStyle name="Note 8" xfId="20515"/>
    <cellStyle name="Note 8 2" xfId="20516"/>
    <cellStyle name="Note 8 2 2" xfId="21241"/>
    <cellStyle name="Note 8 3" xfId="21240"/>
    <cellStyle name="Note 9" xfId="20517"/>
    <cellStyle name="Note 9 2" xfId="21242"/>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243"/>
    <cellStyle name="OptionHeading" xfId="20525"/>
    <cellStyle name="OptionHeading 2" xfId="20526"/>
    <cellStyle name="OptionHeading 3" xfId="20527"/>
    <cellStyle name="Output 2" xfId="20528"/>
    <cellStyle name="Output 2 10" xfId="20529"/>
    <cellStyle name="Output 2 10 2" xfId="20530"/>
    <cellStyle name="Output 2 10 2 2" xfId="21245"/>
    <cellStyle name="Output 2 10 3" xfId="20531"/>
    <cellStyle name="Output 2 10 3 2" xfId="21246"/>
    <cellStyle name="Output 2 10 4" xfId="20532"/>
    <cellStyle name="Output 2 10 4 2" xfId="21247"/>
    <cellStyle name="Output 2 10 5" xfId="20533"/>
    <cellStyle name="Output 2 10 5 2" xfId="21248"/>
    <cellStyle name="Output 2 11" xfId="20534"/>
    <cellStyle name="Output 2 11 2" xfId="20535"/>
    <cellStyle name="Output 2 11 2 2" xfId="21250"/>
    <cellStyle name="Output 2 11 3" xfId="20536"/>
    <cellStyle name="Output 2 11 3 2" xfId="21251"/>
    <cellStyle name="Output 2 11 4" xfId="20537"/>
    <cellStyle name="Output 2 11 4 2" xfId="21252"/>
    <cellStyle name="Output 2 11 5" xfId="20538"/>
    <cellStyle name="Output 2 11 5 2" xfId="21253"/>
    <cellStyle name="Output 2 11 6" xfId="21249"/>
    <cellStyle name="Output 2 12" xfId="20539"/>
    <cellStyle name="Output 2 12 2" xfId="20540"/>
    <cellStyle name="Output 2 12 2 2" xfId="21255"/>
    <cellStyle name="Output 2 12 3" xfId="20541"/>
    <cellStyle name="Output 2 12 3 2" xfId="21256"/>
    <cellStyle name="Output 2 12 4" xfId="20542"/>
    <cellStyle name="Output 2 12 4 2" xfId="21257"/>
    <cellStyle name="Output 2 12 5" xfId="20543"/>
    <cellStyle name="Output 2 12 5 2" xfId="21258"/>
    <cellStyle name="Output 2 12 6" xfId="21254"/>
    <cellStyle name="Output 2 13" xfId="20544"/>
    <cellStyle name="Output 2 13 2" xfId="20545"/>
    <cellStyle name="Output 2 13 2 2" xfId="21260"/>
    <cellStyle name="Output 2 13 3" xfId="20546"/>
    <cellStyle name="Output 2 13 3 2" xfId="21261"/>
    <cellStyle name="Output 2 13 4" xfId="20547"/>
    <cellStyle name="Output 2 13 4 2" xfId="21262"/>
    <cellStyle name="Output 2 13 5" xfId="21259"/>
    <cellStyle name="Output 2 14" xfId="20548"/>
    <cellStyle name="Output 2 14 2" xfId="21263"/>
    <cellStyle name="Output 2 15" xfId="20549"/>
    <cellStyle name="Output 2 15 2" xfId="21264"/>
    <cellStyle name="Output 2 16" xfId="20550"/>
    <cellStyle name="Output 2 16 2" xfId="21265"/>
    <cellStyle name="Output 2 17" xfId="21244"/>
    <cellStyle name="Output 2 2" xfId="20551"/>
    <cellStyle name="Output 2 2 10" xfId="21266"/>
    <cellStyle name="Output 2 2 2" xfId="20552"/>
    <cellStyle name="Output 2 2 2 2" xfId="20553"/>
    <cellStyle name="Output 2 2 2 2 2" xfId="21268"/>
    <cellStyle name="Output 2 2 2 3" xfId="20554"/>
    <cellStyle name="Output 2 2 2 3 2" xfId="21269"/>
    <cellStyle name="Output 2 2 2 4" xfId="20555"/>
    <cellStyle name="Output 2 2 2 4 2" xfId="21270"/>
    <cellStyle name="Output 2 2 2 5" xfId="21267"/>
    <cellStyle name="Output 2 2 3" xfId="20556"/>
    <cellStyle name="Output 2 2 3 2" xfId="20557"/>
    <cellStyle name="Output 2 2 3 2 2" xfId="21272"/>
    <cellStyle name="Output 2 2 3 3" xfId="20558"/>
    <cellStyle name="Output 2 2 3 3 2" xfId="21273"/>
    <cellStyle name="Output 2 2 3 4" xfId="20559"/>
    <cellStyle name="Output 2 2 3 4 2" xfId="21274"/>
    <cellStyle name="Output 2 2 3 5" xfId="21271"/>
    <cellStyle name="Output 2 2 4" xfId="20560"/>
    <cellStyle name="Output 2 2 4 2" xfId="20561"/>
    <cellStyle name="Output 2 2 4 2 2" xfId="21276"/>
    <cellStyle name="Output 2 2 4 3" xfId="20562"/>
    <cellStyle name="Output 2 2 4 3 2" xfId="21277"/>
    <cellStyle name="Output 2 2 4 4" xfId="20563"/>
    <cellStyle name="Output 2 2 4 4 2" xfId="21278"/>
    <cellStyle name="Output 2 2 4 5" xfId="21275"/>
    <cellStyle name="Output 2 2 5" xfId="20564"/>
    <cellStyle name="Output 2 2 5 2" xfId="20565"/>
    <cellStyle name="Output 2 2 5 2 2" xfId="21280"/>
    <cellStyle name="Output 2 2 5 3" xfId="20566"/>
    <cellStyle name="Output 2 2 5 3 2" xfId="21281"/>
    <cellStyle name="Output 2 2 5 4" xfId="20567"/>
    <cellStyle name="Output 2 2 5 4 2" xfId="21282"/>
    <cellStyle name="Output 2 2 5 5" xfId="21279"/>
    <cellStyle name="Output 2 2 6" xfId="20568"/>
    <cellStyle name="Output 2 2 6 2" xfId="21283"/>
    <cellStyle name="Output 2 2 7" xfId="20569"/>
    <cellStyle name="Output 2 2 7 2" xfId="21284"/>
    <cellStyle name="Output 2 2 8" xfId="20570"/>
    <cellStyle name="Output 2 2 8 2" xfId="21285"/>
    <cellStyle name="Output 2 2 9" xfId="20571"/>
    <cellStyle name="Output 2 2 9 2" xfId="21286"/>
    <cellStyle name="Output 2 3" xfId="20572"/>
    <cellStyle name="Output 2 3 2" xfId="20573"/>
    <cellStyle name="Output 2 3 2 2" xfId="21287"/>
    <cellStyle name="Output 2 3 3" xfId="20574"/>
    <cellStyle name="Output 2 3 3 2" xfId="21288"/>
    <cellStyle name="Output 2 3 4" xfId="20575"/>
    <cellStyle name="Output 2 3 4 2" xfId="21289"/>
    <cellStyle name="Output 2 3 5" xfId="20576"/>
    <cellStyle name="Output 2 3 5 2" xfId="21290"/>
    <cellStyle name="Output 2 4" xfId="20577"/>
    <cellStyle name="Output 2 4 2" xfId="20578"/>
    <cellStyle name="Output 2 4 2 2" xfId="21291"/>
    <cellStyle name="Output 2 4 3" xfId="20579"/>
    <cellStyle name="Output 2 4 3 2" xfId="21292"/>
    <cellStyle name="Output 2 4 4" xfId="20580"/>
    <cellStyle name="Output 2 4 4 2" xfId="21293"/>
    <cellStyle name="Output 2 4 5" xfId="20581"/>
    <cellStyle name="Output 2 4 5 2" xfId="21294"/>
    <cellStyle name="Output 2 5" xfId="20582"/>
    <cellStyle name="Output 2 5 2" xfId="20583"/>
    <cellStyle name="Output 2 5 2 2" xfId="21295"/>
    <cellStyle name="Output 2 5 3" xfId="20584"/>
    <cellStyle name="Output 2 5 3 2" xfId="21296"/>
    <cellStyle name="Output 2 5 4" xfId="20585"/>
    <cellStyle name="Output 2 5 4 2" xfId="21297"/>
    <cellStyle name="Output 2 5 5" xfId="20586"/>
    <cellStyle name="Output 2 5 5 2" xfId="21298"/>
    <cellStyle name="Output 2 6" xfId="20587"/>
    <cellStyle name="Output 2 6 2" xfId="20588"/>
    <cellStyle name="Output 2 6 2 2" xfId="21299"/>
    <cellStyle name="Output 2 6 3" xfId="20589"/>
    <cellStyle name="Output 2 6 3 2" xfId="21300"/>
    <cellStyle name="Output 2 6 4" xfId="20590"/>
    <cellStyle name="Output 2 6 4 2" xfId="21301"/>
    <cellStyle name="Output 2 6 5" xfId="20591"/>
    <cellStyle name="Output 2 6 5 2" xfId="21302"/>
    <cellStyle name="Output 2 7" xfId="20592"/>
    <cellStyle name="Output 2 7 2" xfId="20593"/>
    <cellStyle name="Output 2 7 2 2" xfId="21303"/>
    <cellStyle name="Output 2 7 3" xfId="20594"/>
    <cellStyle name="Output 2 7 3 2" xfId="21304"/>
    <cellStyle name="Output 2 7 4" xfId="20595"/>
    <cellStyle name="Output 2 7 4 2" xfId="21305"/>
    <cellStyle name="Output 2 7 5" xfId="20596"/>
    <cellStyle name="Output 2 7 5 2" xfId="21306"/>
    <cellStyle name="Output 2 8" xfId="20597"/>
    <cellStyle name="Output 2 8 2" xfId="20598"/>
    <cellStyle name="Output 2 8 2 2" xfId="21307"/>
    <cellStyle name="Output 2 8 3" xfId="20599"/>
    <cellStyle name="Output 2 8 3 2" xfId="21308"/>
    <cellStyle name="Output 2 8 4" xfId="20600"/>
    <cellStyle name="Output 2 8 4 2" xfId="21309"/>
    <cellStyle name="Output 2 8 5" xfId="20601"/>
    <cellStyle name="Output 2 8 5 2" xfId="21310"/>
    <cellStyle name="Output 2 9" xfId="20602"/>
    <cellStyle name="Output 2 9 2" xfId="20603"/>
    <cellStyle name="Output 2 9 2 2" xfId="21311"/>
    <cellStyle name="Output 2 9 3" xfId="20604"/>
    <cellStyle name="Output 2 9 3 2" xfId="21312"/>
    <cellStyle name="Output 2 9 4" xfId="20605"/>
    <cellStyle name="Output 2 9 4 2" xfId="21313"/>
    <cellStyle name="Output 2 9 5" xfId="20606"/>
    <cellStyle name="Output 2 9 5 2" xfId="21314"/>
    <cellStyle name="Output 3" xfId="20607"/>
    <cellStyle name="Output 3 2" xfId="20608"/>
    <cellStyle name="Output 3 2 2" xfId="21316"/>
    <cellStyle name="Output 3 3" xfId="20609"/>
    <cellStyle name="Output 3 3 2" xfId="21317"/>
    <cellStyle name="Output 3 4" xfId="21315"/>
    <cellStyle name="Output 4" xfId="20610"/>
    <cellStyle name="Output 4 2" xfId="20611"/>
    <cellStyle name="Output 4 2 2" xfId="21319"/>
    <cellStyle name="Output 4 3" xfId="20612"/>
    <cellStyle name="Output 4 3 2" xfId="21320"/>
    <cellStyle name="Output 4 4" xfId="21318"/>
    <cellStyle name="Output 5" xfId="20613"/>
    <cellStyle name="Output 5 2" xfId="20614"/>
    <cellStyle name="Output 5 2 2" xfId="21322"/>
    <cellStyle name="Output 5 3" xfId="20615"/>
    <cellStyle name="Output 5 3 2" xfId="21323"/>
    <cellStyle name="Output 5 4" xfId="21321"/>
    <cellStyle name="Output 6" xfId="20616"/>
    <cellStyle name="Output 6 2" xfId="20617"/>
    <cellStyle name="Output 6 2 2" xfId="21325"/>
    <cellStyle name="Output 6 3" xfId="20618"/>
    <cellStyle name="Output 6 3 2" xfId="21326"/>
    <cellStyle name="Output 6 4" xfId="21324"/>
    <cellStyle name="Output 7" xfId="20619"/>
    <cellStyle name="Output 7 2" xfId="21327"/>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328"/>
    <cellStyle name="showParameterE" xfId="20787"/>
    <cellStyle name="showParameterE 2" xfId="2132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331"/>
    <cellStyle name="Total 2 10 3" xfId="20826"/>
    <cellStyle name="Total 2 10 3 2" xfId="21332"/>
    <cellStyle name="Total 2 10 4" xfId="20827"/>
    <cellStyle name="Total 2 10 4 2" xfId="21333"/>
    <cellStyle name="Total 2 10 5" xfId="20828"/>
    <cellStyle name="Total 2 10 5 2" xfId="21334"/>
    <cellStyle name="Total 2 11" xfId="20829"/>
    <cellStyle name="Total 2 11 2" xfId="20830"/>
    <cellStyle name="Total 2 11 2 2" xfId="21336"/>
    <cellStyle name="Total 2 11 3" xfId="20831"/>
    <cellStyle name="Total 2 11 3 2" xfId="21337"/>
    <cellStyle name="Total 2 11 4" xfId="20832"/>
    <cellStyle name="Total 2 11 4 2" xfId="21338"/>
    <cellStyle name="Total 2 11 5" xfId="20833"/>
    <cellStyle name="Total 2 11 5 2" xfId="21339"/>
    <cellStyle name="Total 2 11 6" xfId="21335"/>
    <cellStyle name="Total 2 12" xfId="20834"/>
    <cellStyle name="Total 2 12 2" xfId="20835"/>
    <cellStyle name="Total 2 12 2 2" xfId="21341"/>
    <cellStyle name="Total 2 12 3" xfId="20836"/>
    <cellStyle name="Total 2 12 3 2" xfId="21342"/>
    <cellStyle name="Total 2 12 4" xfId="20837"/>
    <cellStyle name="Total 2 12 4 2" xfId="21343"/>
    <cellStyle name="Total 2 12 5" xfId="20838"/>
    <cellStyle name="Total 2 12 5 2" xfId="21344"/>
    <cellStyle name="Total 2 12 6" xfId="21340"/>
    <cellStyle name="Total 2 13" xfId="20839"/>
    <cellStyle name="Total 2 13 2" xfId="20840"/>
    <cellStyle name="Total 2 13 2 2" xfId="21346"/>
    <cellStyle name="Total 2 13 3" xfId="20841"/>
    <cellStyle name="Total 2 13 3 2" xfId="21347"/>
    <cellStyle name="Total 2 13 4" xfId="20842"/>
    <cellStyle name="Total 2 13 4 2" xfId="21348"/>
    <cellStyle name="Total 2 13 5" xfId="21345"/>
    <cellStyle name="Total 2 14" xfId="20843"/>
    <cellStyle name="Total 2 14 2" xfId="21349"/>
    <cellStyle name="Total 2 15" xfId="20844"/>
    <cellStyle name="Total 2 15 2" xfId="21350"/>
    <cellStyle name="Total 2 16" xfId="20845"/>
    <cellStyle name="Total 2 16 2" xfId="21351"/>
    <cellStyle name="Total 2 17" xfId="21330"/>
    <cellStyle name="Total 2 2" xfId="20846"/>
    <cellStyle name="Total 2 2 10" xfId="21352"/>
    <cellStyle name="Total 2 2 2" xfId="20847"/>
    <cellStyle name="Total 2 2 2 2" xfId="20848"/>
    <cellStyle name="Total 2 2 2 2 2" xfId="21354"/>
    <cellStyle name="Total 2 2 2 3" xfId="20849"/>
    <cellStyle name="Total 2 2 2 3 2" xfId="21355"/>
    <cellStyle name="Total 2 2 2 4" xfId="20850"/>
    <cellStyle name="Total 2 2 2 4 2" xfId="21356"/>
    <cellStyle name="Total 2 2 2 5" xfId="21353"/>
    <cellStyle name="Total 2 2 3" xfId="20851"/>
    <cellStyle name="Total 2 2 3 2" xfId="20852"/>
    <cellStyle name="Total 2 2 3 2 2" xfId="21358"/>
    <cellStyle name="Total 2 2 3 3" xfId="20853"/>
    <cellStyle name="Total 2 2 3 3 2" xfId="21359"/>
    <cellStyle name="Total 2 2 3 4" xfId="20854"/>
    <cellStyle name="Total 2 2 3 4 2" xfId="21360"/>
    <cellStyle name="Total 2 2 3 5" xfId="21357"/>
    <cellStyle name="Total 2 2 4" xfId="20855"/>
    <cellStyle name="Total 2 2 4 2" xfId="20856"/>
    <cellStyle name="Total 2 2 4 2 2" xfId="21362"/>
    <cellStyle name="Total 2 2 4 3" xfId="20857"/>
    <cellStyle name="Total 2 2 4 3 2" xfId="21363"/>
    <cellStyle name="Total 2 2 4 4" xfId="20858"/>
    <cellStyle name="Total 2 2 4 4 2" xfId="21364"/>
    <cellStyle name="Total 2 2 4 5" xfId="21361"/>
    <cellStyle name="Total 2 2 5" xfId="20859"/>
    <cellStyle name="Total 2 2 5 2" xfId="20860"/>
    <cellStyle name="Total 2 2 5 2 2" xfId="21366"/>
    <cellStyle name="Total 2 2 5 3" xfId="20861"/>
    <cellStyle name="Total 2 2 5 3 2" xfId="21367"/>
    <cellStyle name="Total 2 2 5 4" xfId="20862"/>
    <cellStyle name="Total 2 2 5 4 2" xfId="21368"/>
    <cellStyle name="Total 2 2 5 5" xfId="21365"/>
    <cellStyle name="Total 2 2 6" xfId="20863"/>
    <cellStyle name="Total 2 2 6 2" xfId="21369"/>
    <cellStyle name="Total 2 2 7" xfId="20864"/>
    <cellStyle name="Total 2 2 7 2" xfId="21370"/>
    <cellStyle name="Total 2 2 8" xfId="20865"/>
    <cellStyle name="Total 2 2 8 2" xfId="21371"/>
    <cellStyle name="Total 2 2 9" xfId="20866"/>
    <cellStyle name="Total 2 2 9 2" xfId="21372"/>
    <cellStyle name="Total 2 3" xfId="20867"/>
    <cellStyle name="Total 2 3 2" xfId="20868"/>
    <cellStyle name="Total 2 3 2 2" xfId="21373"/>
    <cellStyle name="Total 2 3 3" xfId="20869"/>
    <cellStyle name="Total 2 3 3 2" xfId="21374"/>
    <cellStyle name="Total 2 3 4" xfId="20870"/>
    <cellStyle name="Total 2 3 4 2" xfId="21375"/>
    <cellStyle name="Total 2 3 5" xfId="20871"/>
    <cellStyle name="Total 2 3 5 2" xfId="21376"/>
    <cellStyle name="Total 2 4" xfId="20872"/>
    <cellStyle name="Total 2 4 2" xfId="20873"/>
    <cellStyle name="Total 2 4 2 2" xfId="21377"/>
    <cellStyle name="Total 2 4 3" xfId="20874"/>
    <cellStyle name="Total 2 4 3 2" xfId="21378"/>
    <cellStyle name="Total 2 4 4" xfId="20875"/>
    <cellStyle name="Total 2 4 4 2" xfId="21379"/>
    <cellStyle name="Total 2 4 5" xfId="20876"/>
    <cellStyle name="Total 2 4 5 2" xfId="21380"/>
    <cellStyle name="Total 2 5" xfId="20877"/>
    <cellStyle name="Total 2 5 2" xfId="20878"/>
    <cellStyle name="Total 2 5 2 2" xfId="21381"/>
    <cellStyle name="Total 2 5 3" xfId="20879"/>
    <cellStyle name="Total 2 5 3 2" xfId="21382"/>
    <cellStyle name="Total 2 5 4" xfId="20880"/>
    <cellStyle name="Total 2 5 4 2" xfId="21383"/>
    <cellStyle name="Total 2 5 5" xfId="20881"/>
    <cellStyle name="Total 2 5 5 2" xfId="21384"/>
    <cellStyle name="Total 2 6" xfId="20882"/>
    <cellStyle name="Total 2 6 2" xfId="20883"/>
    <cellStyle name="Total 2 6 2 2" xfId="21385"/>
    <cellStyle name="Total 2 6 3" xfId="20884"/>
    <cellStyle name="Total 2 6 3 2" xfId="21386"/>
    <cellStyle name="Total 2 6 4" xfId="20885"/>
    <cellStyle name="Total 2 6 4 2" xfId="21387"/>
    <cellStyle name="Total 2 6 5" xfId="20886"/>
    <cellStyle name="Total 2 6 5 2" xfId="21388"/>
    <cellStyle name="Total 2 7" xfId="20887"/>
    <cellStyle name="Total 2 7 2" xfId="20888"/>
    <cellStyle name="Total 2 7 2 2" xfId="21389"/>
    <cellStyle name="Total 2 7 3" xfId="20889"/>
    <cellStyle name="Total 2 7 3 2" xfId="21390"/>
    <cellStyle name="Total 2 7 4" xfId="20890"/>
    <cellStyle name="Total 2 7 4 2" xfId="21391"/>
    <cellStyle name="Total 2 7 5" xfId="20891"/>
    <cellStyle name="Total 2 7 5 2" xfId="21392"/>
    <cellStyle name="Total 2 8" xfId="20892"/>
    <cellStyle name="Total 2 8 2" xfId="20893"/>
    <cellStyle name="Total 2 8 2 2" xfId="21393"/>
    <cellStyle name="Total 2 8 3" xfId="20894"/>
    <cellStyle name="Total 2 8 3 2" xfId="21394"/>
    <cellStyle name="Total 2 8 4" xfId="20895"/>
    <cellStyle name="Total 2 8 4 2" xfId="21395"/>
    <cellStyle name="Total 2 8 5" xfId="20896"/>
    <cellStyle name="Total 2 8 5 2" xfId="21396"/>
    <cellStyle name="Total 2 9" xfId="20897"/>
    <cellStyle name="Total 2 9 2" xfId="20898"/>
    <cellStyle name="Total 2 9 2 2" xfId="21397"/>
    <cellStyle name="Total 2 9 3" xfId="20899"/>
    <cellStyle name="Total 2 9 3 2" xfId="21398"/>
    <cellStyle name="Total 2 9 4" xfId="20900"/>
    <cellStyle name="Total 2 9 4 2" xfId="21399"/>
    <cellStyle name="Total 2 9 5" xfId="20901"/>
    <cellStyle name="Total 2 9 5 2" xfId="21400"/>
    <cellStyle name="Total 3" xfId="20902"/>
    <cellStyle name="Total 3 2" xfId="20903"/>
    <cellStyle name="Total 3 2 2" xfId="21402"/>
    <cellStyle name="Total 3 3" xfId="20904"/>
    <cellStyle name="Total 3 3 2" xfId="21403"/>
    <cellStyle name="Total 3 4" xfId="21401"/>
    <cellStyle name="Total 4" xfId="20905"/>
    <cellStyle name="Total 4 2" xfId="20906"/>
    <cellStyle name="Total 4 2 2" xfId="21405"/>
    <cellStyle name="Total 4 3" xfId="20907"/>
    <cellStyle name="Total 4 3 2" xfId="21406"/>
    <cellStyle name="Total 4 4" xfId="21404"/>
    <cellStyle name="Total 5" xfId="20908"/>
    <cellStyle name="Total 5 2" xfId="20909"/>
    <cellStyle name="Total 5 2 2" xfId="21408"/>
    <cellStyle name="Total 5 3" xfId="20910"/>
    <cellStyle name="Total 5 3 2" xfId="21409"/>
    <cellStyle name="Total 5 4" xfId="21407"/>
    <cellStyle name="Total 6" xfId="20911"/>
    <cellStyle name="Total 6 2" xfId="20912"/>
    <cellStyle name="Total 6 2 2" xfId="21411"/>
    <cellStyle name="Total 6 3" xfId="20913"/>
    <cellStyle name="Total 6 3 2" xfId="21412"/>
    <cellStyle name="Total 6 4" xfId="21410"/>
    <cellStyle name="Total 7" xfId="20914"/>
    <cellStyle name="Total 7 2" xfId="2141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kvatashidze\Desktop\12022\FRM-BZB-MM-2022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ICR Buffer"/>
      <sheetName val="HHI Buffer"/>
      <sheetName val="CRM"/>
      <sheetName val="LCR"/>
      <sheetName val="LR"/>
      <sheetName val="LC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46">
          <cell r="C46">
            <v>197531321.69949999</v>
          </cell>
          <cell r="F46">
            <v>198213631.89869997</v>
          </cell>
        </row>
      </sheetData>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C24" sqref="C24"/>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60"/>
      <c r="B1" s="205" t="s">
        <v>344</v>
      </c>
      <c r="C1" s="160"/>
    </row>
    <row r="2" spans="1:3">
      <c r="A2" s="206">
        <v>1</v>
      </c>
      <c r="B2" s="323" t="s">
        <v>345</v>
      </c>
      <c r="C2" s="570" t="s">
        <v>740</v>
      </c>
    </row>
    <row r="3" spans="1:3" ht="15">
      <c r="A3" s="206">
        <v>2</v>
      </c>
      <c r="B3" s="324" t="s">
        <v>341</v>
      </c>
      <c r="C3" s="586" t="s">
        <v>741</v>
      </c>
    </row>
    <row r="4" spans="1:3" ht="15">
      <c r="A4" s="206">
        <v>3</v>
      </c>
      <c r="B4" s="325" t="s">
        <v>346</v>
      </c>
      <c r="C4" s="586" t="s">
        <v>742</v>
      </c>
    </row>
    <row r="5" spans="1:3" ht="15">
      <c r="A5" s="207">
        <v>4</v>
      </c>
      <c r="B5" s="326" t="s">
        <v>342</v>
      </c>
      <c r="C5" s="586" t="s">
        <v>739</v>
      </c>
    </row>
    <row r="6" spans="1:3" s="208" customFormat="1" ht="45.75" customHeight="1">
      <c r="A6" s="718" t="s">
        <v>419</v>
      </c>
      <c r="B6" s="719"/>
      <c r="C6" s="719"/>
    </row>
    <row r="7" spans="1:3" ht="15">
      <c r="A7" s="209" t="s">
        <v>30</v>
      </c>
      <c r="B7" s="205" t="s">
        <v>343</v>
      </c>
    </row>
    <row r="8" spans="1:3">
      <c r="A8" s="160">
        <v>1</v>
      </c>
      <c r="B8" s="247" t="s">
        <v>21</v>
      </c>
    </row>
    <row r="9" spans="1:3">
      <c r="A9" s="160">
        <v>2</v>
      </c>
      <c r="B9" s="248" t="s">
        <v>22</v>
      </c>
    </row>
    <row r="10" spans="1:3">
      <c r="A10" s="160">
        <v>3</v>
      </c>
      <c r="B10" s="248" t="s">
        <v>23</v>
      </c>
    </row>
    <row r="11" spans="1:3">
      <c r="A11" s="160">
        <v>4</v>
      </c>
      <c r="B11" s="248" t="s">
        <v>24</v>
      </c>
      <c r="C11" s="87"/>
    </row>
    <row r="12" spans="1:3">
      <c r="A12" s="160">
        <v>5</v>
      </c>
      <c r="B12" s="248" t="s">
        <v>25</v>
      </c>
    </row>
    <row r="13" spans="1:3">
      <c r="A13" s="160">
        <v>6</v>
      </c>
      <c r="B13" s="249" t="s">
        <v>353</v>
      </c>
    </row>
    <row r="14" spans="1:3">
      <c r="A14" s="160">
        <v>7</v>
      </c>
      <c r="B14" s="248" t="s">
        <v>347</v>
      </c>
    </row>
    <row r="15" spans="1:3">
      <c r="A15" s="160">
        <v>8</v>
      </c>
      <c r="B15" s="248" t="s">
        <v>348</v>
      </c>
    </row>
    <row r="16" spans="1:3">
      <c r="A16" s="160">
        <v>9</v>
      </c>
      <c r="B16" s="248" t="s">
        <v>26</v>
      </c>
    </row>
    <row r="17" spans="1:2">
      <c r="A17" s="322" t="s">
        <v>418</v>
      </c>
      <c r="B17" s="321" t="s">
        <v>405</v>
      </c>
    </row>
    <row r="18" spans="1:2">
      <c r="A18" s="160">
        <v>10</v>
      </c>
      <c r="B18" s="248" t="s">
        <v>27</v>
      </c>
    </row>
    <row r="19" spans="1:2">
      <c r="A19" s="160">
        <v>11</v>
      </c>
      <c r="B19" s="249" t="s">
        <v>349</v>
      </c>
    </row>
    <row r="20" spans="1:2">
      <c r="A20" s="160">
        <v>12</v>
      </c>
      <c r="B20" s="249" t="s">
        <v>28</v>
      </c>
    </row>
    <row r="21" spans="1:2">
      <c r="A21" s="373">
        <v>13</v>
      </c>
      <c r="B21" s="374" t="s">
        <v>350</v>
      </c>
    </row>
    <row r="22" spans="1:2">
      <c r="A22" s="373">
        <v>14</v>
      </c>
      <c r="B22" s="375" t="s">
        <v>377</v>
      </c>
    </row>
    <row r="23" spans="1:2">
      <c r="A23" s="376">
        <v>15</v>
      </c>
      <c r="B23" s="377" t="s">
        <v>29</v>
      </c>
    </row>
    <row r="24" spans="1:2">
      <c r="A24" s="376">
        <v>15.1</v>
      </c>
      <c r="B24" s="378" t="s">
        <v>431</v>
      </c>
    </row>
    <row r="25" spans="1:2">
      <c r="A25" s="376">
        <v>16</v>
      </c>
      <c r="B25" s="378" t="s">
        <v>495</v>
      </c>
    </row>
    <row r="26" spans="1:2">
      <c r="A26" s="376">
        <v>17</v>
      </c>
      <c r="B26" s="378" t="s">
        <v>536</v>
      </c>
    </row>
    <row r="27" spans="1:2">
      <c r="A27" s="376">
        <v>18</v>
      </c>
      <c r="B27" s="378" t="s">
        <v>706</v>
      </c>
    </row>
    <row r="28" spans="1:2">
      <c r="A28" s="376">
        <v>19</v>
      </c>
      <c r="B28" s="378" t="s">
        <v>707</v>
      </c>
    </row>
    <row r="29" spans="1:2">
      <c r="A29" s="376">
        <v>20</v>
      </c>
      <c r="B29" s="453" t="s">
        <v>537</v>
      </c>
    </row>
    <row r="30" spans="1:2">
      <c r="A30" s="376">
        <v>21</v>
      </c>
      <c r="B30" s="378" t="s">
        <v>703</v>
      </c>
    </row>
    <row r="31" spans="1:2">
      <c r="A31" s="376">
        <v>22</v>
      </c>
      <c r="B31" s="378" t="s">
        <v>538</v>
      </c>
    </row>
    <row r="32" spans="1:2">
      <c r="A32" s="376">
        <v>23</v>
      </c>
      <c r="B32" s="378" t="s">
        <v>539</v>
      </c>
    </row>
    <row r="33" spans="1:2">
      <c r="A33" s="376">
        <v>24</v>
      </c>
      <c r="B33" s="378" t="s">
        <v>540</v>
      </c>
    </row>
    <row r="34" spans="1:2">
      <c r="A34" s="376">
        <v>25</v>
      </c>
      <c r="B34" s="378" t="s">
        <v>541</v>
      </c>
    </row>
    <row r="35" spans="1:2">
      <c r="A35" s="376">
        <v>26</v>
      </c>
      <c r="B35" s="378" t="s">
        <v>738</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21" activePane="bottomRight" state="frozen"/>
      <selection activeCell="B9" sqref="B9"/>
      <selection pane="topRight" activeCell="B9" sqref="B9"/>
      <selection pane="bottomLeft" activeCell="B9" sqref="B9"/>
      <selection pane="bottomRight" activeCell="C6" sqref="C6:C52"/>
    </sheetView>
  </sheetViews>
  <sheetFormatPr defaultColWidth="9.140625" defaultRowHeight="12.75"/>
  <cols>
    <col min="1" max="1" width="9.5703125" style="90" bestFit="1" customWidth="1"/>
    <col min="2" max="2" width="132.42578125" style="4" customWidth="1"/>
    <col min="3" max="3" width="18.42578125" style="4" customWidth="1"/>
    <col min="4" max="16384" width="9.140625" style="4"/>
  </cols>
  <sheetData>
    <row r="1" spans="1:3">
      <c r="A1" s="2" t="s">
        <v>31</v>
      </c>
      <c r="B1" s="3" t="str">
        <f>'Info '!C2</f>
        <v>JSC Ziraat Bank Georgia</v>
      </c>
    </row>
    <row r="2" spans="1:3" s="78" customFormat="1" ht="15.75" customHeight="1">
      <c r="A2" s="78" t="s">
        <v>32</v>
      </c>
      <c r="B2" s="585">
        <f>'1. key ratios '!$B$2</f>
        <v>44926</v>
      </c>
    </row>
    <row r="3" spans="1:3" s="78" customFormat="1" ht="15.75" customHeight="1"/>
    <row r="4" spans="1:3" ht="13.5" thickBot="1">
      <c r="A4" s="90" t="s">
        <v>246</v>
      </c>
      <c r="B4" s="141" t="s">
        <v>245</v>
      </c>
    </row>
    <row r="5" spans="1:3">
      <c r="A5" s="91" t="s">
        <v>6</v>
      </c>
      <c r="B5" s="92"/>
      <c r="C5" s="93" t="s">
        <v>74</v>
      </c>
    </row>
    <row r="6" spans="1:3">
      <c r="A6" s="94">
        <v>1</v>
      </c>
      <c r="B6" s="95" t="s">
        <v>244</v>
      </c>
      <c r="C6" s="554">
        <v>65916107.661399998</v>
      </c>
    </row>
    <row r="7" spans="1:3">
      <c r="A7" s="94">
        <v>2</v>
      </c>
      <c r="B7" s="96" t="s">
        <v>243</v>
      </c>
      <c r="C7" s="553">
        <v>50000000</v>
      </c>
    </row>
    <row r="8" spans="1:3">
      <c r="A8" s="94">
        <v>3</v>
      </c>
      <c r="B8" s="97" t="s">
        <v>242</v>
      </c>
      <c r="C8" s="553"/>
    </row>
    <row r="9" spans="1:3">
      <c r="A9" s="94">
        <v>4</v>
      </c>
      <c r="B9" s="97" t="s">
        <v>241</v>
      </c>
      <c r="C9" s="553"/>
    </row>
    <row r="10" spans="1:3">
      <c r="A10" s="94">
        <v>5</v>
      </c>
      <c r="B10" s="97" t="s">
        <v>240</v>
      </c>
      <c r="C10" s="553"/>
    </row>
    <row r="11" spans="1:3">
      <c r="A11" s="94">
        <v>6</v>
      </c>
      <c r="B11" s="98" t="s">
        <v>239</v>
      </c>
      <c r="C11" s="553">
        <v>15916107.6614</v>
      </c>
    </row>
    <row r="12" spans="1:3" s="63" customFormat="1">
      <c r="A12" s="94">
        <v>7</v>
      </c>
      <c r="B12" s="95" t="s">
        <v>238</v>
      </c>
      <c r="C12" s="552">
        <v>976798.92</v>
      </c>
    </row>
    <row r="13" spans="1:3" s="63" customFormat="1">
      <c r="A13" s="94">
        <v>8</v>
      </c>
      <c r="B13" s="99" t="s">
        <v>237</v>
      </c>
      <c r="C13" s="551"/>
    </row>
    <row r="14" spans="1:3" s="63" customFormat="1" ht="25.5">
      <c r="A14" s="94">
        <v>9</v>
      </c>
      <c r="B14" s="100" t="s">
        <v>236</v>
      </c>
      <c r="C14" s="551"/>
    </row>
    <row r="15" spans="1:3" s="63" customFormat="1">
      <c r="A15" s="94">
        <v>10</v>
      </c>
      <c r="B15" s="101" t="s">
        <v>235</v>
      </c>
      <c r="C15" s="551">
        <v>976798.92</v>
      </c>
    </row>
    <row r="16" spans="1:3" s="63" customFormat="1">
      <c r="A16" s="94">
        <v>11</v>
      </c>
      <c r="B16" s="102" t="s">
        <v>234</v>
      </c>
      <c r="C16" s="551"/>
    </row>
    <row r="17" spans="1:3" s="63" customFormat="1">
      <c r="A17" s="94">
        <v>12</v>
      </c>
      <c r="B17" s="101" t="s">
        <v>233</v>
      </c>
      <c r="C17" s="551"/>
    </row>
    <row r="18" spans="1:3" s="63" customFormat="1">
      <c r="A18" s="94">
        <v>13</v>
      </c>
      <c r="B18" s="101" t="s">
        <v>232</v>
      </c>
      <c r="C18" s="551"/>
    </row>
    <row r="19" spans="1:3" s="63" customFormat="1">
      <c r="A19" s="94">
        <v>14</v>
      </c>
      <c r="B19" s="101" t="s">
        <v>231</v>
      </c>
      <c r="C19" s="551"/>
    </row>
    <row r="20" spans="1:3" s="63" customFormat="1">
      <c r="A20" s="94">
        <v>15</v>
      </c>
      <c r="B20" s="101" t="s">
        <v>230</v>
      </c>
      <c r="C20" s="551"/>
    </row>
    <row r="21" spans="1:3" s="63" customFormat="1" ht="25.5">
      <c r="A21" s="94">
        <v>16</v>
      </c>
      <c r="B21" s="100" t="s">
        <v>229</v>
      </c>
      <c r="C21" s="551"/>
    </row>
    <row r="22" spans="1:3" s="63" customFormat="1">
      <c r="A22" s="94">
        <v>17</v>
      </c>
      <c r="B22" s="103" t="s">
        <v>228</v>
      </c>
      <c r="C22" s="551"/>
    </row>
    <row r="23" spans="1:3" s="63" customFormat="1">
      <c r="A23" s="94">
        <v>18</v>
      </c>
      <c r="B23" s="100" t="s">
        <v>227</v>
      </c>
      <c r="C23" s="551">
        <v>0</v>
      </c>
    </row>
    <row r="24" spans="1:3" s="63" customFormat="1" ht="25.5">
      <c r="A24" s="94">
        <v>19</v>
      </c>
      <c r="B24" s="100" t="s">
        <v>204</v>
      </c>
      <c r="C24" s="551">
        <v>0</v>
      </c>
    </row>
    <row r="25" spans="1:3" s="63" customFormat="1">
      <c r="A25" s="94">
        <v>20</v>
      </c>
      <c r="B25" s="104" t="s">
        <v>226</v>
      </c>
      <c r="C25" s="551">
        <v>0</v>
      </c>
    </row>
    <row r="26" spans="1:3" s="63" customFormat="1">
      <c r="A26" s="94">
        <v>21</v>
      </c>
      <c r="B26" s="104" t="s">
        <v>225</v>
      </c>
      <c r="C26" s="551">
        <v>0</v>
      </c>
    </row>
    <row r="27" spans="1:3" s="63" customFormat="1">
      <c r="A27" s="94">
        <v>22</v>
      </c>
      <c r="B27" s="104" t="s">
        <v>224</v>
      </c>
      <c r="C27" s="551">
        <v>0</v>
      </c>
    </row>
    <row r="28" spans="1:3" s="63" customFormat="1">
      <c r="A28" s="94">
        <v>23</v>
      </c>
      <c r="B28" s="105" t="s">
        <v>223</v>
      </c>
      <c r="C28" s="552">
        <v>64939308.741399996</v>
      </c>
    </row>
    <row r="29" spans="1:3" s="63" customFormat="1">
      <c r="A29" s="106"/>
      <c r="B29" s="107"/>
      <c r="C29" s="551"/>
    </row>
    <row r="30" spans="1:3" s="63" customFormat="1">
      <c r="A30" s="106">
        <v>24</v>
      </c>
      <c r="B30" s="105" t="s">
        <v>222</v>
      </c>
      <c r="C30" s="552">
        <v>0</v>
      </c>
    </row>
    <row r="31" spans="1:3" s="63" customFormat="1">
      <c r="A31" s="106">
        <v>25</v>
      </c>
      <c r="B31" s="97" t="s">
        <v>221</v>
      </c>
      <c r="C31" s="550">
        <v>0</v>
      </c>
    </row>
    <row r="32" spans="1:3" s="63" customFormat="1">
      <c r="A32" s="106">
        <v>26</v>
      </c>
      <c r="B32" s="108" t="s">
        <v>302</v>
      </c>
      <c r="C32" s="551"/>
    </row>
    <row r="33" spans="1:3" s="63" customFormat="1">
      <c r="A33" s="106">
        <v>27</v>
      </c>
      <c r="B33" s="108" t="s">
        <v>220</v>
      </c>
      <c r="C33" s="551"/>
    </row>
    <row r="34" spans="1:3" s="63" customFormat="1">
      <c r="A34" s="106">
        <v>28</v>
      </c>
      <c r="B34" s="97" t="s">
        <v>219</v>
      </c>
      <c r="C34" s="551"/>
    </row>
    <row r="35" spans="1:3" s="63" customFormat="1">
      <c r="A35" s="106">
        <v>29</v>
      </c>
      <c r="B35" s="105" t="s">
        <v>218</v>
      </c>
      <c r="C35" s="552">
        <v>0</v>
      </c>
    </row>
    <row r="36" spans="1:3" s="63" customFormat="1">
      <c r="A36" s="106">
        <v>30</v>
      </c>
      <c r="B36" s="100" t="s">
        <v>217</v>
      </c>
      <c r="C36" s="551">
        <v>0</v>
      </c>
    </row>
    <row r="37" spans="1:3" s="63" customFormat="1">
      <c r="A37" s="106">
        <v>31</v>
      </c>
      <c r="B37" s="101" t="s">
        <v>216</v>
      </c>
      <c r="C37" s="551">
        <v>0</v>
      </c>
    </row>
    <row r="38" spans="1:3" s="63" customFormat="1" ht="25.5">
      <c r="A38" s="106">
        <v>32</v>
      </c>
      <c r="B38" s="100" t="s">
        <v>215</v>
      </c>
      <c r="C38" s="551">
        <v>0</v>
      </c>
    </row>
    <row r="39" spans="1:3" s="63" customFormat="1" ht="25.5">
      <c r="A39" s="106">
        <v>33</v>
      </c>
      <c r="B39" s="100" t="s">
        <v>204</v>
      </c>
      <c r="C39" s="551">
        <v>0</v>
      </c>
    </row>
    <row r="40" spans="1:3" s="63" customFormat="1">
      <c r="A40" s="106">
        <v>34</v>
      </c>
      <c r="B40" s="104" t="s">
        <v>214</v>
      </c>
      <c r="C40" s="551">
        <v>0</v>
      </c>
    </row>
    <row r="41" spans="1:3" s="63" customFormat="1">
      <c r="A41" s="106">
        <v>35</v>
      </c>
      <c r="B41" s="105" t="s">
        <v>213</v>
      </c>
      <c r="C41" s="552">
        <v>0</v>
      </c>
    </row>
    <row r="42" spans="1:3" s="63" customFormat="1">
      <c r="A42" s="106"/>
      <c r="B42" s="107"/>
      <c r="C42" s="551"/>
    </row>
    <row r="43" spans="1:3" s="63" customFormat="1">
      <c r="A43" s="106">
        <v>36</v>
      </c>
      <c r="B43" s="109" t="s">
        <v>212</v>
      </c>
      <c r="C43" s="552">
        <v>2122727.1586807496</v>
      </c>
    </row>
    <row r="44" spans="1:3" s="63" customFormat="1">
      <c r="A44" s="106">
        <v>37</v>
      </c>
      <c r="B44" s="97" t="s">
        <v>211</v>
      </c>
      <c r="C44" s="551"/>
    </row>
    <row r="45" spans="1:3" s="63" customFormat="1">
      <c r="A45" s="106">
        <v>38</v>
      </c>
      <c r="B45" s="97" t="s">
        <v>210</v>
      </c>
      <c r="C45" s="551"/>
    </row>
    <row r="46" spans="1:3" s="63" customFormat="1">
      <c r="A46" s="106">
        <v>39</v>
      </c>
      <c r="B46" s="97" t="s">
        <v>209</v>
      </c>
      <c r="C46" s="551">
        <v>2122727.1586807496</v>
      </c>
    </row>
    <row r="47" spans="1:3" s="63" customFormat="1">
      <c r="A47" s="106">
        <v>40</v>
      </c>
      <c r="B47" s="109" t="s">
        <v>208</v>
      </c>
      <c r="C47" s="552">
        <v>0</v>
      </c>
    </row>
    <row r="48" spans="1:3" s="63" customFormat="1">
      <c r="A48" s="106">
        <v>41</v>
      </c>
      <c r="B48" s="100" t="s">
        <v>207</v>
      </c>
      <c r="C48" s="551">
        <v>0</v>
      </c>
    </row>
    <row r="49" spans="1:3" s="63" customFormat="1">
      <c r="A49" s="106">
        <v>42</v>
      </c>
      <c r="B49" s="101" t="s">
        <v>206</v>
      </c>
      <c r="C49" s="551">
        <v>0</v>
      </c>
    </row>
    <row r="50" spans="1:3" s="63" customFormat="1">
      <c r="A50" s="106">
        <v>43</v>
      </c>
      <c r="B50" s="100" t="s">
        <v>205</v>
      </c>
      <c r="C50" s="551">
        <v>0</v>
      </c>
    </row>
    <row r="51" spans="1:3" s="63" customFormat="1" ht="25.5">
      <c r="A51" s="106">
        <v>44</v>
      </c>
      <c r="B51" s="100" t="s">
        <v>204</v>
      </c>
      <c r="C51" s="551">
        <v>0</v>
      </c>
    </row>
    <row r="52" spans="1:3" s="63" customFormat="1" ht="13.5" thickBot="1">
      <c r="A52" s="110">
        <v>45</v>
      </c>
      <c r="B52" s="111" t="s">
        <v>203</v>
      </c>
      <c r="C52" s="549">
        <v>2122727.1586807501</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7" sqref="C7:D21"/>
    </sheetView>
  </sheetViews>
  <sheetFormatPr defaultColWidth="9.140625" defaultRowHeight="12.75"/>
  <cols>
    <col min="1" max="1" width="9.42578125" style="263" bestFit="1" customWidth="1"/>
    <col min="2" max="2" width="59" style="263" customWidth="1"/>
    <col min="3" max="3" width="16.7109375" style="263" bestFit="1" customWidth="1"/>
    <col min="4" max="4" width="13.28515625" style="263" bestFit="1" customWidth="1"/>
    <col min="5" max="16384" width="9.140625" style="263"/>
  </cols>
  <sheetData>
    <row r="1" spans="1:4" ht="15">
      <c r="A1" s="305" t="s">
        <v>31</v>
      </c>
      <c r="B1" s="3" t="str">
        <f>'Info '!C2</f>
        <v>JSC Ziraat Bank Georgia</v>
      </c>
    </row>
    <row r="2" spans="1:4" s="230" customFormat="1" ht="15.75" customHeight="1">
      <c r="A2" s="230" t="s">
        <v>32</v>
      </c>
      <c r="B2" s="585">
        <f>'1. key ratios '!$B$2</f>
        <v>44926</v>
      </c>
    </row>
    <row r="3" spans="1:4" s="230" customFormat="1" ht="15.75" customHeight="1"/>
    <row r="4" spans="1:4" ht="13.5" thickBot="1">
      <c r="A4" s="275" t="s">
        <v>404</v>
      </c>
      <c r="B4" s="313" t="s">
        <v>405</v>
      </c>
    </row>
    <row r="5" spans="1:4" s="314" customFormat="1" ht="12.75" customHeight="1">
      <c r="A5" s="371"/>
      <c r="B5" s="372" t="s">
        <v>408</v>
      </c>
      <c r="C5" s="306" t="s">
        <v>406</v>
      </c>
      <c r="D5" s="307" t="s">
        <v>407</v>
      </c>
    </row>
    <row r="6" spans="1:4" s="315" customFormat="1">
      <c r="A6" s="308">
        <v>1</v>
      </c>
      <c r="B6" s="367" t="s">
        <v>409</v>
      </c>
      <c r="C6" s="367"/>
      <c r="D6" s="309"/>
    </row>
    <row r="7" spans="1:4" s="315" customFormat="1">
      <c r="A7" s="310" t="s">
        <v>395</v>
      </c>
      <c r="B7" s="368" t="s">
        <v>410</v>
      </c>
      <c r="C7" s="360">
        <v>4.4999999999999998E-2</v>
      </c>
      <c r="D7" s="548">
        <v>8552073.1559606977</v>
      </c>
    </row>
    <row r="8" spans="1:4" s="315" customFormat="1">
      <c r="A8" s="310" t="s">
        <v>396</v>
      </c>
      <c r="B8" s="368" t="s">
        <v>411</v>
      </c>
      <c r="C8" s="361">
        <v>0.06</v>
      </c>
      <c r="D8" s="548">
        <v>11402764.207947597</v>
      </c>
    </row>
    <row r="9" spans="1:4" s="315" customFormat="1">
      <c r="A9" s="310" t="s">
        <v>397</v>
      </c>
      <c r="B9" s="368" t="s">
        <v>412</v>
      </c>
      <c r="C9" s="361">
        <v>0.08</v>
      </c>
      <c r="D9" s="548">
        <v>15203685.610596798</v>
      </c>
    </row>
    <row r="10" spans="1:4" s="315" customFormat="1">
      <c r="A10" s="308" t="s">
        <v>398</v>
      </c>
      <c r="B10" s="367" t="s">
        <v>413</v>
      </c>
      <c r="C10" s="362"/>
      <c r="D10" s="547"/>
    </row>
    <row r="11" spans="1:4" s="316" customFormat="1">
      <c r="A11" s="311" t="s">
        <v>399</v>
      </c>
      <c r="B11" s="359" t="s">
        <v>478</v>
      </c>
      <c r="C11" s="363">
        <v>0</v>
      </c>
      <c r="D11" s="548">
        <v>0</v>
      </c>
    </row>
    <row r="12" spans="1:4" s="316" customFormat="1">
      <c r="A12" s="311" t="s">
        <v>400</v>
      </c>
      <c r="B12" s="359" t="s">
        <v>414</v>
      </c>
      <c r="C12" s="363">
        <v>0</v>
      </c>
      <c r="D12" s="548">
        <v>0</v>
      </c>
    </row>
    <row r="13" spans="1:4" s="316" customFormat="1">
      <c r="A13" s="311" t="s">
        <v>401</v>
      </c>
      <c r="B13" s="359" t="s">
        <v>415</v>
      </c>
      <c r="C13" s="363">
        <v>0</v>
      </c>
      <c r="D13" s="548">
        <v>0</v>
      </c>
    </row>
    <row r="14" spans="1:4" s="316" customFormat="1">
      <c r="A14" s="308" t="s">
        <v>402</v>
      </c>
      <c r="B14" s="367" t="s">
        <v>475</v>
      </c>
      <c r="C14" s="364"/>
      <c r="D14" s="547"/>
    </row>
    <row r="15" spans="1:4" s="316" customFormat="1">
      <c r="A15" s="311">
        <v>3.1</v>
      </c>
      <c r="B15" s="359" t="s">
        <v>420</v>
      </c>
      <c r="C15" s="574">
        <v>2.3733839536536912E-2</v>
      </c>
      <c r="D15" s="548">
        <v>4510522.933073245</v>
      </c>
    </row>
    <row r="16" spans="1:4" s="316" customFormat="1">
      <c r="A16" s="311">
        <v>3.2</v>
      </c>
      <c r="B16" s="359" t="s">
        <v>421</v>
      </c>
      <c r="C16" s="574">
        <v>3.1657130081587881E-2</v>
      </c>
      <c r="D16" s="548">
        <v>6016313.1636778591</v>
      </c>
    </row>
    <row r="17" spans="1:6" s="315" customFormat="1">
      <c r="A17" s="311">
        <v>3.3</v>
      </c>
      <c r="B17" s="359" t="s">
        <v>422</v>
      </c>
      <c r="C17" s="574">
        <v>5.1861081003912624E-2</v>
      </c>
      <c r="D17" s="548">
        <v>9855994.6376147661</v>
      </c>
    </row>
    <row r="18" spans="1:6" s="314" customFormat="1" ht="12.75" customHeight="1">
      <c r="A18" s="369"/>
      <c r="B18" s="370" t="s">
        <v>474</v>
      </c>
      <c r="C18" s="365" t="s">
        <v>758</v>
      </c>
      <c r="D18" s="546" t="s">
        <v>759</v>
      </c>
    </row>
    <row r="19" spans="1:6" s="315" customFormat="1">
      <c r="A19" s="312">
        <v>4</v>
      </c>
      <c r="B19" s="359" t="s">
        <v>416</v>
      </c>
      <c r="C19" s="363">
        <v>6.8733839536536917E-2</v>
      </c>
      <c r="D19" s="548">
        <v>13062596.089033945</v>
      </c>
    </row>
    <row r="20" spans="1:6" s="315" customFormat="1">
      <c r="A20" s="312">
        <v>5</v>
      </c>
      <c r="B20" s="359" t="s">
        <v>137</v>
      </c>
      <c r="C20" s="363">
        <v>9.1657130081587879E-2</v>
      </c>
      <c r="D20" s="548">
        <v>17419077.371625457</v>
      </c>
    </row>
    <row r="21" spans="1:6" s="315" customFormat="1" ht="13.5" thickBot="1">
      <c r="A21" s="317" t="s">
        <v>403</v>
      </c>
      <c r="B21" s="318" t="s">
        <v>417</v>
      </c>
      <c r="C21" s="366">
        <v>0.13186108100391264</v>
      </c>
      <c r="D21" s="587">
        <v>25059680.248211566</v>
      </c>
    </row>
    <row r="22" spans="1:6">
      <c r="F22" s="275"/>
    </row>
    <row r="23" spans="1:6" ht="63.75">
      <c r="B23" s="274"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18" activePane="bottomRight" state="frozen"/>
      <selection activeCell="B47" sqref="B47"/>
      <selection pane="topRight" activeCell="B47" sqref="B47"/>
      <selection pane="bottomLeft" activeCell="B47" sqref="B47"/>
      <selection pane="bottomRight" activeCell="C6" sqref="C6:C4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31</v>
      </c>
      <c r="B1" s="3" t="str">
        <f>'Info '!C2</f>
        <v>JSC Ziraat Bank Georgia</v>
      </c>
      <c r="E1" s="4"/>
      <c r="F1" s="4"/>
    </row>
    <row r="2" spans="1:6" s="78" customFormat="1" ht="15.75" customHeight="1">
      <c r="A2" s="2" t="s">
        <v>32</v>
      </c>
      <c r="B2" s="585">
        <f>'1. key ratios '!$B$2</f>
        <v>44926</v>
      </c>
    </row>
    <row r="3" spans="1:6" s="78" customFormat="1" ht="15.75" customHeight="1">
      <c r="A3" s="112"/>
    </row>
    <row r="4" spans="1:6" s="78" customFormat="1" ht="15.75" customHeight="1" thickBot="1">
      <c r="A4" s="78" t="s">
        <v>87</v>
      </c>
      <c r="B4" s="221" t="s">
        <v>286</v>
      </c>
      <c r="D4" s="35" t="s">
        <v>74</v>
      </c>
    </row>
    <row r="5" spans="1:6" ht="25.5">
      <c r="A5" s="113" t="s">
        <v>6</v>
      </c>
      <c r="B5" s="252" t="s">
        <v>340</v>
      </c>
      <c r="C5" s="114" t="s">
        <v>93</v>
      </c>
      <c r="D5" s="115" t="s">
        <v>94</v>
      </c>
    </row>
    <row r="6" spans="1:6" ht="15">
      <c r="A6" s="83">
        <v>1</v>
      </c>
      <c r="B6" s="116" t="s">
        <v>36</v>
      </c>
      <c r="C6" s="545">
        <v>6527040.9505000003</v>
      </c>
      <c r="D6" s="117"/>
      <c r="E6" s="118"/>
    </row>
    <row r="7" spans="1:6" ht="15">
      <c r="A7" s="83">
        <v>2</v>
      </c>
      <c r="B7" s="119" t="s">
        <v>37</v>
      </c>
      <c r="C7" s="544">
        <v>45197916.414899997</v>
      </c>
      <c r="D7" s="120"/>
      <c r="E7" s="118"/>
    </row>
    <row r="8" spans="1:6" ht="15">
      <c r="A8" s="83">
        <v>3</v>
      </c>
      <c r="B8" s="119" t="s">
        <v>38</v>
      </c>
      <c r="C8" s="544">
        <v>40648819.752499998</v>
      </c>
      <c r="D8" s="120"/>
      <c r="E8" s="118"/>
    </row>
    <row r="9" spans="1:6" ht="15">
      <c r="A9" s="83">
        <v>4</v>
      </c>
      <c r="B9" s="119" t="s">
        <v>39</v>
      </c>
      <c r="C9" s="544">
        <v>0</v>
      </c>
      <c r="D9" s="120"/>
      <c r="E9" s="118"/>
    </row>
    <row r="10" spans="1:6" ht="15">
      <c r="A10" s="83">
        <v>5</v>
      </c>
      <c r="B10" s="119" t="s">
        <v>40</v>
      </c>
      <c r="C10" s="544">
        <v>1986530.28</v>
      </c>
      <c r="D10" s="120"/>
      <c r="E10" s="118"/>
    </row>
    <row r="11" spans="1:6" ht="15">
      <c r="A11" s="83">
        <v>6.1</v>
      </c>
      <c r="B11" s="222" t="s">
        <v>41</v>
      </c>
      <c r="C11" s="543">
        <v>98698749.087399989</v>
      </c>
      <c r="D11" s="121"/>
      <c r="E11" s="122"/>
    </row>
    <row r="12" spans="1:6" ht="15">
      <c r="A12" s="83">
        <v>6.2</v>
      </c>
      <c r="B12" s="223" t="s">
        <v>42</v>
      </c>
      <c r="C12" s="543">
        <v>-4948070.6320000002</v>
      </c>
      <c r="D12" s="121"/>
      <c r="E12" s="122"/>
    </row>
    <row r="13" spans="1:6" ht="15.75">
      <c r="A13" s="83" t="s">
        <v>709</v>
      </c>
      <c r="B13" s="123" t="s">
        <v>711</v>
      </c>
      <c r="C13" s="543">
        <v>-1659109.1192000001</v>
      </c>
      <c r="D13" s="536" t="s">
        <v>754</v>
      </c>
      <c r="E13" s="122"/>
    </row>
    <row r="14" spans="1:6" ht="15">
      <c r="A14" s="83" t="s">
        <v>710</v>
      </c>
      <c r="B14" s="123" t="s">
        <v>712</v>
      </c>
      <c r="C14" s="543">
        <v>0</v>
      </c>
      <c r="D14" s="121"/>
      <c r="E14" s="122"/>
    </row>
    <row r="15" spans="1:6" ht="15">
      <c r="A15" s="83">
        <v>6</v>
      </c>
      <c r="B15" s="119" t="s">
        <v>43</v>
      </c>
      <c r="C15" s="542">
        <v>93750678.45539999</v>
      </c>
      <c r="D15" s="121"/>
      <c r="E15" s="118"/>
    </row>
    <row r="16" spans="1:6" ht="15">
      <c r="A16" s="83">
        <v>7</v>
      </c>
      <c r="B16" s="119" t="s">
        <v>44</v>
      </c>
      <c r="C16" s="544">
        <v>740268.28669999994</v>
      </c>
      <c r="D16" s="120"/>
      <c r="E16" s="118"/>
    </row>
    <row r="17" spans="1:5" ht="15">
      <c r="A17" s="83">
        <v>8</v>
      </c>
      <c r="B17" s="250" t="s">
        <v>199</v>
      </c>
      <c r="C17" s="544">
        <v>0</v>
      </c>
      <c r="D17" s="120"/>
      <c r="E17" s="118"/>
    </row>
    <row r="18" spans="1:5" ht="15">
      <c r="A18" s="83">
        <v>9</v>
      </c>
      <c r="B18" s="119" t="s">
        <v>45</v>
      </c>
      <c r="C18" s="544">
        <v>0</v>
      </c>
      <c r="D18" s="120"/>
      <c r="E18" s="118"/>
    </row>
    <row r="19" spans="1:5" ht="15">
      <c r="A19" s="83">
        <v>9.1</v>
      </c>
      <c r="B19" s="123" t="s">
        <v>89</v>
      </c>
      <c r="C19" s="543"/>
      <c r="D19" s="120"/>
      <c r="E19" s="118"/>
    </row>
    <row r="20" spans="1:5" ht="15">
      <c r="A20" s="83">
        <v>9.1999999999999993</v>
      </c>
      <c r="B20" s="123" t="s">
        <v>90</v>
      </c>
      <c r="C20" s="543"/>
      <c r="D20" s="120"/>
      <c r="E20" s="118"/>
    </row>
    <row r="21" spans="1:5" ht="15">
      <c r="A21" s="83">
        <v>9.3000000000000007</v>
      </c>
      <c r="B21" s="224" t="s">
        <v>268</v>
      </c>
      <c r="C21" s="543"/>
      <c r="D21" s="120"/>
      <c r="E21" s="118"/>
    </row>
    <row r="22" spans="1:5" ht="15">
      <c r="A22" s="83">
        <v>10</v>
      </c>
      <c r="B22" s="119" t="s">
        <v>46</v>
      </c>
      <c r="C22" s="544">
        <v>6592376.04</v>
      </c>
      <c r="D22" s="120"/>
      <c r="E22" s="118"/>
    </row>
    <row r="23" spans="1:5" ht="15">
      <c r="A23" s="83">
        <v>10.1</v>
      </c>
      <c r="B23" s="123" t="s">
        <v>91</v>
      </c>
      <c r="C23" s="544">
        <v>976798.92</v>
      </c>
      <c r="D23" s="124" t="s">
        <v>92</v>
      </c>
      <c r="E23" s="118"/>
    </row>
    <row r="24" spans="1:5" ht="15">
      <c r="A24" s="83">
        <v>11</v>
      </c>
      <c r="B24" s="125" t="s">
        <v>47</v>
      </c>
      <c r="C24" s="541">
        <v>2087691.5294999999</v>
      </c>
      <c r="D24" s="126"/>
      <c r="E24" s="118"/>
    </row>
    <row r="25" spans="1:5" ht="15">
      <c r="A25" s="83">
        <v>12</v>
      </c>
      <c r="B25" s="127" t="s">
        <v>48</v>
      </c>
      <c r="C25" s="540">
        <v>197531321.70949998</v>
      </c>
      <c r="D25" s="128"/>
      <c r="E25" s="129"/>
    </row>
    <row r="26" spans="1:5" ht="15">
      <c r="A26" s="83">
        <v>13</v>
      </c>
      <c r="B26" s="119" t="s">
        <v>50</v>
      </c>
      <c r="C26" s="539">
        <v>10132500</v>
      </c>
      <c r="D26" s="130"/>
      <c r="E26" s="118"/>
    </row>
    <row r="27" spans="1:5" ht="15">
      <c r="A27" s="83">
        <v>14</v>
      </c>
      <c r="B27" s="119" t="s">
        <v>51</v>
      </c>
      <c r="C27" s="544">
        <v>74232394.887199998</v>
      </c>
      <c r="D27" s="120"/>
      <c r="E27" s="118"/>
    </row>
    <row r="28" spans="1:5" ht="15">
      <c r="A28" s="83">
        <v>15</v>
      </c>
      <c r="B28" s="119" t="s">
        <v>52</v>
      </c>
      <c r="C28" s="544">
        <v>7729222.9649999999</v>
      </c>
      <c r="D28" s="120"/>
      <c r="E28" s="118"/>
    </row>
    <row r="29" spans="1:5" ht="15">
      <c r="A29" s="83">
        <v>16</v>
      </c>
      <c r="B29" s="119" t="s">
        <v>53</v>
      </c>
      <c r="C29" s="544">
        <v>28543914.854900002</v>
      </c>
      <c r="D29" s="120"/>
      <c r="E29" s="118"/>
    </row>
    <row r="30" spans="1:5" ht="15">
      <c r="A30" s="83">
        <v>17</v>
      </c>
      <c r="B30" s="119" t="s">
        <v>54</v>
      </c>
      <c r="C30" s="544">
        <v>0</v>
      </c>
      <c r="D30" s="120"/>
      <c r="E30" s="118"/>
    </row>
    <row r="31" spans="1:5" ht="15">
      <c r="A31" s="83">
        <v>18</v>
      </c>
      <c r="B31" s="119" t="s">
        <v>55</v>
      </c>
      <c r="C31" s="544">
        <v>194035.6943</v>
      </c>
      <c r="D31" s="120"/>
      <c r="E31" s="118"/>
    </row>
    <row r="32" spans="1:5" ht="15">
      <c r="A32" s="83">
        <v>19</v>
      </c>
      <c r="B32" s="119" t="s">
        <v>56</v>
      </c>
      <c r="C32" s="544">
        <v>235544.68350000001</v>
      </c>
      <c r="D32" s="120"/>
      <c r="E32" s="118"/>
    </row>
    <row r="33" spans="1:5" ht="15">
      <c r="A33" s="83">
        <v>20</v>
      </c>
      <c r="B33" s="119" t="s">
        <v>57</v>
      </c>
      <c r="C33" s="544">
        <v>10547601.036</v>
      </c>
      <c r="D33" s="120"/>
      <c r="E33" s="118"/>
    </row>
    <row r="34" spans="1:5" ht="15.75">
      <c r="A34" s="83">
        <v>20.100000000000001</v>
      </c>
      <c r="B34" s="131" t="s">
        <v>714</v>
      </c>
      <c r="C34" s="541">
        <v>678392.82140000002</v>
      </c>
      <c r="D34" s="536" t="s">
        <v>754</v>
      </c>
      <c r="E34" s="118"/>
    </row>
    <row r="35" spans="1:5" ht="15.75">
      <c r="A35" s="83">
        <v>21</v>
      </c>
      <c r="B35" s="125" t="s">
        <v>58</v>
      </c>
      <c r="C35" s="541">
        <v>0</v>
      </c>
      <c r="D35" s="535"/>
      <c r="E35" s="118"/>
    </row>
    <row r="36" spans="1:5" ht="15.75">
      <c r="A36" s="83">
        <v>21.1</v>
      </c>
      <c r="B36" s="131" t="s">
        <v>713</v>
      </c>
      <c r="C36" s="538">
        <v>0</v>
      </c>
      <c r="D36" s="534"/>
      <c r="E36" s="118"/>
    </row>
    <row r="37" spans="1:5" ht="15.75">
      <c r="A37" s="83">
        <v>22</v>
      </c>
      <c r="B37" s="127" t="s">
        <v>59</v>
      </c>
      <c r="C37" s="540">
        <v>131615214.12090001</v>
      </c>
      <c r="D37" s="533"/>
      <c r="E37" s="129"/>
    </row>
    <row r="38" spans="1:5" ht="15.75">
      <c r="A38" s="83">
        <v>23</v>
      </c>
      <c r="B38" s="125" t="s">
        <v>61</v>
      </c>
      <c r="C38" s="544">
        <v>50000000</v>
      </c>
      <c r="D38" s="536" t="s">
        <v>755</v>
      </c>
      <c r="E38" s="118"/>
    </row>
    <row r="39" spans="1:5" ht="15.75">
      <c r="A39" s="83">
        <v>24</v>
      </c>
      <c r="B39" s="125" t="s">
        <v>62</v>
      </c>
      <c r="C39" s="544">
        <v>0</v>
      </c>
      <c r="D39" s="532"/>
      <c r="E39" s="118"/>
    </row>
    <row r="40" spans="1:5" ht="15.75">
      <c r="A40" s="83">
        <v>25</v>
      </c>
      <c r="B40" s="125" t="s">
        <v>63</v>
      </c>
      <c r="C40" s="544">
        <v>0</v>
      </c>
      <c r="D40" s="532"/>
      <c r="E40" s="118"/>
    </row>
    <row r="41" spans="1:5" ht="15.75">
      <c r="A41" s="83">
        <v>26</v>
      </c>
      <c r="B41" s="125" t="s">
        <v>64</v>
      </c>
      <c r="C41" s="544">
        <v>0</v>
      </c>
      <c r="D41" s="532"/>
      <c r="E41" s="118"/>
    </row>
    <row r="42" spans="1:5" ht="15.75">
      <c r="A42" s="83">
        <v>27</v>
      </c>
      <c r="B42" s="125" t="s">
        <v>65</v>
      </c>
      <c r="C42" s="544">
        <v>0</v>
      </c>
      <c r="D42" s="532"/>
      <c r="E42" s="118"/>
    </row>
    <row r="43" spans="1:5" ht="15.75">
      <c r="A43" s="83">
        <v>28</v>
      </c>
      <c r="B43" s="125" t="s">
        <v>66</v>
      </c>
      <c r="C43" s="544">
        <v>15916107.993199999</v>
      </c>
      <c r="D43" s="536" t="s">
        <v>756</v>
      </c>
      <c r="E43" s="118"/>
    </row>
    <row r="44" spans="1:5" ht="15.75">
      <c r="A44" s="83">
        <v>29</v>
      </c>
      <c r="B44" s="125" t="s">
        <v>67</v>
      </c>
      <c r="C44" s="544">
        <v>0</v>
      </c>
      <c r="D44" s="536" t="s">
        <v>757</v>
      </c>
      <c r="E44" s="118"/>
    </row>
    <row r="45" spans="1:5" ht="15.75" thickBot="1">
      <c r="A45" s="132">
        <v>30</v>
      </c>
      <c r="B45" s="133" t="s">
        <v>266</v>
      </c>
      <c r="C45" s="537">
        <v>65916107.993199997</v>
      </c>
      <c r="D45" s="134"/>
      <c r="E45" s="12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activeCell="I36" sqref="I36"/>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3" bestFit="1" customWidth="1"/>
    <col min="17" max="17" width="14.7109375" style="33" customWidth="1"/>
    <col min="18" max="18" width="13" style="33" bestFit="1" customWidth="1"/>
    <col min="19" max="19" width="21.140625" style="169" customWidth="1"/>
    <col min="20" max="16384" width="9.140625" style="33"/>
  </cols>
  <sheetData>
    <row r="1" spans="1:19">
      <c r="A1" s="602" t="s">
        <v>31</v>
      </c>
      <c r="B1" s="689" t="str">
        <f>'Info '!C2</f>
        <v>JSC Ziraat Bank Georgia</v>
      </c>
    </row>
    <row r="2" spans="1:19">
      <c r="A2" s="602" t="s">
        <v>32</v>
      </c>
      <c r="B2" s="598">
        <f>'1. key ratios '!$B$2</f>
        <v>44926</v>
      </c>
    </row>
    <row r="4" spans="1:19" ht="26.25" thickBot="1">
      <c r="A4" s="4" t="s">
        <v>249</v>
      </c>
      <c r="B4" s="265" t="s">
        <v>375</v>
      </c>
    </row>
    <row r="5" spans="1:19" s="260" customFormat="1">
      <c r="A5" s="255"/>
      <c r="B5" s="256"/>
      <c r="C5" s="257" t="s">
        <v>0</v>
      </c>
      <c r="D5" s="257" t="s">
        <v>1</v>
      </c>
      <c r="E5" s="257" t="s">
        <v>2</v>
      </c>
      <c r="F5" s="257" t="s">
        <v>3</v>
      </c>
      <c r="G5" s="257" t="s">
        <v>4</v>
      </c>
      <c r="H5" s="257" t="s">
        <v>5</v>
      </c>
      <c r="I5" s="257" t="s">
        <v>8</v>
      </c>
      <c r="J5" s="257" t="s">
        <v>9</v>
      </c>
      <c r="K5" s="257" t="s">
        <v>10</v>
      </c>
      <c r="L5" s="257" t="s">
        <v>11</v>
      </c>
      <c r="M5" s="257" t="s">
        <v>12</v>
      </c>
      <c r="N5" s="257" t="s">
        <v>13</v>
      </c>
      <c r="O5" s="257" t="s">
        <v>358</v>
      </c>
      <c r="P5" s="257" t="s">
        <v>359</v>
      </c>
      <c r="Q5" s="257" t="s">
        <v>360</v>
      </c>
      <c r="R5" s="258" t="s">
        <v>361</v>
      </c>
      <c r="S5" s="259" t="s">
        <v>362</v>
      </c>
    </row>
    <row r="6" spans="1:19" s="260" customFormat="1" ht="99" customHeight="1">
      <c r="A6" s="261"/>
      <c r="B6" s="740" t="s">
        <v>363</v>
      </c>
      <c r="C6" s="736">
        <v>0</v>
      </c>
      <c r="D6" s="737"/>
      <c r="E6" s="736">
        <v>0.2</v>
      </c>
      <c r="F6" s="737"/>
      <c r="G6" s="736">
        <v>0.35</v>
      </c>
      <c r="H6" s="737"/>
      <c r="I6" s="736">
        <v>0.5</v>
      </c>
      <c r="J6" s="737"/>
      <c r="K6" s="736">
        <v>0.75</v>
      </c>
      <c r="L6" s="737"/>
      <c r="M6" s="736">
        <v>1</v>
      </c>
      <c r="N6" s="737"/>
      <c r="O6" s="736">
        <v>1.5</v>
      </c>
      <c r="P6" s="737"/>
      <c r="Q6" s="736">
        <v>2.5</v>
      </c>
      <c r="R6" s="737"/>
      <c r="S6" s="738" t="s">
        <v>248</v>
      </c>
    </row>
    <row r="7" spans="1:19" s="260" customFormat="1" ht="30.75" customHeight="1">
      <c r="A7" s="261"/>
      <c r="B7" s="741"/>
      <c r="C7" s="251" t="s">
        <v>251</v>
      </c>
      <c r="D7" s="251" t="s">
        <v>250</v>
      </c>
      <c r="E7" s="251" t="s">
        <v>251</v>
      </c>
      <c r="F7" s="251" t="s">
        <v>250</v>
      </c>
      <c r="G7" s="251" t="s">
        <v>251</v>
      </c>
      <c r="H7" s="251" t="s">
        <v>250</v>
      </c>
      <c r="I7" s="251" t="s">
        <v>251</v>
      </c>
      <c r="J7" s="251" t="s">
        <v>250</v>
      </c>
      <c r="K7" s="251" t="s">
        <v>251</v>
      </c>
      <c r="L7" s="251" t="s">
        <v>250</v>
      </c>
      <c r="M7" s="251" t="s">
        <v>251</v>
      </c>
      <c r="N7" s="251" t="s">
        <v>250</v>
      </c>
      <c r="O7" s="251" t="s">
        <v>251</v>
      </c>
      <c r="P7" s="251" t="s">
        <v>250</v>
      </c>
      <c r="Q7" s="251" t="s">
        <v>251</v>
      </c>
      <c r="R7" s="251" t="s">
        <v>250</v>
      </c>
      <c r="S7" s="739"/>
    </row>
    <row r="8" spans="1:19" s="137" customFormat="1">
      <c r="A8" s="135">
        <v>1</v>
      </c>
      <c r="B8" s="1" t="s">
        <v>96</v>
      </c>
      <c r="C8" s="136">
        <v>2253885.9300000002</v>
      </c>
      <c r="D8" s="136"/>
      <c r="E8" s="136">
        <v>19009630.140000001</v>
      </c>
      <c r="F8" s="136"/>
      <c r="G8" s="136">
        <v>0</v>
      </c>
      <c r="H8" s="136"/>
      <c r="I8" s="136">
        <v>0</v>
      </c>
      <c r="J8" s="136"/>
      <c r="K8" s="136">
        <v>0</v>
      </c>
      <c r="L8" s="136"/>
      <c r="M8" s="136">
        <v>25930560.764899999</v>
      </c>
      <c r="N8" s="136"/>
      <c r="O8" s="136">
        <v>0</v>
      </c>
      <c r="P8" s="136"/>
      <c r="Q8" s="136">
        <v>0</v>
      </c>
      <c r="R8" s="136"/>
      <c r="S8" s="691">
        <v>29732486.7929</v>
      </c>
    </row>
    <row r="9" spans="1:19" s="137" customFormat="1">
      <c r="A9" s="135">
        <v>2</v>
      </c>
      <c r="B9" s="1" t="s">
        <v>97</v>
      </c>
      <c r="C9" s="136">
        <v>0</v>
      </c>
      <c r="D9" s="136"/>
      <c r="E9" s="136">
        <v>0</v>
      </c>
      <c r="F9" s="136"/>
      <c r="G9" s="136">
        <v>0</v>
      </c>
      <c r="H9" s="136"/>
      <c r="I9" s="136">
        <v>0</v>
      </c>
      <c r="J9" s="136"/>
      <c r="K9" s="136">
        <v>0</v>
      </c>
      <c r="L9" s="136"/>
      <c r="M9" s="136">
        <v>0</v>
      </c>
      <c r="N9" s="136"/>
      <c r="O9" s="136">
        <v>0</v>
      </c>
      <c r="P9" s="136"/>
      <c r="Q9" s="136">
        <v>0</v>
      </c>
      <c r="R9" s="136"/>
      <c r="S9" s="691">
        <v>0</v>
      </c>
    </row>
    <row r="10" spans="1:19" s="137" customFormat="1">
      <c r="A10" s="135">
        <v>3</v>
      </c>
      <c r="B10" s="1" t="s">
        <v>269</v>
      </c>
      <c r="C10" s="136">
        <v>0</v>
      </c>
      <c r="D10" s="136"/>
      <c r="E10" s="136">
        <v>0</v>
      </c>
      <c r="F10" s="136"/>
      <c r="G10" s="136">
        <v>0</v>
      </c>
      <c r="H10" s="136"/>
      <c r="I10" s="136">
        <v>0</v>
      </c>
      <c r="J10" s="136"/>
      <c r="K10" s="136">
        <v>0</v>
      </c>
      <c r="L10" s="136"/>
      <c r="M10" s="136">
        <v>0</v>
      </c>
      <c r="N10" s="136"/>
      <c r="O10" s="136">
        <v>0</v>
      </c>
      <c r="P10" s="136"/>
      <c r="Q10" s="136">
        <v>0</v>
      </c>
      <c r="R10" s="136"/>
      <c r="S10" s="691">
        <v>0</v>
      </c>
    </row>
    <row r="11" spans="1:19" s="137" customFormat="1">
      <c r="A11" s="135">
        <v>4</v>
      </c>
      <c r="B11" s="1" t="s">
        <v>98</v>
      </c>
      <c r="C11" s="136">
        <v>0</v>
      </c>
      <c r="D11" s="136"/>
      <c r="E11" s="136">
        <v>0</v>
      </c>
      <c r="F11" s="136"/>
      <c r="G11" s="136">
        <v>0</v>
      </c>
      <c r="H11" s="136"/>
      <c r="I11" s="136">
        <v>0</v>
      </c>
      <c r="J11" s="136"/>
      <c r="K11" s="136">
        <v>0</v>
      </c>
      <c r="L11" s="136"/>
      <c r="M11" s="136">
        <v>0</v>
      </c>
      <c r="N11" s="136"/>
      <c r="O11" s="136">
        <v>0</v>
      </c>
      <c r="P11" s="136"/>
      <c r="Q11" s="136">
        <v>0</v>
      </c>
      <c r="R11" s="136"/>
      <c r="S11" s="691">
        <v>0</v>
      </c>
    </row>
    <row r="12" spans="1:19" s="137" customFormat="1">
      <c r="A12" s="135">
        <v>5</v>
      </c>
      <c r="B12" s="1" t="s">
        <v>99</v>
      </c>
      <c r="C12" s="136">
        <v>0</v>
      </c>
      <c r="D12" s="136"/>
      <c r="E12" s="136">
        <v>0</v>
      </c>
      <c r="F12" s="136"/>
      <c r="G12" s="136">
        <v>0</v>
      </c>
      <c r="H12" s="136"/>
      <c r="I12" s="136">
        <v>0</v>
      </c>
      <c r="J12" s="136"/>
      <c r="K12" s="136">
        <v>0</v>
      </c>
      <c r="L12" s="136"/>
      <c r="M12" s="136">
        <v>0</v>
      </c>
      <c r="N12" s="136"/>
      <c r="O12" s="136">
        <v>0</v>
      </c>
      <c r="P12" s="136"/>
      <c r="Q12" s="136">
        <v>0</v>
      </c>
      <c r="R12" s="136"/>
      <c r="S12" s="691">
        <v>0</v>
      </c>
    </row>
    <row r="13" spans="1:19" s="137" customFormat="1">
      <c r="A13" s="135">
        <v>6</v>
      </c>
      <c r="B13" s="1" t="s">
        <v>100</v>
      </c>
      <c r="C13" s="136">
        <v>0</v>
      </c>
      <c r="D13" s="136"/>
      <c r="E13" s="136">
        <v>6030525.7400000002</v>
      </c>
      <c r="F13" s="136"/>
      <c r="G13" s="136">
        <v>0</v>
      </c>
      <c r="H13" s="136"/>
      <c r="I13" s="136">
        <v>34642032.4626</v>
      </c>
      <c r="J13" s="136"/>
      <c r="K13" s="136">
        <v>0</v>
      </c>
      <c r="L13" s="136"/>
      <c r="M13" s="136">
        <v>0</v>
      </c>
      <c r="N13" s="136"/>
      <c r="O13" s="136">
        <v>0</v>
      </c>
      <c r="P13" s="136"/>
      <c r="Q13" s="136">
        <v>0</v>
      </c>
      <c r="R13" s="136"/>
      <c r="S13" s="691">
        <v>18527121.379299998</v>
      </c>
    </row>
    <row r="14" spans="1:19" s="137" customFormat="1">
      <c r="A14" s="135">
        <v>7</v>
      </c>
      <c r="B14" s="1" t="s">
        <v>101</v>
      </c>
      <c r="C14" s="136">
        <v>0</v>
      </c>
      <c r="D14" s="136"/>
      <c r="E14" s="136">
        <v>0</v>
      </c>
      <c r="F14" s="136"/>
      <c r="G14" s="136">
        <v>0</v>
      </c>
      <c r="H14" s="136"/>
      <c r="I14" s="136">
        <v>0</v>
      </c>
      <c r="J14" s="136"/>
      <c r="K14" s="136">
        <v>0</v>
      </c>
      <c r="L14" s="136"/>
      <c r="M14" s="136">
        <v>56499822.5163</v>
      </c>
      <c r="N14" s="136">
        <v>13312144.1318</v>
      </c>
      <c r="O14" s="136">
        <v>0</v>
      </c>
      <c r="P14" s="136"/>
      <c r="Q14" s="136">
        <v>0</v>
      </c>
      <c r="R14" s="136"/>
      <c r="S14" s="691">
        <v>69811966.648100004</v>
      </c>
    </row>
    <row r="15" spans="1:19" s="137" customFormat="1">
      <c r="A15" s="135">
        <v>8</v>
      </c>
      <c r="B15" s="1" t="s">
        <v>102</v>
      </c>
      <c r="C15" s="136">
        <v>0</v>
      </c>
      <c r="D15" s="136"/>
      <c r="E15" s="136">
        <v>0</v>
      </c>
      <c r="F15" s="136"/>
      <c r="G15" s="136">
        <v>0</v>
      </c>
      <c r="H15" s="136"/>
      <c r="I15" s="136">
        <v>0</v>
      </c>
      <c r="J15" s="136"/>
      <c r="K15" s="136">
        <v>0</v>
      </c>
      <c r="L15" s="136"/>
      <c r="M15" s="136">
        <v>39596950.148999996</v>
      </c>
      <c r="N15" s="136">
        <v>5274740.5797600001</v>
      </c>
      <c r="O15" s="136">
        <v>0</v>
      </c>
      <c r="P15" s="136"/>
      <c r="Q15" s="136">
        <v>0</v>
      </c>
      <c r="R15" s="136"/>
      <c r="S15" s="691">
        <v>44871690.728759997</v>
      </c>
    </row>
    <row r="16" spans="1:19" s="137" customFormat="1">
      <c r="A16" s="135">
        <v>9</v>
      </c>
      <c r="B16" s="1" t="s">
        <v>103</v>
      </c>
      <c r="C16" s="136">
        <v>0</v>
      </c>
      <c r="D16" s="136"/>
      <c r="E16" s="136">
        <v>0</v>
      </c>
      <c r="F16" s="136"/>
      <c r="G16" s="136">
        <v>0</v>
      </c>
      <c r="H16" s="136"/>
      <c r="I16" s="136">
        <v>0</v>
      </c>
      <c r="J16" s="136"/>
      <c r="K16" s="136">
        <v>0</v>
      </c>
      <c r="L16" s="136"/>
      <c r="M16" s="136">
        <v>0</v>
      </c>
      <c r="N16" s="136"/>
      <c r="O16" s="136">
        <v>0</v>
      </c>
      <c r="P16" s="136"/>
      <c r="Q16" s="136">
        <v>0</v>
      </c>
      <c r="R16" s="136"/>
      <c r="S16" s="691">
        <v>0</v>
      </c>
    </row>
    <row r="17" spans="1:19" s="137" customFormat="1">
      <c r="A17" s="135">
        <v>10</v>
      </c>
      <c r="B17" s="1" t="s">
        <v>104</v>
      </c>
      <c r="C17" s="136">
        <v>0</v>
      </c>
      <c r="D17" s="136"/>
      <c r="E17" s="136">
        <v>0</v>
      </c>
      <c r="F17" s="136"/>
      <c r="G17" s="136">
        <v>0</v>
      </c>
      <c r="H17" s="136"/>
      <c r="I17" s="136">
        <v>0</v>
      </c>
      <c r="J17" s="136"/>
      <c r="K17" s="136">
        <v>0</v>
      </c>
      <c r="L17" s="136"/>
      <c r="M17" s="136">
        <v>0</v>
      </c>
      <c r="N17" s="136"/>
      <c r="O17" s="136">
        <v>0</v>
      </c>
      <c r="P17" s="136"/>
      <c r="Q17" s="136">
        <v>0</v>
      </c>
      <c r="R17" s="136"/>
      <c r="S17" s="691">
        <v>0</v>
      </c>
    </row>
    <row r="18" spans="1:19" s="137" customFormat="1">
      <c r="A18" s="135">
        <v>11</v>
      </c>
      <c r="B18" s="1" t="s">
        <v>105</v>
      </c>
      <c r="C18" s="136">
        <v>0</v>
      </c>
      <c r="D18" s="136"/>
      <c r="E18" s="136">
        <v>0</v>
      </c>
      <c r="F18" s="136"/>
      <c r="G18" s="136">
        <v>0</v>
      </c>
      <c r="H18" s="136"/>
      <c r="I18" s="136">
        <v>0</v>
      </c>
      <c r="J18" s="136"/>
      <c r="K18" s="136">
        <v>0</v>
      </c>
      <c r="L18" s="136"/>
      <c r="M18" s="136">
        <v>0</v>
      </c>
      <c r="N18" s="136"/>
      <c r="O18" s="136">
        <v>0</v>
      </c>
      <c r="P18" s="136"/>
      <c r="Q18" s="136">
        <v>0</v>
      </c>
      <c r="R18" s="136"/>
      <c r="S18" s="691">
        <v>0</v>
      </c>
    </row>
    <row r="19" spans="1:19" s="137" customFormat="1">
      <c r="A19" s="135">
        <v>12</v>
      </c>
      <c r="B19" s="1" t="s">
        <v>106</v>
      </c>
      <c r="C19" s="136">
        <v>0</v>
      </c>
      <c r="D19" s="136"/>
      <c r="E19" s="136">
        <v>0</v>
      </c>
      <c r="F19" s="136"/>
      <c r="G19" s="136">
        <v>0</v>
      </c>
      <c r="H19" s="136"/>
      <c r="I19" s="136">
        <v>0</v>
      </c>
      <c r="J19" s="136"/>
      <c r="K19" s="136">
        <v>0</v>
      </c>
      <c r="L19" s="136"/>
      <c r="M19" s="136">
        <v>0</v>
      </c>
      <c r="N19" s="136"/>
      <c r="O19" s="136">
        <v>0</v>
      </c>
      <c r="P19" s="136"/>
      <c r="Q19" s="136">
        <v>0</v>
      </c>
      <c r="R19" s="136"/>
      <c r="S19" s="691">
        <v>0</v>
      </c>
    </row>
    <row r="20" spans="1:19" s="137" customFormat="1">
      <c r="A20" s="135">
        <v>13</v>
      </c>
      <c r="B20" s="1" t="s">
        <v>247</v>
      </c>
      <c r="C20" s="136">
        <v>0</v>
      </c>
      <c r="D20" s="136"/>
      <c r="E20" s="136">
        <v>0</v>
      </c>
      <c r="F20" s="136"/>
      <c r="G20" s="136">
        <v>0</v>
      </c>
      <c r="H20" s="136"/>
      <c r="I20" s="136">
        <v>0</v>
      </c>
      <c r="J20" s="136"/>
      <c r="K20" s="136">
        <v>0</v>
      </c>
      <c r="L20" s="136"/>
      <c r="M20" s="136">
        <v>0</v>
      </c>
      <c r="N20" s="136"/>
      <c r="O20" s="136">
        <v>0</v>
      </c>
      <c r="P20" s="136"/>
      <c r="Q20" s="136">
        <v>0</v>
      </c>
      <c r="R20" s="136"/>
      <c r="S20" s="691">
        <v>0</v>
      </c>
    </row>
    <row r="21" spans="1:19" s="137" customFormat="1">
      <c r="A21" s="135">
        <v>14</v>
      </c>
      <c r="B21" s="1" t="s">
        <v>108</v>
      </c>
      <c r="C21" s="136">
        <v>7039590.6505000005</v>
      </c>
      <c r="D21" s="136"/>
      <c r="E21" s="136">
        <v>419658</v>
      </c>
      <c r="F21" s="136"/>
      <c r="G21" s="136">
        <v>0</v>
      </c>
      <c r="H21" s="136"/>
      <c r="I21" s="136">
        <v>0</v>
      </c>
      <c r="J21" s="136"/>
      <c r="K21" s="136">
        <v>0</v>
      </c>
      <c r="L21" s="136"/>
      <c r="M21" s="136">
        <v>6790975.5453999992</v>
      </c>
      <c r="N21" s="136"/>
      <c r="O21" s="136">
        <v>0</v>
      </c>
      <c r="P21" s="136"/>
      <c r="Q21" s="136">
        <v>0</v>
      </c>
      <c r="R21" s="136"/>
      <c r="S21" s="691">
        <v>6874907.1453999989</v>
      </c>
    </row>
    <row r="22" spans="1:19" ht="13.5" thickBot="1">
      <c r="A22" s="138"/>
      <c r="B22" s="139" t="s">
        <v>109</v>
      </c>
      <c r="C22" s="140">
        <v>9293476.5805000011</v>
      </c>
      <c r="D22" s="140">
        <v>0</v>
      </c>
      <c r="E22" s="140">
        <v>25459813.880000003</v>
      </c>
      <c r="F22" s="140">
        <v>0</v>
      </c>
      <c r="G22" s="140">
        <v>0</v>
      </c>
      <c r="H22" s="140">
        <v>0</v>
      </c>
      <c r="I22" s="140">
        <v>34642032.4626</v>
      </c>
      <c r="J22" s="140">
        <v>0</v>
      </c>
      <c r="K22" s="140">
        <v>0</v>
      </c>
      <c r="L22" s="140">
        <v>0</v>
      </c>
      <c r="M22" s="140">
        <v>128818308.97559997</v>
      </c>
      <c r="N22" s="140">
        <v>18586884.71156</v>
      </c>
      <c r="O22" s="140">
        <v>0</v>
      </c>
      <c r="P22" s="140">
        <v>0</v>
      </c>
      <c r="Q22" s="140">
        <v>0</v>
      </c>
      <c r="R22" s="140">
        <v>0</v>
      </c>
      <c r="S22" s="692">
        <v>169818172.69445997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O7" activePane="bottomRight" state="frozen"/>
      <selection activeCell="B9" sqref="B9"/>
      <selection pane="topRight" activeCell="B9" sqref="B9"/>
      <selection pane="bottomLeft" activeCell="B9" sqref="B9"/>
      <selection pane="bottomRight" activeCell="AC13" sqref="AC1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3"/>
  </cols>
  <sheetData>
    <row r="1" spans="1:22">
      <c r="A1" s="2" t="s">
        <v>31</v>
      </c>
      <c r="B1" s="3" t="str">
        <f>'Info '!C2</f>
        <v>JSC Ziraat Bank Georgia</v>
      </c>
    </row>
    <row r="2" spans="1:22">
      <c r="A2" s="2" t="s">
        <v>32</v>
      </c>
      <c r="B2" s="585">
        <f>'1. key ratios '!$B$2</f>
        <v>44926</v>
      </c>
    </row>
    <row r="4" spans="1:22" ht="13.5" thickBot="1">
      <c r="A4" s="4" t="s">
        <v>366</v>
      </c>
      <c r="B4" s="141" t="s">
        <v>95</v>
      </c>
      <c r="V4" s="35" t="s">
        <v>74</v>
      </c>
    </row>
    <row r="5" spans="1:22" ht="12.75" customHeight="1">
      <c r="A5" s="142"/>
      <c r="B5" s="143"/>
      <c r="C5" s="742" t="s">
        <v>277</v>
      </c>
      <c r="D5" s="743"/>
      <c r="E5" s="743"/>
      <c r="F5" s="743"/>
      <c r="G5" s="743"/>
      <c r="H5" s="743"/>
      <c r="I5" s="743"/>
      <c r="J5" s="743"/>
      <c r="K5" s="743"/>
      <c r="L5" s="744"/>
      <c r="M5" s="745" t="s">
        <v>278</v>
      </c>
      <c r="N5" s="746"/>
      <c r="O5" s="746"/>
      <c r="P5" s="746"/>
      <c r="Q5" s="746"/>
      <c r="R5" s="746"/>
      <c r="S5" s="747"/>
      <c r="T5" s="750" t="s">
        <v>364</v>
      </c>
      <c r="U5" s="750" t="s">
        <v>365</v>
      </c>
      <c r="V5" s="748" t="s">
        <v>121</v>
      </c>
    </row>
    <row r="6" spans="1:22" s="89" customFormat="1" ht="102">
      <c r="A6" s="86"/>
      <c r="B6" s="144"/>
      <c r="C6" s="145" t="s">
        <v>110</v>
      </c>
      <c r="D6" s="227" t="s">
        <v>111</v>
      </c>
      <c r="E6" s="172" t="s">
        <v>280</v>
      </c>
      <c r="F6" s="172" t="s">
        <v>281</v>
      </c>
      <c r="G6" s="227" t="s">
        <v>284</v>
      </c>
      <c r="H6" s="227" t="s">
        <v>279</v>
      </c>
      <c r="I6" s="227" t="s">
        <v>112</v>
      </c>
      <c r="J6" s="227" t="s">
        <v>113</v>
      </c>
      <c r="K6" s="146" t="s">
        <v>114</v>
      </c>
      <c r="L6" s="147" t="s">
        <v>115</v>
      </c>
      <c r="M6" s="145" t="s">
        <v>282</v>
      </c>
      <c r="N6" s="146" t="s">
        <v>116</v>
      </c>
      <c r="O6" s="146" t="s">
        <v>117</v>
      </c>
      <c r="P6" s="146" t="s">
        <v>118</v>
      </c>
      <c r="Q6" s="146" t="s">
        <v>119</v>
      </c>
      <c r="R6" s="146" t="s">
        <v>120</v>
      </c>
      <c r="S6" s="253" t="s">
        <v>283</v>
      </c>
      <c r="T6" s="751"/>
      <c r="U6" s="751"/>
      <c r="V6" s="749"/>
    </row>
    <row r="7" spans="1:22" s="137" customFormat="1">
      <c r="A7" s="148">
        <v>1</v>
      </c>
      <c r="B7" s="1" t="s">
        <v>96</v>
      </c>
      <c r="C7" s="149"/>
      <c r="D7" s="136"/>
      <c r="E7" s="136"/>
      <c r="F7" s="136"/>
      <c r="G7" s="136"/>
      <c r="H7" s="136"/>
      <c r="I7" s="136"/>
      <c r="J7" s="136"/>
      <c r="K7" s="136"/>
      <c r="L7" s="150"/>
      <c r="M7" s="149"/>
      <c r="N7" s="136"/>
      <c r="O7" s="136"/>
      <c r="P7" s="136"/>
      <c r="Q7" s="136"/>
      <c r="R7" s="136"/>
      <c r="S7" s="150"/>
      <c r="T7" s="262"/>
      <c r="U7" s="262"/>
      <c r="V7" s="151">
        <f>SUM(C7:S7)</f>
        <v>0</v>
      </c>
    </row>
    <row r="8" spans="1:22" s="137" customFormat="1">
      <c r="A8" s="148">
        <v>2</v>
      </c>
      <c r="B8" s="1" t="s">
        <v>97</v>
      </c>
      <c r="C8" s="149"/>
      <c r="D8" s="136"/>
      <c r="E8" s="136"/>
      <c r="F8" s="136"/>
      <c r="G8" s="136"/>
      <c r="H8" s="136"/>
      <c r="I8" s="136"/>
      <c r="J8" s="136"/>
      <c r="K8" s="136"/>
      <c r="L8" s="150"/>
      <c r="M8" s="149"/>
      <c r="N8" s="136"/>
      <c r="O8" s="136"/>
      <c r="P8" s="136"/>
      <c r="Q8" s="136"/>
      <c r="R8" s="136"/>
      <c r="S8" s="150"/>
      <c r="T8" s="262"/>
      <c r="U8" s="262"/>
      <c r="V8" s="151">
        <f t="shared" ref="V8:V20" si="0">SUM(C8:S8)</f>
        <v>0</v>
      </c>
    </row>
    <row r="9" spans="1:22" s="137" customFormat="1">
      <c r="A9" s="148">
        <v>3</v>
      </c>
      <c r="B9" s="1" t="s">
        <v>270</v>
      </c>
      <c r="C9" s="149"/>
      <c r="D9" s="136"/>
      <c r="E9" s="136"/>
      <c r="F9" s="136"/>
      <c r="G9" s="136"/>
      <c r="H9" s="136"/>
      <c r="I9" s="136"/>
      <c r="J9" s="136"/>
      <c r="K9" s="136"/>
      <c r="L9" s="150"/>
      <c r="M9" s="149"/>
      <c r="N9" s="136"/>
      <c r="O9" s="136"/>
      <c r="P9" s="136"/>
      <c r="Q9" s="136"/>
      <c r="R9" s="136"/>
      <c r="S9" s="150"/>
      <c r="T9" s="262"/>
      <c r="U9" s="262"/>
      <c r="V9" s="151">
        <f t="shared" si="0"/>
        <v>0</v>
      </c>
    </row>
    <row r="10" spans="1:22" s="137" customFormat="1">
      <c r="A10" s="148">
        <v>4</v>
      </c>
      <c r="B10" s="1" t="s">
        <v>98</v>
      </c>
      <c r="C10" s="149"/>
      <c r="D10" s="136"/>
      <c r="E10" s="136"/>
      <c r="F10" s="136"/>
      <c r="G10" s="136"/>
      <c r="H10" s="136"/>
      <c r="I10" s="136"/>
      <c r="J10" s="136"/>
      <c r="K10" s="136"/>
      <c r="L10" s="150"/>
      <c r="M10" s="149"/>
      <c r="N10" s="136"/>
      <c r="O10" s="136"/>
      <c r="P10" s="136"/>
      <c r="Q10" s="136"/>
      <c r="R10" s="136"/>
      <c r="S10" s="150"/>
      <c r="T10" s="262"/>
      <c r="U10" s="262"/>
      <c r="V10" s="151">
        <f t="shared" si="0"/>
        <v>0</v>
      </c>
    </row>
    <row r="11" spans="1:22" s="137" customFormat="1">
      <c r="A11" s="148">
        <v>5</v>
      </c>
      <c r="B11" s="1" t="s">
        <v>99</v>
      </c>
      <c r="C11" s="149"/>
      <c r="D11" s="136"/>
      <c r="E11" s="136"/>
      <c r="F11" s="136"/>
      <c r="G11" s="136"/>
      <c r="H11" s="136"/>
      <c r="I11" s="136"/>
      <c r="J11" s="136"/>
      <c r="K11" s="136"/>
      <c r="L11" s="150"/>
      <c r="M11" s="149"/>
      <c r="N11" s="136"/>
      <c r="O11" s="136"/>
      <c r="P11" s="136"/>
      <c r="Q11" s="136"/>
      <c r="R11" s="136"/>
      <c r="S11" s="150"/>
      <c r="T11" s="262"/>
      <c r="U11" s="262"/>
      <c r="V11" s="151">
        <f t="shared" si="0"/>
        <v>0</v>
      </c>
    </row>
    <row r="12" spans="1:22" s="137" customFormat="1">
      <c r="A12" s="148">
        <v>6</v>
      </c>
      <c r="B12" s="1" t="s">
        <v>100</v>
      </c>
      <c r="C12" s="149"/>
      <c r="D12" s="136"/>
      <c r="E12" s="136"/>
      <c r="F12" s="136"/>
      <c r="G12" s="136"/>
      <c r="H12" s="136"/>
      <c r="I12" s="136"/>
      <c r="J12" s="136"/>
      <c r="K12" s="136"/>
      <c r="L12" s="150"/>
      <c r="M12" s="149"/>
      <c r="N12" s="136"/>
      <c r="O12" s="136"/>
      <c r="P12" s="136"/>
      <c r="Q12" s="136"/>
      <c r="R12" s="136"/>
      <c r="S12" s="150"/>
      <c r="T12" s="262"/>
      <c r="U12" s="262"/>
      <c r="V12" s="151">
        <f t="shared" si="0"/>
        <v>0</v>
      </c>
    </row>
    <row r="13" spans="1:22" s="137" customFormat="1">
      <c r="A13" s="148">
        <v>7</v>
      </c>
      <c r="B13" s="1" t="s">
        <v>101</v>
      </c>
      <c r="C13" s="149"/>
      <c r="D13" s="136"/>
      <c r="E13" s="136"/>
      <c r="F13" s="136"/>
      <c r="G13" s="136"/>
      <c r="H13" s="136"/>
      <c r="I13" s="136"/>
      <c r="J13" s="136"/>
      <c r="K13" s="136"/>
      <c r="L13" s="150"/>
      <c r="M13" s="149"/>
      <c r="N13" s="136"/>
      <c r="O13" s="136"/>
      <c r="P13" s="136"/>
      <c r="Q13" s="136"/>
      <c r="R13" s="136"/>
      <c r="S13" s="150"/>
      <c r="T13" s="262"/>
      <c r="U13" s="262"/>
      <c r="V13" s="151">
        <f t="shared" si="0"/>
        <v>0</v>
      </c>
    </row>
    <row r="14" spans="1:22" s="137" customFormat="1">
      <c r="A14" s="148">
        <v>8</v>
      </c>
      <c r="B14" s="1" t="s">
        <v>102</v>
      </c>
      <c r="C14" s="149"/>
      <c r="D14" s="136"/>
      <c r="E14" s="136"/>
      <c r="F14" s="136"/>
      <c r="G14" s="136"/>
      <c r="H14" s="136"/>
      <c r="I14" s="136"/>
      <c r="J14" s="136"/>
      <c r="K14" s="136"/>
      <c r="L14" s="150"/>
      <c r="M14" s="149"/>
      <c r="N14" s="136"/>
      <c r="O14" s="136"/>
      <c r="P14" s="136"/>
      <c r="Q14" s="136"/>
      <c r="R14" s="136"/>
      <c r="S14" s="150"/>
      <c r="T14" s="262"/>
      <c r="U14" s="262"/>
      <c r="V14" s="151">
        <f t="shared" si="0"/>
        <v>0</v>
      </c>
    </row>
    <row r="15" spans="1:22" s="137" customFormat="1">
      <c r="A15" s="148">
        <v>9</v>
      </c>
      <c r="B15" s="1" t="s">
        <v>103</v>
      </c>
      <c r="C15" s="149"/>
      <c r="D15" s="136"/>
      <c r="E15" s="136"/>
      <c r="F15" s="136"/>
      <c r="G15" s="136"/>
      <c r="H15" s="136"/>
      <c r="I15" s="136"/>
      <c r="J15" s="136"/>
      <c r="K15" s="136"/>
      <c r="L15" s="150"/>
      <c r="M15" s="149"/>
      <c r="N15" s="136"/>
      <c r="O15" s="136"/>
      <c r="P15" s="136"/>
      <c r="Q15" s="136"/>
      <c r="R15" s="136"/>
      <c r="S15" s="150"/>
      <c r="T15" s="262"/>
      <c r="U15" s="262"/>
      <c r="V15" s="151">
        <f t="shared" si="0"/>
        <v>0</v>
      </c>
    </row>
    <row r="16" spans="1:22" s="137" customFormat="1">
      <c r="A16" s="148">
        <v>10</v>
      </c>
      <c r="B16" s="1" t="s">
        <v>104</v>
      </c>
      <c r="C16" s="149"/>
      <c r="D16" s="136"/>
      <c r="E16" s="136"/>
      <c r="F16" s="136"/>
      <c r="G16" s="136"/>
      <c r="H16" s="136"/>
      <c r="I16" s="136"/>
      <c r="J16" s="136"/>
      <c r="K16" s="136"/>
      <c r="L16" s="150"/>
      <c r="M16" s="149"/>
      <c r="N16" s="136"/>
      <c r="O16" s="136"/>
      <c r="P16" s="136"/>
      <c r="Q16" s="136"/>
      <c r="R16" s="136"/>
      <c r="S16" s="150"/>
      <c r="T16" s="262"/>
      <c r="U16" s="262"/>
      <c r="V16" s="151">
        <f t="shared" si="0"/>
        <v>0</v>
      </c>
    </row>
    <row r="17" spans="1:22" s="137" customFormat="1">
      <c r="A17" s="148">
        <v>11</v>
      </c>
      <c r="B17" s="1" t="s">
        <v>105</v>
      </c>
      <c r="C17" s="149"/>
      <c r="D17" s="136"/>
      <c r="E17" s="136"/>
      <c r="F17" s="136"/>
      <c r="G17" s="136"/>
      <c r="H17" s="136"/>
      <c r="I17" s="136"/>
      <c r="J17" s="136"/>
      <c r="K17" s="136"/>
      <c r="L17" s="150"/>
      <c r="M17" s="149"/>
      <c r="N17" s="136"/>
      <c r="O17" s="136"/>
      <c r="P17" s="136"/>
      <c r="Q17" s="136"/>
      <c r="R17" s="136"/>
      <c r="S17" s="150"/>
      <c r="T17" s="262"/>
      <c r="U17" s="262"/>
      <c r="V17" s="151">
        <f t="shared" si="0"/>
        <v>0</v>
      </c>
    </row>
    <row r="18" spans="1:22" s="137" customFormat="1">
      <c r="A18" s="148">
        <v>12</v>
      </c>
      <c r="B18" s="1" t="s">
        <v>106</v>
      </c>
      <c r="C18" s="149"/>
      <c r="D18" s="136"/>
      <c r="E18" s="136"/>
      <c r="F18" s="136"/>
      <c r="G18" s="136"/>
      <c r="H18" s="136"/>
      <c r="I18" s="136"/>
      <c r="J18" s="136"/>
      <c r="K18" s="136"/>
      <c r="L18" s="150"/>
      <c r="M18" s="149"/>
      <c r="N18" s="136"/>
      <c r="O18" s="136"/>
      <c r="P18" s="136"/>
      <c r="Q18" s="136"/>
      <c r="R18" s="136"/>
      <c r="S18" s="150"/>
      <c r="T18" s="262"/>
      <c r="U18" s="262"/>
      <c r="V18" s="151">
        <f t="shared" si="0"/>
        <v>0</v>
      </c>
    </row>
    <row r="19" spans="1:22" s="137" customFormat="1">
      <c r="A19" s="148">
        <v>13</v>
      </c>
      <c r="B19" s="1" t="s">
        <v>107</v>
      </c>
      <c r="C19" s="149"/>
      <c r="D19" s="136"/>
      <c r="E19" s="136"/>
      <c r="F19" s="136"/>
      <c r="G19" s="136"/>
      <c r="H19" s="136"/>
      <c r="I19" s="136"/>
      <c r="J19" s="136"/>
      <c r="K19" s="136"/>
      <c r="L19" s="150"/>
      <c r="M19" s="149"/>
      <c r="N19" s="136"/>
      <c r="O19" s="136"/>
      <c r="P19" s="136"/>
      <c r="Q19" s="136"/>
      <c r="R19" s="136"/>
      <c r="S19" s="150"/>
      <c r="T19" s="262"/>
      <c r="U19" s="262"/>
      <c r="V19" s="151">
        <f t="shared" si="0"/>
        <v>0</v>
      </c>
    </row>
    <row r="20" spans="1:22" s="137" customFormat="1">
      <c r="A20" s="148">
        <v>14</v>
      </c>
      <c r="B20" s="1" t="s">
        <v>108</v>
      </c>
      <c r="C20" s="149"/>
      <c r="D20" s="136"/>
      <c r="E20" s="136"/>
      <c r="F20" s="136"/>
      <c r="G20" s="136"/>
      <c r="H20" s="136"/>
      <c r="I20" s="136"/>
      <c r="J20" s="136"/>
      <c r="K20" s="136"/>
      <c r="L20" s="150"/>
      <c r="M20" s="149"/>
      <c r="N20" s="136"/>
      <c r="O20" s="136"/>
      <c r="P20" s="136"/>
      <c r="Q20" s="136"/>
      <c r="R20" s="136"/>
      <c r="S20" s="150"/>
      <c r="T20" s="262"/>
      <c r="U20" s="262"/>
      <c r="V20" s="151">
        <f t="shared" si="0"/>
        <v>0</v>
      </c>
    </row>
    <row r="21" spans="1:22" ht="13.5" thickBot="1">
      <c r="A21" s="138"/>
      <c r="B21" s="152" t="s">
        <v>109</v>
      </c>
      <c r="C21" s="153">
        <f>SUM(C7:C20)</f>
        <v>0</v>
      </c>
      <c r="D21" s="140">
        <f t="shared" ref="D21:V21" si="1">SUM(D7:D20)</f>
        <v>0</v>
      </c>
      <c r="E21" s="140">
        <f t="shared" si="1"/>
        <v>0</v>
      </c>
      <c r="F21" s="140">
        <f t="shared" si="1"/>
        <v>0</v>
      </c>
      <c r="G21" s="140">
        <f t="shared" si="1"/>
        <v>0</v>
      </c>
      <c r="H21" s="140">
        <f t="shared" si="1"/>
        <v>0</v>
      </c>
      <c r="I21" s="140">
        <f t="shared" si="1"/>
        <v>0</v>
      </c>
      <c r="J21" s="140">
        <f t="shared" si="1"/>
        <v>0</v>
      </c>
      <c r="K21" s="140">
        <f t="shared" si="1"/>
        <v>0</v>
      </c>
      <c r="L21" s="154">
        <f t="shared" si="1"/>
        <v>0</v>
      </c>
      <c r="M21" s="153">
        <f t="shared" si="1"/>
        <v>0</v>
      </c>
      <c r="N21" s="140">
        <f t="shared" si="1"/>
        <v>0</v>
      </c>
      <c r="O21" s="140">
        <f t="shared" si="1"/>
        <v>0</v>
      </c>
      <c r="P21" s="140">
        <f t="shared" si="1"/>
        <v>0</v>
      </c>
      <c r="Q21" s="140">
        <f t="shared" si="1"/>
        <v>0</v>
      </c>
      <c r="R21" s="140">
        <f t="shared" si="1"/>
        <v>0</v>
      </c>
      <c r="S21" s="154">
        <f>SUM(S7:S20)</f>
        <v>0</v>
      </c>
      <c r="T21" s="154">
        <f>SUM(T7:T20)</f>
        <v>0</v>
      </c>
      <c r="U21" s="154">
        <f t="shared" ref="U21" si="2">SUM(U7:U20)</f>
        <v>0</v>
      </c>
      <c r="V21" s="155">
        <f t="shared" si="1"/>
        <v>0</v>
      </c>
    </row>
    <row r="24" spans="1:22">
      <c r="A24" s="7"/>
      <c r="B24" s="7"/>
      <c r="C24" s="61"/>
      <c r="D24" s="61"/>
      <c r="E24" s="61"/>
    </row>
    <row r="25" spans="1:22">
      <c r="A25" s="156"/>
      <c r="B25" s="156"/>
      <c r="C25" s="7"/>
      <c r="D25" s="61"/>
      <c r="E25" s="61"/>
    </row>
    <row r="26" spans="1:22">
      <c r="A26" s="156"/>
      <c r="B26" s="62"/>
      <c r="C26" s="7"/>
      <c r="D26" s="61"/>
      <c r="E26" s="61"/>
    </row>
    <row r="27" spans="1:22">
      <c r="A27" s="156"/>
      <c r="B27" s="156"/>
      <c r="C27" s="7"/>
      <c r="D27" s="61"/>
      <c r="E27" s="61"/>
    </row>
    <row r="28" spans="1:22">
      <c r="A28" s="156"/>
      <c r="B28" s="62"/>
      <c r="C28" s="7"/>
      <c r="D28" s="61"/>
      <c r="E28" s="6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140625" defaultRowHeight="12.75"/>
  <cols>
    <col min="1" max="1" width="10.5703125" style="4" bestFit="1" customWidth="1"/>
    <col min="2" max="2" width="76.5703125" style="4" customWidth="1"/>
    <col min="3" max="3" width="13.7109375" style="263" customWidth="1"/>
    <col min="4" max="4" width="14.85546875" style="263" bestFit="1" customWidth="1"/>
    <col min="5" max="5" width="17.7109375" style="263" customWidth="1"/>
    <col min="6" max="6" width="15.85546875" style="263" customWidth="1"/>
    <col min="7" max="7" width="17.42578125" style="263" customWidth="1"/>
    <col min="8" max="8" width="15.28515625" style="263" customWidth="1"/>
    <col min="9" max="16384" width="9.140625" style="33"/>
  </cols>
  <sheetData>
    <row r="1" spans="1:9">
      <c r="A1" s="602" t="s">
        <v>31</v>
      </c>
      <c r="B1" s="603" t="str">
        <f>'Info '!C2</f>
        <v>JSC Ziraat Bank Georgia</v>
      </c>
      <c r="C1" s="3"/>
    </row>
    <row r="2" spans="1:9">
      <c r="A2" s="602" t="s">
        <v>32</v>
      </c>
      <c r="B2" s="598">
        <f>'1. key ratios '!$B$2</f>
        <v>44926</v>
      </c>
      <c r="C2" s="387"/>
    </row>
    <row r="4" spans="1:9" ht="13.5" thickBot="1">
      <c r="A4" s="2" t="s">
        <v>253</v>
      </c>
      <c r="B4" s="141" t="s">
        <v>376</v>
      </c>
    </row>
    <row r="5" spans="1:9">
      <c r="A5" s="142"/>
      <c r="B5" s="157"/>
      <c r="C5" s="701" t="s">
        <v>0</v>
      </c>
      <c r="D5" s="701" t="s">
        <v>1</v>
      </c>
      <c r="E5" s="701" t="s">
        <v>2</v>
      </c>
      <c r="F5" s="701" t="s">
        <v>3</v>
      </c>
      <c r="G5" s="702" t="s">
        <v>4</v>
      </c>
      <c r="H5" s="703" t="s">
        <v>5</v>
      </c>
      <c r="I5" s="158"/>
    </row>
    <row r="6" spans="1:9" s="158" customFormat="1" ht="12.75" customHeight="1">
      <c r="A6" s="159"/>
      <c r="B6" s="754" t="s">
        <v>252</v>
      </c>
      <c r="C6" s="756" t="s">
        <v>368</v>
      </c>
      <c r="D6" s="758" t="s">
        <v>367</v>
      </c>
      <c r="E6" s="759"/>
      <c r="F6" s="756" t="s">
        <v>372</v>
      </c>
      <c r="G6" s="756" t="s">
        <v>373</v>
      </c>
      <c r="H6" s="752" t="s">
        <v>371</v>
      </c>
    </row>
    <row r="7" spans="1:9" ht="38.25">
      <c r="A7" s="161"/>
      <c r="B7" s="755"/>
      <c r="C7" s="757"/>
      <c r="D7" s="264" t="s">
        <v>370</v>
      </c>
      <c r="E7" s="264" t="s">
        <v>369</v>
      </c>
      <c r="F7" s="757"/>
      <c r="G7" s="757"/>
      <c r="H7" s="753"/>
      <c r="I7" s="158"/>
    </row>
    <row r="8" spans="1:9">
      <c r="A8" s="159">
        <v>1</v>
      </c>
      <c r="B8" s="1" t="s">
        <v>96</v>
      </c>
      <c r="C8" s="694">
        <v>47194076.834899999</v>
      </c>
      <c r="D8" s="695">
        <v>0</v>
      </c>
      <c r="E8" s="694">
        <v>0</v>
      </c>
      <c r="F8" s="694">
        <v>29732486.7929</v>
      </c>
      <c r="G8" s="696">
        <v>29732486.7929</v>
      </c>
      <c r="H8" s="697">
        <v>0.63000462742207597</v>
      </c>
    </row>
    <row r="9" spans="1:9" ht="15" customHeight="1">
      <c r="A9" s="159">
        <v>2</v>
      </c>
      <c r="B9" s="1" t="s">
        <v>97</v>
      </c>
      <c r="C9" s="694">
        <v>0</v>
      </c>
      <c r="D9" s="695">
        <v>0</v>
      </c>
      <c r="E9" s="694">
        <v>0</v>
      </c>
      <c r="F9" s="694">
        <v>0</v>
      </c>
      <c r="G9" s="696">
        <v>0</v>
      </c>
      <c r="H9" s="697">
        <v>0</v>
      </c>
    </row>
    <row r="10" spans="1:9">
      <c r="A10" s="159">
        <v>3</v>
      </c>
      <c r="B10" s="1" t="s">
        <v>270</v>
      </c>
      <c r="C10" s="694">
        <v>0</v>
      </c>
      <c r="D10" s="695">
        <v>0</v>
      </c>
      <c r="E10" s="694">
        <v>0</v>
      </c>
      <c r="F10" s="694">
        <v>0</v>
      </c>
      <c r="G10" s="696">
        <v>0</v>
      </c>
      <c r="H10" s="697">
        <v>0</v>
      </c>
    </row>
    <row r="11" spans="1:9">
      <c r="A11" s="159">
        <v>4</v>
      </c>
      <c r="B11" s="1" t="s">
        <v>98</v>
      </c>
      <c r="C11" s="694">
        <v>0</v>
      </c>
      <c r="D11" s="695">
        <v>0</v>
      </c>
      <c r="E11" s="694">
        <v>0</v>
      </c>
      <c r="F11" s="694">
        <v>0</v>
      </c>
      <c r="G11" s="696">
        <v>0</v>
      </c>
      <c r="H11" s="697">
        <v>0</v>
      </c>
    </row>
    <row r="12" spans="1:9">
      <c r="A12" s="159">
        <v>5</v>
      </c>
      <c r="B12" s="1" t="s">
        <v>99</v>
      </c>
      <c r="C12" s="694">
        <v>0</v>
      </c>
      <c r="D12" s="695">
        <v>0</v>
      </c>
      <c r="E12" s="694">
        <v>0</v>
      </c>
      <c r="F12" s="694">
        <v>0</v>
      </c>
      <c r="G12" s="696">
        <v>0</v>
      </c>
      <c r="H12" s="697">
        <v>0</v>
      </c>
    </row>
    <row r="13" spans="1:9">
      <c r="A13" s="159">
        <v>6</v>
      </c>
      <c r="B13" s="1" t="s">
        <v>100</v>
      </c>
      <c r="C13" s="694">
        <v>40672558.202600002</v>
      </c>
      <c r="D13" s="695">
        <v>0</v>
      </c>
      <c r="E13" s="694">
        <v>0</v>
      </c>
      <c r="F13" s="694">
        <v>18527121.379299998</v>
      </c>
      <c r="G13" s="696">
        <v>18527121.379299998</v>
      </c>
      <c r="H13" s="697">
        <v>0.45551895917173085</v>
      </c>
    </row>
    <row r="14" spans="1:9">
      <c r="A14" s="159">
        <v>7</v>
      </c>
      <c r="B14" s="1" t="s">
        <v>101</v>
      </c>
      <c r="C14" s="694">
        <v>56499822.5163</v>
      </c>
      <c r="D14" s="695">
        <v>27467592.916900001</v>
      </c>
      <c r="E14" s="694">
        <v>13312144.1318</v>
      </c>
      <c r="F14" s="695">
        <v>69811966.648100004</v>
      </c>
      <c r="G14" s="698">
        <v>69811966.648100004</v>
      </c>
      <c r="H14" s="697">
        <v>1</v>
      </c>
    </row>
    <row r="15" spans="1:9">
      <c r="A15" s="159">
        <v>8</v>
      </c>
      <c r="B15" s="1" t="s">
        <v>102</v>
      </c>
      <c r="C15" s="694">
        <v>39596950.148999996</v>
      </c>
      <c r="D15" s="695">
        <v>12683494.582799999</v>
      </c>
      <c r="E15" s="694">
        <v>5274740.5797600001</v>
      </c>
      <c r="F15" s="695">
        <v>44871690.728759997</v>
      </c>
      <c r="G15" s="698">
        <v>44871690.728759997</v>
      </c>
      <c r="H15" s="697">
        <v>1</v>
      </c>
    </row>
    <row r="16" spans="1:9">
      <c r="A16" s="159">
        <v>9</v>
      </c>
      <c r="B16" s="1" t="s">
        <v>103</v>
      </c>
      <c r="C16" s="694">
        <v>0</v>
      </c>
      <c r="D16" s="695">
        <v>0</v>
      </c>
      <c r="E16" s="694">
        <v>0</v>
      </c>
      <c r="F16" s="695">
        <v>0</v>
      </c>
      <c r="G16" s="698">
        <v>0</v>
      </c>
      <c r="H16" s="697">
        <v>0</v>
      </c>
    </row>
    <row r="17" spans="1:8">
      <c r="A17" s="159">
        <v>10</v>
      </c>
      <c r="B17" s="1" t="s">
        <v>104</v>
      </c>
      <c r="C17" s="694">
        <v>0</v>
      </c>
      <c r="D17" s="695">
        <v>0</v>
      </c>
      <c r="E17" s="694">
        <v>0</v>
      </c>
      <c r="F17" s="695">
        <v>0</v>
      </c>
      <c r="G17" s="698">
        <v>0</v>
      </c>
      <c r="H17" s="697">
        <v>0</v>
      </c>
    </row>
    <row r="18" spans="1:8">
      <c r="A18" s="159">
        <v>11</v>
      </c>
      <c r="B18" s="1" t="s">
        <v>105</v>
      </c>
      <c r="C18" s="694">
        <v>0</v>
      </c>
      <c r="D18" s="695">
        <v>0</v>
      </c>
      <c r="E18" s="694">
        <v>0</v>
      </c>
      <c r="F18" s="695">
        <v>0</v>
      </c>
      <c r="G18" s="698">
        <v>0</v>
      </c>
      <c r="H18" s="697">
        <v>0</v>
      </c>
    </row>
    <row r="19" spans="1:8">
      <c r="A19" s="159">
        <v>12</v>
      </c>
      <c r="B19" s="1" t="s">
        <v>106</v>
      </c>
      <c r="C19" s="694">
        <v>0</v>
      </c>
      <c r="D19" s="695">
        <v>0</v>
      </c>
      <c r="E19" s="694">
        <v>0</v>
      </c>
      <c r="F19" s="695">
        <v>0</v>
      </c>
      <c r="G19" s="698">
        <v>0</v>
      </c>
      <c r="H19" s="697">
        <v>0</v>
      </c>
    </row>
    <row r="20" spans="1:8">
      <c r="A20" s="159">
        <v>13</v>
      </c>
      <c r="B20" s="1" t="s">
        <v>247</v>
      </c>
      <c r="C20" s="694">
        <v>0</v>
      </c>
      <c r="D20" s="695">
        <v>0</v>
      </c>
      <c r="E20" s="694">
        <v>0</v>
      </c>
      <c r="F20" s="695">
        <v>0</v>
      </c>
      <c r="G20" s="698">
        <v>0</v>
      </c>
      <c r="H20" s="697">
        <v>0</v>
      </c>
    </row>
    <row r="21" spans="1:8">
      <c r="A21" s="159">
        <v>14</v>
      </c>
      <c r="B21" s="1" t="s">
        <v>108</v>
      </c>
      <c r="C21" s="694">
        <v>14250224.195900001</v>
      </c>
      <c r="D21" s="695">
        <v>0</v>
      </c>
      <c r="E21" s="694">
        <v>0</v>
      </c>
      <c r="F21" s="695">
        <v>6874907.1453999989</v>
      </c>
      <c r="G21" s="698">
        <v>6874907.1453999989</v>
      </c>
      <c r="H21" s="697">
        <v>0.48244203395607005</v>
      </c>
    </row>
    <row r="22" spans="1:8" ht="13.5" thickBot="1">
      <c r="A22" s="162"/>
      <c r="B22" s="163" t="s">
        <v>109</v>
      </c>
      <c r="C22" s="699">
        <v>198213631.89869997</v>
      </c>
      <c r="D22" s="699">
        <v>40151087.499700002</v>
      </c>
      <c r="E22" s="699">
        <v>18586884.71156</v>
      </c>
      <c r="F22" s="699">
        <v>169818172.69445997</v>
      </c>
      <c r="G22" s="699">
        <v>169818172.69445997</v>
      </c>
      <c r="H22" s="700">
        <v>0.78329228799643646</v>
      </c>
    </row>
  </sheetData>
  <mergeCells count="6">
    <mergeCell ref="H6:H7"/>
    <mergeCell ref="B6:B7"/>
    <mergeCell ref="C6:C7"/>
    <mergeCell ref="D6:E6"/>
    <mergeCell ref="F6:F7"/>
    <mergeCell ref="G6:G7"/>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263" bestFit="1" customWidth="1"/>
    <col min="2" max="2" width="104.140625" style="263" customWidth="1"/>
    <col min="3" max="11" width="12.7109375" style="263" customWidth="1"/>
    <col min="12" max="16384" width="9.140625" style="263"/>
  </cols>
  <sheetData>
    <row r="1" spans="1:11">
      <c r="A1" s="263" t="s">
        <v>31</v>
      </c>
      <c r="B1" s="605" t="str">
        <f>'Info '!C2</f>
        <v>JSC Ziraat Bank Georgia</v>
      </c>
    </row>
    <row r="2" spans="1:11">
      <c r="A2" s="263" t="s">
        <v>32</v>
      </c>
      <c r="B2" s="591">
        <f>'1. key ratios '!$B$2</f>
        <v>44926</v>
      </c>
      <c r="C2" s="275"/>
      <c r="D2" s="275"/>
    </row>
    <row r="3" spans="1:11">
      <c r="B3" s="275"/>
      <c r="C3" s="275"/>
      <c r="D3" s="275"/>
    </row>
    <row r="4" spans="1:11" ht="13.5" thickBot="1">
      <c r="A4" s="263" t="s">
        <v>249</v>
      </c>
      <c r="B4" s="299" t="s">
        <v>377</v>
      </c>
      <c r="C4" s="275"/>
      <c r="D4" s="275"/>
    </row>
    <row r="5" spans="1:11" ht="30" customHeight="1">
      <c r="A5" s="760"/>
      <c r="B5" s="761"/>
      <c r="C5" s="762" t="s">
        <v>427</v>
      </c>
      <c r="D5" s="762"/>
      <c r="E5" s="762"/>
      <c r="F5" s="762" t="s">
        <v>428</v>
      </c>
      <c r="G5" s="762"/>
      <c r="H5" s="762"/>
      <c r="I5" s="762" t="s">
        <v>429</v>
      </c>
      <c r="J5" s="762"/>
      <c r="K5" s="763"/>
    </row>
    <row r="6" spans="1:11">
      <c r="A6" s="276"/>
      <c r="B6" s="277"/>
      <c r="C6" s="40" t="s">
        <v>70</v>
      </c>
      <c r="D6" s="40" t="s">
        <v>71</v>
      </c>
      <c r="E6" s="40" t="s">
        <v>72</v>
      </c>
      <c r="F6" s="40" t="s">
        <v>70</v>
      </c>
      <c r="G6" s="40" t="s">
        <v>71</v>
      </c>
      <c r="H6" s="40" t="s">
        <v>72</v>
      </c>
      <c r="I6" s="40" t="s">
        <v>70</v>
      </c>
      <c r="J6" s="40" t="s">
        <v>71</v>
      </c>
      <c r="K6" s="40" t="s">
        <v>72</v>
      </c>
    </row>
    <row r="7" spans="1:11">
      <c r="A7" s="278" t="s">
        <v>380</v>
      </c>
      <c r="B7" s="279"/>
      <c r="C7" s="279"/>
      <c r="D7" s="279"/>
      <c r="E7" s="279"/>
      <c r="F7" s="279"/>
      <c r="G7" s="279"/>
      <c r="H7" s="279"/>
      <c r="I7" s="279"/>
      <c r="J7" s="279"/>
      <c r="K7" s="280"/>
    </row>
    <row r="8" spans="1:11">
      <c r="A8" s="281">
        <v>1</v>
      </c>
      <c r="B8" s="282" t="s">
        <v>378</v>
      </c>
      <c r="C8" s="666"/>
      <c r="D8" s="666"/>
      <c r="E8" s="666"/>
      <c r="F8" s="667">
        <v>26122842.945286699</v>
      </c>
      <c r="G8" s="667">
        <v>46458538.2420967</v>
      </c>
      <c r="H8" s="667">
        <v>72581381.187383398</v>
      </c>
      <c r="I8" s="667">
        <v>8291370.5268086009</v>
      </c>
      <c r="J8" s="667">
        <v>32018290.506655499</v>
      </c>
      <c r="K8" s="668">
        <v>40309661.033464104</v>
      </c>
    </row>
    <row r="9" spans="1:11">
      <c r="A9" s="278" t="s">
        <v>381</v>
      </c>
      <c r="B9" s="279"/>
      <c r="C9" s="669"/>
      <c r="D9" s="669"/>
      <c r="E9" s="669"/>
      <c r="F9" s="670"/>
      <c r="G9" s="670"/>
      <c r="H9" s="670"/>
      <c r="I9" s="670"/>
      <c r="J9" s="670"/>
      <c r="K9" s="671"/>
    </row>
    <row r="10" spans="1:11">
      <c r="A10" s="284">
        <v>2</v>
      </c>
      <c r="B10" s="285" t="s">
        <v>389</v>
      </c>
      <c r="C10" s="672">
        <v>1289181.9324983</v>
      </c>
      <c r="D10" s="673">
        <v>33898599.578689501</v>
      </c>
      <c r="E10" s="673">
        <v>35187781.511187799</v>
      </c>
      <c r="F10" s="673">
        <v>404727.61157504551</v>
      </c>
      <c r="G10" s="673">
        <v>17379215.224628519</v>
      </c>
      <c r="H10" s="673">
        <v>17783942.836203564</v>
      </c>
      <c r="I10" s="673">
        <v>97731.28932595998</v>
      </c>
      <c r="J10" s="673">
        <v>3126377.8163072653</v>
      </c>
      <c r="K10" s="674">
        <v>3224109.1056332253</v>
      </c>
    </row>
    <row r="11" spans="1:11">
      <c r="A11" s="284">
        <v>3</v>
      </c>
      <c r="B11" s="285" t="s">
        <v>383</v>
      </c>
      <c r="C11" s="672">
        <v>16854067.930322997</v>
      </c>
      <c r="D11" s="673">
        <v>53681394.893351197</v>
      </c>
      <c r="E11" s="673">
        <v>70535462.823674202</v>
      </c>
      <c r="F11" s="673">
        <v>6661576.0125832558</v>
      </c>
      <c r="G11" s="673">
        <v>21490435.299158286</v>
      </c>
      <c r="H11" s="673">
        <v>28152011.311741542</v>
      </c>
      <c r="I11" s="673">
        <v>5206646.7901024595</v>
      </c>
      <c r="J11" s="673">
        <v>20304452.153110385</v>
      </c>
      <c r="K11" s="674">
        <v>25511098.943212844</v>
      </c>
    </row>
    <row r="12" spans="1:11">
      <c r="A12" s="284">
        <v>4</v>
      </c>
      <c r="B12" s="285" t="s">
        <v>384</v>
      </c>
      <c r="C12" s="672">
        <v>0</v>
      </c>
      <c r="D12" s="673">
        <v>0</v>
      </c>
      <c r="E12" s="673">
        <v>0</v>
      </c>
      <c r="F12" s="673">
        <v>0</v>
      </c>
      <c r="G12" s="673">
        <v>0</v>
      </c>
      <c r="H12" s="673">
        <v>0</v>
      </c>
      <c r="I12" s="673">
        <v>0</v>
      </c>
      <c r="J12" s="673">
        <v>0</v>
      </c>
      <c r="K12" s="674">
        <v>0</v>
      </c>
    </row>
    <row r="13" spans="1:11">
      <c r="A13" s="284">
        <v>5</v>
      </c>
      <c r="B13" s="285" t="s">
        <v>392</v>
      </c>
      <c r="C13" s="672">
        <v>8950615.5110864006</v>
      </c>
      <c r="D13" s="673">
        <v>21473461.298155598</v>
      </c>
      <c r="E13" s="673">
        <v>30424076.809241999</v>
      </c>
      <c r="F13" s="673">
        <v>1582938.2757813972</v>
      </c>
      <c r="G13" s="673">
        <v>3075157.1035687337</v>
      </c>
      <c r="H13" s="673">
        <v>4658095.3793501314</v>
      </c>
      <c r="I13" s="673">
        <v>588610.07416843995</v>
      </c>
      <c r="J13" s="673">
        <v>1257997.9006497199</v>
      </c>
      <c r="K13" s="674">
        <v>1846607.9748181598</v>
      </c>
    </row>
    <row r="14" spans="1:11">
      <c r="A14" s="284">
        <v>6</v>
      </c>
      <c r="B14" s="285" t="s">
        <v>423</v>
      </c>
      <c r="C14" s="672"/>
      <c r="D14" s="673"/>
      <c r="E14" s="673"/>
      <c r="F14" s="673">
        <v>0</v>
      </c>
      <c r="G14" s="673">
        <v>0</v>
      </c>
      <c r="H14" s="673">
        <v>0</v>
      </c>
      <c r="I14" s="673"/>
      <c r="J14" s="673"/>
      <c r="K14" s="674"/>
    </row>
    <row r="15" spans="1:11">
      <c r="A15" s="284">
        <v>7</v>
      </c>
      <c r="B15" s="285" t="s">
        <v>424</v>
      </c>
      <c r="C15" s="672">
        <v>612692.00290800002</v>
      </c>
      <c r="D15" s="673">
        <v>150869.42457439998</v>
      </c>
      <c r="E15" s="673">
        <v>763561.42748239997</v>
      </c>
      <c r="F15" s="673">
        <v>34909.379999900004</v>
      </c>
      <c r="G15" s="673">
        <v>0</v>
      </c>
      <c r="H15" s="673">
        <v>34909.379999900004</v>
      </c>
      <c r="I15" s="673">
        <v>34909.379999900004</v>
      </c>
      <c r="J15" s="673">
        <v>0</v>
      </c>
      <c r="K15" s="674">
        <v>34909.379999900004</v>
      </c>
    </row>
    <row r="16" spans="1:11">
      <c r="A16" s="284">
        <v>8</v>
      </c>
      <c r="B16" s="286" t="s">
        <v>385</v>
      </c>
      <c r="C16" s="672">
        <v>27706557.376815695</v>
      </c>
      <c r="D16" s="673">
        <v>109204325.19477069</v>
      </c>
      <c r="E16" s="673">
        <v>136910882.5715864</v>
      </c>
      <c r="F16" s="673">
        <v>8684151.2799395993</v>
      </c>
      <c r="G16" s="673">
        <v>41944807.627355538</v>
      </c>
      <c r="H16" s="673">
        <v>50628958.907295138</v>
      </c>
      <c r="I16" s="673">
        <v>5927897.5335967597</v>
      </c>
      <c r="J16" s="673">
        <v>24688827.870067369</v>
      </c>
      <c r="K16" s="674">
        <v>30616725.403664127</v>
      </c>
    </row>
    <row r="17" spans="1:11">
      <c r="A17" s="278" t="s">
        <v>382</v>
      </c>
      <c r="B17" s="279"/>
      <c r="C17" s="670"/>
      <c r="D17" s="670"/>
      <c r="E17" s="670"/>
      <c r="F17" s="670"/>
      <c r="G17" s="670"/>
      <c r="H17" s="670"/>
      <c r="I17" s="670"/>
      <c r="J17" s="670"/>
      <c r="K17" s="671"/>
    </row>
    <row r="18" spans="1:11">
      <c r="A18" s="284">
        <v>9</v>
      </c>
      <c r="B18" s="285" t="s">
        <v>388</v>
      </c>
      <c r="C18" s="672">
        <v>0</v>
      </c>
      <c r="D18" s="673">
        <v>0</v>
      </c>
      <c r="E18" s="673">
        <v>0</v>
      </c>
      <c r="F18" s="673"/>
      <c r="G18" s="673"/>
      <c r="H18" s="673">
        <v>0</v>
      </c>
      <c r="I18" s="673">
        <v>0</v>
      </c>
      <c r="J18" s="673">
        <v>0</v>
      </c>
      <c r="K18" s="674">
        <v>0</v>
      </c>
    </row>
    <row r="19" spans="1:11">
      <c r="A19" s="284">
        <v>10</v>
      </c>
      <c r="B19" s="285" t="s">
        <v>425</v>
      </c>
      <c r="C19" s="672">
        <v>61409807.36579749</v>
      </c>
      <c r="D19" s="673">
        <v>53451671.4392398</v>
      </c>
      <c r="E19" s="673">
        <v>114861478.80503729</v>
      </c>
      <c r="F19" s="673">
        <v>624767.68774279999</v>
      </c>
      <c r="G19" s="673">
        <v>727370.85247450008</v>
      </c>
      <c r="H19" s="673">
        <v>1352138.5402172999</v>
      </c>
      <c r="I19" s="673">
        <v>18456240.106220901</v>
      </c>
      <c r="J19" s="673">
        <v>16488268.6535004</v>
      </c>
      <c r="K19" s="674">
        <v>34944508.759721301</v>
      </c>
    </row>
    <row r="20" spans="1:11">
      <c r="A20" s="284">
        <v>11</v>
      </c>
      <c r="B20" s="285" t="s">
        <v>387</v>
      </c>
      <c r="C20" s="672">
        <v>79815.499021299998</v>
      </c>
      <c r="D20" s="673">
        <v>8904.6407202999999</v>
      </c>
      <c r="E20" s="673">
        <v>88720.139741599996</v>
      </c>
      <c r="F20" s="673">
        <v>5434.7826085999995</v>
      </c>
      <c r="G20" s="673">
        <v>0</v>
      </c>
      <c r="H20" s="673">
        <v>5434.7826085999995</v>
      </c>
      <c r="I20" s="673">
        <v>5434.7826085999995</v>
      </c>
      <c r="J20" s="673">
        <v>0</v>
      </c>
      <c r="K20" s="674">
        <v>5434.7826085999995</v>
      </c>
    </row>
    <row r="21" spans="1:11" ht="13.5" thickBot="1">
      <c r="A21" s="287">
        <v>12</v>
      </c>
      <c r="B21" s="288" t="s">
        <v>386</v>
      </c>
      <c r="C21" s="675">
        <v>61489622.864818789</v>
      </c>
      <c r="D21" s="676">
        <v>53460576.0799601</v>
      </c>
      <c r="E21" s="675">
        <v>114950198.94477889</v>
      </c>
      <c r="F21" s="676">
        <v>630202.47035139997</v>
      </c>
      <c r="G21" s="676">
        <v>727370.85247450008</v>
      </c>
      <c r="H21" s="676">
        <v>1357573.3228259</v>
      </c>
      <c r="I21" s="676">
        <v>18461674.888829499</v>
      </c>
      <c r="J21" s="676">
        <v>16488268.6535004</v>
      </c>
      <c r="K21" s="677">
        <v>34949943.5423299</v>
      </c>
    </row>
    <row r="22" spans="1:11" ht="38.25" customHeight="1" thickBot="1">
      <c r="A22" s="289"/>
      <c r="B22" s="290"/>
      <c r="C22" s="290"/>
      <c r="D22" s="290"/>
      <c r="E22" s="290"/>
      <c r="F22" s="764" t="s">
        <v>768</v>
      </c>
      <c r="G22" s="765"/>
      <c r="H22" s="766"/>
      <c r="I22" s="764" t="s">
        <v>769</v>
      </c>
      <c r="J22" s="765"/>
      <c r="K22" s="767"/>
    </row>
    <row r="23" spans="1:11">
      <c r="A23" s="291">
        <v>13</v>
      </c>
      <c r="B23" s="292" t="s">
        <v>378</v>
      </c>
      <c r="C23" s="293"/>
      <c r="D23" s="293"/>
      <c r="E23" s="293"/>
      <c r="F23" s="594">
        <v>26122842.945286699</v>
      </c>
      <c r="G23" s="594">
        <v>46458538.2420967</v>
      </c>
      <c r="H23" s="594">
        <v>72581381.187383398</v>
      </c>
      <c r="I23" s="594">
        <v>8291370.5268086009</v>
      </c>
      <c r="J23" s="594">
        <v>32018290.506655499</v>
      </c>
      <c r="K23" s="595">
        <v>40309661.033464104</v>
      </c>
    </row>
    <row r="24" spans="1:11" ht="13.5" thickBot="1">
      <c r="A24" s="294">
        <v>14</v>
      </c>
      <c r="B24" s="295" t="s">
        <v>390</v>
      </c>
      <c r="C24" s="678"/>
      <c r="D24" s="679"/>
      <c r="E24" s="680"/>
      <c r="F24" s="625">
        <v>8053948.8095881976</v>
      </c>
      <c r="G24" s="625">
        <v>41217436.774881035</v>
      </c>
      <c r="H24" s="625">
        <v>49271385.584469236</v>
      </c>
      <c r="I24" s="625">
        <v>1481974.3833991899</v>
      </c>
      <c r="J24" s="625">
        <v>8200559.2165669687</v>
      </c>
      <c r="K24" s="626">
        <v>7654181.3509160317</v>
      </c>
    </row>
    <row r="25" spans="1:11" ht="13.5" thickBot="1">
      <c r="A25" s="296">
        <v>15</v>
      </c>
      <c r="B25" s="297" t="s">
        <v>391</v>
      </c>
      <c r="C25" s="298"/>
      <c r="D25" s="298"/>
      <c r="E25" s="298"/>
      <c r="F25" s="681">
        <v>3.2434826149115259</v>
      </c>
      <c r="G25" s="681">
        <v>1.127157384769975</v>
      </c>
      <c r="H25" s="681">
        <v>1.4730939738431401</v>
      </c>
      <c r="I25" s="681">
        <v>5.5948136618871684</v>
      </c>
      <c r="J25" s="681">
        <v>3.9044033048345499</v>
      </c>
      <c r="K25" s="681">
        <v>5.2663582407333411</v>
      </c>
    </row>
    <row r="27" spans="1:11" ht="25.5">
      <c r="B27" s="274"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9" activePane="bottomRight" state="frozen"/>
      <selection pane="topRight" activeCell="B1" sqref="B1"/>
      <selection pane="bottomLeft" activeCell="A5" sqref="A5"/>
      <selection pane="bottomRight" activeCell="B6" sqref="B6"/>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3"/>
  </cols>
  <sheetData>
    <row r="1" spans="1:14">
      <c r="A1" s="4" t="s">
        <v>31</v>
      </c>
      <c r="B1" s="3" t="str">
        <f>'Info '!C2</f>
        <v>JSC Ziraat Bank Georgia</v>
      </c>
    </row>
    <row r="2" spans="1:14" ht="14.25" customHeight="1">
      <c r="A2" s="4" t="s">
        <v>32</v>
      </c>
      <c r="B2" s="585">
        <f>'1. key ratios '!$B$2</f>
        <v>44926</v>
      </c>
    </row>
    <row r="3" spans="1:14" ht="14.25" customHeight="1"/>
    <row r="4" spans="1:14" ht="13.5" thickBot="1">
      <c r="A4" s="4" t="s">
        <v>265</v>
      </c>
      <c r="B4" s="226" t="s">
        <v>29</v>
      </c>
    </row>
    <row r="5" spans="1:14" s="169" customFormat="1">
      <c r="A5" s="165"/>
      <c r="B5" s="166"/>
      <c r="C5" s="167" t="s">
        <v>0</v>
      </c>
      <c r="D5" s="167" t="s">
        <v>1</v>
      </c>
      <c r="E5" s="167" t="s">
        <v>2</v>
      </c>
      <c r="F5" s="167" t="s">
        <v>3</v>
      </c>
      <c r="G5" s="167" t="s">
        <v>4</v>
      </c>
      <c r="H5" s="167" t="s">
        <v>5</v>
      </c>
      <c r="I5" s="167" t="s">
        <v>8</v>
      </c>
      <c r="J5" s="167" t="s">
        <v>9</v>
      </c>
      <c r="K5" s="167" t="s">
        <v>10</v>
      </c>
      <c r="L5" s="167" t="s">
        <v>11</v>
      </c>
      <c r="M5" s="167" t="s">
        <v>12</v>
      </c>
      <c r="N5" s="168" t="s">
        <v>13</v>
      </c>
    </row>
    <row r="6" spans="1:14" ht="25.5">
      <c r="A6" s="170"/>
      <c r="B6" s="171"/>
      <c r="C6" s="172" t="s">
        <v>264</v>
      </c>
      <c r="D6" s="173" t="s">
        <v>263</v>
      </c>
      <c r="E6" s="174" t="s">
        <v>262</v>
      </c>
      <c r="F6" s="175">
        <v>0</v>
      </c>
      <c r="G6" s="175">
        <v>0.2</v>
      </c>
      <c r="H6" s="175">
        <v>0.35</v>
      </c>
      <c r="I6" s="175">
        <v>0.5</v>
      </c>
      <c r="J6" s="175">
        <v>0.75</v>
      </c>
      <c r="K6" s="175">
        <v>1</v>
      </c>
      <c r="L6" s="175">
        <v>1.5</v>
      </c>
      <c r="M6" s="175">
        <v>2.5</v>
      </c>
      <c r="N6" s="225" t="s">
        <v>276</v>
      </c>
    </row>
    <row r="7" spans="1:14" ht="15">
      <c r="A7" s="176">
        <v>1</v>
      </c>
      <c r="B7" s="177" t="s">
        <v>261</v>
      </c>
      <c r="C7" s="178">
        <f>SUM(C8:C13)</f>
        <v>0</v>
      </c>
      <c r="D7" s="171"/>
      <c r="E7" s="179">
        <f t="shared" ref="E7:M7" si="0">SUM(E8:E13)</f>
        <v>0</v>
      </c>
      <c r="F7" s="180">
        <f>SUM(F8:F13)</f>
        <v>0</v>
      </c>
      <c r="G7" s="180">
        <f t="shared" si="0"/>
        <v>0</v>
      </c>
      <c r="H7" s="180">
        <f t="shared" si="0"/>
        <v>0</v>
      </c>
      <c r="I7" s="180">
        <f t="shared" si="0"/>
        <v>0</v>
      </c>
      <c r="J7" s="180">
        <f t="shared" si="0"/>
        <v>0</v>
      </c>
      <c r="K7" s="180">
        <f t="shared" si="0"/>
        <v>0</v>
      </c>
      <c r="L7" s="180">
        <f t="shared" si="0"/>
        <v>0</v>
      </c>
      <c r="M7" s="180">
        <f t="shared" si="0"/>
        <v>0</v>
      </c>
      <c r="N7" s="181">
        <f>SUM(N8:N13)</f>
        <v>0</v>
      </c>
    </row>
    <row r="8" spans="1:14" ht="14.25">
      <c r="A8" s="176">
        <v>1.1000000000000001</v>
      </c>
      <c r="B8" s="182" t="s">
        <v>259</v>
      </c>
      <c r="C8" s="180">
        <v>0</v>
      </c>
      <c r="D8" s="183">
        <v>0.02</v>
      </c>
      <c r="E8" s="179">
        <f>C8*D8</f>
        <v>0</v>
      </c>
      <c r="F8" s="180"/>
      <c r="G8" s="180"/>
      <c r="H8" s="180"/>
      <c r="I8" s="180"/>
      <c r="J8" s="180"/>
      <c r="K8" s="180"/>
      <c r="L8" s="180"/>
      <c r="M8" s="180"/>
      <c r="N8" s="181">
        <f>SUMPRODUCT($F$6:$M$6,F8:M8)</f>
        <v>0</v>
      </c>
    </row>
    <row r="9" spans="1:14" ht="14.25">
      <c r="A9" s="176">
        <v>1.2</v>
      </c>
      <c r="B9" s="182" t="s">
        <v>258</v>
      </c>
      <c r="C9" s="180">
        <v>0</v>
      </c>
      <c r="D9" s="183">
        <v>0.05</v>
      </c>
      <c r="E9" s="179">
        <f>C9*D9</f>
        <v>0</v>
      </c>
      <c r="F9" s="180"/>
      <c r="G9" s="180"/>
      <c r="H9" s="180"/>
      <c r="I9" s="180"/>
      <c r="J9" s="180"/>
      <c r="K9" s="180"/>
      <c r="L9" s="180"/>
      <c r="M9" s="180"/>
      <c r="N9" s="181">
        <f t="shared" ref="N9:N12" si="1">SUMPRODUCT($F$6:$M$6,F9:M9)</f>
        <v>0</v>
      </c>
    </row>
    <row r="10" spans="1:14" ht="14.25">
      <c r="A10" s="176">
        <v>1.3</v>
      </c>
      <c r="B10" s="182" t="s">
        <v>257</v>
      </c>
      <c r="C10" s="180">
        <v>0</v>
      </c>
      <c r="D10" s="183">
        <v>0.08</v>
      </c>
      <c r="E10" s="179">
        <f>C10*D10</f>
        <v>0</v>
      </c>
      <c r="F10" s="180"/>
      <c r="G10" s="180"/>
      <c r="H10" s="180"/>
      <c r="I10" s="180"/>
      <c r="J10" s="180"/>
      <c r="K10" s="180"/>
      <c r="L10" s="180"/>
      <c r="M10" s="180"/>
      <c r="N10" s="181">
        <f>SUMPRODUCT($F$6:$M$6,F10:M10)</f>
        <v>0</v>
      </c>
    </row>
    <row r="11" spans="1:14" ht="14.25">
      <c r="A11" s="176">
        <v>1.4</v>
      </c>
      <c r="B11" s="182" t="s">
        <v>256</v>
      </c>
      <c r="C11" s="180">
        <v>0</v>
      </c>
      <c r="D11" s="183">
        <v>0.11</v>
      </c>
      <c r="E11" s="179">
        <f>C11*D11</f>
        <v>0</v>
      </c>
      <c r="F11" s="180"/>
      <c r="G11" s="180"/>
      <c r="H11" s="180"/>
      <c r="I11" s="180"/>
      <c r="J11" s="180"/>
      <c r="K11" s="180"/>
      <c r="L11" s="180"/>
      <c r="M11" s="180"/>
      <c r="N11" s="181">
        <f t="shared" si="1"/>
        <v>0</v>
      </c>
    </row>
    <row r="12" spans="1:14" ht="14.25">
      <c r="A12" s="176">
        <v>1.5</v>
      </c>
      <c r="B12" s="182" t="s">
        <v>255</v>
      </c>
      <c r="C12" s="180">
        <v>0</v>
      </c>
      <c r="D12" s="183">
        <v>0.14000000000000001</v>
      </c>
      <c r="E12" s="179">
        <f>C12*D12</f>
        <v>0</v>
      </c>
      <c r="F12" s="180"/>
      <c r="G12" s="180"/>
      <c r="H12" s="180"/>
      <c r="I12" s="180"/>
      <c r="J12" s="180"/>
      <c r="K12" s="180"/>
      <c r="L12" s="180"/>
      <c r="M12" s="180"/>
      <c r="N12" s="181">
        <f t="shared" si="1"/>
        <v>0</v>
      </c>
    </row>
    <row r="13" spans="1:14" ht="14.25">
      <c r="A13" s="176">
        <v>1.6</v>
      </c>
      <c r="B13" s="184" t="s">
        <v>254</v>
      </c>
      <c r="C13" s="180">
        <v>0</v>
      </c>
      <c r="D13" s="185"/>
      <c r="E13" s="180"/>
      <c r="F13" s="180"/>
      <c r="G13" s="180"/>
      <c r="H13" s="180"/>
      <c r="I13" s="180"/>
      <c r="J13" s="180"/>
      <c r="K13" s="180"/>
      <c r="L13" s="180"/>
      <c r="M13" s="180"/>
      <c r="N13" s="181">
        <f>SUMPRODUCT($F$6:$M$6,F13:M13)</f>
        <v>0</v>
      </c>
    </row>
    <row r="14" spans="1:14" ht="15">
      <c r="A14" s="176">
        <v>2</v>
      </c>
      <c r="B14" s="186" t="s">
        <v>260</v>
      </c>
      <c r="C14" s="178">
        <f>SUM(C15:C20)</f>
        <v>0</v>
      </c>
      <c r="D14" s="171"/>
      <c r="E14" s="179">
        <f t="shared" ref="E14:M14" si="2">SUM(E15:E20)</f>
        <v>0</v>
      </c>
      <c r="F14" s="180">
        <f t="shared" si="2"/>
        <v>0</v>
      </c>
      <c r="G14" s="180">
        <f t="shared" si="2"/>
        <v>0</v>
      </c>
      <c r="H14" s="180">
        <f t="shared" si="2"/>
        <v>0</v>
      </c>
      <c r="I14" s="180">
        <f t="shared" si="2"/>
        <v>0</v>
      </c>
      <c r="J14" s="180">
        <f t="shared" si="2"/>
        <v>0</v>
      </c>
      <c r="K14" s="180">
        <f t="shared" si="2"/>
        <v>0</v>
      </c>
      <c r="L14" s="180">
        <f t="shared" si="2"/>
        <v>0</v>
      </c>
      <c r="M14" s="180">
        <f t="shared" si="2"/>
        <v>0</v>
      </c>
      <c r="N14" s="181">
        <f>SUM(N15:N20)</f>
        <v>0</v>
      </c>
    </row>
    <row r="15" spans="1:14" ht="14.25">
      <c r="A15" s="176">
        <v>2.1</v>
      </c>
      <c r="B15" s="184" t="s">
        <v>259</v>
      </c>
      <c r="C15" s="180"/>
      <c r="D15" s="183">
        <v>5.0000000000000001E-3</v>
      </c>
      <c r="E15" s="179">
        <f>C15*D15</f>
        <v>0</v>
      </c>
      <c r="F15" s="180"/>
      <c r="G15" s="180"/>
      <c r="H15" s="180"/>
      <c r="I15" s="180"/>
      <c r="J15" s="180"/>
      <c r="K15" s="180"/>
      <c r="L15" s="180"/>
      <c r="M15" s="180"/>
      <c r="N15" s="181">
        <f>SUMPRODUCT($F$6:$M$6,F15:M15)</f>
        <v>0</v>
      </c>
    </row>
    <row r="16" spans="1:14" ht="14.25">
      <c r="A16" s="176">
        <v>2.2000000000000002</v>
      </c>
      <c r="B16" s="184" t="s">
        <v>258</v>
      </c>
      <c r="C16" s="180"/>
      <c r="D16" s="183">
        <v>0.01</v>
      </c>
      <c r="E16" s="179">
        <f>C16*D16</f>
        <v>0</v>
      </c>
      <c r="F16" s="180"/>
      <c r="G16" s="180"/>
      <c r="H16" s="180"/>
      <c r="I16" s="180"/>
      <c r="J16" s="180"/>
      <c r="K16" s="180"/>
      <c r="L16" s="180"/>
      <c r="M16" s="180"/>
      <c r="N16" s="181">
        <f t="shared" ref="N16:N20" si="3">SUMPRODUCT($F$6:$M$6,F16:M16)</f>
        <v>0</v>
      </c>
    </row>
    <row r="17" spans="1:14" ht="14.25">
      <c r="A17" s="176">
        <v>2.2999999999999998</v>
      </c>
      <c r="B17" s="184" t="s">
        <v>257</v>
      </c>
      <c r="C17" s="180"/>
      <c r="D17" s="183">
        <v>0.02</v>
      </c>
      <c r="E17" s="179">
        <f>C17*D17</f>
        <v>0</v>
      </c>
      <c r="F17" s="180"/>
      <c r="G17" s="180"/>
      <c r="H17" s="180"/>
      <c r="I17" s="180"/>
      <c r="J17" s="180"/>
      <c r="K17" s="180"/>
      <c r="L17" s="180"/>
      <c r="M17" s="180"/>
      <c r="N17" s="181">
        <f t="shared" si="3"/>
        <v>0</v>
      </c>
    </row>
    <row r="18" spans="1:14" ht="14.25">
      <c r="A18" s="176">
        <v>2.4</v>
      </c>
      <c r="B18" s="184" t="s">
        <v>256</v>
      </c>
      <c r="C18" s="180"/>
      <c r="D18" s="183">
        <v>0.03</v>
      </c>
      <c r="E18" s="179">
        <f>C18*D18</f>
        <v>0</v>
      </c>
      <c r="F18" s="180"/>
      <c r="G18" s="180"/>
      <c r="H18" s="180"/>
      <c r="I18" s="180"/>
      <c r="J18" s="180"/>
      <c r="K18" s="180"/>
      <c r="L18" s="180"/>
      <c r="M18" s="180"/>
      <c r="N18" s="181">
        <f t="shared" si="3"/>
        <v>0</v>
      </c>
    </row>
    <row r="19" spans="1:14" ht="14.25">
      <c r="A19" s="176">
        <v>2.5</v>
      </c>
      <c r="B19" s="184" t="s">
        <v>255</v>
      </c>
      <c r="C19" s="180"/>
      <c r="D19" s="183">
        <v>0.04</v>
      </c>
      <c r="E19" s="179">
        <f>C19*D19</f>
        <v>0</v>
      </c>
      <c r="F19" s="180"/>
      <c r="G19" s="180"/>
      <c r="H19" s="180"/>
      <c r="I19" s="180"/>
      <c r="J19" s="180"/>
      <c r="K19" s="180"/>
      <c r="L19" s="180"/>
      <c r="M19" s="180"/>
      <c r="N19" s="181">
        <f t="shared" si="3"/>
        <v>0</v>
      </c>
    </row>
    <row r="20" spans="1:14" ht="14.25">
      <c r="A20" s="176">
        <v>2.6</v>
      </c>
      <c r="B20" s="184" t="s">
        <v>254</v>
      </c>
      <c r="C20" s="180"/>
      <c r="D20" s="185"/>
      <c r="E20" s="187"/>
      <c r="F20" s="180"/>
      <c r="G20" s="180"/>
      <c r="H20" s="180"/>
      <c r="I20" s="180"/>
      <c r="J20" s="180"/>
      <c r="K20" s="180"/>
      <c r="L20" s="180"/>
      <c r="M20" s="180"/>
      <c r="N20" s="181">
        <f t="shared" si="3"/>
        <v>0</v>
      </c>
    </row>
    <row r="21" spans="1:14" ht="15.75" thickBot="1">
      <c r="A21" s="188"/>
      <c r="B21" s="189" t="s">
        <v>109</v>
      </c>
      <c r="C21" s="164">
        <f>C14+C7</f>
        <v>0</v>
      </c>
      <c r="D21" s="190"/>
      <c r="E21" s="191">
        <f>E14+E7</f>
        <v>0</v>
      </c>
      <c r="F21" s="192">
        <f>F7+F14</f>
        <v>0</v>
      </c>
      <c r="G21" s="192">
        <f t="shared" ref="G21:L21" si="4">G7+G14</f>
        <v>0</v>
      </c>
      <c r="H21" s="192">
        <f t="shared" si="4"/>
        <v>0</v>
      </c>
      <c r="I21" s="192">
        <f t="shared" si="4"/>
        <v>0</v>
      </c>
      <c r="J21" s="192">
        <f t="shared" si="4"/>
        <v>0</v>
      </c>
      <c r="K21" s="192">
        <f t="shared" si="4"/>
        <v>0</v>
      </c>
      <c r="L21" s="192">
        <f t="shared" si="4"/>
        <v>0</v>
      </c>
      <c r="M21" s="192">
        <f>M7+M14</f>
        <v>0</v>
      </c>
      <c r="N21" s="193">
        <f>N14+N7</f>
        <v>0</v>
      </c>
    </row>
    <row r="22" spans="1:14">
      <c r="E22" s="194"/>
      <c r="F22" s="194"/>
      <c r="G22" s="194"/>
      <c r="H22" s="194"/>
      <c r="I22" s="194"/>
      <c r="J22" s="194"/>
      <c r="K22" s="194"/>
      <c r="L22" s="194"/>
      <c r="M22" s="194"/>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 zoomScale="90" zoomScaleNormal="90" workbookViewId="0">
      <selection activeCell="C41" sqref="C6:C41"/>
    </sheetView>
  </sheetViews>
  <sheetFormatPr defaultRowHeight="15"/>
  <cols>
    <col min="1" max="1" width="11.42578125" customWidth="1"/>
    <col min="2" max="2" width="76.85546875" style="327" customWidth="1"/>
    <col min="3" max="3" width="22.85546875" customWidth="1"/>
  </cols>
  <sheetData>
    <row r="1" spans="1:3">
      <c r="A1" s="2" t="s">
        <v>31</v>
      </c>
      <c r="B1" s="3" t="str">
        <f>'Info '!C2</f>
        <v>JSC Ziraat Bank Georgia</v>
      </c>
    </row>
    <row r="2" spans="1:3">
      <c r="A2" s="2" t="s">
        <v>32</v>
      </c>
      <c r="B2" s="585">
        <f>'1. key ratios '!$B$2</f>
        <v>44926</v>
      </c>
    </row>
    <row r="3" spans="1:3">
      <c r="A3" s="4"/>
      <c r="B3"/>
    </row>
    <row r="4" spans="1:3">
      <c r="A4" s="4" t="s">
        <v>430</v>
      </c>
      <c r="B4" t="s">
        <v>431</v>
      </c>
    </row>
    <row r="5" spans="1:3">
      <c r="A5" s="328" t="s">
        <v>432</v>
      </c>
      <c r="B5" s="329"/>
      <c r="C5" s="330"/>
    </row>
    <row r="6" spans="1:3" ht="24">
      <c r="A6" s="331">
        <v>1</v>
      </c>
      <c r="B6" s="332" t="s">
        <v>483</v>
      </c>
      <c r="C6" s="333">
        <v>199190430.81869999</v>
      </c>
    </row>
    <row r="7" spans="1:3">
      <c r="A7" s="331">
        <v>2</v>
      </c>
      <c r="B7" s="332" t="s">
        <v>433</v>
      </c>
      <c r="C7" s="333">
        <v>-976798.92</v>
      </c>
    </row>
    <row r="8" spans="1:3" ht="24">
      <c r="A8" s="334">
        <v>3</v>
      </c>
      <c r="B8" s="335" t="s">
        <v>434</v>
      </c>
      <c r="C8" s="333">
        <v>198213631.8987</v>
      </c>
    </row>
    <row r="9" spans="1:3">
      <c r="A9" s="328" t="s">
        <v>435</v>
      </c>
      <c r="B9" s="329"/>
      <c r="C9" s="336"/>
    </row>
    <row r="10" spans="1:3" ht="24">
      <c r="A10" s="337">
        <v>4</v>
      </c>
      <c r="B10" s="338" t="s">
        <v>436</v>
      </c>
      <c r="C10" s="333"/>
    </row>
    <row r="11" spans="1:3">
      <c r="A11" s="337">
        <v>5</v>
      </c>
      <c r="B11" s="339" t="s">
        <v>437</v>
      </c>
      <c r="C11" s="333"/>
    </row>
    <row r="12" spans="1:3">
      <c r="A12" s="337" t="s">
        <v>438</v>
      </c>
      <c r="B12" s="339" t="s">
        <v>439</v>
      </c>
      <c r="C12" s="333">
        <v>0</v>
      </c>
    </row>
    <row r="13" spans="1:3" ht="24">
      <c r="A13" s="340">
        <v>6</v>
      </c>
      <c r="B13" s="338" t="s">
        <v>440</v>
      </c>
      <c r="C13" s="333"/>
    </row>
    <row r="14" spans="1:3">
      <c r="A14" s="340">
        <v>7</v>
      </c>
      <c r="B14" s="341" t="s">
        <v>441</v>
      </c>
      <c r="C14" s="333"/>
    </row>
    <row r="15" spans="1:3">
      <c r="A15" s="342">
        <v>8</v>
      </c>
      <c r="B15" s="343" t="s">
        <v>442</v>
      </c>
      <c r="C15" s="333"/>
    </row>
    <row r="16" spans="1:3">
      <c r="A16" s="340">
        <v>9</v>
      </c>
      <c r="B16" s="341" t="s">
        <v>443</v>
      </c>
      <c r="C16" s="333"/>
    </row>
    <row r="17" spans="1:3">
      <c r="A17" s="340">
        <v>10</v>
      </c>
      <c r="B17" s="341" t="s">
        <v>444</v>
      </c>
      <c r="C17" s="333"/>
    </row>
    <row r="18" spans="1:3">
      <c r="A18" s="344">
        <v>11</v>
      </c>
      <c r="B18" s="345" t="s">
        <v>445</v>
      </c>
      <c r="C18" s="346">
        <v>0</v>
      </c>
    </row>
    <row r="19" spans="1:3">
      <c r="A19" s="347" t="s">
        <v>446</v>
      </c>
      <c r="B19" s="348"/>
      <c r="C19" s="349"/>
    </row>
    <row r="20" spans="1:3" ht="24">
      <c r="A20" s="350">
        <v>12</v>
      </c>
      <c r="B20" s="338" t="s">
        <v>447</v>
      </c>
      <c r="C20" s="333"/>
    </row>
    <row r="21" spans="1:3">
      <c r="A21" s="350">
        <v>13</v>
      </c>
      <c r="B21" s="338" t="s">
        <v>448</v>
      </c>
      <c r="C21" s="333"/>
    </row>
    <row r="22" spans="1:3">
      <c r="A22" s="350">
        <v>14</v>
      </c>
      <c r="B22" s="338" t="s">
        <v>449</v>
      </c>
      <c r="C22" s="333"/>
    </row>
    <row r="23" spans="1:3" ht="24">
      <c r="A23" s="350" t="s">
        <v>450</v>
      </c>
      <c r="B23" s="338" t="s">
        <v>451</v>
      </c>
      <c r="C23" s="333"/>
    </row>
    <row r="24" spans="1:3">
      <c r="A24" s="350">
        <v>15</v>
      </c>
      <c r="B24" s="338" t="s">
        <v>452</v>
      </c>
      <c r="C24" s="333"/>
    </row>
    <row r="25" spans="1:3">
      <c r="A25" s="350" t="s">
        <v>453</v>
      </c>
      <c r="B25" s="338" t="s">
        <v>454</v>
      </c>
      <c r="C25" s="333"/>
    </row>
    <row r="26" spans="1:3">
      <c r="A26" s="351">
        <v>16</v>
      </c>
      <c r="B26" s="352" t="s">
        <v>455</v>
      </c>
      <c r="C26" s="346">
        <v>0</v>
      </c>
    </row>
    <row r="27" spans="1:3">
      <c r="A27" s="328" t="s">
        <v>456</v>
      </c>
      <c r="B27" s="329"/>
      <c r="C27" s="336"/>
    </row>
    <row r="28" spans="1:3">
      <c r="A28" s="353">
        <v>17</v>
      </c>
      <c r="B28" s="339" t="s">
        <v>457</v>
      </c>
      <c r="C28" s="333">
        <v>40151087.499700002</v>
      </c>
    </row>
    <row r="29" spans="1:3">
      <c r="A29" s="353">
        <v>18</v>
      </c>
      <c r="B29" s="339" t="s">
        <v>458</v>
      </c>
      <c r="C29" s="333">
        <v>-21564202.788139999</v>
      </c>
    </row>
    <row r="30" spans="1:3">
      <c r="A30" s="351">
        <v>19</v>
      </c>
      <c r="B30" s="352" t="s">
        <v>459</v>
      </c>
      <c r="C30" s="346">
        <v>18586884.711560003</v>
      </c>
    </row>
    <row r="31" spans="1:3">
      <c r="A31" s="328" t="s">
        <v>460</v>
      </c>
      <c r="B31" s="329"/>
      <c r="C31" s="336"/>
    </row>
    <row r="32" spans="1:3" ht="24">
      <c r="A32" s="353" t="s">
        <v>461</v>
      </c>
      <c r="B32" s="338" t="s">
        <v>462</v>
      </c>
      <c r="C32" s="354"/>
    </row>
    <row r="33" spans="1:3">
      <c r="A33" s="353" t="s">
        <v>463</v>
      </c>
      <c r="B33" s="339" t="s">
        <v>464</v>
      </c>
      <c r="C33" s="354"/>
    </row>
    <row r="34" spans="1:3">
      <c r="A34" s="328" t="s">
        <v>465</v>
      </c>
      <c r="B34" s="329"/>
      <c r="C34" s="336"/>
    </row>
    <row r="35" spans="1:3">
      <c r="A35" s="355">
        <v>20</v>
      </c>
      <c r="B35" s="356" t="s">
        <v>466</v>
      </c>
      <c r="C35" s="346">
        <v>64939308.741399996</v>
      </c>
    </row>
    <row r="36" spans="1:3">
      <c r="A36" s="351">
        <v>21</v>
      </c>
      <c r="B36" s="352" t="s">
        <v>467</v>
      </c>
      <c r="C36" s="346">
        <v>216800516.61026001</v>
      </c>
    </row>
    <row r="37" spans="1:3">
      <c r="A37" s="328" t="s">
        <v>468</v>
      </c>
      <c r="B37" s="329"/>
      <c r="C37" s="336"/>
    </row>
    <row r="38" spans="1:3">
      <c r="A38" s="351">
        <v>22</v>
      </c>
      <c r="B38" s="352" t="s">
        <v>468</v>
      </c>
      <c r="C38" s="588">
        <v>0.29953484316709772</v>
      </c>
    </row>
    <row r="39" spans="1:3">
      <c r="A39" s="328" t="s">
        <v>469</v>
      </c>
      <c r="B39" s="329"/>
      <c r="C39" s="336"/>
    </row>
    <row r="40" spans="1:3">
      <c r="A40" s="357" t="s">
        <v>470</v>
      </c>
      <c r="B40" s="338" t="s">
        <v>471</v>
      </c>
      <c r="C40" s="354"/>
    </row>
    <row r="41" spans="1:3" ht="24">
      <c r="A41" s="358" t="s">
        <v>472</v>
      </c>
      <c r="B41" s="332" t="s">
        <v>473</v>
      </c>
      <c r="C41" s="354"/>
    </row>
    <row r="43" spans="1:3">
      <c r="B43" s="327"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10" activePane="bottomRight" state="frozen"/>
      <selection pane="topRight" activeCell="C1" sqref="C1"/>
      <selection pane="bottomLeft" activeCell="A6" sqref="A6"/>
      <selection pane="bottomRight" activeCell="G8" sqref="C8:G39"/>
    </sheetView>
  </sheetViews>
  <sheetFormatPr defaultRowHeight="15"/>
  <cols>
    <col min="1" max="1" width="8.7109375" style="263"/>
    <col min="2" max="2" width="82.5703125" style="395" customWidth="1"/>
    <col min="3" max="7" width="17.5703125" style="263" customWidth="1"/>
  </cols>
  <sheetData>
    <row r="1" spans="1:7">
      <c r="A1" s="706" t="s">
        <v>31</v>
      </c>
      <c r="B1" s="689" t="str">
        <f>'Info '!C2</f>
        <v>JSC Ziraat Bank Georgia</v>
      </c>
    </row>
    <row r="2" spans="1:7">
      <c r="A2" s="706" t="s">
        <v>32</v>
      </c>
      <c r="B2" s="598">
        <f>'1. key ratios '!$B$2</f>
        <v>44926</v>
      </c>
    </row>
    <row r="4" spans="1:7" ht="15.75" thickBot="1">
      <c r="A4" s="263" t="s">
        <v>534</v>
      </c>
      <c r="B4" s="396" t="s">
        <v>495</v>
      </c>
    </row>
    <row r="5" spans="1:7">
      <c r="A5" s="397"/>
      <c r="B5" s="398"/>
      <c r="C5" s="768" t="s">
        <v>496</v>
      </c>
      <c r="D5" s="768"/>
      <c r="E5" s="768"/>
      <c r="F5" s="768"/>
      <c r="G5" s="769" t="s">
        <v>497</v>
      </c>
    </row>
    <row r="6" spans="1:7">
      <c r="A6" s="399"/>
      <c r="B6" s="400"/>
      <c r="C6" s="704" t="s">
        <v>498</v>
      </c>
      <c r="D6" s="705" t="s">
        <v>499</v>
      </c>
      <c r="E6" s="705" t="s">
        <v>500</v>
      </c>
      <c r="F6" s="705" t="s">
        <v>501</v>
      </c>
      <c r="G6" s="770"/>
    </row>
    <row r="7" spans="1:7">
      <c r="A7" s="401"/>
      <c r="B7" s="402" t="s">
        <v>502</v>
      </c>
      <c r="C7" s="403"/>
      <c r="D7" s="403"/>
      <c r="E7" s="403"/>
      <c r="F7" s="403"/>
      <c r="G7" s="404"/>
    </row>
    <row r="8" spans="1:7">
      <c r="A8" s="405">
        <v>1</v>
      </c>
      <c r="B8" s="406" t="s">
        <v>503</v>
      </c>
      <c r="C8" s="627">
        <f>SUM(C9:C10)</f>
        <v>64939308.741399996</v>
      </c>
      <c r="D8" s="627">
        <f>SUM(D9:D10)</f>
        <v>0</v>
      </c>
      <c r="E8" s="627">
        <f>SUM(E9:E10)</f>
        <v>0</v>
      </c>
      <c r="F8" s="627">
        <f>SUM(F9:F10)</f>
        <v>585790</v>
      </c>
      <c r="G8" s="628">
        <f>SUM(G9:G10)</f>
        <v>65525098.741399996</v>
      </c>
    </row>
    <row r="9" spans="1:7">
      <c r="A9" s="405">
        <v>2</v>
      </c>
      <c r="B9" s="407" t="s">
        <v>504</v>
      </c>
      <c r="C9" s="629">
        <v>64939308.741399996</v>
      </c>
      <c r="D9" s="629">
        <v>0</v>
      </c>
      <c r="E9" s="629">
        <v>0</v>
      </c>
      <c r="F9" s="629">
        <v>0</v>
      </c>
      <c r="G9" s="630">
        <v>64939308.741399996</v>
      </c>
    </row>
    <row r="10" spans="1:7">
      <c r="A10" s="405">
        <v>3</v>
      </c>
      <c r="B10" s="407" t="s">
        <v>505</v>
      </c>
      <c r="C10" s="631"/>
      <c r="D10" s="631"/>
      <c r="E10" s="631"/>
      <c r="F10" s="629">
        <v>585790</v>
      </c>
      <c r="G10" s="630">
        <v>585790</v>
      </c>
    </row>
    <row r="11" spans="1:7" ht="14.45" customHeight="1">
      <c r="A11" s="405">
        <v>4</v>
      </c>
      <c r="B11" s="406" t="s">
        <v>506</v>
      </c>
      <c r="C11" s="627">
        <f t="shared" ref="C11:F11" si="0">SUM(C12:C13)</f>
        <v>21849612.119599998</v>
      </c>
      <c r="D11" s="627">
        <f>SUM(D12:D13)</f>
        <v>5789556.3625000045</v>
      </c>
      <c r="E11" s="627">
        <f t="shared" si="0"/>
        <v>991467.69589999993</v>
      </c>
      <c r="F11" s="627">
        <f t="shared" si="0"/>
        <v>4433165.2664999999</v>
      </c>
      <c r="G11" s="628">
        <f>SUM(G12:G13)</f>
        <v>19064449.215025</v>
      </c>
    </row>
    <row r="12" spans="1:7">
      <c r="A12" s="405">
        <v>5</v>
      </c>
      <c r="B12" s="407" t="s">
        <v>507</v>
      </c>
      <c r="C12" s="629">
        <v>2703927.2206999999</v>
      </c>
      <c r="D12" s="632">
        <v>1886876.2703999993</v>
      </c>
      <c r="E12" s="629">
        <v>656916.78189999994</v>
      </c>
      <c r="F12" s="629">
        <v>380165.26650000003</v>
      </c>
      <c r="G12" s="630">
        <v>5346491.2625249987</v>
      </c>
    </row>
    <row r="13" spans="1:7">
      <c r="A13" s="405">
        <v>6</v>
      </c>
      <c r="B13" s="407" t="s">
        <v>508</v>
      </c>
      <c r="C13" s="629">
        <v>19145684.898899999</v>
      </c>
      <c r="D13" s="632">
        <v>3902680.0921000056</v>
      </c>
      <c r="E13" s="629">
        <v>334550.91399999999</v>
      </c>
      <c r="F13" s="629">
        <v>4053000</v>
      </c>
      <c r="G13" s="630">
        <v>13717957.952500002</v>
      </c>
    </row>
    <row r="14" spans="1:7">
      <c r="A14" s="405">
        <v>7</v>
      </c>
      <c r="B14" s="406" t="s">
        <v>509</v>
      </c>
      <c r="C14" s="627">
        <f>SUM(C15:C16)</f>
        <v>60085944.21549999</v>
      </c>
      <c r="D14" s="627">
        <f t="shared" ref="D14:E14" si="1">SUM(D15:D16)</f>
        <v>11385832.619999997</v>
      </c>
      <c r="E14" s="627">
        <f t="shared" si="1"/>
        <v>764257.2</v>
      </c>
      <c r="F14" s="627">
        <f>SUM(F15:F16)</f>
        <v>1278491.71</v>
      </c>
      <c r="G14" s="628">
        <f>SUM(G15:G16)</f>
        <v>35744012.872749992</v>
      </c>
    </row>
    <row r="15" spans="1:7" ht="39">
      <c r="A15" s="405">
        <v>8</v>
      </c>
      <c r="B15" s="407" t="s">
        <v>510</v>
      </c>
      <c r="C15" s="629">
        <v>60085944.21549999</v>
      </c>
      <c r="D15" s="632">
        <v>9359332.6199999973</v>
      </c>
      <c r="E15" s="629">
        <v>764257.2</v>
      </c>
      <c r="F15" s="629">
        <v>1278491.71</v>
      </c>
      <c r="G15" s="630">
        <v>35744012.872749992</v>
      </c>
    </row>
    <row r="16" spans="1:7" ht="26.25">
      <c r="A16" s="405">
        <v>9</v>
      </c>
      <c r="B16" s="407" t="s">
        <v>511</v>
      </c>
      <c r="C16" s="629">
        <v>0</v>
      </c>
      <c r="D16" s="632">
        <v>2026500</v>
      </c>
      <c r="E16" s="629">
        <v>0</v>
      </c>
      <c r="F16" s="629">
        <v>0</v>
      </c>
      <c r="G16" s="630">
        <v>0</v>
      </c>
    </row>
    <row r="17" spans="1:7">
      <c r="A17" s="405">
        <v>10</v>
      </c>
      <c r="B17" s="406" t="s">
        <v>512</v>
      </c>
      <c r="C17" s="629"/>
      <c r="D17" s="632"/>
      <c r="E17" s="629"/>
      <c r="F17" s="629"/>
      <c r="G17" s="630">
        <v>0</v>
      </c>
    </row>
    <row r="18" spans="1:7">
      <c r="A18" s="405">
        <v>11</v>
      </c>
      <c r="B18" s="406" t="s">
        <v>513</v>
      </c>
      <c r="C18" s="627">
        <f>SUM(C19:C20)</f>
        <v>1145928.2386807497</v>
      </c>
      <c r="D18" s="633">
        <f>SUM(D19:D20)</f>
        <v>8228852.6915000007</v>
      </c>
      <c r="E18" s="627">
        <f>SUM(E19:E20)</f>
        <v>199481.3285</v>
      </c>
      <c r="F18" s="627">
        <f t="shared" ref="F18" si="2">SUM(F19:F20)</f>
        <v>16999562.162699975</v>
      </c>
      <c r="G18" s="628">
        <f>SUM(G19:G20)</f>
        <v>0</v>
      </c>
    </row>
    <row r="19" spans="1:7">
      <c r="A19" s="405">
        <v>12</v>
      </c>
      <c r="B19" s="407" t="s">
        <v>514</v>
      </c>
      <c r="C19" s="631"/>
      <c r="D19" s="632"/>
      <c r="E19" s="629"/>
      <c r="F19" s="629"/>
      <c r="G19" s="630"/>
    </row>
    <row r="20" spans="1:7">
      <c r="A20" s="405">
        <v>13</v>
      </c>
      <c r="B20" s="407" t="s">
        <v>515</v>
      </c>
      <c r="C20" s="629">
        <v>1145928.2386807497</v>
      </c>
      <c r="D20" s="629">
        <v>8228852.6915000007</v>
      </c>
      <c r="E20" s="629">
        <v>199481.3285</v>
      </c>
      <c r="F20" s="629">
        <v>16999562.162699975</v>
      </c>
      <c r="G20" s="630">
        <v>0</v>
      </c>
    </row>
    <row r="21" spans="1:7">
      <c r="A21" s="408">
        <v>14</v>
      </c>
      <c r="B21" s="409" t="s">
        <v>516</v>
      </c>
      <c r="C21" s="631"/>
      <c r="D21" s="631"/>
      <c r="E21" s="631"/>
      <c r="F21" s="631"/>
      <c r="G21" s="634">
        <f>SUM(G8,G11,G14,G17,G18)</f>
        <v>120333560.829175</v>
      </c>
    </row>
    <row r="22" spans="1:7">
      <c r="A22" s="410"/>
      <c r="B22" s="411" t="s">
        <v>517</v>
      </c>
      <c r="C22" s="412"/>
      <c r="D22" s="413"/>
      <c r="E22" s="412"/>
      <c r="F22" s="412"/>
      <c r="G22" s="414"/>
    </row>
    <row r="23" spans="1:7">
      <c r="A23" s="405">
        <v>15</v>
      </c>
      <c r="B23" s="406" t="s">
        <v>518</v>
      </c>
      <c r="C23" s="635">
        <v>86940940.937000006</v>
      </c>
      <c r="D23" s="636">
        <v>0</v>
      </c>
      <c r="E23" s="635">
        <v>0</v>
      </c>
      <c r="F23" s="635">
        <v>0</v>
      </c>
      <c r="G23" s="630">
        <v>1760799.1785800003</v>
      </c>
    </row>
    <row r="24" spans="1:7">
      <c r="A24" s="405">
        <v>16</v>
      </c>
      <c r="B24" s="406" t="s">
        <v>519</v>
      </c>
      <c r="C24" s="633">
        <f>SUM(C25:C27,C29,C31)</f>
        <v>7356574.6310000001</v>
      </c>
      <c r="D24" s="633">
        <f>SUM(D25:D27,D29,D31)</f>
        <v>23813111.303200003</v>
      </c>
      <c r="E24" s="627">
        <f>SUM(E25:E27,E29,E31)</f>
        <v>30400526.201899998</v>
      </c>
      <c r="F24" s="627">
        <f>SUM(F25:F27,F29,F31)</f>
        <v>37130130.862899996</v>
      </c>
      <c r="G24" s="628">
        <f>SUM(G25:G27,G29,G31)</f>
        <v>57900192.705664992</v>
      </c>
    </row>
    <row r="25" spans="1:7">
      <c r="A25" s="405">
        <v>17</v>
      </c>
      <c r="B25" s="407" t="s">
        <v>520</v>
      </c>
      <c r="C25" s="629">
        <v>0</v>
      </c>
      <c r="D25" s="632">
        <v>0</v>
      </c>
      <c r="E25" s="629">
        <v>0</v>
      </c>
      <c r="F25" s="629">
        <v>0</v>
      </c>
      <c r="G25" s="630">
        <v>0</v>
      </c>
    </row>
    <row r="26" spans="1:7" ht="26.25">
      <c r="A26" s="405">
        <v>18</v>
      </c>
      <c r="B26" s="407" t="s">
        <v>521</v>
      </c>
      <c r="C26" s="629">
        <v>7356574.6310000001</v>
      </c>
      <c r="D26" s="632">
        <v>0</v>
      </c>
      <c r="E26" s="629">
        <v>4900000</v>
      </c>
      <c r="F26" s="629">
        <v>0</v>
      </c>
      <c r="G26" s="630">
        <v>3553486.19465</v>
      </c>
    </row>
    <row r="27" spans="1:7">
      <c r="A27" s="405">
        <v>19</v>
      </c>
      <c r="B27" s="407" t="s">
        <v>522</v>
      </c>
      <c r="C27" s="629">
        <v>0</v>
      </c>
      <c r="D27" s="632">
        <v>23726581.023200002</v>
      </c>
      <c r="E27" s="629">
        <v>25500526.201899998</v>
      </c>
      <c r="F27" s="629">
        <v>37130130.862899996</v>
      </c>
      <c r="G27" s="630">
        <v>54303441.37101499</v>
      </c>
    </row>
    <row r="28" spans="1:7">
      <c r="A28" s="405">
        <v>20</v>
      </c>
      <c r="B28" s="415" t="s">
        <v>523</v>
      </c>
      <c r="C28" s="629">
        <v>0</v>
      </c>
      <c r="D28" s="632">
        <v>0</v>
      </c>
      <c r="E28" s="629">
        <v>0</v>
      </c>
      <c r="F28" s="629">
        <v>0</v>
      </c>
      <c r="G28" s="630">
        <v>0</v>
      </c>
    </row>
    <row r="29" spans="1:7">
      <c r="A29" s="405">
        <v>21</v>
      </c>
      <c r="B29" s="407" t="s">
        <v>524</v>
      </c>
      <c r="C29" s="629">
        <v>0</v>
      </c>
      <c r="D29" s="632">
        <v>0</v>
      </c>
      <c r="E29" s="629">
        <v>0</v>
      </c>
      <c r="F29" s="629">
        <v>0</v>
      </c>
      <c r="G29" s="630">
        <v>0</v>
      </c>
    </row>
    <row r="30" spans="1:7">
      <c r="A30" s="405">
        <v>22</v>
      </c>
      <c r="B30" s="415" t="s">
        <v>523</v>
      </c>
      <c r="C30" s="629">
        <v>0</v>
      </c>
      <c r="D30" s="632">
        <v>0</v>
      </c>
      <c r="E30" s="629">
        <v>0</v>
      </c>
      <c r="F30" s="629">
        <v>0</v>
      </c>
      <c r="G30" s="630">
        <v>0</v>
      </c>
    </row>
    <row r="31" spans="1:7">
      <c r="A31" s="405">
        <v>23</v>
      </c>
      <c r="B31" s="407" t="s">
        <v>525</v>
      </c>
      <c r="C31" s="629">
        <v>0</v>
      </c>
      <c r="D31" s="632">
        <v>86530.280000000028</v>
      </c>
      <c r="E31" s="629">
        <v>0</v>
      </c>
      <c r="F31" s="629">
        <v>0</v>
      </c>
      <c r="G31" s="630">
        <v>43265.140000000014</v>
      </c>
    </row>
    <row r="32" spans="1:7">
      <c r="A32" s="405">
        <v>24</v>
      </c>
      <c r="B32" s="406" t="s">
        <v>526</v>
      </c>
      <c r="C32" s="629">
        <v>0</v>
      </c>
      <c r="D32" s="632">
        <v>0</v>
      </c>
      <c r="E32" s="629">
        <v>0</v>
      </c>
      <c r="F32" s="629">
        <v>0</v>
      </c>
      <c r="G32" s="630">
        <v>0</v>
      </c>
    </row>
    <row r="33" spans="1:7">
      <c r="A33" s="405">
        <v>25</v>
      </c>
      <c r="B33" s="406" t="s">
        <v>527</v>
      </c>
      <c r="C33" s="628">
        <f>SUM(C34:C35)</f>
        <v>7679530.6494999994</v>
      </c>
      <c r="D33" s="627">
        <f>SUM(D34:D35)</f>
        <v>2840275.1253999998</v>
      </c>
      <c r="E33" s="627">
        <f>SUM(E34:E35)</f>
        <v>239349.42839999998</v>
      </c>
      <c r="F33" s="627">
        <f>SUM(F34:F35)</f>
        <v>154084.04490003642</v>
      </c>
      <c r="G33" s="628">
        <f>SUM(G34:G35)</f>
        <v>11606546.486750036</v>
      </c>
    </row>
    <row r="34" spans="1:7">
      <c r="A34" s="405">
        <v>26</v>
      </c>
      <c r="B34" s="407" t="s">
        <v>528</v>
      </c>
      <c r="C34" s="631"/>
      <c r="D34" s="632">
        <v>0</v>
      </c>
      <c r="E34" s="629">
        <v>0</v>
      </c>
      <c r="F34" s="629">
        <v>0</v>
      </c>
      <c r="G34" s="630">
        <v>0</v>
      </c>
    </row>
    <row r="35" spans="1:7">
      <c r="A35" s="405">
        <v>27</v>
      </c>
      <c r="B35" s="407" t="s">
        <v>529</v>
      </c>
      <c r="C35" s="629">
        <v>7679530.6494999994</v>
      </c>
      <c r="D35" s="632">
        <v>2840275.1253999998</v>
      </c>
      <c r="E35" s="629">
        <v>239349.42839999998</v>
      </c>
      <c r="F35" s="629">
        <v>154084.04490003642</v>
      </c>
      <c r="G35" s="630">
        <v>11606546.486750036</v>
      </c>
    </row>
    <row r="36" spans="1:7">
      <c r="A36" s="405">
        <v>28</v>
      </c>
      <c r="B36" s="406" t="s">
        <v>530</v>
      </c>
      <c r="C36" s="637">
        <v>0</v>
      </c>
      <c r="D36" s="632">
        <v>11843594.542599998</v>
      </c>
      <c r="E36" s="629">
        <v>6021141.0156999994</v>
      </c>
      <c r="F36" s="629">
        <v>21607959.119999997</v>
      </c>
      <c r="G36" s="630">
        <v>4707354.0979800001</v>
      </c>
    </row>
    <row r="37" spans="1:7">
      <c r="A37" s="408">
        <v>29</v>
      </c>
      <c r="B37" s="409" t="s">
        <v>531</v>
      </c>
      <c r="C37" s="637">
        <f>SUM(C23:C24,C32:C33,C36)</f>
        <v>101977046.2175</v>
      </c>
      <c r="D37" s="637">
        <f>SUM(D23:D24,D32:D33,D36)</f>
        <v>38496980.971200004</v>
      </c>
      <c r="E37" s="637">
        <f>SUM(E23:E24,E32:E33,E36)</f>
        <v>36661016.645999998</v>
      </c>
      <c r="F37" s="637">
        <f>SUM(F23:F24,F32:F33,F36)</f>
        <v>58892174.027800031</v>
      </c>
      <c r="G37" s="637">
        <f>SUM(G23:G24,G32:G33,G36)</f>
        <v>75974892.468975037</v>
      </c>
    </row>
    <row r="38" spans="1:7">
      <c r="A38" s="401"/>
      <c r="B38" s="416"/>
      <c r="C38" s="417"/>
      <c r="D38" s="417"/>
      <c r="E38" s="417"/>
      <c r="F38" s="417"/>
      <c r="G38" s="418"/>
    </row>
    <row r="39" spans="1:7" ht="15.75" thickBot="1">
      <c r="A39" s="419">
        <v>30</v>
      </c>
      <c r="B39" s="420" t="s">
        <v>532</v>
      </c>
      <c r="C39" s="678"/>
      <c r="D39" s="679"/>
      <c r="E39" s="679"/>
      <c r="F39" s="680"/>
      <c r="G39" s="638">
        <f>IFERROR(G21/G37,0)</f>
        <v>1.5838595741127792</v>
      </c>
    </row>
    <row r="42" spans="1:7" ht="39">
      <c r="B42" s="395"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pane xSplit="1" ySplit="5" topLeftCell="B17" activePane="bottomRight" state="frozen"/>
      <selection activeCell="B9" sqref="B9"/>
      <selection pane="topRight" activeCell="B9" sqref="B9"/>
      <selection pane="bottomLeft" activeCell="B9" sqref="B9"/>
      <selection pane="bottomRight" activeCell="C5" sqref="C5:G48"/>
    </sheetView>
  </sheetViews>
  <sheetFormatPr defaultColWidth="9.140625" defaultRowHeight="14.25"/>
  <cols>
    <col min="1" max="1" width="9.5703125" style="3" bestFit="1" customWidth="1"/>
    <col min="2" max="2" width="60.28515625" style="605" customWidth="1"/>
    <col min="3" max="3" width="12.7109375" style="3" customWidth="1"/>
    <col min="4" max="7" width="12.7109375" style="4" customWidth="1"/>
    <col min="8" max="8" width="6.7109375" style="5" customWidth="1"/>
    <col min="9" max="9" width="13.7109375" style="5" bestFit="1" customWidth="1"/>
    <col min="10" max="13" width="6.7109375" style="5" customWidth="1"/>
    <col min="14" max="16384" width="9.140625" style="5"/>
  </cols>
  <sheetData>
    <row r="1" spans="1:10">
      <c r="A1" s="596" t="s">
        <v>31</v>
      </c>
      <c r="B1" s="689" t="str">
        <f>'Info '!C2</f>
        <v>JSC Ziraat Bank Georgia</v>
      </c>
    </row>
    <row r="2" spans="1:10">
      <c r="A2" s="596" t="s">
        <v>32</v>
      </c>
      <c r="B2" s="690">
        <v>44926</v>
      </c>
      <c r="C2" s="6"/>
      <c r="D2" s="7"/>
      <c r="E2" s="7"/>
      <c r="F2" s="7"/>
      <c r="G2" s="7"/>
      <c r="H2" s="8"/>
    </row>
    <row r="3" spans="1:10">
      <c r="A3" s="2"/>
      <c r="B3" s="612"/>
      <c r="C3" s="6"/>
      <c r="D3" s="7"/>
      <c r="E3" s="7"/>
      <c r="F3" s="7"/>
      <c r="G3" s="7"/>
      <c r="H3" s="8"/>
    </row>
    <row r="4" spans="1:10" ht="15" thickBot="1">
      <c r="A4" s="9" t="s">
        <v>140</v>
      </c>
      <c r="B4" s="613" t="s">
        <v>139</v>
      </c>
      <c r="C4" s="10"/>
      <c r="D4" s="10"/>
      <c r="E4" s="10"/>
      <c r="F4" s="10"/>
      <c r="G4" s="10"/>
      <c r="H4" s="8"/>
    </row>
    <row r="5" spans="1:10">
      <c r="A5" s="11" t="s">
        <v>6</v>
      </c>
      <c r="B5" s="614"/>
      <c r="C5" s="590" t="s">
        <v>770</v>
      </c>
      <c r="D5" s="590" t="s">
        <v>767</v>
      </c>
      <c r="E5" s="590" t="s">
        <v>764</v>
      </c>
      <c r="F5" s="590" t="s">
        <v>765</v>
      </c>
      <c r="G5" s="590" t="s">
        <v>766</v>
      </c>
    </row>
    <row r="6" spans="1:10">
      <c r="B6" s="52" t="s">
        <v>138</v>
      </c>
      <c r="C6" s="389"/>
      <c r="D6" s="389"/>
      <c r="E6" s="389"/>
      <c r="F6" s="389"/>
      <c r="G6" s="390"/>
    </row>
    <row r="7" spans="1:10">
      <c r="A7" s="12"/>
      <c r="B7" s="210" t="s">
        <v>136</v>
      </c>
      <c r="C7" s="389"/>
      <c r="D7" s="389"/>
      <c r="E7" s="389"/>
      <c r="F7" s="389"/>
      <c r="G7" s="390"/>
    </row>
    <row r="8" spans="1:10">
      <c r="A8" s="391">
        <v>1</v>
      </c>
      <c r="B8" s="615" t="s">
        <v>485</v>
      </c>
      <c r="C8" s="487">
        <v>64939308.741399996</v>
      </c>
      <c r="D8" s="487">
        <v>61929824.051799998</v>
      </c>
      <c r="E8" s="488">
        <v>60638949.802100003</v>
      </c>
      <c r="F8" s="488">
        <v>59020420.612399995</v>
      </c>
      <c r="G8" s="488">
        <v>58356097.483499996</v>
      </c>
      <c r="J8" s="611"/>
    </row>
    <row r="9" spans="1:10">
      <c r="A9" s="391">
        <v>2</v>
      </c>
      <c r="B9" s="615" t="s">
        <v>486</v>
      </c>
      <c r="C9" s="487">
        <v>64939308.741399996</v>
      </c>
      <c r="D9" s="487">
        <v>61929824.051799998</v>
      </c>
      <c r="E9" s="488">
        <v>60638949.802100003</v>
      </c>
      <c r="F9" s="488">
        <v>59020420.612399995</v>
      </c>
      <c r="G9" s="488">
        <v>58356097.483499996</v>
      </c>
      <c r="J9" s="611"/>
    </row>
    <row r="10" spans="1:10">
      <c r="A10" s="391">
        <v>3</v>
      </c>
      <c r="B10" s="615" t="s">
        <v>245</v>
      </c>
      <c r="C10" s="487">
        <v>67062035.900080748</v>
      </c>
      <c r="D10" s="487">
        <v>63698330.341399997</v>
      </c>
      <c r="E10" s="488">
        <v>62683528.875700004</v>
      </c>
      <c r="F10" s="488">
        <v>60849535.33694762</v>
      </c>
      <c r="G10" s="488">
        <v>60025950.887804747</v>
      </c>
      <c r="J10" s="611"/>
    </row>
    <row r="11" spans="1:10">
      <c r="A11" s="391">
        <v>4</v>
      </c>
      <c r="B11" s="615" t="s">
        <v>488</v>
      </c>
      <c r="C11" s="487">
        <v>13062596.089033945</v>
      </c>
      <c r="D11" s="487">
        <v>11637787.981103646</v>
      </c>
      <c r="E11" s="488">
        <v>12846786.010012439</v>
      </c>
      <c r="F11" s="488">
        <v>10531117.395251229</v>
      </c>
      <c r="G11" s="488">
        <v>9314042.3817443419</v>
      </c>
      <c r="J11" s="611"/>
    </row>
    <row r="12" spans="1:10">
      <c r="A12" s="391">
        <v>5</v>
      </c>
      <c r="B12" s="615" t="s">
        <v>489</v>
      </c>
      <c r="C12" s="487">
        <v>17419077.371625457</v>
      </c>
      <c r="D12" s="487">
        <v>15519252.221491393</v>
      </c>
      <c r="E12" s="488">
        <v>17131149.175555103</v>
      </c>
      <c r="F12" s="488">
        <v>14043605.506411072</v>
      </c>
      <c r="G12" s="488">
        <v>12420135.757673964</v>
      </c>
      <c r="J12" s="611"/>
    </row>
    <row r="13" spans="1:10">
      <c r="A13" s="391">
        <v>6</v>
      </c>
      <c r="B13" s="615" t="s">
        <v>487</v>
      </c>
      <c r="C13" s="487">
        <v>25059680.248211566</v>
      </c>
      <c r="D13" s="487">
        <v>22354404.379186705</v>
      </c>
      <c r="E13" s="488">
        <v>24759207.928419642</v>
      </c>
      <c r="F13" s="488">
        <v>23105551.218791731</v>
      </c>
      <c r="G13" s="488">
        <v>20287906.094134308</v>
      </c>
      <c r="J13" s="611"/>
    </row>
    <row r="14" spans="1:10">
      <c r="A14" s="12"/>
      <c r="B14" s="52" t="s">
        <v>491</v>
      </c>
      <c r="C14" s="283"/>
      <c r="D14" s="283"/>
      <c r="E14" s="283"/>
      <c r="F14" s="283"/>
      <c r="G14" s="489"/>
      <c r="J14" s="611"/>
    </row>
    <row r="15" spans="1:10" ht="15" customHeight="1">
      <c r="A15" s="391">
        <v>7</v>
      </c>
      <c r="B15" s="615" t="s">
        <v>490</v>
      </c>
      <c r="C15" s="490">
        <v>190046070.13245997</v>
      </c>
      <c r="D15" s="490">
        <v>167294874.42378101</v>
      </c>
      <c r="E15" s="488">
        <v>181756009.93915996</v>
      </c>
      <c r="F15" s="488">
        <v>163544363.60371</v>
      </c>
      <c r="G15" s="488">
        <v>148451865.10853601</v>
      </c>
      <c r="J15" s="611"/>
    </row>
    <row r="16" spans="1:10">
      <c r="A16" s="12"/>
      <c r="B16" s="52" t="s">
        <v>492</v>
      </c>
      <c r="C16" s="283"/>
      <c r="D16" s="283"/>
      <c r="E16" s="283"/>
      <c r="F16" s="283"/>
      <c r="G16" s="489"/>
      <c r="J16" s="611"/>
    </row>
    <row r="17" spans="1:10" s="13" customFormat="1">
      <c r="A17" s="391"/>
      <c r="B17" s="210" t="s">
        <v>476</v>
      </c>
      <c r="C17" s="283"/>
      <c r="D17" s="283"/>
      <c r="E17" s="283"/>
      <c r="F17" s="283"/>
      <c r="G17" s="489"/>
      <c r="J17" s="611"/>
    </row>
    <row r="18" spans="1:10">
      <c r="A18" s="11">
        <v>8</v>
      </c>
      <c r="B18" s="615" t="s">
        <v>485</v>
      </c>
      <c r="C18" s="491">
        <v>0.34170298126205939</v>
      </c>
      <c r="D18" s="491">
        <v>0.37317322941268083</v>
      </c>
      <c r="E18" s="492">
        <v>0.37018363093972145</v>
      </c>
      <c r="F18" s="492">
        <v>0.33362830655447356</v>
      </c>
      <c r="G18" s="492">
        <v>0.36088324483877915</v>
      </c>
      <c r="J18" s="611"/>
    </row>
    <row r="19" spans="1:10" ht="15" customHeight="1">
      <c r="A19" s="11">
        <v>9</v>
      </c>
      <c r="B19" s="615" t="s">
        <v>486</v>
      </c>
      <c r="C19" s="491">
        <v>0.34170298126205939</v>
      </c>
      <c r="D19" s="491">
        <v>0.37317322941268083</v>
      </c>
      <c r="E19" s="492">
        <v>0.37018363093972145</v>
      </c>
      <c r="F19" s="492">
        <v>0.33362830655447356</v>
      </c>
      <c r="G19" s="492">
        <v>0.36088324483877915</v>
      </c>
      <c r="J19" s="611"/>
    </row>
    <row r="20" spans="1:10">
      <c r="A20" s="11">
        <v>10</v>
      </c>
      <c r="B20" s="615" t="s">
        <v>245</v>
      </c>
      <c r="C20" s="491">
        <v>0.35287252113837064</v>
      </c>
      <c r="D20" s="491">
        <v>0.38444503494889704</v>
      </c>
      <c r="E20" s="492">
        <v>0.38075482324726417</v>
      </c>
      <c r="F20" s="492">
        <v>0.34487733801309983</v>
      </c>
      <c r="G20" s="492">
        <v>0.37206745616983922</v>
      </c>
      <c r="J20" s="611"/>
    </row>
    <row r="21" spans="1:10">
      <c r="A21" s="11">
        <v>11</v>
      </c>
      <c r="B21" s="615" t="s">
        <v>488</v>
      </c>
      <c r="C21" s="491">
        <v>6.8733839536536917E-2</v>
      </c>
      <c r="D21" s="491">
        <v>7.2584580052117403E-2</v>
      </c>
      <c r="E21" s="492">
        <v>6.9564522052382297E-2</v>
      </c>
      <c r="F21" s="492">
        <v>7.0681492261591261E-2</v>
      </c>
      <c r="G21" s="492">
        <v>6.4393031732781353E-2</v>
      </c>
      <c r="J21" s="611"/>
    </row>
    <row r="22" spans="1:10">
      <c r="A22" s="11">
        <v>12</v>
      </c>
      <c r="B22" s="615" t="s">
        <v>489</v>
      </c>
      <c r="C22" s="491">
        <v>9.1657130081587879E-2</v>
      </c>
      <c r="D22" s="491">
        <v>9.6792619519082801E-2</v>
      </c>
      <c r="E22" s="492">
        <v>9.2765855947140291E-2</v>
      </c>
      <c r="F22" s="492">
        <v>9.4253550027256286E-2</v>
      </c>
      <c r="G22" s="492">
        <v>8.587031186498495E-2</v>
      </c>
      <c r="J22" s="611"/>
    </row>
    <row r="23" spans="1:10">
      <c r="A23" s="11">
        <v>13</v>
      </c>
      <c r="B23" s="615" t="s">
        <v>487</v>
      </c>
      <c r="C23" s="491">
        <v>0.13186108100391264</v>
      </c>
      <c r="D23" s="491">
        <v>0.14033257381233352</v>
      </c>
      <c r="E23" s="492">
        <v>0.13362276911461085</v>
      </c>
      <c r="F23" s="492">
        <v>0.13622222416033125</v>
      </c>
      <c r="G23" s="492">
        <v>0.14128002157738428</v>
      </c>
      <c r="J23" s="611"/>
    </row>
    <row r="24" spans="1:10">
      <c r="A24" s="12"/>
      <c r="B24" s="52" t="s">
        <v>135</v>
      </c>
      <c r="C24" s="283"/>
      <c r="D24" s="283"/>
      <c r="E24" s="283"/>
      <c r="F24" s="283"/>
      <c r="G24" s="489"/>
      <c r="J24" s="611"/>
    </row>
    <row r="25" spans="1:10" ht="15" customHeight="1">
      <c r="A25" s="392">
        <v>14</v>
      </c>
      <c r="B25" s="615" t="s">
        <v>134</v>
      </c>
      <c r="C25" s="493">
        <v>7.3068981061585478E-2</v>
      </c>
      <c r="D25" s="493">
        <v>7.2437841777855047E-2</v>
      </c>
      <c r="E25" s="494">
        <v>6.7179255332323981E-2</v>
      </c>
      <c r="F25" s="494">
        <v>6.6211767100934418E-2</v>
      </c>
      <c r="G25" s="494">
        <v>6.7539416236114078E-2</v>
      </c>
      <c r="J25" s="611"/>
    </row>
    <row r="26" spans="1:10" ht="15">
      <c r="A26" s="392">
        <v>15</v>
      </c>
      <c r="B26" s="615" t="s">
        <v>133</v>
      </c>
      <c r="C26" s="493">
        <v>7.1124818294527421E-3</v>
      </c>
      <c r="D26" s="493">
        <v>6.3215683380952944E-3</v>
      </c>
      <c r="E26" s="494">
        <v>5.667282086198832E-3</v>
      </c>
      <c r="F26" s="494">
        <v>5.0845412147318223E-3</v>
      </c>
      <c r="G26" s="494">
        <v>2.8322950815116961E-3</v>
      </c>
      <c r="J26" s="611"/>
    </row>
    <row r="27" spans="1:10" ht="15">
      <c r="A27" s="392">
        <v>16</v>
      </c>
      <c r="B27" s="615" t="s">
        <v>132</v>
      </c>
      <c r="C27" s="493">
        <v>4.2611346862422371E-2</v>
      </c>
      <c r="D27" s="493">
        <v>4.2671038462859502E-2</v>
      </c>
      <c r="E27" s="494">
        <v>3.7809819929982454E-2</v>
      </c>
      <c r="F27" s="494">
        <v>3.6982524190620938E-2</v>
      </c>
      <c r="G27" s="494">
        <v>3.1569011220115344E-2</v>
      </c>
      <c r="J27" s="611"/>
    </row>
    <row r="28" spans="1:10" ht="15">
      <c r="A28" s="392">
        <v>17</v>
      </c>
      <c r="B28" s="615" t="s">
        <v>131</v>
      </c>
      <c r="C28" s="493">
        <v>6.5956499232132731E-2</v>
      </c>
      <c r="D28" s="493">
        <v>6.611627343975976E-2</v>
      </c>
      <c r="E28" s="494">
        <v>6.1511973246125159E-2</v>
      </c>
      <c r="F28" s="494">
        <v>6.1127225886202591E-2</v>
      </c>
      <c r="G28" s="494">
        <v>6.4707121154602379E-2</v>
      </c>
      <c r="J28" s="611"/>
    </row>
    <row r="29" spans="1:10" ht="15">
      <c r="A29" s="392">
        <v>18</v>
      </c>
      <c r="B29" s="615" t="s">
        <v>271</v>
      </c>
      <c r="C29" s="493">
        <v>3.5298406250330441E-2</v>
      </c>
      <c r="D29" s="493">
        <v>4.3930189693015834E-2</v>
      </c>
      <c r="E29" s="494">
        <v>3.6962934434400269E-2</v>
      </c>
      <c r="F29" s="494">
        <v>4.0286270298406729E-2</v>
      </c>
      <c r="G29" s="494">
        <v>1.9673060190404035E-2</v>
      </c>
      <c r="J29" s="611"/>
    </row>
    <row r="30" spans="1:10" ht="15">
      <c r="A30" s="392">
        <v>19</v>
      </c>
      <c r="B30" s="615" t="s">
        <v>272</v>
      </c>
      <c r="C30" s="493">
        <v>9.6486184250426488E-2</v>
      </c>
      <c r="D30" s="493">
        <v>0.11941992493100087</v>
      </c>
      <c r="E30" s="494">
        <v>9.9943411119940304E-2</v>
      </c>
      <c r="F30" s="494">
        <v>0.10713783736766806</v>
      </c>
      <c r="G30" s="494">
        <v>4.5727157932859211E-2</v>
      </c>
      <c r="J30" s="611"/>
    </row>
    <row r="31" spans="1:10">
      <c r="A31" s="12"/>
      <c r="B31" s="52" t="s">
        <v>351</v>
      </c>
      <c r="C31" s="495"/>
      <c r="D31" s="495"/>
      <c r="E31" s="495"/>
      <c r="F31" s="495"/>
      <c r="G31" s="496"/>
      <c r="J31" s="611"/>
    </row>
    <row r="32" spans="1:10" ht="15">
      <c r="A32" s="392">
        <v>20</v>
      </c>
      <c r="B32" s="615" t="s">
        <v>130</v>
      </c>
      <c r="C32" s="493">
        <v>8.1416031777507544E-2</v>
      </c>
      <c r="D32" s="493">
        <v>9.395471847779259E-2</v>
      </c>
      <c r="E32" s="494">
        <v>0.11311604523094475</v>
      </c>
      <c r="F32" s="494">
        <v>8.6875339283167943E-2</v>
      </c>
      <c r="G32" s="494">
        <v>9.0447643615539058E-2</v>
      </c>
      <c r="J32" s="611"/>
    </row>
    <row r="33" spans="1:10" ht="15" customHeight="1">
      <c r="A33" s="392">
        <v>21</v>
      </c>
      <c r="B33" s="615" t="s">
        <v>129</v>
      </c>
      <c r="C33" s="493">
        <v>5.0133063263227085E-2</v>
      </c>
      <c r="D33" s="493">
        <v>5.313611015220579E-2</v>
      </c>
      <c r="E33" s="494">
        <v>5.9044313571056287E-2</v>
      </c>
      <c r="F33" s="494">
        <v>5.2145184006387381E-2</v>
      </c>
      <c r="G33" s="494">
        <v>5.4139138400187463E-2</v>
      </c>
      <c r="J33" s="611"/>
    </row>
    <row r="34" spans="1:10" ht="15">
      <c r="A34" s="392">
        <v>22</v>
      </c>
      <c r="B34" s="615" t="s">
        <v>128</v>
      </c>
      <c r="C34" s="493">
        <v>0.4287870529131429</v>
      </c>
      <c r="D34" s="493">
        <v>0.41621169379105366</v>
      </c>
      <c r="E34" s="494">
        <v>0.43531151796960366</v>
      </c>
      <c r="F34" s="494">
        <v>0.40370302455629364</v>
      </c>
      <c r="G34" s="494">
        <v>0.409697077570297</v>
      </c>
      <c r="J34" s="611"/>
    </row>
    <row r="35" spans="1:10" ht="15" customHeight="1">
      <c r="A35" s="392">
        <v>23</v>
      </c>
      <c r="B35" s="615" t="s">
        <v>127</v>
      </c>
      <c r="C35" s="493">
        <v>0.54356465967157108</v>
      </c>
      <c r="D35" s="493">
        <v>0.51579423699977434</v>
      </c>
      <c r="E35" s="494">
        <v>0.53152344973900978</v>
      </c>
      <c r="F35" s="494">
        <v>0.55287870782645121</v>
      </c>
      <c r="G35" s="494">
        <v>0.50778787903163902</v>
      </c>
      <c r="J35" s="611"/>
    </row>
    <row r="36" spans="1:10" ht="15">
      <c r="A36" s="392">
        <v>24</v>
      </c>
      <c r="B36" s="615" t="s">
        <v>126</v>
      </c>
      <c r="C36" s="493">
        <v>1.3547047668128889E-2</v>
      </c>
      <c r="D36" s="493">
        <v>4.2425912934275445E-2</v>
      </c>
      <c r="E36" s="494">
        <v>-1.4815027707104828E-2</v>
      </c>
      <c r="F36" s="494">
        <v>3.4701559243455651E-2</v>
      </c>
      <c r="G36" s="494">
        <v>0.71675870641505401</v>
      </c>
      <c r="J36" s="611"/>
    </row>
    <row r="37" spans="1:10" ht="15" customHeight="1">
      <c r="A37" s="12"/>
      <c r="B37" s="52" t="s">
        <v>352</v>
      </c>
      <c r="C37" s="497"/>
      <c r="D37" s="497"/>
      <c r="E37" s="497"/>
      <c r="F37" s="497"/>
      <c r="G37" s="498"/>
      <c r="J37" s="611"/>
    </row>
    <row r="38" spans="1:10" ht="15" customHeight="1">
      <c r="A38" s="392">
        <v>25</v>
      </c>
      <c r="B38" s="615" t="s">
        <v>125</v>
      </c>
      <c r="C38" s="493">
        <v>0.47807700236021572</v>
      </c>
      <c r="D38" s="493">
        <v>0.39714137433996349</v>
      </c>
      <c r="E38" s="493">
        <v>0.408071266062836</v>
      </c>
      <c r="F38" s="493">
        <v>0.41997477941978595</v>
      </c>
      <c r="G38" s="493">
        <v>0.33244251796898905</v>
      </c>
      <c r="J38" s="611"/>
    </row>
    <row r="39" spans="1:10" ht="15" customHeight="1">
      <c r="A39" s="392">
        <v>26</v>
      </c>
      <c r="B39" s="615" t="s">
        <v>124</v>
      </c>
      <c r="C39" s="493">
        <v>0.83317999460281644</v>
      </c>
      <c r="D39" s="493">
        <v>0.81198674847013674</v>
      </c>
      <c r="E39" s="493">
        <v>0.86906148756104029</v>
      </c>
      <c r="F39" s="493">
        <v>0.85665103214740546</v>
      </c>
      <c r="G39" s="493">
        <v>0.86428299602439951</v>
      </c>
      <c r="J39" s="611"/>
    </row>
    <row r="40" spans="1:10" ht="15" customHeight="1">
      <c r="A40" s="392">
        <v>27</v>
      </c>
      <c r="B40" s="615" t="s">
        <v>123</v>
      </c>
      <c r="C40" s="493">
        <v>0.41492972933546751</v>
      </c>
      <c r="D40" s="493">
        <v>0.44531234629802635</v>
      </c>
      <c r="E40" s="493">
        <v>0.43300399606707718</v>
      </c>
      <c r="F40" s="493">
        <v>0.45785085889809157</v>
      </c>
      <c r="G40" s="493">
        <v>0.36683477224416194</v>
      </c>
      <c r="J40" s="611"/>
    </row>
    <row r="41" spans="1:10" ht="15" customHeight="1">
      <c r="A41" s="393"/>
      <c r="B41" s="52" t="s">
        <v>394</v>
      </c>
      <c r="C41" s="283"/>
      <c r="D41" s="283"/>
      <c r="E41" s="283"/>
      <c r="F41" s="283"/>
      <c r="G41" s="489"/>
      <c r="J41" s="611"/>
    </row>
    <row r="42" spans="1:10" ht="15">
      <c r="A42" s="392">
        <v>28</v>
      </c>
      <c r="B42" s="615" t="s">
        <v>378</v>
      </c>
      <c r="C42" s="499">
        <v>72581381.187383398</v>
      </c>
      <c r="D42" s="499">
        <v>72861641.754640087</v>
      </c>
      <c r="E42" s="499">
        <v>65775662.228213005</v>
      </c>
      <c r="F42" s="499">
        <v>57170353.842358693</v>
      </c>
      <c r="G42" s="499">
        <v>51926876.8810715</v>
      </c>
      <c r="J42" s="611"/>
    </row>
    <row r="43" spans="1:10" ht="15" customHeight="1">
      <c r="A43" s="392">
        <v>29</v>
      </c>
      <c r="B43" s="615" t="s">
        <v>390</v>
      </c>
      <c r="C43" s="499">
        <v>49271385.584469236</v>
      </c>
      <c r="D43" s="499">
        <v>49643521.163465798</v>
      </c>
      <c r="E43" s="500">
        <v>48829621.439022042</v>
      </c>
      <c r="F43" s="500">
        <v>44190737.672954045</v>
      </c>
      <c r="G43" s="500">
        <v>35521398.33197359</v>
      </c>
      <c r="J43" s="611"/>
    </row>
    <row r="44" spans="1:10" ht="15" customHeight="1">
      <c r="A44" s="421">
        <v>30</v>
      </c>
      <c r="B44" s="616" t="s">
        <v>379</v>
      </c>
      <c r="C44" s="493">
        <v>1.4730939738431401</v>
      </c>
      <c r="D44" s="501">
        <v>1.4676968927067411</v>
      </c>
      <c r="E44" s="502">
        <v>1.3470442794718984</v>
      </c>
      <c r="F44" s="502">
        <v>1.2937180244752631</v>
      </c>
      <c r="G44" s="502">
        <v>1.4618477683726483</v>
      </c>
      <c r="J44" s="611"/>
    </row>
    <row r="45" spans="1:10" ht="15" customHeight="1">
      <c r="A45" s="421"/>
      <c r="B45" s="52" t="s">
        <v>495</v>
      </c>
      <c r="C45" s="283"/>
      <c r="D45" s="283"/>
      <c r="E45" s="283"/>
      <c r="F45" s="283"/>
      <c r="G45" s="489"/>
      <c r="J45" s="611"/>
    </row>
    <row r="46" spans="1:10" ht="15" customHeight="1">
      <c r="A46" s="421">
        <v>31</v>
      </c>
      <c r="B46" s="616" t="s">
        <v>502</v>
      </c>
      <c r="C46" s="503">
        <v>120333560.829175</v>
      </c>
      <c r="D46" s="503">
        <v>122850671.91226</v>
      </c>
      <c r="E46" s="504">
        <v>110924896.41310999</v>
      </c>
      <c r="F46" s="504">
        <v>115867527.334415</v>
      </c>
      <c r="G46" s="504">
        <v>100985530.11713</v>
      </c>
      <c r="J46" s="611"/>
    </row>
    <row r="47" spans="1:10" ht="15" customHeight="1">
      <c r="A47" s="421">
        <v>32</v>
      </c>
      <c r="B47" s="616" t="s">
        <v>517</v>
      </c>
      <c r="C47" s="503">
        <v>75974892.468975037</v>
      </c>
      <c r="D47" s="503">
        <v>80500243.125565022</v>
      </c>
      <c r="E47" s="504">
        <v>80705665.611544967</v>
      </c>
      <c r="F47" s="504">
        <v>84482745.964189962</v>
      </c>
      <c r="G47" s="504">
        <v>81253471.435659975</v>
      </c>
      <c r="J47" s="611"/>
    </row>
    <row r="48" spans="1:10" ht="15.75" thickBot="1">
      <c r="A48" s="394">
        <v>33</v>
      </c>
      <c r="B48" s="617" t="s">
        <v>535</v>
      </c>
      <c r="C48" s="493">
        <v>1.5838595741127792</v>
      </c>
      <c r="D48" s="493">
        <v>1.5260906941689156</v>
      </c>
      <c r="E48" s="502">
        <v>1.3744375388342271</v>
      </c>
      <c r="F48" s="502">
        <v>1.371493386158734</v>
      </c>
      <c r="G48" s="502">
        <v>1.2428457311770946</v>
      </c>
      <c r="J48" s="611"/>
    </row>
    <row r="49" spans="1:2">
      <c r="A49" s="14"/>
    </row>
    <row r="50" spans="1:2" ht="51">
      <c r="B50" s="618" t="s">
        <v>477</v>
      </c>
    </row>
    <row r="51" spans="1:2" ht="76.5">
      <c r="B51" s="618" t="s">
        <v>393</v>
      </c>
    </row>
    <row r="53" spans="1:2">
      <c r="B53" s="619"/>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H22" sqref="C8:H22"/>
    </sheetView>
  </sheetViews>
  <sheetFormatPr defaultColWidth="9.140625" defaultRowHeight="12.75"/>
  <cols>
    <col min="1" max="1" width="11.85546875" style="431" bestFit="1" customWidth="1"/>
    <col min="2" max="2" width="96.7109375" style="431" customWidth="1"/>
    <col min="3" max="3" width="13.85546875" style="431" bestFit="1" customWidth="1"/>
    <col min="4" max="4" width="14.28515625" style="431" bestFit="1" customWidth="1"/>
    <col min="5" max="5" width="17.42578125" style="431" bestFit="1" customWidth="1"/>
    <col min="6" max="6" width="14.28515625" style="431" bestFit="1" customWidth="1"/>
    <col min="7" max="7" width="18.42578125" style="431" customWidth="1"/>
    <col min="8" max="8" width="15.28515625" style="431" bestFit="1" customWidth="1"/>
    <col min="9" max="16384" width="9.140625" style="431"/>
  </cols>
  <sheetData>
    <row r="1" spans="1:9" ht="13.5">
      <c r="A1" s="708" t="s">
        <v>31</v>
      </c>
      <c r="B1" s="689" t="str">
        <f>'Info '!C2</f>
        <v>JSC Ziraat Bank Georgia</v>
      </c>
    </row>
    <row r="2" spans="1:9" ht="13.5">
      <c r="A2" s="708" t="s">
        <v>32</v>
      </c>
      <c r="B2" s="598">
        <f>'1. key ratios '!$B$2</f>
        <v>44926</v>
      </c>
    </row>
    <row r="3" spans="1:9">
      <c r="A3" s="424" t="s">
        <v>542</v>
      </c>
      <c r="B3" s="463"/>
    </row>
    <row r="5" spans="1:9" ht="15" customHeight="1">
      <c r="A5" s="771" t="s">
        <v>543</v>
      </c>
      <c r="B5" s="772"/>
      <c r="C5" s="777" t="s">
        <v>544</v>
      </c>
      <c r="D5" s="778"/>
      <c r="E5" s="778"/>
      <c r="F5" s="778"/>
      <c r="G5" s="778"/>
      <c r="H5" s="779"/>
    </row>
    <row r="6" spans="1:9">
      <c r="A6" s="773"/>
      <c r="B6" s="774"/>
      <c r="C6" s="780"/>
      <c r="D6" s="781"/>
      <c r="E6" s="781"/>
      <c r="F6" s="781"/>
      <c r="G6" s="781"/>
      <c r="H6" s="782"/>
    </row>
    <row r="7" spans="1:9">
      <c r="A7" s="775"/>
      <c r="B7" s="776"/>
      <c r="C7" s="665" t="s">
        <v>545</v>
      </c>
      <c r="D7" s="665" t="s">
        <v>546</v>
      </c>
      <c r="E7" s="665" t="s">
        <v>547</v>
      </c>
      <c r="F7" s="665" t="s">
        <v>548</v>
      </c>
      <c r="G7" s="665" t="s">
        <v>549</v>
      </c>
      <c r="H7" s="665" t="s">
        <v>109</v>
      </c>
    </row>
    <row r="8" spans="1:9">
      <c r="A8" s="426">
        <v>1</v>
      </c>
      <c r="B8" s="425" t="s">
        <v>96</v>
      </c>
      <c r="C8" s="709">
        <v>45207546.554899998</v>
      </c>
      <c r="D8" s="709">
        <v>1986530.28</v>
      </c>
      <c r="E8" s="709"/>
      <c r="F8" s="709"/>
      <c r="G8" s="709"/>
      <c r="H8" s="710">
        <v>47194076.834899999</v>
      </c>
    </row>
    <row r="9" spans="1:9">
      <c r="A9" s="426">
        <v>2</v>
      </c>
      <c r="B9" s="425" t="s">
        <v>97</v>
      </c>
      <c r="C9" s="709"/>
      <c r="D9" s="709"/>
      <c r="E9" s="709"/>
      <c r="F9" s="709"/>
      <c r="G9" s="709"/>
      <c r="H9" s="710">
        <v>0</v>
      </c>
    </row>
    <row r="10" spans="1:9">
      <c r="A10" s="426">
        <v>3</v>
      </c>
      <c r="B10" s="425" t="s">
        <v>269</v>
      </c>
      <c r="C10" s="709"/>
      <c r="D10" s="709"/>
      <c r="E10" s="709"/>
      <c r="F10" s="709"/>
      <c r="G10" s="709"/>
      <c r="H10" s="710">
        <v>0</v>
      </c>
    </row>
    <row r="11" spans="1:9">
      <c r="A11" s="426">
        <v>4</v>
      </c>
      <c r="B11" s="425" t="s">
        <v>98</v>
      </c>
      <c r="C11" s="709"/>
      <c r="D11" s="709"/>
      <c r="E11" s="709"/>
      <c r="F11" s="709"/>
      <c r="G11" s="709"/>
      <c r="H11" s="710">
        <v>0</v>
      </c>
    </row>
    <row r="12" spans="1:9">
      <c r="A12" s="426">
        <v>5</v>
      </c>
      <c r="B12" s="425" t="s">
        <v>99</v>
      </c>
      <c r="C12" s="709"/>
      <c r="D12" s="709"/>
      <c r="E12" s="709"/>
      <c r="F12" s="709"/>
      <c r="G12" s="709"/>
      <c r="H12" s="710">
        <v>0</v>
      </c>
    </row>
    <row r="13" spans="1:9">
      <c r="A13" s="426">
        <v>6</v>
      </c>
      <c r="B13" s="425" t="s">
        <v>100</v>
      </c>
      <c r="C13" s="709">
        <v>40672558.202600002</v>
      </c>
      <c r="D13" s="709"/>
      <c r="E13" s="709"/>
      <c r="F13" s="709"/>
      <c r="G13" s="709"/>
      <c r="H13" s="710">
        <v>40672558.202600002</v>
      </c>
    </row>
    <row r="14" spans="1:9">
      <c r="A14" s="426">
        <v>7</v>
      </c>
      <c r="B14" s="425" t="s">
        <v>101</v>
      </c>
      <c r="C14" s="709"/>
      <c r="D14" s="709">
        <v>22361422.141899999</v>
      </c>
      <c r="E14" s="709">
        <v>20357312.947500002</v>
      </c>
      <c r="F14" s="709">
        <v>13781087.426899999</v>
      </c>
      <c r="G14" s="709"/>
      <c r="H14" s="710">
        <v>56499822.5163</v>
      </c>
      <c r="I14" s="707"/>
    </row>
    <row r="15" spans="1:9">
      <c r="A15" s="426">
        <v>8</v>
      </c>
      <c r="B15" s="425" t="s">
        <v>102</v>
      </c>
      <c r="C15" s="709"/>
      <c r="D15" s="709">
        <v>12103336.3124</v>
      </c>
      <c r="E15" s="709">
        <v>20718472.7995</v>
      </c>
      <c r="F15" s="709">
        <v>6662091.7490999997</v>
      </c>
      <c r="G15" s="709">
        <v>113049.288</v>
      </c>
      <c r="H15" s="710">
        <v>39596950.149000004</v>
      </c>
    </row>
    <row r="16" spans="1:9">
      <c r="A16" s="426">
        <v>9</v>
      </c>
      <c r="B16" s="425" t="s">
        <v>103</v>
      </c>
      <c r="C16" s="709"/>
      <c r="D16" s="709"/>
      <c r="E16" s="709"/>
      <c r="F16" s="709"/>
      <c r="G16" s="709"/>
      <c r="H16" s="710">
        <v>0</v>
      </c>
    </row>
    <row r="17" spans="1:9">
      <c r="A17" s="426">
        <v>10</v>
      </c>
      <c r="B17" s="458" t="s">
        <v>561</v>
      </c>
      <c r="C17" s="709"/>
      <c r="D17" s="709"/>
      <c r="E17" s="709"/>
      <c r="F17" s="709"/>
      <c r="G17" s="709"/>
      <c r="H17" s="710">
        <v>0</v>
      </c>
    </row>
    <row r="18" spans="1:9">
      <c r="A18" s="426">
        <v>11</v>
      </c>
      <c r="B18" s="425" t="s">
        <v>105</v>
      </c>
      <c r="C18" s="709"/>
      <c r="D18" s="709"/>
      <c r="E18" s="709"/>
      <c r="F18" s="709"/>
      <c r="G18" s="709"/>
      <c r="H18" s="710">
        <v>0</v>
      </c>
    </row>
    <row r="19" spans="1:9">
      <c r="A19" s="426">
        <v>12</v>
      </c>
      <c r="B19" s="425" t="s">
        <v>106</v>
      </c>
      <c r="C19" s="709"/>
      <c r="D19" s="709"/>
      <c r="E19" s="709"/>
      <c r="F19" s="709"/>
      <c r="G19" s="709"/>
      <c r="H19" s="710">
        <v>0</v>
      </c>
    </row>
    <row r="20" spans="1:9">
      <c r="A20" s="426">
        <v>13</v>
      </c>
      <c r="B20" s="425" t="s">
        <v>247</v>
      </c>
      <c r="C20" s="709"/>
      <c r="D20" s="709"/>
      <c r="E20" s="709"/>
      <c r="F20" s="709"/>
      <c r="G20" s="709"/>
      <c r="H20" s="710">
        <v>0</v>
      </c>
    </row>
    <row r="21" spans="1:9">
      <c r="A21" s="426">
        <v>14</v>
      </c>
      <c r="B21" s="425" t="s">
        <v>108</v>
      </c>
      <c r="C21" s="709">
        <v>6527040.9505000003</v>
      </c>
      <c r="D21" s="709">
        <v>1649954.9879000001</v>
      </c>
      <c r="E21" s="709">
        <v>544779.56999999995</v>
      </c>
      <c r="F21" s="709">
        <v>845079.26749999996</v>
      </c>
      <c r="G21" s="709">
        <v>4683369.42</v>
      </c>
      <c r="H21" s="710">
        <v>14250224.195900001</v>
      </c>
    </row>
    <row r="22" spans="1:9">
      <c r="A22" s="427">
        <v>15</v>
      </c>
      <c r="B22" s="433" t="s">
        <v>109</v>
      </c>
      <c r="C22" s="710">
        <v>92407145.707999989</v>
      </c>
      <c r="D22" s="710">
        <v>38101243.722200006</v>
      </c>
      <c r="E22" s="710">
        <v>41620565.317000002</v>
      </c>
      <c r="F22" s="710">
        <v>21288258.443499997</v>
      </c>
      <c r="G22" s="710">
        <v>4796418.7079999996</v>
      </c>
      <c r="H22" s="710">
        <v>198213631.89869997</v>
      </c>
      <c r="I22" s="707">
        <f>H22-'[4]Risk Weighted Risk Exposures'!$F$46</f>
        <v>0</v>
      </c>
    </row>
    <row r="26" spans="1:9" ht="38.25">
      <c r="B26" s="459"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activeCell="C7" sqref="C7:I23"/>
    </sheetView>
  </sheetViews>
  <sheetFormatPr defaultColWidth="9.140625" defaultRowHeight="12.75"/>
  <cols>
    <col min="1" max="1" width="11.85546875" style="460" bestFit="1" customWidth="1"/>
    <col min="2" max="2" width="57.85546875" style="621" customWidth="1"/>
    <col min="3" max="3" width="22.42578125" style="623" customWidth="1"/>
    <col min="4" max="4" width="23.5703125" style="623" customWidth="1"/>
    <col min="5" max="8" width="22.140625" style="431" customWidth="1"/>
    <col min="9" max="9" width="32.85546875" style="623" customWidth="1"/>
    <col min="10" max="10" width="14.28515625" style="431" bestFit="1" customWidth="1"/>
    <col min="11" max="16384" width="9.140625" style="431"/>
  </cols>
  <sheetData>
    <row r="1" spans="1:9" ht="13.5">
      <c r="A1" s="422" t="s">
        <v>31</v>
      </c>
      <c r="B1" s="605" t="str">
        <f>'Info '!C2</f>
        <v>JSC Ziraat Bank Georgia</v>
      </c>
    </row>
    <row r="2" spans="1:9" ht="13.5">
      <c r="A2" s="423" t="s">
        <v>32</v>
      </c>
      <c r="B2" s="620">
        <f>'1. key ratios '!B2</f>
        <v>44926</v>
      </c>
    </row>
    <row r="3" spans="1:9">
      <c r="A3" s="424" t="s">
        <v>550</v>
      </c>
    </row>
    <row r="4" spans="1:9">
      <c r="C4" s="461" t="s">
        <v>0</v>
      </c>
      <c r="D4" s="461" t="s">
        <v>1</v>
      </c>
      <c r="E4" s="461" t="s">
        <v>2</v>
      </c>
      <c r="F4" s="461" t="s">
        <v>3</v>
      </c>
      <c r="G4" s="461" t="s">
        <v>4</v>
      </c>
      <c r="H4" s="461" t="s">
        <v>5</v>
      </c>
      <c r="I4" s="461" t="s">
        <v>8</v>
      </c>
    </row>
    <row r="5" spans="1:9" ht="44.25" customHeight="1">
      <c r="A5" s="771" t="s">
        <v>551</v>
      </c>
      <c r="B5" s="772"/>
      <c r="C5" s="785" t="s">
        <v>552</v>
      </c>
      <c r="D5" s="785"/>
      <c r="E5" s="785" t="s">
        <v>553</v>
      </c>
      <c r="F5" s="785" t="s">
        <v>554</v>
      </c>
      <c r="G5" s="783" t="s">
        <v>555</v>
      </c>
      <c r="H5" s="783" t="s">
        <v>556</v>
      </c>
      <c r="I5" s="664" t="s">
        <v>557</v>
      </c>
    </row>
    <row r="6" spans="1:9" ht="60" customHeight="1">
      <c r="A6" s="775"/>
      <c r="B6" s="776"/>
      <c r="C6" s="601" t="s">
        <v>558</v>
      </c>
      <c r="D6" s="601" t="s">
        <v>559</v>
      </c>
      <c r="E6" s="785"/>
      <c r="F6" s="785"/>
      <c r="G6" s="784"/>
      <c r="H6" s="784"/>
      <c r="I6" s="664" t="s">
        <v>560</v>
      </c>
    </row>
    <row r="7" spans="1:9">
      <c r="A7" s="429">
        <v>1</v>
      </c>
      <c r="B7" s="425" t="s">
        <v>96</v>
      </c>
      <c r="C7" s="640"/>
      <c r="D7" s="640">
        <v>47194076.834899999</v>
      </c>
      <c r="E7" s="641"/>
      <c r="F7" s="641"/>
      <c r="G7" s="641"/>
      <c r="H7" s="640"/>
      <c r="I7" s="642">
        <v>47194076.834899999</v>
      </c>
    </row>
    <row r="8" spans="1:9" ht="24">
      <c r="A8" s="429">
        <v>2</v>
      </c>
      <c r="B8" s="425" t="s">
        <v>97</v>
      </c>
      <c r="C8" s="640"/>
      <c r="D8" s="640"/>
      <c r="E8" s="641"/>
      <c r="F8" s="641"/>
      <c r="G8" s="641"/>
      <c r="H8" s="640"/>
      <c r="I8" s="642">
        <v>0</v>
      </c>
    </row>
    <row r="9" spans="1:9">
      <c r="A9" s="429">
        <v>3</v>
      </c>
      <c r="B9" s="425" t="s">
        <v>269</v>
      </c>
      <c r="C9" s="640"/>
      <c r="D9" s="640"/>
      <c r="E9" s="641"/>
      <c r="F9" s="641"/>
      <c r="G9" s="641"/>
      <c r="H9" s="640"/>
      <c r="I9" s="642">
        <v>0</v>
      </c>
    </row>
    <row r="10" spans="1:9">
      <c r="A10" s="429">
        <v>4</v>
      </c>
      <c r="B10" s="425" t="s">
        <v>98</v>
      </c>
      <c r="C10" s="640"/>
      <c r="D10" s="640"/>
      <c r="E10" s="641"/>
      <c r="F10" s="641"/>
      <c r="G10" s="641"/>
      <c r="H10" s="640"/>
      <c r="I10" s="642">
        <v>0</v>
      </c>
    </row>
    <row r="11" spans="1:9" ht="24">
      <c r="A11" s="429">
        <v>5</v>
      </c>
      <c r="B11" s="425" t="s">
        <v>99</v>
      </c>
      <c r="C11" s="640"/>
      <c r="D11" s="640"/>
      <c r="E11" s="641"/>
      <c r="F11" s="641"/>
      <c r="G11" s="641"/>
      <c r="H11" s="640"/>
      <c r="I11" s="642">
        <v>0</v>
      </c>
    </row>
    <row r="12" spans="1:9">
      <c r="A12" s="429">
        <v>6</v>
      </c>
      <c r="B12" s="425" t="s">
        <v>100</v>
      </c>
      <c r="C12" s="640"/>
      <c r="D12" s="640">
        <v>40672558.202600002</v>
      </c>
      <c r="E12" s="641"/>
      <c r="F12" s="641"/>
      <c r="G12" s="641"/>
      <c r="H12" s="640"/>
      <c r="I12" s="642">
        <v>40672558.202600002</v>
      </c>
    </row>
    <row r="13" spans="1:9">
      <c r="A13" s="429">
        <v>7</v>
      </c>
      <c r="B13" s="425" t="s">
        <v>101</v>
      </c>
      <c r="C13" s="640">
        <v>6118639.2470000004</v>
      </c>
      <c r="D13" s="640">
        <v>52932248.9824</v>
      </c>
      <c r="E13" s="641">
        <v>2551065.7130999998</v>
      </c>
      <c r="F13" s="641">
        <v>909564.33279999997</v>
      </c>
      <c r="G13" s="641"/>
      <c r="H13" s="640"/>
      <c r="I13" s="642">
        <v>55590258.183499999</v>
      </c>
    </row>
    <row r="14" spans="1:9">
      <c r="A14" s="429">
        <v>8</v>
      </c>
      <c r="B14" s="425" t="s">
        <v>102</v>
      </c>
      <c r="C14" s="640">
        <v>1917021.2450999999</v>
      </c>
      <c r="D14" s="640">
        <v>38417824.703599997</v>
      </c>
      <c r="E14" s="641">
        <v>737895.79969999997</v>
      </c>
      <c r="F14" s="641">
        <v>749544.78639999998</v>
      </c>
      <c r="G14" s="641"/>
      <c r="H14" s="640">
        <v>11000</v>
      </c>
      <c r="I14" s="642">
        <v>38847405.362599999</v>
      </c>
    </row>
    <row r="15" spans="1:9" ht="24">
      <c r="A15" s="429">
        <v>9</v>
      </c>
      <c r="B15" s="425" t="s">
        <v>103</v>
      </c>
      <c r="C15" s="640"/>
      <c r="D15" s="640"/>
      <c r="E15" s="641"/>
      <c r="F15" s="641"/>
      <c r="G15" s="641"/>
      <c r="H15" s="640"/>
      <c r="I15" s="642">
        <v>0</v>
      </c>
    </row>
    <row r="16" spans="1:9">
      <c r="A16" s="429">
        <v>10</v>
      </c>
      <c r="B16" s="458" t="s">
        <v>561</v>
      </c>
      <c r="C16" s="640"/>
      <c r="D16" s="640"/>
      <c r="E16" s="641"/>
      <c r="F16" s="641"/>
      <c r="G16" s="641"/>
      <c r="H16" s="640"/>
      <c r="I16" s="642">
        <v>0</v>
      </c>
    </row>
    <row r="17" spans="1:10">
      <c r="A17" s="429">
        <v>11</v>
      </c>
      <c r="B17" s="425" t="s">
        <v>105</v>
      </c>
      <c r="C17" s="640"/>
      <c r="D17" s="640"/>
      <c r="E17" s="641"/>
      <c r="F17" s="641"/>
      <c r="G17" s="641"/>
      <c r="H17" s="640"/>
      <c r="I17" s="642">
        <v>0</v>
      </c>
    </row>
    <row r="18" spans="1:10">
      <c r="A18" s="429">
        <v>12</v>
      </c>
      <c r="B18" s="425" t="s">
        <v>106</v>
      </c>
      <c r="C18" s="640"/>
      <c r="D18" s="640"/>
      <c r="E18" s="641"/>
      <c r="F18" s="641"/>
      <c r="G18" s="641"/>
      <c r="H18" s="640"/>
      <c r="I18" s="642">
        <v>0</v>
      </c>
    </row>
    <row r="19" spans="1:10">
      <c r="A19" s="429">
        <v>13</v>
      </c>
      <c r="B19" s="425" t="s">
        <v>247</v>
      </c>
      <c r="C19" s="640"/>
      <c r="D19" s="640"/>
      <c r="E19" s="641"/>
      <c r="F19" s="641"/>
      <c r="G19" s="641"/>
      <c r="H19" s="640"/>
      <c r="I19" s="642">
        <v>0</v>
      </c>
    </row>
    <row r="20" spans="1:10">
      <c r="A20" s="429">
        <v>14</v>
      </c>
      <c r="B20" s="425" t="s">
        <v>108</v>
      </c>
      <c r="C20" s="640"/>
      <c r="D20" s="640">
        <v>15227023.115900001</v>
      </c>
      <c r="E20" s="641"/>
      <c r="F20" s="641"/>
      <c r="G20" s="641"/>
      <c r="H20" s="640"/>
      <c r="I20" s="642">
        <v>15227023.115900001</v>
      </c>
    </row>
    <row r="21" spans="1:10" s="463" customFormat="1">
      <c r="A21" s="430">
        <v>15</v>
      </c>
      <c r="B21" s="622" t="s">
        <v>109</v>
      </c>
      <c r="C21" s="639">
        <v>8035660.4921000004</v>
      </c>
      <c r="D21" s="639">
        <v>194443731.83939999</v>
      </c>
      <c r="E21" s="639">
        <v>3288961.5127999997</v>
      </c>
      <c r="F21" s="639">
        <v>1659109.1192000001</v>
      </c>
      <c r="G21" s="639">
        <v>0</v>
      </c>
      <c r="H21" s="639">
        <v>11000</v>
      </c>
      <c r="I21" s="643">
        <v>197531321.69949999</v>
      </c>
      <c r="J21" s="711">
        <f>I21-'[4]Risk Weighted Risk Exposures'!$C$46</f>
        <v>0</v>
      </c>
    </row>
    <row r="22" spans="1:10">
      <c r="A22" s="464">
        <v>16</v>
      </c>
      <c r="B22" s="624" t="s">
        <v>562</v>
      </c>
      <c r="C22" s="640">
        <v>8035660.4921000004</v>
      </c>
      <c r="D22" s="640">
        <v>91350073.68599999</v>
      </c>
      <c r="E22" s="641">
        <v>3288961.5127999997</v>
      </c>
      <c r="F22" s="641">
        <v>1659109.1192000001</v>
      </c>
      <c r="G22" s="641">
        <v>0</v>
      </c>
      <c r="H22" s="640">
        <v>11000</v>
      </c>
      <c r="I22" s="642">
        <v>94437663.546099991</v>
      </c>
    </row>
    <row r="23" spans="1:10">
      <c r="A23" s="464">
        <v>17</v>
      </c>
      <c r="B23" s="624" t="s">
        <v>563</v>
      </c>
      <c r="C23" s="640"/>
      <c r="D23" s="640">
        <v>1986530.28</v>
      </c>
      <c r="E23" s="641"/>
      <c r="F23" s="641"/>
      <c r="G23" s="641"/>
      <c r="H23" s="640"/>
      <c r="I23" s="642">
        <v>1986530.28</v>
      </c>
    </row>
    <row r="26" spans="1:10" ht="51">
      <c r="B26" s="459"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0" workbookViewId="0">
      <selection activeCell="C7" sqref="C7:I34"/>
    </sheetView>
  </sheetViews>
  <sheetFormatPr defaultColWidth="9.140625" defaultRowHeight="12.75"/>
  <cols>
    <col min="1" max="1" width="11" style="431" bestFit="1" customWidth="1"/>
    <col min="2" max="2" width="93.42578125" style="431" customWidth="1"/>
    <col min="3" max="8" width="22" style="431" customWidth="1"/>
    <col min="9" max="9" width="42.28515625" style="431" bestFit="1" customWidth="1"/>
    <col min="10" max="16384" width="9.140625" style="431"/>
  </cols>
  <sheetData>
    <row r="1" spans="1:9" ht="13.5">
      <c r="A1" s="422" t="s">
        <v>31</v>
      </c>
      <c r="B1" s="3" t="str">
        <f>'Info '!C2</f>
        <v>JSC Ziraat Bank Georgia</v>
      </c>
    </row>
    <row r="2" spans="1:9" ht="13.5">
      <c r="A2" s="423" t="s">
        <v>32</v>
      </c>
      <c r="B2" s="457">
        <f>'1. key ratios '!B2</f>
        <v>44926</v>
      </c>
    </row>
    <row r="3" spans="1:9">
      <c r="A3" s="424" t="s">
        <v>564</v>
      </c>
    </row>
    <row r="4" spans="1:9">
      <c r="C4" s="461" t="s">
        <v>0</v>
      </c>
      <c r="D4" s="461" t="s">
        <v>1</v>
      </c>
      <c r="E4" s="461" t="s">
        <v>2</v>
      </c>
      <c r="F4" s="461" t="s">
        <v>3</v>
      </c>
      <c r="G4" s="461" t="s">
        <v>4</v>
      </c>
      <c r="H4" s="461" t="s">
        <v>5</v>
      </c>
      <c r="I4" s="461" t="s">
        <v>8</v>
      </c>
    </row>
    <row r="5" spans="1:9" ht="46.5" customHeight="1">
      <c r="A5" s="771" t="s">
        <v>705</v>
      </c>
      <c r="B5" s="772"/>
      <c r="C5" s="785" t="s">
        <v>552</v>
      </c>
      <c r="D5" s="785"/>
      <c r="E5" s="785" t="s">
        <v>553</v>
      </c>
      <c r="F5" s="785" t="s">
        <v>554</v>
      </c>
      <c r="G5" s="783" t="s">
        <v>555</v>
      </c>
      <c r="H5" s="783" t="s">
        <v>556</v>
      </c>
      <c r="I5" s="462" t="s">
        <v>557</v>
      </c>
    </row>
    <row r="6" spans="1:9" ht="75" customHeight="1">
      <c r="A6" s="775"/>
      <c r="B6" s="776"/>
      <c r="C6" s="450" t="s">
        <v>558</v>
      </c>
      <c r="D6" s="450" t="s">
        <v>559</v>
      </c>
      <c r="E6" s="785"/>
      <c r="F6" s="785"/>
      <c r="G6" s="784"/>
      <c r="H6" s="784"/>
      <c r="I6" s="462" t="s">
        <v>560</v>
      </c>
    </row>
    <row r="7" spans="1:9">
      <c r="A7" s="428">
        <v>1</v>
      </c>
      <c r="B7" s="432" t="s">
        <v>695</v>
      </c>
      <c r="C7" s="644">
        <v>36004.1</v>
      </c>
      <c r="D7" s="644">
        <v>49862366.084799998</v>
      </c>
      <c r="E7" s="640">
        <v>10801.23</v>
      </c>
      <c r="F7" s="640">
        <v>53119.4041</v>
      </c>
      <c r="G7" s="640"/>
      <c r="H7" s="640">
        <v>11000</v>
      </c>
      <c r="I7" s="642">
        <v>49834449.550700001</v>
      </c>
    </row>
    <row r="8" spans="1:9">
      <c r="A8" s="428">
        <v>2</v>
      </c>
      <c r="B8" s="432" t="s">
        <v>565</v>
      </c>
      <c r="C8" s="644"/>
      <c r="D8" s="644">
        <v>41711147.102499999</v>
      </c>
      <c r="E8" s="640"/>
      <c r="F8" s="640">
        <v>20573.1175</v>
      </c>
      <c r="G8" s="640"/>
      <c r="H8" s="640"/>
      <c r="I8" s="642">
        <v>41690573.984999999</v>
      </c>
    </row>
    <row r="9" spans="1:9">
      <c r="A9" s="428">
        <v>3</v>
      </c>
      <c r="B9" s="432" t="s">
        <v>566</v>
      </c>
      <c r="C9" s="644"/>
      <c r="D9" s="644"/>
      <c r="E9" s="640"/>
      <c r="F9" s="640"/>
      <c r="G9" s="640"/>
      <c r="H9" s="640"/>
      <c r="I9" s="642">
        <v>0</v>
      </c>
    </row>
    <row r="10" spans="1:9">
      <c r="A10" s="428">
        <v>4</v>
      </c>
      <c r="B10" s="432" t="s">
        <v>696</v>
      </c>
      <c r="C10" s="644"/>
      <c r="D10" s="644">
        <v>6684643.3514</v>
      </c>
      <c r="E10" s="640"/>
      <c r="F10" s="640">
        <v>133276.7444</v>
      </c>
      <c r="G10" s="640"/>
      <c r="H10" s="640"/>
      <c r="I10" s="642">
        <v>6551366.6069999998</v>
      </c>
    </row>
    <row r="11" spans="1:9">
      <c r="A11" s="428">
        <v>5</v>
      </c>
      <c r="B11" s="432" t="s">
        <v>567</v>
      </c>
      <c r="C11" s="644">
        <v>578081.20030000003</v>
      </c>
      <c r="D11" s="644">
        <v>2808145.29</v>
      </c>
      <c r="E11" s="640">
        <v>295466.85739999998</v>
      </c>
      <c r="F11" s="640">
        <v>31327.33</v>
      </c>
      <c r="G11" s="640"/>
      <c r="H11" s="640"/>
      <c r="I11" s="642">
        <v>3059432.3029</v>
      </c>
    </row>
    <row r="12" spans="1:9">
      <c r="A12" s="428">
        <v>6</v>
      </c>
      <c r="B12" s="432" t="s">
        <v>568</v>
      </c>
      <c r="C12" s="644">
        <v>218624.22399999999</v>
      </c>
      <c r="D12" s="644">
        <v>7116711.9227999998</v>
      </c>
      <c r="E12" s="640">
        <v>109312.166</v>
      </c>
      <c r="F12" s="640">
        <v>141280.15549999999</v>
      </c>
      <c r="G12" s="640"/>
      <c r="H12" s="640"/>
      <c r="I12" s="642">
        <v>7084743.8252999997</v>
      </c>
    </row>
    <row r="13" spans="1:9">
      <c r="A13" s="428">
        <v>7</v>
      </c>
      <c r="B13" s="432" t="s">
        <v>569</v>
      </c>
      <c r="C13" s="644"/>
      <c r="D13" s="644">
        <v>8741758.8646000009</v>
      </c>
      <c r="E13" s="640"/>
      <c r="F13" s="640">
        <v>173970.21109999999</v>
      </c>
      <c r="G13" s="640"/>
      <c r="H13" s="640"/>
      <c r="I13" s="642">
        <v>8567788.6535</v>
      </c>
    </row>
    <row r="14" spans="1:9">
      <c r="A14" s="428">
        <v>8</v>
      </c>
      <c r="B14" s="432" t="s">
        <v>570</v>
      </c>
      <c r="C14" s="644">
        <v>527281.1912</v>
      </c>
      <c r="D14" s="644">
        <v>3638214.8473</v>
      </c>
      <c r="E14" s="640">
        <v>389034.28950000001</v>
      </c>
      <c r="F14" s="640">
        <v>26389.6469</v>
      </c>
      <c r="G14" s="640"/>
      <c r="H14" s="640"/>
      <c r="I14" s="642">
        <v>3750072.1020999998</v>
      </c>
    </row>
    <row r="15" spans="1:9">
      <c r="A15" s="428">
        <v>9</v>
      </c>
      <c r="B15" s="432" t="s">
        <v>571</v>
      </c>
      <c r="C15" s="644"/>
      <c r="D15" s="644">
        <v>2081537.2672999999</v>
      </c>
      <c r="E15" s="640"/>
      <c r="F15" s="640">
        <v>41479.951300000001</v>
      </c>
      <c r="G15" s="640"/>
      <c r="H15" s="640"/>
      <c r="I15" s="642">
        <v>2040057.3159999999</v>
      </c>
    </row>
    <row r="16" spans="1:9">
      <c r="A16" s="428">
        <v>10</v>
      </c>
      <c r="B16" s="432" t="s">
        <v>572</v>
      </c>
      <c r="C16" s="644">
        <v>90333.885500000004</v>
      </c>
      <c r="D16" s="644">
        <v>811845.57120000001</v>
      </c>
      <c r="E16" s="640">
        <v>45166.956200000001</v>
      </c>
      <c r="F16" s="640">
        <v>16126.638199999999</v>
      </c>
      <c r="G16" s="640"/>
      <c r="H16" s="640"/>
      <c r="I16" s="642">
        <v>840885.86229999992</v>
      </c>
    </row>
    <row r="17" spans="1:10">
      <c r="A17" s="428">
        <v>11</v>
      </c>
      <c r="B17" s="432" t="s">
        <v>573</v>
      </c>
      <c r="C17" s="644"/>
      <c r="D17" s="644">
        <v>10208092.148800001</v>
      </c>
      <c r="E17" s="640"/>
      <c r="F17" s="640">
        <v>203013.67920000001</v>
      </c>
      <c r="G17" s="640"/>
      <c r="H17" s="640"/>
      <c r="I17" s="642">
        <v>10005078.469600001</v>
      </c>
    </row>
    <row r="18" spans="1:10">
      <c r="A18" s="428">
        <v>12</v>
      </c>
      <c r="B18" s="432" t="s">
        <v>574</v>
      </c>
      <c r="C18" s="644">
        <v>1452374.1936000001</v>
      </c>
      <c r="D18" s="644">
        <v>25487153.9186</v>
      </c>
      <c r="E18" s="640">
        <v>845928.60950000002</v>
      </c>
      <c r="F18" s="640">
        <v>424917.73959999997</v>
      </c>
      <c r="G18" s="640"/>
      <c r="H18" s="640"/>
      <c r="I18" s="642">
        <v>25668681.763100002</v>
      </c>
    </row>
    <row r="19" spans="1:10">
      <c r="A19" s="428">
        <v>13</v>
      </c>
      <c r="B19" s="432" t="s">
        <v>575</v>
      </c>
      <c r="C19" s="644"/>
      <c r="D19" s="644">
        <v>8525516.1386999991</v>
      </c>
      <c r="E19" s="640"/>
      <c r="F19" s="640">
        <v>170142.47630000001</v>
      </c>
      <c r="G19" s="640"/>
      <c r="H19" s="640"/>
      <c r="I19" s="642">
        <v>8355373.6623999989</v>
      </c>
    </row>
    <row r="20" spans="1:10">
      <c r="A20" s="428">
        <v>14</v>
      </c>
      <c r="B20" s="432" t="s">
        <v>576</v>
      </c>
      <c r="C20" s="644">
        <v>4454299.88</v>
      </c>
      <c r="D20" s="644">
        <v>270385.4461</v>
      </c>
      <c r="E20" s="640">
        <v>1336289.96</v>
      </c>
      <c r="F20" s="640">
        <v>5374.8710000000001</v>
      </c>
      <c r="G20" s="640"/>
      <c r="H20" s="640"/>
      <c r="I20" s="642">
        <v>3383020.4951000004</v>
      </c>
    </row>
    <row r="21" spans="1:10">
      <c r="A21" s="428">
        <v>15</v>
      </c>
      <c r="B21" s="432" t="s">
        <v>577</v>
      </c>
      <c r="C21" s="644">
        <v>22024.06</v>
      </c>
      <c r="D21" s="644">
        <v>4419.9539999999997</v>
      </c>
      <c r="E21" s="640">
        <v>6607.22</v>
      </c>
      <c r="F21" s="640">
        <v>87.06</v>
      </c>
      <c r="G21" s="640"/>
      <c r="H21" s="640"/>
      <c r="I21" s="642">
        <v>19749.734</v>
      </c>
    </row>
    <row r="22" spans="1:10">
      <c r="A22" s="428">
        <v>16</v>
      </c>
      <c r="B22" s="432" t="s">
        <v>578</v>
      </c>
      <c r="C22" s="644"/>
      <c r="D22" s="644"/>
      <c r="E22" s="640"/>
      <c r="F22" s="640"/>
      <c r="G22" s="640"/>
      <c r="H22" s="640"/>
      <c r="I22" s="642">
        <v>0</v>
      </c>
    </row>
    <row r="23" spans="1:10">
      <c r="A23" s="428">
        <v>17</v>
      </c>
      <c r="B23" s="432" t="s">
        <v>699</v>
      </c>
      <c r="C23" s="644"/>
      <c r="D23" s="644">
        <v>2057422.0212000001</v>
      </c>
      <c r="E23" s="640"/>
      <c r="F23" s="640">
        <v>40960.426299999999</v>
      </c>
      <c r="G23" s="640"/>
      <c r="H23" s="640"/>
      <c r="I23" s="642">
        <v>2016461.5949000001</v>
      </c>
    </row>
    <row r="24" spans="1:10">
      <c r="A24" s="428">
        <v>18</v>
      </c>
      <c r="B24" s="432" t="s">
        <v>579</v>
      </c>
      <c r="C24" s="644"/>
      <c r="D24" s="644">
        <v>15387.08</v>
      </c>
      <c r="E24" s="640"/>
      <c r="F24" s="640">
        <v>307.3</v>
      </c>
      <c r="G24" s="640"/>
      <c r="H24" s="640"/>
      <c r="I24" s="642">
        <v>15079.78</v>
      </c>
    </row>
    <row r="25" spans="1:10">
      <c r="A25" s="428">
        <v>19</v>
      </c>
      <c r="B25" s="432" t="s">
        <v>580</v>
      </c>
      <c r="C25" s="644"/>
      <c r="D25" s="644"/>
      <c r="E25" s="640"/>
      <c r="F25" s="640"/>
      <c r="G25" s="640"/>
      <c r="H25" s="640"/>
      <c r="I25" s="642">
        <v>0</v>
      </c>
    </row>
    <row r="26" spans="1:10">
      <c r="A26" s="428">
        <v>20</v>
      </c>
      <c r="B26" s="432" t="s">
        <v>698</v>
      </c>
      <c r="C26" s="644"/>
      <c r="D26" s="644">
        <v>89941.003400000001</v>
      </c>
      <c r="E26" s="640"/>
      <c r="F26" s="640">
        <v>1783.0994000000001</v>
      </c>
      <c r="G26" s="640"/>
      <c r="H26" s="640"/>
      <c r="I26" s="642">
        <v>88157.903999999995</v>
      </c>
      <c r="J26" s="434"/>
    </row>
    <row r="27" spans="1:10">
      <c r="A27" s="428">
        <v>21</v>
      </c>
      <c r="B27" s="432" t="s">
        <v>581</v>
      </c>
      <c r="C27" s="644">
        <v>7474.46</v>
      </c>
      <c r="D27" s="644">
        <v>2885.2496999999998</v>
      </c>
      <c r="E27" s="640">
        <v>3737.23</v>
      </c>
      <c r="F27" s="640">
        <v>57.579599999999999</v>
      </c>
      <c r="G27" s="640"/>
      <c r="H27" s="640"/>
      <c r="I27" s="642">
        <v>6564.9000999999998</v>
      </c>
      <c r="J27" s="434"/>
    </row>
    <row r="28" spans="1:10">
      <c r="A28" s="428">
        <v>22</v>
      </c>
      <c r="B28" s="432" t="s">
        <v>582</v>
      </c>
      <c r="C28" s="644"/>
      <c r="D28" s="644"/>
      <c r="E28" s="640"/>
      <c r="F28" s="640"/>
      <c r="G28" s="640"/>
      <c r="H28" s="640"/>
      <c r="I28" s="642">
        <v>0</v>
      </c>
      <c r="J28" s="434"/>
    </row>
    <row r="29" spans="1:10">
      <c r="A29" s="428">
        <v>23</v>
      </c>
      <c r="B29" s="432" t="s">
        <v>583</v>
      </c>
      <c r="C29" s="644">
        <v>194117.2078</v>
      </c>
      <c r="D29" s="644">
        <v>7727261.3384999996</v>
      </c>
      <c r="E29" s="640">
        <v>61786.8802</v>
      </c>
      <c r="F29" s="640">
        <v>148486.30350000001</v>
      </c>
      <c r="G29" s="640"/>
      <c r="H29" s="640"/>
      <c r="I29" s="642">
        <v>7711105.3625999996</v>
      </c>
      <c r="J29" s="434"/>
    </row>
    <row r="30" spans="1:10">
      <c r="A30" s="428">
        <v>24</v>
      </c>
      <c r="B30" s="432" t="s">
        <v>697</v>
      </c>
      <c r="C30" s="644"/>
      <c r="D30" s="644">
        <v>10143.969999999999</v>
      </c>
      <c r="E30" s="640"/>
      <c r="F30" s="640">
        <v>201.31</v>
      </c>
      <c r="G30" s="640"/>
      <c r="H30" s="640"/>
      <c r="I30" s="642">
        <v>9942.66</v>
      </c>
      <c r="J30" s="434"/>
    </row>
    <row r="31" spans="1:10">
      <c r="A31" s="428">
        <v>25</v>
      </c>
      <c r="B31" s="432" t="s">
        <v>584</v>
      </c>
      <c r="C31" s="644">
        <v>455046.08970000001</v>
      </c>
      <c r="D31" s="644">
        <v>1381644.7485</v>
      </c>
      <c r="E31" s="640">
        <v>184830.114</v>
      </c>
      <c r="F31" s="640">
        <v>26234.0753</v>
      </c>
      <c r="G31" s="640"/>
      <c r="H31" s="640"/>
      <c r="I31" s="642">
        <v>1625626.6489000001</v>
      </c>
      <c r="J31" s="434"/>
    </row>
    <row r="32" spans="1:10">
      <c r="A32" s="428">
        <v>26</v>
      </c>
      <c r="B32" s="432" t="s">
        <v>694</v>
      </c>
      <c r="C32" s="644"/>
      <c r="D32" s="644"/>
      <c r="E32" s="640"/>
      <c r="F32" s="640"/>
      <c r="G32" s="640"/>
      <c r="H32" s="640"/>
      <c r="I32" s="642">
        <v>0</v>
      </c>
      <c r="J32" s="434"/>
    </row>
    <row r="33" spans="1:10">
      <c r="A33" s="428">
        <v>27</v>
      </c>
      <c r="B33" s="428" t="s">
        <v>585</v>
      </c>
      <c r="C33" s="644"/>
      <c r="D33" s="644">
        <v>15207108.52</v>
      </c>
      <c r="E33" s="640"/>
      <c r="F33" s="640"/>
      <c r="G33" s="640"/>
      <c r="H33" s="640"/>
      <c r="I33" s="642">
        <v>15207108.52</v>
      </c>
      <c r="J33" s="434"/>
    </row>
    <row r="34" spans="1:10">
      <c r="A34" s="428">
        <v>28</v>
      </c>
      <c r="B34" s="433" t="s">
        <v>109</v>
      </c>
      <c r="C34" s="645">
        <v>8035660.4920999995</v>
      </c>
      <c r="D34" s="645">
        <v>194443731.83940002</v>
      </c>
      <c r="E34" s="639">
        <v>3288961.5128000001</v>
      </c>
      <c r="F34" s="639">
        <v>1659109.1192000001</v>
      </c>
      <c r="G34" s="639">
        <v>0</v>
      </c>
      <c r="H34" s="639">
        <v>11000</v>
      </c>
      <c r="I34" s="642">
        <v>197531321.69950002</v>
      </c>
      <c r="J34" s="434"/>
    </row>
    <row r="35" spans="1:10">
      <c r="A35" s="434"/>
      <c r="B35" s="434"/>
      <c r="C35" s="434"/>
      <c r="D35" s="434"/>
      <c r="E35" s="434"/>
      <c r="F35" s="434"/>
      <c r="G35" s="434"/>
      <c r="H35" s="434"/>
      <c r="I35" s="434"/>
      <c r="J35" s="434"/>
    </row>
    <row r="36" spans="1:10">
      <c r="A36" s="434"/>
      <c r="B36" s="465"/>
      <c r="C36" s="434"/>
      <c r="D36" s="434"/>
      <c r="E36" s="434"/>
      <c r="F36" s="434"/>
      <c r="G36" s="434"/>
      <c r="H36" s="434"/>
      <c r="I36" s="434"/>
      <c r="J36" s="434"/>
    </row>
    <row r="37" spans="1:10">
      <c r="A37" s="434"/>
      <c r="B37" s="434"/>
      <c r="C37" s="434"/>
      <c r="D37" s="434"/>
      <c r="E37" s="434"/>
      <c r="F37" s="434"/>
      <c r="G37" s="434"/>
      <c r="H37" s="434"/>
      <c r="I37" s="434"/>
      <c r="J37" s="434"/>
    </row>
    <row r="38" spans="1:10">
      <c r="A38" s="434"/>
      <c r="B38" s="434"/>
      <c r="C38" s="434"/>
      <c r="D38" s="434"/>
      <c r="E38" s="434"/>
      <c r="F38" s="434"/>
      <c r="G38" s="434"/>
      <c r="H38" s="434"/>
      <c r="I38" s="434"/>
      <c r="J38" s="434"/>
    </row>
    <row r="39" spans="1:10">
      <c r="A39" s="434"/>
      <c r="B39" s="434"/>
      <c r="C39" s="434"/>
      <c r="D39" s="434"/>
      <c r="E39" s="434"/>
      <c r="F39" s="434"/>
      <c r="G39" s="434"/>
      <c r="H39" s="434"/>
      <c r="I39" s="434"/>
      <c r="J39" s="434"/>
    </row>
    <row r="40" spans="1:10">
      <c r="A40" s="434"/>
      <c r="B40" s="434"/>
      <c r="C40" s="434"/>
      <c r="D40" s="434"/>
      <c r="E40" s="434"/>
      <c r="F40" s="434"/>
      <c r="G40" s="434"/>
      <c r="H40" s="434"/>
      <c r="I40" s="434"/>
      <c r="J40" s="434"/>
    </row>
    <row r="41" spans="1:10">
      <c r="A41" s="434"/>
      <c r="B41" s="434"/>
      <c r="C41" s="434"/>
      <c r="D41" s="434"/>
      <c r="E41" s="434"/>
      <c r="F41" s="434"/>
      <c r="G41" s="434"/>
      <c r="H41" s="434"/>
      <c r="I41" s="434"/>
      <c r="J41" s="434"/>
    </row>
    <row r="42" spans="1:10">
      <c r="A42" s="466"/>
      <c r="B42" s="466"/>
      <c r="C42" s="434"/>
      <c r="D42" s="434"/>
      <c r="E42" s="434"/>
      <c r="F42" s="434"/>
      <c r="G42" s="434"/>
      <c r="H42" s="434"/>
      <c r="I42" s="434"/>
      <c r="J42" s="434"/>
    </row>
    <row r="43" spans="1:10">
      <c r="A43" s="466"/>
      <c r="B43" s="466"/>
      <c r="C43" s="434"/>
      <c r="D43" s="434"/>
      <c r="E43" s="434"/>
      <c r="F43" s="434"/>
      <c r="G43" s="434"/>
      <c r="H43" s="434"/>
      <c r="I43" s="434"/>
      <c r="J43" s="434"/>
    </row>
    <row r="44" spans="1:10">
      <c r="A44" s="434"/>
      <c r="B44" s="434"/>
      <c r="C44" s="434"/>
      <c r="D44" s="434"/>
      <c r="E44" s="434"/>
      <c r="F44" s="434"/>
      <c r="G44" s="434"/>
      <c r="H44" s="434"/>
      <c r="I44" s="434"/>
      <c r="J44" s="434"/>
    </row>
    <row r="45" spans="1:10">
      <c r="A45" s="434"/>
      <c r="B45" s="434"/>
      <c r="C45" s="434"/>
      <c r="D45" s="434"/>
      <c r="E45" s="434"/>
      <c r="F45" s="434"/>
      <c r="G45" s="434"/>
      <c r="H45" s="434"/>
      <c r="I45" s="434"/>
      <c r="J45" s="434"/>
    </row>
    <row r="46" spans="1:10">
      <c r="A46" s="434"/>
      <c r="B46" s="434"/>
      <c r="C46" s="434"/>
      <c r="D46" s="434"/>
      <c r="E46" s="434"/>
      <c r="F46" s="434"/>
      <c r="G46" s="434"/>
      <c r="H46" s="434"/>
      <c r="I46" s="434"/>
      <c r="J46" s="434"/>
    </row>
    <row r="47" spans="1:10">
      <c r="A47" s="434"/>
      <c r="B47" s="434"/>
      <c r="C47" s="434"/>
      <c r="D47" s="434"/>
      <c r="E47" s="434"/>
      <c r="F47" s="434"/>
      <c r="G47" s="434"/>
      <c r="H47" s="434"/>
      <c r="I47" s="434"/>
      <c r="J47" s="43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opLeftCell="B1" zoomScaleNormal="100" workbookViewId="0">
      <selection activeCell="C6" sqref="C6:C19"/>
    </sheetView>
  </sheetViews>
  <sheetFormatPr defaultColWidth="9.140625" defaultRowHeight="12.75"/>
  <cols>
    <col min="1" max="1" width="11.85546875" style="431" bestFit="1" customWidth="1"/>
    <col min="2" max="2" width="108" style="431" bestFit="1" customWidth="1"/>
    <col min="3" max="4" width="35.5703125" style="431" customWidth="1"/>
    <col min="5" max="16384" width="9.140625" style="431"/>
  </cols>
  <sheetData>
    <row r="1" spans="1:4" ht="13.5">
      <c r="A1" s="422" t="s">
        <v>31</v>
      </c>
      <c r="B1" s="3" t="str">
        <f>'Info '!C2</f>
        <v>JSC Ziraat Bank Georgia</v>
      </c>
    </row>
    <row r="2" spans="1:4" ht="13.5">
      <c r="A2" s="423" t="s">
        <v>32</v>
      </c>
      <c r="B2" s="457">
        <f>'1. key ratios '!B2</f>
        <v>44926</v>
      </c>
    </row>
    <row r="3" spans="1:4">
      <c r="A3" s="424" t="s">
        <v>586</v>
      </c>
    </row>
    <row r="5" spans="1:4" ht="25.5">
      <c r="A5" s="786" t="s">
        <v>587</v>
      </c>
      <c r="B5" s="786"/>
      <c r="C5" s="454" t="s">
        <v>588</v>
      </c>
      <c r="D5" s="454" t="s">
        <v>589</v>
      </c>
    </row>
    <row r="6" spans="1:4">
      <c r="A6" s="435">
        <v>1</v>
      </c>
      <c r="B6" s="436" t="s">
        <v>590</v>
      </c>
      <c r="C6" s="640">
        <v>5393897.5422</v>
      </c>
      <c r="D6" s="428"/>
    </row>
    <row r="7" spans="1:4">
      <c r="A7" s="437">
        <v>2</v>
      </c>
      <c r="B7" s="436" t="s">
        <v>591</v>
      </c>
      <c r="C7" s="640">
        <v>712055.87359999993</v>
      </c>
      <c r="D7" s="428">
        <f>SUM(D8:D11)</f>
        <v>0</v>
      </c>
    </row>
    <row r="8" spans="1:4">
      <c r="A8" s="438">
        <v>2.1</v>
      </c>
      <c r="B8" s="439" t="s">
        <v>702</v>
      </c>
      <c r="C8" s="640">
        <v>497795.16009999998</v>
      </c>
      <c r="D8" s="428"/>
    </row>
    <row r="9" spans="1:4">
      <c r="A9" s="438">
        <v>2.2000000000000002</v>
      </c>
      <c r="B9" s="439" t="s">
        <v>700</v>
      </c>
      <c r="C9" s="640">
        <v>149719.52160000001</v>
      </c>
      <c r="D9" s="428"/>
    </row>
    <row r="10" spans="1:4">
      <c r="A10" s="438">
        <v>2.2999999999999998</v>
      </c>
      <c r="B10" s="439" t="s">
        <v>592</v>
      </c>
      <c r="C10" s="640">
        <v>64541.191899999998</v>
      </c>
      <c r="D10" s="428"/>
    </row>
    <row r="11" spans="1:4">
      <c r="A11" s="438">
        <v>2.4</v>
      </c>
      <c r="B11" s="439" t="s">
        <v>593</v>
      </c>
      <c r="C11" s="640"/>
      <c r="D11" s="428"/>
    </row>
    <row r="12" spans="1:4">
      <c r="A12" s="435">
        <v>3</v>
      </c>
      <c r="B12" s="436" t="s">
        <v>594</v>
      </c>
      <c r="C12" s="640">
        <v>1197882.9297000002</v>
      </c>
      <c r="D12" s="428">
        <f>SUM(D13:D18)</f>
        <v>0</v>
      </c>
    </row>
    <row r="13" spans="1:4">
      <c r="A13" s="438">
        <v>3.1</v>
      </c>
      <c r="B13" s="439" t="s">
        <v>595</v>
      </c>
      <c r="C13" s="640">
        <v>51000</v>
      </c>
      <c r="D13" s="428"/>
    </row>
    <row r="14" spans="1:4">
      <c r="A14" s="438">
        <v>3.2</v>
      </c>
      <c r="B14" s="439" t="s">
        <v>596</v>
      </c>
      <c r="C14" s="640">
        <v>399692.7267</v>
      </c>
      <c r="D14" s="428"/>
    </row>
    <row r="15" spans="1:4">
      <c r="A15" s="438">
        <v>3.3</v>
      </c>
      <c r="B15" s="439" t="s">
        <v>691</v>
      </c>
      <c r="C15" s="640">
        <v>588475.85649999999</v>
      </c>
      <c r="D15" s="428"/>
    </row>
    <row r="16" spans="1:4">
      <c r="A16" s="438">
        <v>3.4</v>
      </c>
      <c r="B16" s="439" t="s">
        <v>701</v>
      </c>
      <c r="C16" s="640">
        <v>25572.997200000002</v>
      </c>
      <c r="D16" s="428"/>
    </row>
    <row r="17" spans="1:4">
      <c r="A17" s="437">
        <v>3.5</v>
      </c>
      <c r="B17" s="439" t="s">
        <v>597</v>
      </c>
      <c r="C17" s="640">
        <v>133141.3493</v>
      </c>
      <c r="D17" s="428"/>
    </row>
    <row r="18" spans="1:4">
      <c r="A18" s="438">
        <v>3.6</v>
      </c>
      <c r="B18" s="439" t="s">
        <v>598</v>
      </c>
      <c r="C18" s="640"/>
      <c r="D18" s="428"/>
    </row>
    <row r="19" spans="1:4">
      <c r="A19" s="440">
        <v>4</v>
      </c>
      <c r="B19" s="436" t="s">
        <v>599</v>
      </c>
      <c r="C19" s="639">
        <v>4908070.4860999994</v>
      </c>
      <c r="D19" s="433">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C19"/>
    </sheetView>
  </sheetViews>
  <sheetFormatPr defaultColWidth="9.140625" defaultRowHeight="12.75"/>
  <cols>
    <col min="1" max="1" width="11.85546875" style="431" bestFit="1" customWidth="1"/>
    <col min="2" max="2" width="124.7109375" style="431" customWidth="1"/>
    <col min="3" max="3" width="31.5703125" style="431" customWidth="1"/>
    <col min="4" max="4" width="39.140625" style="431" customWidth="1"/>
    <col min="5" max="16384" width="9.140625" style="431"/>
  </cols>
  <sheetData>
    <row r="1" spans="1:4" ht="13.5">
      <c r="A1" s="422" t="s">
        <v>31</v>
      </c>
      <c r="B1" s="3" t="str">
        <f>'Info '!C2</f>
        <v>JSC Ziraat Bank Georgia</v>
      </c>
    </row>
    <row r="2" spans="1:4" ht="13.5">
      <c r="A2" s="423" t="s">
        <v>32</v>
      </c>
      <c r="B2" s="457">
        <f>'1. key ratios '!B2</f>
        <v>44926</v>
      </c>
    </row>
    <row r="3" spans="1:4">
      <c r="A3" s="424" t="s">
        <v>600</v>
      </c>
    </row>
    <row r="4" spans="1:4">
      <c r="A4" s="424"/>
    </row>
    <row r="5" spans="1:4" ht="15" customHeight="1">
      <c r="A5" s="787" t="s">
        <v>703</v>
      </c>
      <c r="B5" s="788"/>
      <c r="C5" s="777" t="s">
        <v>601</v>
      </c>
      <c r="D5" s="791" t="s">
        <v>602</v>
      </c>
    </row>
    <row r="6" spans="1:4">
      <c r="A6" s="789"/>
      <c r="B6" s="790"/>
      <c r="C6" s="780"/>
      <c r="D6" s="791"/>
    </row>
    <row r="7" spans="1:4">
      <c r="A7" s="433">
        <v>1</v>
      </c>
      <c r="B7" s="433" t="s">
        <v>590</v>
      </c>
      <c r="C7" s="645">
        <v>9537433.6514999997</v>
      </c>
      <c r="D7" s="713"/>
    </row>
    <row r="8" spans="1:4">
      <c r="A8" s="428">
        <v>2</v>
      </c>
      <c r="B8" s="428" t="s">
        <v>603</v>
      </c>
      <c r="C8" s="644">
        <v>465783.66</v>
      </c>
      <c r="D8" s="713"/>
    </row>
    <row r="9" spans="1:4">
      <c r="A9" s="428">
        <v>3</v>
      </c>
      <c r="B9" s="441" t="s">
        <v>604</v>
      </c>
      <c r="C9" s="644">
        <v>264</v>
      </c>
      <c r="D9" s="713"/>
    </row>
    <row r="10" spans="1:4">
      <c r="A10" s="428">
        <v>4</v>
      </c>
      <c r="B10" s="428" t="s">
        <v>605</v>
      </c>
      <c r="C10" s="644">
        <v>1956586.2202000001</v>
      </c>
      <c r="D10" s="713"/>
    </row>
    <row r="11" spans="1:4">
      <c r="A11" s="428">
        <v>5</v>
      </c>
      <c r="B11" s="442" t="s">
        <v>606</v>
      </c>
      <c r="C11" s="644"/>
      <c r="D11" s="713"/>
    </row>
    <row r="12" spans="1:4">
      <c r="A12" s="428">
        <v>6</v>
      </c>
      <c r="B12" s="442" t="s">
        <v>607</v>
      </c>
      <c r="C12" s="644"/>
      <c r="D12" s="713"/>
    </row>
    <row r="13" spans="1:4">
      <c r="A13" s="428">
        <v>7</v>
      </c>
      <c r="B13" s="442" t="s">
        <v>608</v>
      </c>
      <c r="C13" s="644">
        <v>1871286.8151</v>
      </c>
      <c r="D13" s="713"/>
    </row>
    <row r="14" spans="1:4">
      <c r="A14" s="428">
        <v>8</v>
      </c>
      <c r="B14" s="442" t="s">
        <v>609</v>
      </c>
      <c r="C14" s="644"/>
      <c r="D14" s="471"/>
    </row>
    <row r="15" spans="1:4">
      <c r="A15" s="428">
        <v>9</v>
      </c>
      <c r="B15" s="442" t="s">
        <v>610</v>
      </c>
      <c r="C15" s="644"/>
      <c r="D15" s="471"/>
    </row>
    <row r="16" spans="1:4">
      <c r="A16" s="428">
        <v>10</v>
      </c>
      <c r="B16" s="442" t="s">
        <v>611</v>
      </c>
      <c r="C16" s="644"/>
      <c r="D16" s="713"/>
    </row>
    <row r="17" spans="1:4">
      <c r="A17" s="428">
        <v>11</v>
      </c>
      <c r="B17" s="442" t="s">
        <v>612</v>
      </c>
      <c r="C17" s="644"/>
      <c r="D17" s="471"/>
    </row>
    <row r="18" spans="1:4">
      <c r="A18" s="428">
        <v>12</v>
      </c>
      <c r="B18" s="439" t="s">
        <v>708</v>
      </c>
      <c r="C18" s="644">
        <v>85299.405100000004</v>
      </c>
      <c r="D18" s="713"/>
    </row>
    <row r="19" spans="1:4">
      <c r="A19" s="433">
        <v>13</v>
      </c>
      <c r="B19" s="467" t="s">
        <v>599</v>
      </c>
      <c r="C19" s="645">
        <v>8046895.0912999995</v>
      </c>
      <c r="D19" s="714"/>
    </row>
    <row r="20" spans="1:4">
      <c r="C20" s="623"/>
      <c r="D20" s="623"/>
    </row>
    <row r="22" spans="1:4">
      <c r="B22" s="422"/>
    </row>
    <row r="23" spans="1:4">
      <c r="B23" s="423"/>
    </row>
    <row r="24" spans="1:4">
      <c r="B24" s="42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workbookViewId="0">
      <selection activeCell="D24" sqref="D24"/>
    </sheetView>
  </sheetViews>
  <sheetFormatPr defaultColWidth="9.140625" defaultRowHeight="12.75"/>
  <cols>
    <col min="1" max="1" width="11.85546875" style="431" bestFit="1" customWidth="1"/>
    <col min="2" max="2" width="80.7109375" style="431" customWidth="1"/>
    <col min="3" max="3" width="15.5703125" style="431" customWidth="1"/>
    <col min="4" max="5" width="22.28515625" style="431" customWidth="1"/>
    <col min="6" max="6" width="23.42578125" style="431" customWidth="1"/>
    <col min="7" max="14" width="22.28515625" style="431" customWidth="1"/>
    <col min="15" max="15" width="23.28515625" style="431" bestFit="1" customWidth="1"/>
    <col min="16" max="16" width="21.7109375" style="431" bestFit="1" customWidth="1"/>
    <col min="17" max="19" width="19" style="431" bestFit="1" customWidth="1"/>
    <col min="20" max="20" width="16.140625" style="431" customWidth="1"/>
    <col min="21" max="21" width="21" style="431" customWidth="1"/>
    <col min="22" max="22" width="20" style="431" customWidth="1"/>
    <col min="23" max="16384" width="9.140625" style="431"/>
  </cols>
  <sheetData>
    <row r="1" spans="1:22" ht="13.5">
      <c r="A1" s="422" t="s">
        <v>31</v>
      </c>
      <c r="B1" s="3" t="str">
        <f>'Info '!C2</f>
        <v>JSC Ziraat Bank Georgia</v>
      </c>
    </row>
    <row r="2" spans="1:22" ht="13.5">
      <c r="A2" s="423" t="s">
        <v>32</v>
      </c>
      <c r="B2" s="457">
        <f>'1. key ratios '!B2</f>
        <v>44926</v>
      </c>
      <c r="C2" s="460"/>
    </row>
    <row r="3" spans="1:22">
      <c r="A3" s="424" t="s">
        <v>613</v>
      </c>
    </row>
    <row r="5" spans="1:22" ht="15" customHeight="1">
      <c r="A5" s="777" t="s">
        <v>538</v>
      </c>
      <c r="B5" s="779"/>
      <c r="C5" s="794" t="s">
        <v>614</v>
      </c>
      <c r="D5" s="795"/>
      <c r="E5" s="795"/>
      <c r="F5" s="795"/>
      <c r="G5" s="795"/>
      <c r="H5" s="795"/>
      <c r="I5" s="795"/>
      <c r="J5" s="795"/>
      <c r="K5" s="795"/>
      <c r="L5" s="795"/>
      <c r="M5" s="795"/>
      <c r="N5" s="795"/>
      <c r="O5" s="795"/>
      <c r="P5" s="795"/>
      <c r="Q5" s="795"/>
      <c r="R5" s="795"/>
      <c r="S5" s="795"/>
      <c r="T5" s="795"/>
      <c r="U5" s="796"/>
      <c r="V5" s="468"/>
    </row>
    <row r="6" spans="1:22">
      <c r="A6" s="792"/>
      <c r="B6" s="793"/>
      <c r="C6" s="797" t="s">
        <v>109</v>
      </c>
      <c r="D6" s="799" t="s">
        <v>615</v>
      </c>
      <c r="E6" s="799"/>
      <c r="F6" s="784"/>
      <c r="G6" s="800" t="s">
        <v>616</v>
      </c>
      <c r="H6" s="801"/>
      <c r="I6" s="801"/>
      <c r="J6" s="801"/>
      <c r="K6" s="802"/>
      <c r="L6" s="456"/>
      <c r="M6" s="803" t="s">
        <v>617</v>
      </c>
      <c r="N6" s="803"/>
      <c r="O6" s="784"/>
      <c r="P6" s="784"/>
      <c r="Q6" s="784"/>
      <c r="R6" s="784"/>
      <c r="S6" s="784"/>
      <c r="T6" s="784"/>
      <c r="U6" s="784"/>
      <c r="V6" s="456"/>
    </row>
    <row r="7" spans="1:22" ht="25.5">
      <c r="A7" s="780"/>
      <c r="B7" s="782"/>
      <c r="C7" s="798"/>
      <c r="D7" s="469"/>
      <c r="E7" s="462" t="s">
        <v>618</v>
      </c>
      <c r="F7" s="462" t="s">
        <v>619</v>
      </c>
      <c r="G7" s="460"/>
      <c r="H7" s="462" t="s">
        <v>618</v>
      </c>
      <c r="I7" s="462" t="s">
        <v>620</v>
      </c>
      <c r="J7" s="462" t="s">
        <v>621</v>
      </c>
      <c r="K7" s="462" t="s">
        <v>622</v>
      </c>
      <c r="L7" s="455"/>
      <c r="M7" s="450" t="s">
        <v>623</v>
      </c>
      <c r="N7" s="462" t="s">
        <v>621</v>
      </c>
      <c r="O7" s="462" t="s">
        <v>624</v>
      </c>
      <c r="P7" s="462" t="s">
        <v>625</v>
      </c>
      <c r="Q7" s="462" t="s">
        <v>626</v>
      </c>
      <c r="R7" s="462" t="s">
        <v>627</v>
      </c>
      <c r="S7" s="462" t="s">
        <v>628</v>
      </c>
      <c r="T7" s="470" t="s">
        <v>629</v>
      </c>
      <c r="U7" s="462" t="s">
        <v>630</v>
      </c>
      <c r="V7" s="468"/>
    </row>
    <row r="8" spans="1:22">
      <c r="A8" s="471">
        <v>1</v>
      </c>
      <c r="B8" s="433" t="s">
        <v>631</v>
      </c>
      <c r="C8" s="682">
        <v>98698749.087400004</v>
      </c>
      <c r="D8" s="683">
        <v>82955444.35180001</v>
      </c>
      <c r="E8" s="684">
        <v>32652.3</v>
      </c>
      <c r="F8" s="684">
        <v>0</v>
      </c>
      <c r="G8" s="684">
        <v>7707644.2434999999</v>
      </c>
      <c r="H8" s="684">
        <v>0</v>
      </c>
      <c r="I8" s="684">
        <v>150000</v>
      </c>
      <c r="J8" s="684">
        <v>145390.76999999999</v>
      </c>
      <c r="K8" s="684">
        <v>0</v>
      </c>
      <c r="L8" s="684">
        <v>8035660.4921000004</v>
      </c>
      <c r="M8" s="684">
        <v>209294.35370000001</v>
      </c>
      <c r="N8" s="684">
        <v>314433.65000000002</v>
      </c>
      <c r="O8" s="684">
        <v>104131.5699</v>
      </c>
      <c r="P8" s="684">
        <v>2048.0300000000002</v>
      </c>
      <c r="Q8" s="684">
        <v>854247.67130000005</v>
      </c>
      <c r="R8" s="684">
        <v>0</v>
      </c>
      <c r="S8" s="684">
        <v>0</v>
      </c>
      <c r="T8" s="684">
        <v>0</v>
      </c>
      <c r="U8" s="684">
        <v>2048.0300000000002</v>
      </c>
      <c r="V8" s="434"/>
    </row>
    <row r="9" spans="1:22">
      <c r="A9" s="428">
        <v>1.1000000000000001</v>
      </c>
      <c r="B9" s="452" t="s">
        <v>632</v>
      </c>
      <c r="C9" s="685"/>
      <c r="D9" s="685"/>
      <c r="E9" s="685"/>
      <c r="F9" s="685"/>
      <c r="G9" s="685"/>
      <c r="H9" s="685"/>
      <c r="I9" s="685"/>
      <c r="J9" s="685"/>
      <c r="K9" s="685"/>
      <c r="L9" s="685"/>
      <c r="M9" s="685"/>
      <c r="N9" s="685"/>
      <c r="O9" s="685"/>
      <c r="P9" s="685"/>
      <c r="Q9" s="685"/>
      <c r="R9" s="685"/>
      <c r="S9" s="685"/>
      <c r="T9" s="685"/>
      <c r="U9" s="685"/>
      <c r="V9" s="434"/>
    </row>
    <row r="10" spans="1:22">
      <c r="A10" s="428">
        <v>1.2</v>
      </c>
      <c r="B10" s="452" t="s">
        <v>633</v>
      </c>
      <c r="C10" s="685"/>
      <c r="D10" s="685"/>
      <c r="E10" s="685"/>
      <c r="F10" s="685"/>
      <c r="G10" s="685"/>
      <c r="H10" s="685"/>
      <c r="I10" s="685"/>
      <c r="J10" s="685"/>
      <c r="K10" s="685"/>
      <c r="L10" s="685"/>
      <c r="M10" s="685"/>
      <c r="N10" s="685"/>
      <c r="O10" s="685"/>
      <c r="P10" s="685"/>
      <c r="Q10" s="685"/>
      <c r="R10" s="685"/>
      <c r="S10" s="685"/>
      <c r="T10" s="685"/>
      <c r="U10" s="685"/>
      <c r="V10" s="434"/>
    </row>
    <row r="11" spans="1:22">
      <c r="A11" s="428">
        <v>1.3</v>
      </c>
      <c r="B11" s="452" t="s">
        <v>634</v>
      </c>
      <c r="C11" s="688">
        <v>5000000</v>
      </c>
      <c r="D11" s="688">
        <v>5000000</v>
      </c>
      <c r="E11" s="685"/>
      <c r="F11" s="685"/>
      <c r="G11" s="685"/>
      <c r="H11" s="685"/>
      <c r="I11" s="685"/>
      <c r="J11" s="685"/>
      <c r="K11" s="685"/>
      <c r="L11" s="685"/>
      <c r="M11" s="685"/>
      <c r="N11" s="685"/>
      <c r="O11" s="685"/>
      <c r="P11" s="685"/>
      <c r="Q11" s="685"/>
      <c r="R11" s="685"/>
      <c r="S11" s="685"/>
      <c r="T11" s="685"/>
      <c r="U11" s="685"/>
      <c r="V11" s="434"/>
    </row>
    <row r="12" spans="1:22">
      <c r="A12" s="428">
        <v>1.4</v>
      </c>
      <c r="B12" s="452" t="s">
        <v>635</v>
      </c>
      <c r="C12" s="688"/>
      <c r="D12" s="688"/>
      <c r="E12" s="685"/>
      <c r="F12" s="685"/>
      <c r="G12" s="685"/>
      <c r="H12" s="685"/>
      <c r="I12" s="685"/>
      <c r="J12" s="685"/>
      <c r="K12" s="685"/>
      <c r="L12" s="685"/>
      <c r="M12" s="685"/>
      <c r="N12" s="685"/>
      <c r="O12" s="685"/>
      <c r="P12" s="685"/>
      <c r="Q12" s="685"/>
      <c r="R12" s="685"/>
      <c r="S12" s="685"/>
      <c r="T12" s="685"/>
      <c r="U12" s="685"/>
      <c r="V12" s="434"/>
    </row>
    <row r="13" spans="1:22">
      <c r="A13" s="428">
        <v>1.5</v>
      </c>
      <c r="B13" s="452" t="s">
        <v>636</v>
      </c>
      <c r="C13" s="688">
        <v>76415502.632100001</v>
      </c>
      <c r="D13" s="688">
        <v>65304539.882600002</v>
      </c>
      <c r="E13" s="685"/>
      <c r="F13" s="685"/>
      <c r="G13" s="685">
        <v>5209037.17</v>
      </c>
      <c r="H13" s="685"/>
      <c r="I13" s="685">
        <v>150000</v>
      </c>
      <c r="J13" s="685">
        <v>145390.76999999999</v>
      </c>
      <c r="K13" s="685"/>
      <c r="L13" s="685">
        <v>5901925.5795</v>
      </c>
      <c r="M13" s="685">
        <v>64979</v>
      </c>
      <c r="N13" s="685">
        <v>122896.87</v>
      </c>
      <c r="O13" s="685">
        <v>7474.46</v>
      </c>
      <c r="P13" s="685"/>
      <c r="Q13" s="685">
        <v>218624.22399999999</v>
      </c>
      <c r="R13" s="685"/>
      <c r="S13" s="685"/>
      <c r="T13" s="685"/>
      <c r="U13" s="685"/>
      <c r="V13" s="434"/>
    </row>
    <row r="14" spans="1:22">
      <c r="A14" s="428">
        <v>1.6</v>
      </c>
      <c r="B14" s="452" t="s">
        <v>637</v>
      </c>
      <c r="C14" s="688">
        <v>17283246.4553</v>
      </c>
      <c r="D14" s="688">
        <v>12650904.4692</v>
      </c>
      <c r="E14" s="685">
        <v>32652.3</v>
      </c>
      <c r="F14" s="685"/>
      <c r="G14" s="685">
        <v>2498607.0734999999</v>
      </c>
      <c r="H14" s="685"/>
      <c r="I14" s="685"/>
      <c r="J14" s="685"/>
      <c r="K14" s="685"/>
      <c r="L14" s="685">
        <v>2133734.9125999999</v>
      </c>
      <c r="M14" s="685">
        <v>144315.35370000001</v>
      </c>
      <c r="N14" s="685">
        <v>191536.78</v>
      </c>
      <c r="O14" s="685">
        <v>96657.109899999996</v>
      </c>
      <c r="P14" s="685">
        <v>2048.0300000000002</v>
      </c>
      <c r="Q14" s="685">
        <v>635623.4473</v>
      </c>
      <c r="R14" s="685"/>
      <c r="S14" s="685"/>
      <c r="T14" s="685"/>
      <c r="U14" s="685">
        <v>2048.0300000000002</v>
      </c>
      <c r="V14" s="434"/>
    </row>
    <row r="15" spans="1:22">
      <c r="A15" s="471">
        <v>2</v>
      </c>
      <c r="B15" s="433" t="s">
        <v>638</v>
      </c>
      <c r="C15" s="684">
        <v>1986530.28</v>
      </c>
      <c r="D15" s="684">
        <v>1986530.28</v>
      </c>
      <c r="E15" s="684">
        <v>0</v>
      </c>
      <c r="F15" s="684">
        <v>0</v>
      </c>
      <c r="G15" s="684">
        <v>0</v>
      </c>
      <c r="H15" s="684">
        <v>0</v>
      </c>
      <c r="I15" s="684">
        <v>0</v>
      </c>
      <c r="J15" s="684">
        <v>0</v>
      </c>
      <c r="K15" s="684">
        <v>0</v>
      </c>
      <c r="L15" s="684">
        <v>0</v>
      </c>
      <c r="M15" s="684">
        <v>0</v>
      </c>
      <c r="N15" s="684">
        <v>0</v>
      </c>
      <c r="O15" s="684">
        <v>0</v>
      </c>
      <c r="P15" s="684">
        <v>0</v>
      </c>
      <c r="Q15" s="684">
        <v>0</v>
      </c>
      <c r="R15" s="684">
        <v>0</v>
      </c>
      <c r="S15" s="684">
        <v>0</v>
      </c>
      <c r="T15" s="684">
        <v>0</v>
      </c>
      <c r="U15" s="684">
        <v>0</v>
      </c>
      <c r="V15" s="434"/>
    </row>
    <row r="16" spans="1:22">
      <c r="A16" s="428">
        <v>2.1</v>
      </c>
      <c r="B16" s="452" t="s">
        <v>632</v>
      </c>
      <c r="C16" s="685"/>
      <c r="D16" s="686"/>
      <c r="E16" s="686"/>
      <c r="F16" s="686"/>
      <c r="G16" s="686"/>
      <c r="H16" s="686"/>
      <c r="I16" s="686"/>
      <c r="J16" s="686"/>
      <c r="K16" s="686"/>
      <c r="L16" s="686"/>
      <c r="M16" s="686"/>
      <c r="N16" s="686"/>
      <c r="O16" s="686"/>
      <c r="P16" s="686"/>
      <c r="Q16" s="686"/>
      <c r="R16" s="686"/>
      <c r="S16" s="686"/>
      <c r="T16" s="686"/>
      <c r="U16" s="686"/>
      <c r="V16" s="434"/>
    </row>
    <row r="17" spans="1:22">
      <c r="A17" s="428">
        <v>2.2000000000000002</v>
      </c>
      <c r="B17" s="452" t="s">
        <v>633</v>
      </c>
      <c r="C17" s="685">
        <v>1986530.28</v>
      </c>
      <c r="D17" s="686">
        <v>1986530.28</v>
      </c>
      <c r="E17" s="686"/>
      <c r="F17" s="686"/>
      <c r="G17" s="686"/>
      <c r="H17" s="686"/>
      <c r="I17" s="686"/>
      <c r="J17" s="686"/>
      <c r="K17" s="686"/>
      <c r="L17" s="686"/>
      <c r="M17" s="686"/>
      <c r="N17" s="686"/>
      <c r="O17" s="686"/>
      <c r="P17" s="686"/>
      <c r="Q17" s="686"/>
      <c r="R17" s="686"/>
      <c r="S17" s="686"/>
      <c r="T17" s="686"/>
      <c r="U17" s="686"/>
      <c r="V17" s="434"/>
    </row>
    <row r="18" spans="1:22">
      <c r="A18" s="428">
        <v>2.2999999999999998</v>
      </c>
      <c r="B18" s="452" t="s">
        <v>634</v>
      </c>
      <c r="C18" s="685"/>
      <c r="D18" s="686"/>
      <c r="E18" s="686"/>
      <c r="F18" s="686"/>
      <c r="G18" s="686"/>
      <c r="H18" s="686"/>
      <c r="I18" s="686"/>
      <c r="J18" s="686"/>
      <c r="K18" s="686"/>
      <c r="L18" s="686"/>
      <c r="M18" s="686"/>
      <c r="N18" s="686"/>
      <c r="O18" s="686"/>
      <c r="P18" s="686"/>
      <c r="Q18" s="686"/>
      <c r="R18" s="686"/>
      <c r="S18" s="686"/>
      <c r="T18" s="686"/>
      <c r="U18" s="686"/>
      <c r="V18" s="434"/>
    </row>
    <row r="19" spans="1:22">
      <c r="A19" s="428">
        <v>2.4</v>
      </c>
      <c r="B19" s="452" t="s">
        <v>635</v>
      </c>
      <c r="C19" s="685"/>
      <c r="D19" s="686"/>
      <c r="E19" s="686"/>
      <c r="F19" s="686"/>
      <c r="G19" s="686"/>
      <c r="H19" s="686"/>
      <c r="I19" s="686"/>
      <c r="J19" s="686"/>
      <c r="K19" s="686"/>
      <c r="L19" s="686"/>
      <c r="M19" s="686"/>
      <c r="N19" s="686"/>
      <c r="O19" s="686"/>
      <c r="P19" s="686"/>
      <c r="Q19" s="686"/>
      <c r="R19" s="686"/>
      <c r="S19" s="686"/>
      <c r="T19" s="686"/>
      <c r="U19" s="686"/>
      <c r="V19" s="434"/>
    </row>
    <row r="20" spans="1:22">
      <c r="A20" s="428">
        <v>2.5</v>
      </c>
      <c r="B20" s="452" t="s">
        <v>636</v>
      </c>
      <c r="C20" s="685"/>
      <c r="D20" s="686"/>
      <c r="E20" s="686"/>
      <c r="F20" s="686"/>
      <c r="G20" s="686"/>
      <c r="H20" s="686"/>
      <c r="I20" s="686"/>
      <c r="J20" s="686"/>
      <c r="K20" s="686"/>
      <c r="L20" s="686"/>
      <c r="M20" s="686"/>
      <c r="N20" s="686"/>
      <c r="O20" s="686"/>
      <c r="P20" s="686"/>
      <c r="Q20" s="686"/>
      <c r="R20" s="686"/>
      <c r="S20" s="686"/>
      <c r="T20" s="686"/>
      <c r="U20" s="686"/>
      <c r="V20" s="434"/>
    </row>
    <row r="21" spans="1:22">
      <c r="A21" s="428">
        <v>2.6</v>
      </c>
      <c r="B21" s="452" t="s">
        <v>637</v>
      </c>
      <c r="C21" s="685"/>
      <c r="D21" s="686"/>
      <c r="E21" s="686"/>
      <c r="F21" s="686"/>
      <c r="G21" s="686"/>
      <c r="H21" s="686"/>
      <c r="I21" s="686"/>
      <c r="J21" s="686"/>
      <c r="K21" s="686"/>
      <c r="L21" s="686"/>
      <c r="M21" s="686"/>
      <c r="N21" s="686"/>
      <c r="O21" s="686"/>
      <c r="P21" s="686"/>
      <c r="Q21" s="686"/>
      <c r="R21" s="686"/>
      <c r="S21" s="686"/>
      <c r="T21" s="686"/>
      <c r="U21" s="686"/>
      <c r="V21" s="434"/>
    </row>
    <row r="22" spans="1:22">
      <c r="A22" s="471">
        <v>3</v>
      </c>
      <c r="B22" s="433" t="s">
        <v>693</v>
      </c>
      <c r="C22" s="682">
        <v>40151087.499700002</v>
      </c>
      <c r="D22" s="682">
        <v>33919640.382700004</v>
      </c>
      <c r="E22" s="687"/>
      <c r="F22" s="687"/>
      <c r="G22" s="684">
        <v>0</v>
      </c>
      <c r="H22" s="687"/>
      <c r="I22" s="687"/>
      <c r="J22" s="687"/>
      <c r="K22" s="687"/>
      <c r="L22" s="684">
        <v>0</v>
      </c>
      <c r="M22" s="687"/>
      <c r="N22" s="687"/>
      <c r="O22" s="687"/>
      <c r="P22" s="687"/>
      <c r="Q22" s="687"/>
      <c r="R22" s="687"/>
      <c r="S22" s="687"/>
      <c r="T22" s="687"/>
      <c r="U22" s="684">
        <v>0</v>
      </c>
      <c r="V22" s="434"/>
    </row>
    <row r="23" spans="1:22">
      <c r="A23" s="428">
        <v>3.1</v>
      </c>
      <c r="B23" s="452" t="s">
        <v>632</v>
      </c>
      <c r="C23" s="685"/>
      <c r="D23" s="686"/>
      <c r="E23" s="687"/>
      <c r="F23" s="687"/>
      <c r="G23" s="686"/>
      <c r="H23" s="687"/>
      <c r="I23" s="687"/>
      <c r="J23" s="687"/>
      <c r="K23" s="687"/>
      <c r="L23" s="686"/>
      <c r="M23" s="687"/>
      <c r="N23" s="687"/>
      <c r="O23" s="687"/>
      <c r="P23" s="687"/>
      <c r="Q23" s="687"/>
      <c r="R23" s="687"/>
      <c r="S23" s="687"/>
      <c r="T23" s="687"/>
      <c r="U23" s="686"/>
      <c r="V23" s="434"/>
    </row>
    <row r="24" spans="1:22">
      <c r="A24" s="428">
        <v>3.2</v>
      </c>
      <c r="B24" s="452" t="s">
        <v>633</v>
      </c>
      <c r="C24" s="685"/>
      <c r="D24" s="686"/>
      <c r="E24" s="687"/>
      <c r="F24" s="687"/>
      <c r="G24" s="686"/>
      <c r="H24" s="687"/>
      <c r="I24" s="687"/>
      <c r="J24" s="687"/>
      <c r="K24" s="687"/>
      <c r="L24" s="686"/>
      <c r="M24" s="687"/>
      <c r="N24" s="687"/>
      <c r="O24" s="687"/>
      <c r="P24" s="687"/>
      <c r="Q24" s="687"/>
      <c r="R24" s="687"/>
      <c r="S24" s="687"/>
      <c r="T24" s="687"/>
      <c r="U24" s="686"/>
      <c r="V24" s="434"/>
    </row>
    <row r="25" spans="1:22">
      <c r="A25" s="428">
        <v>3.3</v>
      </c>
      <c r="B25" s="452" t="s">
        <v>634</v>
      </c>
      <c r="C25" s="685">
        <v>23492244.298700001</v>
      </c>
      <c r="D25" s="686">
        <v>23492244.298700001</v>
      </c>
      <c r="E25" s="687"/>
      <c r="F25" s="687"/>
      <c r="G25" s="686"/>
      <c r="H25" s="687"/>
      <c r="I25" s="687"/>
      <c r="J25" s="687"/>
      <c r="K25" s="687"/>
      <c r="L25" s="686"/>
      <c r="M25" s="687"/>
      <c r="N25" s="687"/>
      <c r="O25" s="687"/>
      <c r="P25" s="687"/>
      <c r="Q25" s="687"/>
      <c r="R25" s="687"/>
      <c r="S25" s="687"/>
      <c r="T25" s="687"/>
      <c r="U25" s="686"/>
      <c r="V25" s="434"/>
    </row>
    <row r="26" spans="1:22">
      <c r="A26" s="428">
        <v>3.4</v>
      </c>
      <c r="B26" s="452" t="s">
        <v>635</v>
      </c>
      <c r="C26" s="685">
        <v>135100</v>
      </c>
      <c r="D26" s="686">
        <v>135100</v>
      </c>
      <c r="E26" s="687"/>
      <c r="F26" s="687"/>
      <c r="G26" s="686"/>
      <c r="H26" s="687"/>
      <c r="I26" s="687"/>
      <c r="J26" s="687"/>
      <c r="K26" s="687"/>
      <c r="L26" s="686"/>
      <c r="M26" s="687"/>
      <c r="N26" s="687"/>
      <c r="O26" s="687"/>
      <c r="P26" s="687"/>
      <c r="Q26" s="687"/>
      <c r="R26" s="687"/>
      <c r="S26" s="687"/>
      <c r="T26" s="687"/>
      <c r="U26" s="686"/>
      <c r="V26" s="434"/>
    </row>
    <row r="27" spans="1:22">
      <c r="A27" s="428">
        <v>3.5</v>
      </c>
      <c r="B27" s="452" t="s">
        <v>636</v>
      </c>
      <c r="C27" s="685">
        <v>16168552.530999999</v>
      </c>
      <c r="D27" s="686">
        <v>10251196.084000001</v>
      </c>
      <c r="E27" s="687"/>
      <c r="F27" s="687"/>
      <c r="G27" s="686"/>
      <c r="H27" s="687"/>
      <c r="I27" s="687"/>
      <c r="J27" s="687"/>
      <c r="K27" s="687"/>
      <c r="L27" s="686"/>
      <c r="M27" s="687"/>
      <c r="N27" s="687"/>
      <c r="O27" s="687"/>
      <c r="P27" s="687"/>
      <c r="Q27" s="687"/>
      <c r="R27" s="687"/>
      <c r="S27" s="687"/>
      <c r="T27" s="687"/>
      <c r="U27" s="686"/>
      <c r="V27" s="434"/>
    </row>
    <row r="28" spans="1:22">
      <c r="A28" s="428">
        <v>3.6</v>
      </c>
      <c r="B28" s="452" t="s">
        <v>637</v>
      </c>
      <c r="C28" s="685">
        <v>355190.67</v>
      </c>
      <c r="D28" s="686">
        <v>41100</v>
      </c>
      <c r="E28" s="687"/>
      <c r="F28" s="687"/>
      <c r="G28" s="686"/>
      <c r="H28" s="687"/>
      <c r="I28" s="687"/>
      <c r="J28" s="687"/>
      <c r="K28" s="687"/>
      <c r="L28" s="686"/>
      <c r="M28" s="687"/>
      <c r="N28" s="687"/>
      <c r="O28" s="687"/>
      <c r="P28" s="687"/>
      <c r="Q28" s="687"/>
      <c r="R28" s="687"/>
      <c r="S28" s="687"/>
      <c r="T28" s="687"/>
      <c r="U28" s="686"/>
      <c r="V28" s="434"/>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E25" sqref="E25"/>
    </sheetView>
  </sheetViews>
  <sheetFormatPr defaultColWidth="9.140625" defaultRowHeight="12.75"/>
  <cols>
    <col min="1" max="1" width="11.85546875" style="431" bestFit="1" customWidth="1"/>
    <col min="2" max="2" width="90.28515625" style="431" bestFit="1" customWidth="1"/>
    <col min="3" max="3" width="19.5703125" style="431" customWidth="1"/>
    <col min="4" max="4" width="21.140625" style="431" customWidth="1"/>
    <col min="5" max="5" width="17.140625" style="431" customWidth="1"/>
    <col min="6" max="6" width="22.28515625" style="431" customWidth="1"/>
    <col min="7" max="7" width="19.28515625" style="431" customWidth="1"/>
    <col min="8" max="8" width="17.140625" style="431" customWidth="1"/>
    <col min="9" max="14" width="22.28515625" style="431" customWidth="1"/>
    <col min="15" max="15" width="23" style="431" customWidth="1"/>
    <col min="16" max="16" width="21.7109375" style="431" bestFit="1" customWidth="1"/>
    <col min="17" max="19" width="19" style="431" bestFit="1" customWidth="1"/>
    <col min="20" max="20" width="14.7109375" style="431" customWidth="1"/>
    <col min="21" max="21" width="20" style="431" customWidth="1"/>
    <col min="22" max="16384" width="9.140625" style="431"/>
  </cols>
  <sheetData>
    <row r="1" spans="1:21" ht="13.5">
      <c r="A1" s="708" t="s">
        <v>31</v>
      </c>
      <c r="B1" s="689" t="str">
        <f>'Info '!C2</f>
        <v>JSC Ziraat Bank Georgia</v>
      </c>
    </row>
    <row r="2" spans="1:21" ht="13.5">
      <c r="A2" s="708" t="s">
        <v>32</v>
      </c>
      <c r="B2" s="712">
        <f>'1. key ratios '!B2</f>
        <v>44926</v>
      </c>
      <c r="C2" s="457"/>
    </row>
    <row r="3" spans="1:21">
      <c r="A3" s="424" t="s">
        <v>640</v>
      </c>
    </row>
    <row r="5" spans="1:21" ht="13.5" customHeight="1">
      <c r="A5" s="804" t="s">
        <v>641</v>
      </c>
      <c r="B5" s="805"/>
      <c r="C5" s="813" t="s">
        <v>642</v>
      </c>
      <c r="D5" s="814"/>
      <c r="E5" s="814"/>
      <c r="F5" s="814"/>
      <c r="G5" s="814"/>
      <c r="H5" s="814"/>
      <c r="I5" s="814"/>
      <c r="J5" s="814"/>
      <c r="K5" s="814"/>
      <c r="L5" s="814"/>
      <c r="M5" s="814"/>
      <c r="N5" s="814"/>
      <c r="O5" s="814"/>
      <c r="P5" s="814"/>
      <c r="Q5" s="814"/>
      <c r="R5" s="814"/>
      <c r="S5" s="814"/>
      <c r="T5" s="815"/>
      <c r="U5" s="468"/>
    </row>
    <row r="6" spans="1:21">
      <c r="A6" s="806"/>
      <c r="B6" s="807"/>
      <c r="C6" s="797" t="s">
        <v>109</v>
      </c>
      <c r="D6" s="810" t="s">
        <v>643</v>
      </c>
      <c r="E6" s="810"/>
      <c r="F6" s="811"/>
      <c r="G6" s="812" t="s">
        <v>644</v>
      </c>
      <c r="H6" s="810"/>
      <c r="I6" s="810"/>
      <c r="J6" s="810"/>
      <c r="K6" s="811"/>
      <c r="L6" s="800" t="s">
        <v>645</v>
      </c>
      <c r="M6" s="801"/>
      <c r="N6" s="801"/>
      <c r="O6" s="801"/>
      <c r="P6" s="801"/>
      <c r="Q6" s="801"/>
      <c r="R6" s="801"/>
      <c r="S6" s="801"/>
      <c r="T6" s="802"/>
      <c r="U6" s="456"/>
    </row>
    <row r="7" spans="1:21">
      <c r="A7" s="808"/>
      <c r="B7" s="809"/>
      <c r="C7" s="798"/>
      <c r="E7" s="450" t="s">
        <v>618</v>
      </c>
      <c r="F7" s="462" t="s">
        <v>619</v>
      </c>
      <c r="H7" s="450" t="s">
        <v>618</v>
      </c>
      <c r="I7" s="462" t="s">
        <v>620</v>
      </c>
      <c r="J7" s="462" t="s">
        <v>621</v>
      </c>
      <c r="K7" s="462" t="s">
        <v>622</v>
      </c>
      <c r="L7" s="472"/>
      <c r="M7" s="450" t="s">
        <v>623</v>
      </c>
      <c r="N7" s="462" t="s">
        <v>621</v>
      </c>
      <c r="O7" s="462" t="s">
        <v>624</v>
      </c>
      <c r="P7" s="462" t="s">
        <v>625</v>
      </c>
      <c r="Q7" s="462" t="s">
        <v>626</v>
      </c>
      <c r="R7" s="462" t="s">
        <v>627</v>
      </c>
      <c r="S7" s="462" t="s">
        <v>628</v>
      </c>
      <c r="T7" s="470" t="s">
        <v>629</v>
      </c>
      <c r="U7" s="468"/>
    </row>
    <row r="8" spans="1:21">
      <c r="A8" s="472">
        <v>1</v>
      </c>
      <c r="B8" s="467" t="s">
        <v>631</v>
      </c>
      <c r="C8" s="646">
        <v>98698749.087400004</v>
      </c>
      <c r="D8" s="639">
        <v>82955444.351799995</v>
      </c>
      <c r="E8" s="639">
        <v>32652.3</v>
      </c>
      <c r="F8" s="639"/>
      <c r="G8" s="639">
        <v>7707644.2434999999</v>
      </c>
      <c r="H8" s="639"/>
      <c r="I8" s="639">
        <v>150000</v>
      </c>
      <c r="J8" s="639">
        <v>145390.76999999999</v>
      </c>
      <c r="K8" s="639"/>
      <c r="L8" s="639">
        <v>8035660.4921000004</v>
      </c>
      <c r="M8" s="639">
        <v>209294.35370000001</v>
      </c>
      <c r="N8" s="639">
        <v>314433.65000000002</v>
      </c>
      <c r="O8" s="639">
        <v>104131.5699</v>
      </c>
      <c r="P8" s="639">
        <v>2048.0300000000002</v>
      </c>
      <c r="Q8" s="639">
        <v>854247.67130000005</v>
      </c>
      <c r="R8" s="639"/>
      <c r="S8" s="639"/>
      <c r="T8" s="639"/>
      <c r="U8" s="434"/>
    </row>
    <row r="9" spans="1:21">
      <c r="A9" s="471">
        <v>1.1000000000000001</v>
      </c>
      <c r="B9" s="452" t="s">
        <v>646</v>
      </c>
      <c r="C9" s="647">
        <v>88510934.607899994</v>
      </c>
      <c r="D9" s="640">
        <v>72769677.9023</v>
      </c>
      <c r="E9" s="640"/>
      <c r="F9" s="640"/>
      <c r="G9" s="640">
        <v>7707644.2434999999</v>
      </c>
      <c r="H9" s="640"/>
      <c r="I9" s="640">
        <v>150000</v>
      </c>
      <c r="J9" s="640">
        <v>145390.76999999999</v>
      </c>
      <c r="K9" s="640"/>
      <c r="L9" s="640">
        <v>8033612.4621000001</v>
      </c>
      <c r="M9" s="640">
        <v>209294.35370000001</v>
      </c>
      <c r="N9" s="640">
        <v>314433.65000000002</v>
      </c>
      <c r="O9" s="640">
        <v>104131.5699</v>
      </c>
      <c r="P9" s="640"/>
      <c r="Q9" s="640">
        <v>854247.67130000005</v>
      </c>
      <c r="R9" s="640"/>
      <c r="S9" s="640"/>
      <c r="T9" s="640"/>
      <c r="U9" s="434"/>
    </row>
    <row r="10" spans="1:21">
      <c r="A10" s="471" t="s">
        <v>15</v>
      </c>
      <c r="B10" s="473" t="s">
        <v>647</v>
      </c>
      <c r="C10" s="648">
        <v>83510934.607899994</v>
      </c>
      <c r="D10" s="640">
        <v>67769677.9023</v>
      </c>
      <c r="E10" s="640"/>
      <c r="F10" s="640"/>
      <c r="G10" s="640">
        <v>7707644.2434999999</v>
      </c>
      <c r="H10" s="640"/>
      <c r="I10" s="640">
        <v>150000</v>
      </c>
      <c r="J10" s="640">
        <v>145390.76999999999</v>
      </c>
      <c r="K10" s="640"/>
      <c r="L10" s="640">
        <v>8033612.4621000001</v>
      </c>
      <c r="M10" s="640">
        <v>209294.35370000001</v>
      </c>
      <c r="N10" s="640">
        <v>314433.65000000002</v>
      </c>
      <c r="O10" s="640">
        <v>104131.5699</v>
      </c>
      <c r="P10" s="640"/>
      <c r="Q10" s="640">
        <v>854247.67130000005</v>
      </c>
      <c r="R10" s="640"/>
      <c r="S10" s="640"/>
      <c r="T10" s="640"/>
      <c r="U10" s="434"/>
    </row>
    <row r="11" spans="1:21">
      <c r="A11" s="833" t="s">
        <v>648</v>
      </c>
      <c r="B11" s="443" t="s">
        <v>649</v>
      </c>
      <c r="C11" s="649">
        <v>46188955.907300003</v>
      </c>
      <c r="D11" s="640">
        <v>38951882.003799997</v>
      </c>
      <c r="E11" s="640"/>
      <c r="F11" s="640"/>
      <c r="G11" s="640">
        <v>699663.24280000001</v>
      </c>
      <c r="H11" s="640"/>
      <c r="I11" s="640">
        <v>150000</v>
      </c>
      <c r="J11" s="640">
        <v>145390.76999999999</v>
      </c>
      <c r="K11" s="640"/>
      <c r="L11" s="640">
        <v>6537410.6606999999</v>
      </c>
      <c r="M11" s="640">
        <v>209294.35370000001</v>
      </c>
      <c r="N11" s="640">
        <v>122896.87</v>
      </c>
      <c r="O11" s="640"/>
      <c r="P11" s="640"/>
      <c r="Q11" s="640">
        <v>261828.50150000001</v>
      </c>
      <c r="R11" s="640"/>
      <c r="S11" s="640"/>
      <c r="T11" s="640"/>
      <c r="U11" s="434"/>
    </row>
    <row r="12" spans="1:21">
      <c r="A12" s="833" t="s">
        <v>650</v>
      </c>
      <c r="B12" s="443" t="s">
        <v>651</v>
      </c>
      <c r="C12" s="649">
        <v>22399234.336399999</v>
      </c>
      <c r="D12" s="640">
        <v>17986388.243500002</v>
      </c>
      <c r="E12" s="640"/>
      <c r="F12" s="640"/>
      <c r="G12" s="640">
        <v>3458819.6406999999</v>
      </c>
      <c r="H12" s="640"/>
      <c r="I12" s="640"/>
      <c r="J12" s="640"/>
      <c r="K12" s="640"/>
      <c r="L12" s="640">
        <v>954026.45220000006</v>
      </c>
      <c r="M12" s="640"/>
      <c r="N12" s="640">
        <v>191536.78</v>
      </c>
      <c r="O12" s="640">
        <v>43478.559999999998</v>
      </c>
      <c r="P12" s="640"/>
      <c r="Q12" s="640">
        <v>477858.4498</v>
      </c>
      <c r="R12" s="640"/>
      <c r="S12" s="640"/>
      <c r="T12" s="640"/>
      <c r="U12" s="434"/>
    </row>
    <row r="13" spans="1:21">
      <c r="A13" s="833" t="s">
        <v>652</v>
      </c>
      <c r="B13" s="443" t="s">
        <v>653</v>
      </c>
      <c r="C13" s="649">
        <v>5640448.1686000004</v>
      </c>
      <c r="D13" s="640">
        <v>2139929.0765999998</v>
      </c>
      <c r="E13" s="640"/>
      <c r="F13" s="640"/>
      <c r="G13" s="640">
        <v>3233533.31</v>
      </c>
      <c r="H13" s="640"/>
      <c r="I13" s="640"/>
      <c r="J13" s="640"/>
      <c r="K13" s="640"/>
      <c r="L13" s="640">
        <v>266985.78200000001</v>
      </c>
      <c r="M13" s="640"/>
      <c r="N13" s="640"/>
      <c r="O13" s="640"/>
      <c r="P13" s="640"/>
      <c r="Q13" s="640">
        <v>97296.534199999995</v>
      </c>
      <c r="R13" s="640"/>
      <c r="S13" s="640"/>
      <c r="T13" s="640"/>
      <c r="U13" s="434"/>
    </row>
    <row r="14" spans="1:21">
      <c r="A14" s="833" t="s">
        <v>654</v>
      </c>
      <c r="B14" s="443" t="s">
        <v>655</v>
      </c>
      <c r="C14" s="649">
        <v>9282296.1955999993</v>
      </c>
      <c r="D14" s="640">
        <v>8691478.5784000009</v>
      </c>
      <c r="E14" s="640"/>
      <c r="F14" s="640"/>
      <c r="G14" s="640">
        <v>315628.05</v>
      </c>
      <c r="H14" s="640"/>
      <c r="I14" s="640"/>
      <c r="J14" s="640"/>
      <c r="K14" s="640"/>
      <c r="L14" s="640">
        <v>275189.56719999999</v>
      </c>
      <c r="M14" s="640"/>
      <c r="N14" s="640"/>
      <c r="O14" s="640">
        <v>60653.009899999997</v>
      </c>
      <c r="P14" s="640"/>
      <c r="Q14" s="640">
        <v>17264.185799999999</v>
      </c>
      <c r="R14" s="640"/>
      <c r="S14" s="640"/>
      <c r="T14" s="640"/>
      <c r="U14" s="434"/>
    </row>
    <row r="15" spans="1:21">
      <c r="A15" s="833">
        <v>1.2</v>
      </c>
      <c r="B15" s="444" t="s">
        <v>656</v>
      </c>
      <c r="C15" s="650">
        <v>4742307.1788999997</v>
      </c>
      <c r="D15" s="640">
        <v>1455393.6961000001</v>
      </c>
      <c r="E15" s="640"/>
      <c r="F15" s="640"/>
      <c r="G15" s="640">
        <v>770764.43130000005</v>
      </c>
      <c r="H15" s="640"/>
      <c r="I15" s="640">
        <v>15000</v>
      </c>
      <c r="J15" s="640">
        <v>14539.08</v>
      </c>
      <c r="K15" s="640"/>
      <c r="L15" s="640">
        <v>2516149.0515000001</v>
      </c>
      <c r="M15" s="640">
        <v>62788.301700000004</v>
      </c>
      <c r="N15" s="640">
        <v>94330.09</v>
      </c>
      <c r="O15" s="640">
        <v>32734.376499999998</v>
      </c>
      <c r="P15" s="640"/>
      <c r="Q15" s="640">
        <v>342777.9032</v>
      </c>
      <c r="R15" s="640"/>
      <c r="S15" s="640"/>
      <c r="T15" s="640"/>
      <c r="U15" s="434"/>
    </row>
    <row r="16" spans="1:21">
      <c r="A16" s="834">
        <v>1.3</v>
      </c>
      <c r="B16" s="444" t="s">
        <v>704</v>
      </c>
      <c r="C16" s="651"/>
      <c r="D16" s="651"/>
      <c r="E16" s="651"/>
      <c r="F16" s="651"/>
      <c r="G16" s="651"/>
      <c r="H16" s="651"/>
      <c r="I16" s="651"/>
      <c r="J16" s="651"/>
      <c r="K16" s="651"/>
      <c r="L16" s="651"/>
      <c r="M16" s="651"/>
      <c r="N16" s="651"/>
      <c r="O16" s="651"/>
      <c r="P16" s="651"/>
      <c r="Q16" s="651"/>
      <c r="R16" s="651"/>
      <c r="S16" s="651"/>
      <c r="T16" s="651"/>
      <c r="U16" s="434"/>
    </row>
    <row r="17" spans="1:21">
      <c r="A17" s="835" t="s">
        <v>657</v>
      </c>
      <c r="B17" s="445" t="s">
        <v>658</v>
      </c>
      <c r="C17" s="652">
        <v>87642976.023599997</v>
      </c>
      <c r="D17" s="641">
        <v>71901719.318000004</v>
      </c>
      <c r="E17" s="641"/>
      <c r="F17" s="641"/>
      <c r="G17" s="641">
        <v>7707644.2434999999</v>
      </c>
      <c r="H17" s="641"/>
      <c r="I17" s="641">
        <v>150000</v>
      </c>
      <c r="J17" s="641">
        <v>145390.76999999999</v>
      </c>
      <c r="K17" s="641"/>
      <c r="L17" s="641">
        <v>8033612.4621000001</v>
      </c>
      <c r="M17" s="641">
        <v>209294.35370000001</v>
      </c>
      <c r="N17" s="641">
        <v>314433.65000000002</v>
      </c>
      <c r="O17" s="641">
        <v>104131.5699</v>
      </c>
      <c r="P17" s="641"/>
      <c r="Q17" s="641">
        <v>854247.67130000005</v>
      </c>
      <c r="R17" s="641"/>
      <c r="S17" s="641"/>
      <c r="T17" s="641"/>
      <c r="U17" s="434"/>
    </row>
    <row r="18" spans="1:21">
      <c r="A18" s="835" t="s">
        <v>659</v>
      </c>
      <c r="B18" s="446" t="s">
        <v>660</v>
      </c>
      <c r="C18" s="653">
        <v>82642976.023599997</v>
      </c>
      <c r="D18" s="641">
        <v>66901719.318000004</v>
      </c>
      <c r="E18" s="641"/>
      <c r="F18" s="641"/>
      <c r="G18" s="641">
        <v>7707644.2434999999</v>
      </c>
      <c r="H18" s="641"/>
      <c r="I18" s="641">
        <v>150000</v>
      </c>
      <c r="J18" s="641">
        <v>145390.76999999999</v>
      </c>
      <c r="K18" s="641"/>
      <c r="L18" s="641">
        <v>8033612.4621000001</v>
      </c>
      <c r="M18" s="641">
        <v>209294.35370000001</v>
      </c>
      <c r="N18" s="641">
        <v>314433.65000000002</v>
      </c>
      <c r="O18" s="641">
        <v>104131.5699</v>
      </c>
      <c r="P18" s="641"/>
      <c r="Q18" s="641">
        <v>854247.67130000005</v>
      </c>
      <c r="R18" s="641"/>
      <c r="S18" s="641"/>
      <c r="T18" s="641"/>
      <c r="U18" s="434"/>
    </row>
    <row r="19" spans="1:21">
      <c r="A19" s="835" t="s">
        <v>661</v>
      </c>
      <c r="B19" s="447" t="s">
        <v>662</v>
      </c>
      <c r="C19" s="654">
        <v>128013766.976</v>
      </c>
      <c r="D19" s="641">
        <v>88256784.484400004</v>
      </c>
      <c r="E19" s="641"/>
      <c r="F19" s="641"/>
      <c r="G19" s="641">
        <v>3565317.9298999999</v>
      </c>
      <c r="H19" s="641"/>
      <c r="I19" s="641">
        <v>90985.588600000003</v>
      </c>
      <c r="J19" s="641">
        <v>88189.764899999995</v>
      </c>
      <c r="K19" s="641"/>
      <c r="L19" s="641">
        <v>29385648.413699999</v>
      </c>
      <c r="M19" s="641">
        <v>844949.70589999994</v>
      </c>
      <c r="N19" s="641">
        <v>731069.64569999999</v>
      </c>
      <c r="O19" s="641">
        <v>141046.4301</v>
      </c>
      <c r="P19" s="641"/>
      <c r="Q19" s="641">
        <v>833276.33640000003</v>
      </c>
      <c r="R19" s="641"/>
      <c r="S19" s="641"/>
      <c r="T19" s="641"/>
      <c r="U19" s="434"/>
    </row>
    <row r="20" spans="1:21">
      <c r="A20" s="835" t="s">
        <v>663</v>
      </c>
      <c r="B20" s="446" t="s">
        <v>660</v>
      </c>
      <c r="C20" s="653">
        <v>126956526.976</v>
      </c>
      <c r="D20" s="641">
        <v>87199544.484400004</v>
      </c>
      <c r="E20" s="641"/>
      <c r="F20" s="641"/>
      <c r="G20" s="641">
        <v>3565317.9298999999</v>
      </c>
      <c r="H20" s="641"/>
      <c r="I20" s="641">
        <v>90985.588600000003</v>
      </c>
      <c r="J20" s="641">
        <v>88189.764899999995</v>
      </c>
      <c r="K20" s="641"/>
      <c r="L20" s="641">
        <v>29385648.413699999</v>
      </c>
      <c r="M20" s="641">
        <v>844949.70589999994</v>
      </c>
      <c r="N20" s="641">
        <v>731069.64569999999</v>
      </c>
      <c r="O20" s="641">
        <v>141046.4301</v>
      </c>
      <c r="P20" s="641"/>
      <c r="Q20" s="641">
        <v>833276.33640000003</v>
      </c>
      <c r="R20" s="641"/>
      <c r="S20" s="641"/>
      <c r="T20" s="641"/>
      <c r="U20" s="434"/>
    </row>
    <row r="21" spans="1:21">
      <c r="A21" s="836">
        <v>1.4</v>
      </c>
      <c r="B21" s="448" t="s">
        <v>664</v>
      </c>
      <c r="C21" s="655"/>
      <c r="D21" s="641"/>
      <c r="E21" s="641"/>
      <c r="F21" s="641"/>
      <c r="G21" s="641"/>
      <c r="H21" s="641"/>
      <c r="I21" s="641"/>
      <c r="J21" s="641"/>
      <c r="K21" s="641"/>
      <c r="L21" s="641"/>
      <c r="M21" s="641"/>
      <c r="N21" s="641"/>
      <c r="O21" s="641"/>
      <c r="P21" s="641"/>
      <c r="Q21" s="641"/>
      <c r="R21" s="641"/>
      <c r="S21" s="641"/>
      <c r="T21" s="641"/>
      <c r="U21" s="434"/>
    </row>
    <row r="22" spans="1:21">
      <c r="A22" s="836">
        <v>1.5</v>
      </c>
      <c r="B22" s="448" t="s">
        <v>665</v>
      </c>
      <c r="C22" s="655">
        <v>5000000</v>
      </c>
      <c r="D22" s="641">
        <v>5000000</v>
      </c>
      <c r="E22" s="641"/>
      <c r="F22" s="641"/>
      <c r="G22" s="641"/>
      <c r="H22" s="641"/>
      <c r="I22" s="641"/>
      <c r="J22" s="641"/>
      <c r="K22" s="641"/>
      <c r="L22" s="641"/>
      <c r="M22" s="641"/>
      <c r="N22" s="641"/>
      <c r="O22" s="641"/>
      <c r="P22" s="641"/>
      <c r="Q22" s="641"/>
      <c r="R22" s="641"/>
      <c r="S22" s="641"/>
      <c r="T22" s="641"/>
      <c r="U22" s="43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C16" sqref="C16"/>
    </sheetView>
  </sheetViews>
  <sheetFormatPr defaultColWidth="9.140625" defaultRowHeight="12.75"/>
  <cols>
    <col min="1" max="1" width="11.85546875" style="431" bestFit="1" customWidth="1"/>
    <col min="2" max="2" width="93.85546875" style="431" customWidth="1"/>
    <col min="3" max="3" width="14.5703125" style="431" customWidth="1"/>
    <col min="4" max="4" width="12" style="431" bestFit="1" customWidth="1"/>
    <col min="5" max="5" width="11.42578125" style="431" customWidth="1"/>
    <col min="6" max="7" width="11.42578125" style="474" customWidth="1"/>
    <col min="8" max="9" width="11.42578125" style="431" customWidth="1"/>
    <col min="10" max="14" width="11.42578125" style="474" customWidth="1"/>
    <col min="15" max="15" width="18.85546875" style="431" bestFit="1" customWidth="1"/>
    <col min="16" max="16384" width="9.140625" style="431"/>
  </cols>
  <sheetData>
    <row r="1" spans="1:15" ht="13.5">
      <c r="A1" s="708" t="s">
        <v>31</v>
      </c>
      <c r="B1" s="689" t="str">
        <f>'Info '!C2</f>
        <v>JSC Ziraat Bank Georgia</v>
      </c>
      <c r="F1" s="431"/>
      <c r="G1" s="431"/>
      <c r="J1" s="431"/>
      <c r="K1" s="431"/>
      <c r="L1" s="431"/>
      <c r="M1" s="431"/>
      <c r="N1" s="431"/>
    </row>
    <row r="2" spans="1:15" ht="13.5">
      <c r="A2" s="708" t="s">
        <v>32</v>
      </c>
      <c r="B2" s="712">
        <f>'1. key ratios '!B2</f>
        <v>44926</v>
      </c>
      <c r="F2" s="431"/>
      <c r="G2" s="431"/>
      <c r="J2" s="431"/>
      <c r="K2" s="431"/>
      <c r="L2" s="431"/>
      <c r="M2" s="431"/>
      <c r="N2" s="431"/>
    </row>
    <row r="3" spans="1:15">
      <c r="A3" s="715" t="s">
        <v>666</v>
      </c>
      <c r="B3" s="716"/>
      <c r="F3" s="431"/>
      <c r="G3" s="431"/>
      <c r="J3" s="431"/>
      <c r="K3" s="431"/>
      <c r="L3" s="431"/>
      <c r="M3" s="431"/>
      <c r="N3" s="431"/>
    </row>
    <row r="4" spans="1:15">
      <c r="F4" s="431"/>
      <c r="G4" s="431"/>
      <c r="J4" s="431"/>
      <c r="K4" s="431"/>
      <c r="L4" s="431"/>
      <c r="M4" s="431"/>
      <c r="N4" s="431"/>
    </row>
    <row r="5" spans="1:15" ht="46.5" customHeight="1">
      <c r="A5" s="771" t="s">
        <v>692</v>
      </c>
      <c r="B5" s="772"/>
      <c r="C5" s="816" t="s">
        <v>667</v>
      </c>
      <c r="D5" s="817"/>
      <c r="E5" s="817"/>
      <c r="F5" s="817"/>
      <c r="G5" s="817"/>
      <c r="H5" s="818"/>
      <c r="I5" s="816" t="s">
        <v>668</v>
      </c>
      <c r="J5" s="819"/>
      <c r="K5" s="819"/>
      <c r="L5" s="819"/>
      <c r="M5" s="819"/>
      <c r="N5" s="820"/>
      <c r="O5" s="821" t="s">
        <v>669</v>
      </c>
    </row>
    <row r="6" spans="1:15" ht="75" customHeight="1">
      <c r="A6" s="775"/>
      <c r="B6" s="776"/>
      <c r="C6" s="449"/>
      <c r="D6" s="450" t="s">
        <v>670</v>
      </c>
      <c r="E6" s="450" t="s">
        <v>671</v>
      </c>
      <c r="F6" s="450" t="s">
        <v>672</v>
      </c>
      <c r="G6" s="450" t="s">
        <v>673</v>
      </c>
      <c r="H6" s="450" t="s">
        <v>674</v>
      </c>
      <c r="I6" s="455"/>
      <c r="J6" s="450" t="s">
        <v>670</v>
      </c>
      <c r="K6" s="450" t="s">
        <v>671</v>
      </c>
      <c r="L6" s="450" t="s">
        <v>672</v>
      </c>
      <c r="M6" s="450" t="s">
        <v>673</v>
      </c>
      <c r="N6" s="450" t="s">
        <v>674</v>
      </c>
      <c r="O6" s="822"/>
    </row>
    <row r="7" spans="1:15">
      <c r="A7" s="428">
        <v>1</v>
      </c>
      <c r="B7" s="432" t="s">
        <v>695</v>
      </c>
      <c r="C7" s="656">
        <v>2691973.5616000001</v>
      </c>
      <c r="D7" s="640">
        <v>2655969.4616</v>
      </c>
      <c r="E7" s="640"/>
      <c r="F7" s="657">
        <v>36004.1</v>
      </c>
      <c r="G7" s="657"/>
      <c r="H7" s="640"/>
      <c r="I7" s="640">
        <v>63920.634099999996</v>
      </c>
      <c r="J7" s="657">
        <v>53119.4041</v>
      </c>
      <c r="K7" s="657"/>
      <c r="L7" s="657">
        <v>10801.23</v>
      </c>
      <c r="M7" s="657"/>
      <c r="N7" s="657"/>
      <c r="O7" s="658"/>
    </row>
    <row r="8" spans="1:15">
      <c r="A8" s="428">
        <v>2</v>
      </c>
      <c r="B8" s="432" t="s">
        <v>565</v>
      </c>
      <c r="C8" s="656">
        <v>1028653.9729000001</v>
      </c>
      <c r="D8" s="640">
        <v>1028653.9729000001</v>
      </c>
      <c r="E8" s="640"/>
      <c r="F8" s="657"/>
      <c r="G8" s="657"/>
      <c r="H8" s="640"/>
      <c r="I8" s="640">
        <v>20573.1175</v>
      </c>
      <c r="J8" s="657">
        <v>20573.1175</v>
      </c>
      <c r="K8" s="657"/>
      <c r="L8" s="657"/>
      <c r="M8" s="657"/>
      <c r="N8" s="657"/>
      <c r="O8" s="658"/>
    </row>
    <row r="9" spans="1:15">
      <c r="A9" s="428">
        <v>3</v>
      </c>
      <c r="B9" s="432" t="s">
        <v>566</v>
      </c>
      <c r="C9" s="656">
        <v>0</v>
      </c>
      <c r="D9" s="640"/>
      <c r="E9" s="640"/>
      <c r="F9" s="659"/>
      <c r="G9" s="659"/>
      <c r="H9" s="640"/>
      <c r="I9" s="640">
        <v>0</v>
      </c>
      <c r="J9" s="659"/>
      <c r="K9" s="659"/>
      <c r="L9" s="659"/>
      <c r="M9" s="659"/>
      <c r="N9" s="659"/>
      <c r="O9" s="658"/>
    </row>
    <row r="10" spans="1:15">
      <c r="A10" s="428">
        <v>4</v>
      </c>
      <c r="B10" s="432" t="s">
        <v>696</v>
      </c>
      <c r="C10" s="656">
        <v>6663838.0055</v>
      </c>
      <c r="D10" s="640">
        <v>6663838.0055</v>
      </c>
      <c r="E10" s="640"/>
      <c r="F10" s="659"/>
      <c r="G10" s="659"/>
      <c r="H10" s="640"/>
      <c r="I10" s="640">
        <v>133276.7444</v>
      </c>
      <c r="J10" s="659">
        <v>133276.7444</v>
      </c>
      <c r="K10" s="659"/>
      <c r="L10" s="659"/>
      <c r="M10" s="659"/>
      <c r="N10" s="659"/>
      <c r="O10" s="658"/>
    </row>
    <row r="11" spans="1:15">
      <c r="A11" s="428">
        <v>5</v>
      </c>
      <c r="B11" s="432" t="s">
        <v>567</v>
      </c>
      <c r="C11" s="656">
        <v>3364872.5803</v>
      </c>
      <c r="D11" s="640">
        <v>1566366.42</v>
      </c>
      <c r="E11" s="640">
        <v>1220424.96</v>
      </c>
      <c r="F11" s="659">
        <v>578081.20030000003</v>
      </c>
      <c r="G11" s="659"/>
      <c r="H11" s="640"/>
      <c r="I11" s="640">
        <v>326794.18740000005</v>
      </c>
      <c r="J11" s="659">
        <v>31327.33</v>
      </c>
      <c r="K11" s="659">
        <v>122042.5</v>
      </c>
      <c r="L11" s="659">
        <v>173424.35740000001</v>
      </c>
      <c r="M11" s="659"/>
      <c r="N11" s="659"/>
      <c r="O11" s="658"/>
    </row>
    <row r="12" spans="1:15">
      <c r="A12" s="428">
        <v>6</v>
      </c>
      <c r="B12" s="432" t="s">
        <v>568</v>
      </c>
      <c r="C12" s="656">
        <v>7282633.2108000005</v>
      </c>
      <c r="D12" s="640">
        <v>7064008.9868000001</v>
      </c>
      <c r="E12" s="640"/>
      <c r="F12" s="659"/>
      <c r="G12" s="659">
        <v>218624.22399999999</v>
      </c>
      <c r="H12" s="640"/>
      <c r="I12" s="640">
        <v>250592.32149999999</v>
      </c>
      <c r="J12" s="659">
        <v>141280.15549999999</v>
      </c>
      <c r="K12" s="659"/>
      <c r="L12" s="659"/>
      <c r="M12" s="659">
        <v>109312.166</v>
      </c>
      <c r="N12" s="659"/>
      <c r="O12" s="658"/>
    </row>
    <row r="13" spans="1:15">
      <c r="A13" s="428">
        <v>7</v>
      </c>
      <c r="B13" s="432" t="s">
        <v>569</v>
      </c>
      <c r="C13" s="656">
        <v>8698508.8375000004</v>
      </c>
      <c r="D13" s="640">
        <v>8698508.8375000004</v>
      </c>
      <c r="E13" s="640"/>
      <c r="F13" s="659"/>
      <c r="G13" s="659"/>
      <c r="H13" s="640"/>
      <c r="I13" s="640">
        <v>173970.21109999999</v>
      </c>
      <c r="J13" s="659">
        <v>173970.21109999999</v>
      </c>
      <c r="K13" s="659"/>
      <c r="L13" s="659"/>
      <c r="M13" s="659"/>
      <c r="N13" s="659"/>
      <c r="O13" s="658"/>
    </row>
    <row r="14" spans="1:15">
      <c r="A14" s="428">
        <v>8</v>
      </c>
      <c r="B14" s="432" t="s">
        <v>570</v>
      </c>
      <c r="C14" s="656">
        <v>4155261.8615000006</v>
      </c>
      <c r="D14" s="640">
        <v>1319481.5503</v>
      </c>
      <c r="E14" s="640">
        <v>2308499.12</v>
      </c>
      <c r="F14" s="659">
        <v>527281.1912</v>
      </c>
      <c r="G14" s="659"/>
      <c r="H14" s="640"/>
      <c r="I14" s="640">
        <v>415423.93640000001</v>
      </c>
      <c r="J14" s="659">
        <v>26389.6469</v>
      </c>
      <c r="K14" s="659">
        <v>230849.92000000001</v>
      </c>
      <c r="L14" s="659">
        <v>158184.3695</v>
      </c>
      <c r="M14" s="659"/>
      <c r="N14" s="659"/>
      <c r="O14" s="658"/>
    </row>
    <row r="15" spans="1:15">
      <c r="A15" s="428">
        <v>9</v>
      </c>
      <c r="B15" s="432" t="s">
        <v>571</v>
      </c>
      <c r="C15" s="656">
        <v>2073997.8551</v>
      </c>
      <c r="D15" s="640">
        <v>2073997.8551</v>
      </c>
      <c r="E15" s="640"/>
      <c r="F15" s="659"/>
      <c r="G15" s="659"/>
      <c r="H15" s="640"/>
      <c r="I15" s="640">
        <v>41479.951300000001</v>
      </c>
      <c r="J15" s="659">
        <v>41479.951300000001</v>
      </c>
      <c r="K15" s="659"/>
      <c r="L15" s="659"/>
      <c r="M15" s="659"/>
      <c r="N15" s="659"/>
      <c r="O15" s="658"/>
    </row>
    <row r="16" spans="1:15">
      <c r="A16" s="428">
        <v>10</v>
      </c>
      <c r="B16" s="432" t="s">
        <v>572</v>
      </c>
      <c r="C16" s="656">
        <v>896665.36320000002</v>
      </c>
      <c r="D16" s="640">
        <v>806331.47770000005</v>
      </c>
      <c r="E16" s="640"/>
      <c r="F16" s="659"/>
      <c r="G16" s="659">
        <v>90333.885500000004</v>
      </c>
      <c r="H16" s="640"/>
      <c r="I16" s="640">
        <v>61293.594400000002</v>
      </c>
      <c r="J16" s="659">
        <v>16126.638199999999</v>
      </c>
      <c r="K16" s="659"/>
      <c r="L16" s="659"/>
      <c r="M16" s="659">
        <v>45166.956200000001</v>
      </c>
      <c r="N16" s="659"/>
      <c r="O16" s="658"/>
    </row>
    <row r="17" spans="1:15">
      <c r="A17" s="428">
        <v>11</v>
      </c>
      <c r="B17" s="432" t="s">
        <v>573</v>
      </c>
      <c r="C17" s="656">
        <v>10150684.0481</v>
      </c>
      <c r="D17" s="640">
        <v>10150684.0481</v>
      </c>
      <c r="E17" s="640"/>
      <c r="F17" s="659"/>
      <c r="G17" s="659"/>
      <c r="H17" s="640"/>
      <c r="I17" s="640">
        <v>203013.67920000001</v>
      </c>
      <c r="J17" s="659">
        <v>203013.67920000001</v>
      </c>
      <c r="K17" s="659"/>
      <c r="L17" s="659"/>
      <c r="M17" s="659"/>
      <c r="N17" s="659"/>
      <c r="O17" s="658"/>
    </row>
    <row r="18" spans="1:15">
      <c r="A18" s="428">
        <v>12</v>
      </c>
      <c r="B18" s="432" t="s">
        <v>574</v>
      </c>
      <c r="C18" s="656">
        <v>26800420.700499997</v>
      </c>
      <c r="D18" s="640">
        <v>21245882.963399999</v>
      </c>
      <c r="E18" s="640">
        <v>4102163.5435000001</v>
      </c>
      <c r="F18" s="659">
        <v>1452374.1936000001</v>
      </c>
      <c r="G18" s="659"/>
      <c r="H18" s="640"/>
      <c r="I18" s="640">
        <v>1270846.3491</v>
      </c>
      <c r="J18" s="659">
        <v>424917.73959999997</v>
      </c>
      <c r="K18" s="659">
        <v>410216.35129999998</v>
      </c>
      <c r="L18" s="659">
        <v>435712.25819999998</v>
      </c>
      <c r="M18" s="659"/>
      <c r="N18" s="659"/>
      <c r="O18" s="658"/>
    </row>
    <row r="19" spans="1:15">
      <c r="A19" s="428">
        <v>13</v>
      </c>
      <c r="B19" s="432" t="s">
        <v>575</v>
      </c>
      <c r="C19" s="656">
        <v>8507122.1918000001</v>
      </c>
      <c r="D19" s="640">
        <v>8507122.1918000001</v>
      </c>
      <c r="E19" s="640"/>
      <c r="F19" s="659"/>
      <c r="G19" s="659"/>
      <c r="H19" s="640"/>
      <c r="I19" s="640">
        <v>170142.47630000001</v>
      </c>
      <c r="J19" s="659">
        <v>170142.47630000001</v>
      </c>
      <c r="K19" s="659"/>
      <c r="L19" s="659"/>
      <c r="M19" s="659"/>
      <c r="N19" s="659"/>
      <c r="O19" s="658"/>
    </row>
    <row r="20" spans="1:15">
      <c r="A20" s="428">
        <v>14</v>
      </c>
      <c r="B20" s="432" t="s">
        <v>576</v>
      </c>
      <c r="C20" s="656">
        <v>4723042.5868999995</v>
      </c>
      <c r="D20" s="640">
        <v>268742.70689999999</v>
      </c>
      <c r="E20" s="640"/>
      <c r="F20" s="659">
        <v>4454299.88</v>
      </c>
      <c r="G20" s="659"/>
      <c r="H20" s="640"/>
      <c r="I20" s="640">
        <v>1341664.831</v>
      </c>
      <c r="J20" s="659">
        <v>5374.8710000000001</v>
      </c>
      <c r="K20" s="659"/>
      <c r="L20" s="659">
        <v>1336289.96</v>
      </c>
      <c r="M20" s="659"/>
      <c r="N20" s="659"/>
      <c r="O20" s="658"/>
    </row>
    <row r="21" spans="1:15">
      <c r="A21" s="428">
        <v>15</v>
      </c>
      <c r="B21" s="432" t="s">
        <v>577</v>
      </c>
      <c r="C21" s="656">
        <v>26377.13</v>
      </c>
      <c r="D21" s="640">
        <v>4353.07</v>
      </c>
      <c r="E21" s="640"/>
      <c r="F21" s="659">
        <v>22024.06</v>
      </c>
      <c r="G21" s="659"/>
      <c r="H21" s="640"/>
      <c r="I21" s="640">
        <v>6694.2800000000007</v>
      </c>
      <c r="J21" s="659">
        <v>87.06</v>
      </c>
      <c r="K21" s="659"/>
      <c r="L21" s="659">
        <v>6607.22</v>
      </c>
      <c r="M21" s="659"/>
      <c r="N21" s="659"/>
      <c r="O21" s="658"/>
    </row>
    <row r="22" spans="1:15">
      <c r="A22" s="428">
        <v>16</v>
      </c>
      <c r="B22" s="432" t="s">
        <v>578</v>
      </c>
      <c r="C22" s="656">
        <v>0</v>
      </c>
      <c r="D22" s="640"/>
      <c r="E22" s="640"/>
      <c r="F22" s="659"/>
      <c r="G22" s="659"/>
      <c r="H22" s="640"/>
      <c r="I22" s="640">
        <v>0</v>
      </c>
      <c r="J22" s="659"/>
      <c r="K22" s="659"/>
      <c r="L22" s="659"/>
      <c r="M22" s="659"/>
      <c r="N22" s="659"/>
      <c r="O22" s="658"/>
    </row>
    <row r="23" spans="1:15">
      <c r="A23" s="428">
        <v>17</v>
      </c>
      <c r="B23" s="432" t="s">
        <v>699</v>
      </c>
      <c r="C23" s="656">
        <v>2048022.3628</v>
      </c>
      <c r="D23" s="640">
        <v>2048022.3628</v>
      </c>
      <c r="E23" s="640"/>
      <c r="F23" s="659"/>
      <c r="G23" s="659"/>
      <c r="H23" s="640"/>
      <c r="I23" s="640">
        <v>40960.426299999999</v>
      </c>
      <c r="J23" s="659">
        <v>40960.426299999999</v>
      </c>
      <c r="K23" s="659"/>
      <c r="L23" s="659"/>
      <c r="M23" s="659"/>
      <c r="N23" s="659"/>
      <c r="O23" s="658"/>
    </row>
    <row r="24" spans="1:15">
      <c r="A24" s="428">
        <v>18</v>
      </c>
      <c r="B24" s="432" t="s">
        <v>579</v>
      </c>
      <c r="C24" s="656">
        <v>15364.98</v>
      </c>
      <c r="D24" s="640">
        <v>15364.98</v>
      </c>
      <c r="E24" s="640"/>
      <c r="F24" s="659"/>
      <c r="G24" s="659"/>
      <c r="H24" s="640"/>
      <c r="I24" s="640">
        <v>307.3</v>
      </c>
      <c r="J24" s="659">
        <v>307.3</v>
      </c>
      <c r="K24" s="659"/>
      <c r="L24" s="659"/>
      <c r="M24" s="659"/>
      <c r="N24" s="659"/>
      <c r="O24" s="658"/>
    </row>
    <row r="25" spans="1:15">
      <c r="A25" s="428">
        <v>19</v>
      </c>
      <c r="B25" s="432" t="s">
        <v>580</v>
      </c>
      <c r="C25" s="656">
        <v>0</v>
      </c>
      <c r="D25" s="640"/>
      <c r="E25" s="640"/>
      <c r="F25" s="659"/>
      <c r="G25" s="659"/>
      <c r="H25" s="640"/>
      <c r="I25" s="640">
        <v>0</v>
      </c>
      <c r="J25" s="659"/>
      <c r="K25" s="659"/>
      <c r="L25" s="659"/>
      <c r="M25" s="659"/>
      <c r="N25" s="659"/>
      <c r="O25" s="658"/>
    </row>
    <row r="26" spans="1:15">
      <c r="A26" s="428">
        <v>20</v>
      </c>
      <c r="B26" s="432" t="s">
        <v>698</v>
      </c>
      <c r="C26" s="656">
        <v>89154.600600000005</v>
      </c>
      <c r="D26" s="640">
        <v>89154.600600000005</v>
      </c>
      <c r="E26" s="640"/>
      <c r="F26" s="659"/>
      <c r="G26" s="659"/>
      <c r="H26" s="640"/>
      <c r="I26" s="640">
        <v>1783.0994000000001</v>
      </c>
      <c r="J26" s="659">
        <v>1783.0994000000001</v>
      </c>
      <c r="K26" s="659"/>
      <c r="L26" s="659"/>
      <c r="M26" s="659"/>
      <c r="N26" s="659"/>
      <c r="O26" s="658"/>
    </row>
    <row r="27" spans="1:15">
      <c r="A27" s="428">
        <v>21</v>
      </c>
      <c r="B27" s="432" t="s">
        <v>581</v>
      </c>
      <c r="C27" s="656">
        <v>10352.846600000001</v>
      </c>
      <c r="D27" s="640">
        <v>2878.3865999999998</v>
      </c>
      <c r="E27" s="640"/>
      <c r="F27" s="659"/>
      <c r="G27" s="659">
        <v>7474.46</v>
      </c>
      <c r="H27" s="640"/>
      <c r="I27" s="640">
        <v>3794.8096</v>
      </c>
      <c r="J27" s="659">
        <v>57.579599999999999</v>
      </c>
      <c r="K27" s="659"/>
      <c r="L27" s="659"/>
      <c r="M27" s="659">
        <v>3737.23</v>
      </c>
      <c r="N27" s="659"/>
      <c r="O27" s="658"/>
    </row>
    <row r="28" spans="1:15">
      <c r="A28" s="428">
        <v>22</v>
      </c>
      <c r="B28" s="432" t="s">
        <v>582</v>
      </c>
      <c r="C28" s="656">
        <v>0</v>
      </c>
      <c r="D28" s="640"/>
      <c r="E28" s="640"/>
      <c r="F28" s="659"/>
      <c r="G28" s="659"/>
      <c r="H28" s="640"/>
      <c r="I28" s="640">
        <v>0</v>
      </c>
      <c r="J28" s="659"/>
      <c r="K28" s="659"/>
      <c r="L28" s="659"/>
      <c r="M28" s="659"/>
      <c r="N28" s="659"/>
      <c r="O28" s="658"/>
    </row>
    <row r="29" spans="1:15">
      <c r="A29" s="428">
        <v>23</v>
      </c>
      <c r="B29" s="432" t="s">
        <v>583</v>
      </c>
      <c r="C29" s="656">
        <v>7639612.4389000004</v>
      </c>
      <c r="D29" s="640">
        <v>7424314.4111000001</v>
      </c>
      <c r="E29" s="640">
        <v>21180.82</v>
      </c>
      <c r="F29" s="659">
        <v>192069.1778</v>
      </c>
      <c r="G29" s="659"/>
      <c r="H29" s="640">
        <v>2048.0300000000002</v>
      </c>
      <c r="I29" s="640">
        <v>210273.18369999999</v>
      </c>
      <c r="J29" s="659">
        <v>148486.30350000001</v>
      </c>
      <c r="K29" s="659">
        <v>2118.08</v>
      </c>
      <c r="L29" s="659">
        <v>57620.770199999999</v>
      </c>
      <c r="M29" s="659"/>
      <c r="N29" s="659">
        <v>2048.0300000000002</v>
      </c>
      <c r="O29" s="658"/>
    </row>
    <row r="30" spans="1:15">
      <c r="A30" s="428">
        <v>24</v>
      </c>
      <c r="B30" s="432" t="s">
        <v>697</v>
      </c>
      <c r="C30" s="656">
        <v>10065.36</v>
      </c>
      <c r="D30" s="640">
        <v>10065.36</v>
      </c>
      <c r="E30" s="640"/>
      <c r="F30" s="659"/>
      <c r="G30" s="659"/>
      <c r="H30" s="640"/>
      <c r="I30" s="640">
        <v>201.31</v>
      </c>
      <c r="J30" s="659">
        <v>201.31</v>
      </c>
      <c r="K30" s="659"/>
      <c r="L30" s="659"/>
      <c r="M30" s="659"/>
      <c r="N30" s="659"/>
      <c r="O30" s="658"/>
    </row>
    <row r="31" spans="1:15">
      <c r="A31" s="428">
        <v>25</v>
      </c>
      <c r="B31" s="432" t="s">
        <v>584</v>
      </c>
      <c r="C31" s="656">
        <v>1822124.5928000002</v>
      </c>
      <c r="D31" s="640">
        <v>1311702.7031</v>
      </c>
      <c r="E31" s="640">
        <v>55375.8</v>
      </c>
      <c r="F31" s="659">
        <v>241152.6624</v>
      </c>
      <c r="G31" s="659">
        <v>213893.42730000001</v>
      </c>
      <c r="H31" s="640"/>
      <c r="I31" s="640">
        <v>211064.1893</v>
      </c>
      <c r="J31" s="659">
        <v>26234.0753</v>
      </c>
      <c r="K31" s="659">
        <v>5537.58</v>
      </c>
      <c r="L31" s="659">
        <v>72345.806800000006</v>
      </c>
      <c r="M31" s="659">
        <v>106946.72719999999</v>
      </c>
      <c r="N31" s="659"/>
      <c r="O31" s="658"/>
    </row>
    <row r="32" spans="1:15">
      <c r="A32" s="428">
        <v>26</v>
      </c>
      <c r="B32" s="432" t="s">
        <v>694</v>
      </c>
      <c r="C32" s="660">
        <v>0</v>
      </c>
      <c r="D32" s="658"/>
      <c r="E32" s="658"/>
      <c r="F32" s="661"/>
      <c r="G32" s="661"/>
      <c r="H32" s="658"/>
      <c r="I32" s="658">
        <v>0</v>
      </c>
      <c r="J32" s="661"/>
      <c r="K32" s="661"/>
      <c r="L32" s="661"/>
      <c r="M32" s="661"/>
      <c r="N32" s="661"/>
      <c r="O32" s="658"/>
    </row>
    <row r="33" spans="1:15">
      <c r="A33" s="428">
        <v>27</v>
      </c>
      <c r="B33" s="451" t="s">
        <v>109</v>
      </c>
      <c r="C33" s="662">
        <v>98698749.087399989</v>
      </c>
      <c r="D33" s="662">
        <v>82955444.351799995</v>
      </c>
      <c r="E33" s="662">
        <v>7707644.2435000008</v>
      </c>
      <c r="F33" s="662">
        <v>7503286.4652999993</v>
      </c>
      <c r="G33" s="662">
        <v>530325.99680000008</v>
      </c>
      <c r="H33" s="662">
        <v>2048.0300000000002</v>
      </c>
      <c r="I33" s="662">
        <v>4948070.6320000002</v>
      </c>
      <c r="J33" s="662">
        <v>1659109.1192000001</v>
      </c>
      <c r="K33" s="662">
        <v>770764.43129999994</v>
      </c>
      <c r="L33" s="662">
        <v>2250985.9720999999</v>
      </c>
      <c r="M33" s="662">
        <v>265163.07939999999</v>
      </c>
      <c r="N33" s="662">
        <v>2048.0300000000002</v>
      </c>
      <c r="O33" s="658">
        <v>0</v>
      </c>
    </row>
    <row r="34" spans="1:15">
      <c r="A34" s="434"/>
      <c r="B34" s="434"/>
      <c r="C34" s="434"/>
      <c r="D34" s="434"/>
      <c r="E34" s="434"/>
      <c r="H34" s="434"/>
      <c r="I34" s="434"/>
      <c r="O34" s="434"/>
    </row>
    <row r="35" spans="1:15">
      <c r="A35" s="434"/>
      <c r="B35" s="465"/>
      <c r="C35" s="465"/>
      <c r="D35" s="434"/>
      <c r="E35" s="434"/>
      <c r="H35" s="434"/>
      <c r="I35" s="434"/>
      <c r="O35" s="434"/>
    </row>
    <row r="36" spans="1:15">
      <c r="A36" s="434"/>
      <c r="B36" s="434"/>
      <c r="C36" s="434"/>
      <c r="D36" s="434"/>
      <c r="E36" s="434"/>
      <c r="H36" s="434"/>
      <c r="I36" s="434"/>
      <c r="O36" s="434"/>
    </row>
    <row r="37" spans="1:15">
      <c r="A37" s="434"/>
      <c r="B37" s="434"/>
      <c r="C37" s="434"/>
      <c r="D37" s="434"/>
      <c r="E37" s="434"/>
      <c r="H37" s="434"/>
      <c r="I37" s="434"/>
      <c r="O37" s="434"/>
    </row>
    <row r="38" spans="1:15">
      <c r="A38" s="434"/>
      <c r="B38" s="434"/>
      <c r="C38" s="434"/>
      <c r="D38" s="434"/>
      <c r="E38" s="434"/>
      <c r="H38" s="434"/>
      <c r="I38" s="434"/>
      <c r="O38" s="434"/>
    </row>
    <row r="39" spans="1:15">
      <c r="A39" s="434"/>
      <c r="B39" s="434"/>
      <c r="C39" s="434"/>
      <c r="D39" s="434"/>
      <c r="E39" s="434"/>
      <c r="H39" s="434"/>
      <c r="I39" s="434"/>
      <c r="O39" s="434"/>
    </row>
    <row r="40" spans="1:15">
      <c r="A40" s="434"/>
      <c r="B40" s="434"/>
      <c r="C40" s="434"/>
      <c r="D40" s="434"/>
      <c r="E40" s="434"/>
      <c r="H40" s="434"/>
      <c r="I40" s="434"/>
      <c r="O40" s="434"/>
    </row>
    <row r="41" spans="1:15">
      <c r="A41" s="466"/>
      <c r="B41" s="466"/>
      <c r="C41" s="466"/>
      <c r="D41" s="434"/>
      <c r="E41" s="434"/>
      <c r="H41" s="434"/>
      <c r="I41" s="434"/>
      <c r="O41" s="434"/>
    </row>
    <row r="42" spans="1:15">
      <c r="A42" s="466"/>
      <c r="B42" s="466"/>
      <c r="C42" s="466"/>
      <c r="D42" s="434"/>
      <c r="E42" s="434"/>
      <c r="H42" s="434"/>
      <c r="I42" s="434"/>
      <c r="O42" s="434"/>
    </row>
    <row r="43" spans="1:15">
      <c r="A43" s="434"/>
      <c r="B43" s="434"/>
      <c r="C43" s="434"/>
      <c r="D43" s="434"/>
      <c r="E43" s="434"/>
      <c r="H43" s="434"/>
      <c r="I43" s="434"/>
      <c r="O43" s="434"/>
    </row>
    <row r="44" spans="1:15">
      <c r="A44" s="434"/>
      <c r="B44" s="434"/>
      <c r="C44" s="434"/>
      <c r="D44" s="434"/>
      <c r="E44" s="434"/>
      <c r="H44" s="434"/>
      <c r="I44" s="434"/>
      <c r="O44" s="434"/>
    </row>
    <row r="45" spans="1:15">
      <c r="A45" s="434"/>
      <c r="B45" s="434"/>
      <c r="C45" s="434"/>
      <c r="D45" s="434"/>
      <c r="E45" s="434"/>
      <c r="H45" s="434"/>
      <c r="I45" s="434"/>
      <c r="O45" s="434"/>
    </row>
    <row r="46" spans="1:15">
      <c r="A46" s="434"/>
      <c r="B46" s="434"/>
      <c r="C46" s="434"/>
      <c r="D46" s="434"/>
      <c r="E46" s="434"/>
      <c r="H46" s="434"/>
      <c r="I46" s="434"/>
      <c r="O46" s="43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B18" sqref="B18"/>
    </sheetView>
  </sheetViews>
  <sheetFormatPr defaultColWidth="8.7109375" defaultRowHeight="12"/>
  <cols>
    <col min="1" max="1" width="11.85546875" style="475" bestFit="1" customWidth="1"/>
    <col min="2" max="2" width="65.140625" style="475" customWidth="1"/>
    <col min="3" max="3" width="17.140625" style="475" bestFit="1" customWidth="1"/>
    <col min="4" max="4" width="22.42578125" style="475" bestFit="1" customWidth="1"/>
    <col min="5" max="5" width="20.7109375" style="475" customWidth="1"/>
    <col min="6" max="6" width="20.140625" style="475" bestFit="1" customWidth="1"/>
    <col min="7" max="7" width="20.85546875" style="475" bestFit="1" customWidth="1"/>
    <col min="8" max="8" width="23.42578125" style="475" bestFit="1" customWidth="1"/>
    <col min="9" max="9" width="22.140625" style="475" customWidth="1"/>
    <col min="10" max="10" width="19.140625" style="475" bestFit="1" customWidth="1"/>
    <col min="11" max="11" width="17.85546875" style="475" bestFit="1" customWidth="1"/>
    <col min="12" max="16384" width="8.7109375" style="475"/>
  </cols>
  <sheetData>
    <row r="1" spans="1:11" s="431" customFormat="1" ht="13.5">
      <c r="A1" s="422" t="s">
        <v>31</v>
      </c>
      <c r="B1" s="3" t="str">
        <f>'Info '!C2</f>
        <v>JSC Ziraat Bank Georgia</v>
      </c>
    </row>
    <row r="2" spans="1:11" s="431" customFormat="1" ht="13.5">
      <c r="A2" s="423" t="s">
        <v>32</v>
      </c>
      <c r="B2" s="457">
        <f>'1. key ratios '!B2</f>
        <v>44926</v>
      </c>
    </row>
    <row r="3" spans="1:11" s="431" customFormat="1" ht="12.75">
      <c r="A3" s="424" t="s">
        <v>675</v>
      </c>
    </row>
    <row r="4" spans="1:11">
      <c r="C4" s="476" t="s">
        <v>0</v>
      </c>
      <c r="D4" s="476" t="s">
        <v>1</v>
      </c>
      <c r="E4" s="476" t="s">
        <v>2</v>
      </c>
      <c r="F4" s="476" t="s">
        <v>3</v>
      </c>
      <c r="G4" s="476" t="s">
        <v>4</v>
      </c>
      <c r="H4" s="476" t="s">
        <v>5</v>
      </c>
      <c r="I4" s="476" t="s">
        <v>8</v>
      </c>
      <c r="J4" s="476" t="s">
        <v>9</v>
      </c>
      <c r="K4" s="476" t="s">
        <v>10</v>
      </c>
    </row>
    <row r="5" spans="1:11" ht="105" customHeight="1">
      <c r="A5" s="823" t="s">
        <v>676</v>
      </c>
      <c r="B5" s="824"/>
      <c r="C5" s="454" t="s">
        <v>677</v>
      </c>
      <c r="D5" s="454" t="s">
        <v>678</v>
      </c>
      <c r="E5" s="454" t="s">
        <v>679</v>
      </c>
      <c r="F5" s="477" t="s">
        <v>680</v>
      </c>
      <c r="G5" s="454" t="s">
        <v>681</v>
      </c>
      <c r="H5" s="454" t="s">
        <v>682</v>
      </c>
      <c r="I5" s="454" t="s">
        <v>683</v>
      </c>
      <c r="J5" s="454" t="s">
        <v>684</v>
      </c>
      <c r="K5" s="454" t="s">
        <v>685</v>
      </c>
    </row>
    <row r="6" spans="1:11" ht="12.75">
      <c r="A6" s="428">
        <v>1</v>
      </c>
      <c r="B6" s="428" t="s">
        <v>631</v>
      </c>
      <c r="C6" s="640">
        <v>533257.32860000001</v>
      </c>
      <c r="D6" s="640"/>
      <c r="E6" s="640">
        <v>5000000</v>
      </c>
      <c r="F6" s="640"/>
      <c r="G6" s="640">
        <v>82642976.023599997</v>
      </c>
      <c r="H6" s="640"/>
      <c r="I6" s="640"/>
      <c r="J6" s="640">
        <v>8959854.2791000009</v>
      </c>
      <c r="K6" s="640">
        <v>1562661.4561000001</v>
      </c>
    </row>
    <row r="7" spans="1:11" ht="12.75">
      <c r="A7" s="428">
        <v>2</v>
      </c>
      <c r="B7" s="428" t="s">
        <v>686</v>
      </c>
      <c r="C7" s="640"/>
      <c r="D7" s="640"/>
      <c r="E7" s="640"/>
      <c r="F7" s="640"/>
      <c r="G7" s="640"/>
      <c r="H7" s="640"/>
      <c r="I7" s="640"/>
      <c r="J7" s="640"/>
      <c r="K7" s="640"/>
    </row>
    <row r="8" spans="1:11" ht="12.75">
      <c r="A8" s="428">
        <v>3</v>
      </c>
      <c r="B8" s="428" t="s">
        <v>639</v>
      </c>
      <c r="C8" s="640">
        <v>1540797.68</v>
      </c>
      <c r="D8" s="640"/>
      <c r="E8" s="640">
        <v>23454879.548700001</v>
      </c>
      <c r="F8" s="640"/>
      <c r="G8" s="640">
        <v>13774639.588199999</v>
      </c>
      <c r="H8" s="640"/>
      <c r="I8" s="640"/>
      <c r="J8" s="640">
        <v>1126570.1268</v>
      </c>
      <c r="K8" s="640">
        <v>254200.55600000001</v>
      </c>
    </row>
    <row r="9" spans="1:11" ht="12.75">
      <c r="A9" s="428">
        <v>4</v>
      </c>
      <c r="B9" s="452" t="s">
        <v>687</v>
      </c>
      <c r="C9" s="640"/>
      <c r="D9" s="640"/>
      <c r="E9" s="640"/>
      <c r="F9" s="640"/>
      <c r="G9" s="640">
        <v>8033612.4621000001</v>
      </c>
      <c r="H9" s="640"/>
      <c r="I9" s="640"/>
      <c r="J9" s="640">
        <v>2048.0300000000002</v>
      </c>
      <c r="K9" s="640"/>
    </row>
    <row r="10" spans="1:11" ht="12.75">
      <c r="A10" s="428">
        <v>5</v>
      </c>
      <c r="B10" s="452" t="s">
        <v>688</v>
      </c>
      <c r="C10" s="640"/>
      <c r="D10" s="640"/>
      <c r="E10" s="640"/>
      <c r="F10" s="640"/>
      <c r="G10" s="640"/>
      <c r="H10" s="640"/>
      <c r="I10" s="640"/>
      <c r="J10" s="640"/>
      <c r="K10" s="640"/>
    </row>
    <row r="11" spans="1:11" ht="12.75">
      <c r="A11" s="428">
        <v>6</v>
      </c>
      <c r="B11" s="452" t="s">
        <v>689</v>
      </c>
      <c r="C11" s="640"/>
      <c r="D11" s="640"/>
      <c r="E11" s="640"/>
      <c r="F11" s="640"/>
      <c r="G11" s="640"/>
      <c r="H11" s="640"/>
      <c r="I11" s="640"/>
      <c r="J11" s="640"/>
      <c r="K11" s="640"/>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I32" sqref="I32"/>
    </sheetView>
  </sheetViews>
  <sheetFormatPr defaultRowHeight="15"/>
  <cols>
    <col min="1" max="1" width="10" bestFit="1" customWidth="1"/>
    <col min="2" max="2" width="71.5703125" customWidth="1"/>
    <col min="3" max="3" width="12" style="828" bestFit="1" customWidth="1"/>
    <col min="4" max="8" width="9.85546875" style="828" customWidth="1"/>
    <col min="9" max="9" width="10.7109375" bestFit="1" customWidth="1"/>
    <col min="10" max="14" width="11.85546875" customWidth="1"/>
    <col min="15" max="15" width="12.5703125" bestFit="1" customWidth="1"/>
    <col min="16" max="19" width="20" style="828" customWidth="1"/>
  </cols>
  <sheetData>
    <row r="1" spans="1:19">
      <c r="A1" s="663" t="s">
        <v>31</v>
      </c>
      <c r="B1" s="605" t="str">
        <f>'Info '!C2</f>
        <v>JSC Ziraat Bank Georgia</v>
      </c>
    </row>
    <row r="2" spans="1:19">
      <c r="A2" s="663" t="s">
        <v>32</v>
      </c>
      <c r="B2" s="620">
        <f>'1. key ratios '!B2</f>
        <v>44926</v>
      </c>
    </row>
    <row r="3" spans="1:19">
      <c r="A3" s="424" t="s">
        <v>715</v>
      </c>
      <c r="B3" s="431"/>
    </row>
    <row r="4" spans="1:19">
      <c r="A4" s="424"/>
      <c r="B4" s="431"/>
    </row>
    <row r="5" spans="1:19">
      <c r="A5" s="846" t="s">
        <v>716</v>
      </c>
      <c r="B5" s="846"/>
      <c r="C5" s="825" t="s">
        <v>735</v>
      </c>
      <c r="D5" s="825"/>
      <c r="E5" s="825"/>
      <c r="F5" s="825"/>
      <c r="G5" s="825"/>
      <c r="H5" s="825"/>
      <c r="I5" s="825" t="s">
        <v>737</v>
      </c>
      <c r="J5" s="825"/>
      <c r="K5" s="825"/>
      <c r="L5" s="825"/>
      <c r="M5" s="825"/>
      <c r="N5" s="826"/>
      <c r="O5" s="827" t="s">
        <v>717</v>
      </c>
      <c r="P5" s="827" t="s">
        <v>731</v>
      </c>
      <c r="Q5" s="827" t="s">
        <v>732</v>
      </c>
      <c r="R5" s="827" t="s">
        <v>736</v>
      </c>
      <c r="S5" s="827" t="s">
        <v>733</v>
      </c>
    </row>
    <row r="6" spans="1:19" ht="24" customHeight="1">
      <c r="A6" s="846"/>
      <c r="B6" s="846"/>
      <c r="C6" s="847"/>
      <c r="D6" s="717" t="s">
        <v>670</v>
      </c>
      <c r="E6" s="717" t="s">
        <v>671</v>
      </c>
      <c r="F6" s="717" t="s">
        <v>672</v>
      </c>
      <c r="G6" s="717" t="s">
        <v>673</v>
      </c>
      <c r="H6" s="717" t="s">
        <v>674</v>
      </c>
      <c r="I6" s="848"/>
      <c r="J6" s="717" t="s">
        <v>670</v>
      </c>
      <c r="K6" s="717" t="s">
        <v>671</v>
      </c>
      <c r="L6" s="717" t="s">
        <v>672</v>
      </c>
      <c r="M6" s="717" t="s">
        <v>673</v>
      </c>
      <c r="N6" s="485" t="s">
        <v>674</v>
      </c>
      <c r="O6" s="827"/>
      <c r="P6" s="827"/>
      <c r="Q6" s="827"/>
      <c r="R6" s="827"/>
      <c r="S6" s="827"/>
    </row>
    <row r="7" spans="1:19">
      <c r="A7" s="478">
        <v>1</v>
      </c>
      <c r="B7" s="480" t="s">
        <v>725</v>
      </c>
      <c r="C7" s="841">
        <v>0</v>
      </c>
      <c r="D7" s="841"/>
      <c r="E7" s="841"/>
      <c r="F7" s="841"/>
      <c r="G7" s="841"/>
      <c r="H7" s="841"/>
      <c r="I7" s="607">
        <v>0</v>
      </c>
      <c r="J7" s="607"/>
      <c r="K7" s="607"/>
      <c r="L7" s="607"/>
      <c r="M7" s="607"/>
      <c r="N7" s="607"/>
      <c r="O7" s="608"/>
      <c r="P7" s="829"/>
      <c r="Q7" s="829"/>
      <c r="R7" s="829"/>
      <c r="S7" s="830"/>
    </row>
    <row r="8" spans="1:19">
      <c r="A8" s="478">
        <v>2</v>
      </c>
      <c r="B8" s="481" t="s">
        <v>724</v>
      </c>
      <c r="C8" s="841">
        <v>3710915.1484999997</v>
      </c>
      <c r="D8" s="841">
        <v>3628459.0285</v>
      </c>
      <c r="E8" s="841"/>
      <c r="F8" s="841">
        <v>80408.09</v>
      </c>
      <c r="G8" s="841"/>
      <c r="H8" s="841">
        <v>2048.0300000000002</v>
      </c>
      <c r="I8" s="607">
        <v>98739.722999999998</v>
      </c>
      <c r="J8" s="607">
        <v>72569.263000000006</v>
      </c>
      <c r="K8" s="607"/>
      <c r="L8" s="607">
        <v>24122.43</v>
      </c>
      <c r="M8" s="607"/>
      <c r="N8" s="607">
        <v>2048.0300000000002</v>
      </c>
      <c r="O8" s="608">
        <v>123</v>
      </c>
      <c r="P8" s="829">
        <v>9.5402299999999995E-2</v>
      </c>
      <c r="Q8" s="829">
        <v>0.1164927</v>
      </c>
      <c r="R8" s="829">
        <v>0.10936360000000001</v>
      </c>
      <c r="S8" s="830">
        <v>42.740207300000002</v>
      </c>
    </row>
    <row r="9" spans="1:19">
      <c r="A9" s="478">
        <v>3</v>
      </c>
      <c r="B9" s="481" t="s">
        <v>723</v>
      </c>
      <c r="C9" s="841">
        <v>0</v>
      </c>
      <c r="D9" s="841"/>
      <c r="E9" s="841"/>
      <c r="F9" s="841"/>
      <c r="G9" s="841"/>
      <c r="H9" s="841"/>
      <c r="I9" s="607">
        <v>0</v>
      </c>
      <c r="J9" s="607"/>
      <c r="K9" s="607"/>
      <c r="L9" s="607"/>
      <c r="M9" s="607"/>
      <c r="N9" s="607"/>
      <c r="O9" s="608"/>
      <c r="P9" s="829"/>
      <c r="Q9" s="829"/>
      <c r="R9" s="829"/>
      <c r="S9" s="830"/>
    </row>
    <row r="10" spans="1:19">
      <c r="A10" s="478">
        <v>4</v>
      </c>
      <c r="B10" s="481" t="s">
        <v>722</v>
      </c>
      <c r="C10" s="841">
        <v>0</v>
      </c>
      <c r="D10" s="841"/>
      <c r="E10" s="841"/>
      <c r="F10" s="841"/>
      <c r="G10" s="841"/>
      <c r="H10" s="841"/>
      <c r="I10" s="607">
        <v>0</v>
      </c>
      <c r="J10" s="607"/>
      <c r="K10" s="607"/>
      <c r="L10" s="607"/>
      <c r="M10" s="607"/>
      <c r="N10" s="607"/>
      <c r="O10" s="608"/>
      <c r="P10" s="829"/>
      <c r="Q10" s="829"/>
      <c r="R10" s="829"/>
      <c r="S10" s="830"/>
    </row>
    <row r="11" spans="1:19">
      <c r="A11" s="478">
        <v>5</v>
      </c>
      <c r="B11" s="481" t="s">
        <v>721</v>
      </c>
      <c r="C11" s="841">
        <v>0</v>
      </c>
      <c r="D11" s="841"/>
      <c r="E11" s="841"/>
      <c r="F11" s="841"/>
      <c r="G11" s="841"/>
      <c r="H11" s="841"/>
      <c r="I11" s="607">
        <v>0</v>
      </c>
      <c r="J11" s="607"/>
      <c r="K11" s="607"/>
      <c r="L11" s="607"/>
      <c r="M11" s="607"/>
      <c r="N11" s="607"/>
      <c r="O11" s="608"/>
      <c r="P11" s="829"/>
      <c r="Q11" s="829"/>
      <c r="R11" s="829"/>
      <c r="S11" s="830"/>
    </row>
    <row r="12" spans="1:19">
      <c r="A12" s="478">
        <v>6</v>
      </c>
      <c r="B12" s="481" t="s">
        <v>720</v>
      </c>
      <c r="C12" s="841">
        <v>0</v>
      </c>
      <c r="D12" s="841"/>
      <c r="E12" s="841"/>
      <c r="F12" s="841"/>
      <c r="G12" s="841"/>
      <c r="H12" s="841"/>
      <c r="I12" s="607">
        <v>0</v>
      </c>
      <c r="J12" s="607"/>
      <c r="K12" s="607"/>
      <c r="L12" s="607"/>
      <c r="M12" s="607"/>
      <c r="N12" s="607"/>
      <c r="O12" s="608"/>
      <c r="P12" s="829"/>
      <c r="Q12" s="829"/>
      <c r="R12" s="829"/>
      <c r="S12" s="830"/>
    </row>
    <row r="13" spans="1:19">
      <c r="A13" s="478">
        <v>7</v>
      </c>
      <c r="B13" s="481" t="s">
        <v>719</v>
      </c>
      <c r="C13" s="841">
        <v>6126339.3535000002</v>
      </c>
      <c r="D13" s="841">
        <v>5069956.6917000003</v>
      </c>
      <c r="E13" s="841">
        <v>110466.2607</v>
      </c>
      <c r="F13" s="841">
        <v>732022.97380000004</v>
      </c>
      <c r="G13" s="841">
        <v>213893.42730000001</v>
      </c>
      <c r="H13" s="841">
        <v>0</v>
      </c>
      <c r="I13" s="607">
        <v>438999.44630000001</v>
      </c>
      <c r="J13" s="607">
        <v>101399.1879</v>
      </c>
      <c r="K13" s="607">
        <v>11046.616</v>
      </c>
      <c r="L13" s="607">
        <v>219606.91519999999</v>
      </c>
      <c r="M13" s="607">
        <v>106946.72719999999</v>
      </c>
      <c r="N13" s="607">
        <v>0</v>
      </c>
      <c r="O13" s="608">
        <v>62</v>
      </c>
      <c r="P13" s="829">
        <v>0.1218027</v>
      </c>
      <c r="Q13" s="829">
        <v>0.1403845</v>
      </c>
      <c r="R13" s="829">
        <v>0.102033</v>
      </c>
      <c r="S13" s="830">
        <v>77.367380400000002</v>
      </c>
    </row>
    <row r="14" spans="1:19">
      <c r="A14" s="486">
        <v>7.1</v>
      </c>
      <c r="B14" s="482" t="s">
        <v>728</v>
      </c>
      <c r="C14" s="841">
        <v>5421863.0005999999</v>
      </c>
      <c r="D14" s="841">
        <v>4579373.7660999997</v>
      </c>
      <c r="E14" s="841">
        <v>110466.2607</v>
      </c>
      <c r="F14" s="841">
        <v>732022.97380000004</v>
      </c>
      <c r="G14" s="841"/>
      <c r="H14" s="841"/>
      <c r="I14" s="607">
        <v>322241.0796</v>
      </c>
      <c r="J14" s="607">
        <v>91587.5484</v>
      </c>
      <c r="K14" s="607">
        <v>11046.616</v>
      </c>
      <c r="L14" s="607">
        <v>219606.91519999999</v>
      </c>
      <c r="M14" s="607"/>
      <c r="N14" s="607"/>
      <c r="O14" s="608">
        <v>57</v>
      </c>
      <c r="P14" s="829">
        <v>0.1181579</v>
      </c>
      <c r="Q14" s="829">
        <v>0.13619529999999999</v>
      </c>
      <c r="R14" s="829">
        <v>0.10362010000000001</v>
      </c>
      <c r="S14" s="830">
        <v>75.950686500000003</v>
      </c>
    </row>
    <row r="15" spans="1:19">
      <c r="A15" s="486">
        <v>7.2</v>
      </c>
      <c r="B15" s="482" t="s">
        <v>730</v>
      </c>
      <c r="C15" s="841">
        <v>475217.94559999998</v>
      </c>
      <c r="D15" s="841">
        <v>475217.94559999998</v>
      </c>
      <c r="E15" s="841"/>
      <c r="F15" s="841"/>
      <c r="G15" s="841"/>
      <c r="H15" s="841"/>
      <c r="I15" s="607">
        <v>9504.3395</v>
      </c>
      <c r="J15" s="607">
        <v>9504.3395</v>
      </c>
      <c r="K15" s="607"/>
      <c r="L15" s="607"/>
      <c r="M15" s="607"/>
      <c r="N15" s="607"/>
      <c r="O15" s="608">
        <v>3</v>
      </c>
      <c r="P15" s="829">
        <v>0.14000000000000001</v>
      </c>
      <c r="Q15" s="829">
        <v>0.1613</v>
      </c>
      <c r="R15" s="829">
        <v>8.9695700000000003E-2</v>
      </c>
      <c r="S15" s="830">
        <v>101.27189730000001</v>
      </c>
    </row>
    <row r="16" spans="1:19">
      <c r="A16" s="486">
        <v>7.3</v>
      </c>
      <c r="B16" s="482" t="s">
        <v>727</v>
      </c>
      <c r="C16" s="841">
        <v>229258.40730000002</v>
      </c>
      <c r="D16" s="841">
        <v>15364.98</v>
      </c>
      <c r="E16" s="841"/>
      <c r="F16" s="841"/>
      <c r="G16" s="841">
        <v>213893.42730000001</v>
      </c>
      <c r="H16" s="841"/>
      <c r="I16" s="607">
        <v>107254.0272</v>
      </c>
      <c r="J16" s="607">
        <v>307.3</v>
      </c>
      <c r="K16" s="607"/>
      <c r="L16" s="607"/>
      <c r="M16" s="607">
        <v>106946.72719999999</v>
      </c>
      <c r="N16" s="607"/>
      <c r="O16" s="608">
        <v>2</v>
      </c>
      <c r="P16" s="829">
        <v>0.14399999999999999</v>
      </c>
      <c r="Q16" s="829">
        <v>0.1676</v>
      </c>
      <c r="R16" s="829">
        <v>9.0072299999999994E-2</v>
      </c>
      <c r="S16" s="830">
        <v>61.321140800000002</v>
      </c>
    </row>
    <row r="17" spans="1:19">
      <c r="A17" s="478">
        <v>8</v>
      </c>
      <c r="B17" s="481" t="s">
        <v>726</v>
      </c>
      <c r="C17" s="841">
        <v>0</v>
      </c>
      <c r="D17" s="841"/>
      <c r="E17" s="841"/>
      <c r="F17" s="841"/>
      <c r="G17" s="841"/>
      <c r="H17" s="841"/>
      <c r="I17" s="607">
        <v>0</v>
      </c>
      <c r="J17" s="607"/>
      <c r="K17" s="607"/>
      <c r="L17" s="607"/>
      <c r="M17" s="607"/>
      <c r="N17" s="607"/>
      <c r="O17" s="608"/>
      <c r="P17" s="829"/>
      <c r="Q17" s="829"/>
      <c r="R17" s="829"/>
      <c r="S17" s="830"/>
    </row>
    <row r="18" spans="1:19">
      <c r="A18" s="479">
        <v>9</v>
      </c>
      <c r="B18" s="483" t="s">
        <v>718</v>
      </c>
      <c r="C18" s="842">
        <v>0</v>
      </c>
      <c r="D18" s="842"/>
      <c r="E18" s="842"/>
      <c r="F18" s="842"/>
      <c r="G18" s="842"/>
      <c r="H18" s="842"/>
      <c r="I18" s="609">
        <v>0</v>
      </c>
      <c r="J18" s="609"/>
      <c r="K18" s="609"/>
      <c r="L18" s="609"/>
      <c r="M18" s="609"/>
      <c r="N18" s="609"/>
      <c r="O18" s="610"/>
      <c r="P18" s="831"/>
      <c r="Q18" s="831"/>
      <c r="R18" s="831"/>
      <c r="S18" s="832"/>
    </row>
    <row r="19" spans="1:19" s="839" customFormat="1">
      <c r="A19" s="837">
        <v>10</v>
      </c>
      <c r="B19" s="484" t="s">
        <v>729</v>
      </c>
      <c r="C19" s="843">
        <v>9837254.5019999985</v>
      </c>
      <c r="D19" s="843">
        <v>8698415.7202000003</v>
      </c>
      <c r="E19" s="843">
        <v>110466.2607</v>
      </c>
      <c r="F19" s="843">
        <v>812431.0638</v>
      </c>
      <c r="G19" s="843">
        <v>213893.42730000001</v>
      </c>
      <c r="H19" s="843">
        <v>2048.0300000000002</v>
      </c>
      <c r="I19" s="840">
        <v>537739.16929999995</v>
      </c>
      <c r="J19" s="840">
        <v>173968.4509</v>
      </c>
      <c r="K19" s="840">
        <v>11046.616</v>
      </c>
      <c r="L19" s="840">
        <v>243729.34519999998</v>
      </c>
      <c r="M19" s="840">
        <v>106946.72719999999</v>
      </c>
      <c r="N19" s="840">
        <v>2048.0300000000002</v>
      </c>
      <c r="O19" s="838">
        <v>185</v>
      </c>
      <c r="P19" s="844">
        <v>0.1087272</v>
      </c>
      <c r="Q19" s="844">
        <v>0.12879090000000001</v>
      </c>
      <c r="R19" s="844">
        <v>0.1047983</v>
      </c>
      <c r="S19" s="845">
        <v>64.304945000000004</v>
      </c>
    </row>
    <row r="20" spans="1:19" ht="25.5">
      <c r="A20" s="486">
        <v>10.1</v>
      </c>
      <c r="B20" s="482" t="s">
        <v>734</v>
      </c>
      <c r="C20" s="841"/>
      <c r="D20" s="841"/>
      <c r="E20" s="841"/>
      <c r="F20" s="841"/>
      <c r="G20" s="841"/>
      <c r="H20" s="841"/>
      <c r="I20" s="607"/>
      <c r="J20" s="607"/>
      <c r="K20" s="607"/>
      <c r="L20" s="607"/>
      <c r="M20" s="607"/>
      <c r="N20" s="607"/>
      <c r="O20" s="608"/>
      <c r="P20" s="829"/>
      <c r="Q20" s="829"/>
      <c r="R20" s="829"/>
      <c r="S20" s="830"/>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pane xSplit="1" ySplit="5" topLeftCell="B12" activePane="bottomRight" state="frozen"/>
      <selection activeCell="B9" sqref="B9"/>
      <selection pane="topRight" activeCell="B9" sqref="B9"/>
      <selection pane="bottomLeft" activeCell="B9" sqref="B9"/>
      <selection pane="bottomRight" activeCell="C7" sqref="C7:H41"/>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602" t="s">
        <v>31</v>
      </c>
      <c r="B1" s="603" t="str">
        <f>'Info '!C2</f>
        <v>JSC Ziraat Bank Georgia</v>
      </c>
    </row>
    <row r="2" spans="1:8">
      <c r="A2" s="602" t="s">
        <v>32</v>
      </c>
      <c r="B2" s="598">
        <f>'1. key ratios '!B2</f>
        <v>44926</v>
      </c>
    </row>
    <row r="3" spans="1:8">
      <c r="A3" s="2"/>
    </row>
    <row r="4" spans="1:8" ht="15" thickBot="1">
      <c r="A4" s="15" t="s">
        <v>33</v>
      </c>
      <c r="B4" s="16" t="s">
        <v>34</v>
      </c>
      <c r="C4" s="15"/>
      <c r="D4" s="17"/>
      <c r="E4" s="17"/>
      <c r="F4" s="18"/>
      <c r="G4" s="18"/>
      <c r="H4" s="19" t="s">
        <v>74</v>
      </c>
    </row>
    <row r="5" spans="1:8">
      <c r="A5" s="20"/>
      <c r="B5" s="21"/>
      <c r="C5" s="720" t="s">
        <v>69</v>
      </c>
      <c r="D5" s="721"/>
      <c r="E5" s="722"/>
      <c r="F5" s="720" t="s">
        <v>73</v>
      </c>
      <c r="G5" s="721"/>
      <c r="H5" s="723"/>
    </row>
    <row r="6" spans="1:8">
      <c r="A6" s="22" t="s">
        <v>6</v>
      </c>
      <c r="B6" s="23" t="s">
        <v>35</v>
      </c>
      <c r="C6" s="24" t="s">
        <v>70</v>
      </c>
      <c r="D6" s="24" t="s">
        <v>71</v>
      </c>
      <c r="E6" s="24" t="s">
        <v>72</v>
      </c>
      <c r="F6" s="24" t="s">
        <v>70</v>
      </c>
      <c r="G6" s="24" t="s">
        <v>71</v>
      </c>
      <c r="H6" s="25" t="s">
        <v>72</v>
      </c>
    </row>
    <row r="7" spans="1:8" ht="15.75">
      <c r="A7" s="22">
        <v>1</v>
      </c>
      <c r="B7" s="26" t="s">
        <v>36</v>
      </c>
      <c r="C7" s="505">
        <v>2011542.08</v>
      </c>
      <c r="D7" s="505">
        <v>4515498.8705000002</v>
      </c>
      <c r="E7" s="506">
        <v>6527040.9505000003</v>
      </c>
      <c r="F7" s="507">
        <v>1712328.63</v>
      </c>
      <c r="G7" s="508">
        <v>5042685.71</v>
      </c>
      <c r="H7" s="509">
        <v>6755014.3399999999</v>
      </c>
    </row>
    <row r="8" spans="1:8" ht="15.75">
      <c r="A8" s="22">
        <v>2</v>
      </c>
      <c r="B8" s="26" t="s">
        <v>37</v>
      </c>
      <c r="C8" s="505">
        <v>19267355.649999999</v>
      </c>
      <c r="D8" s="505">
        <v>25930560.764899999</v>
      </c>
      <c r="E8" s="506">
        <v>45197916.414899997</v>
      </c>
      <c r="F8" s="507">
        <v>6158477.8899999997</v>
      </c>
      <c r="G8" s="508">
        <v>31024699.800099999</v>
      </c>
      <c r="H8" s="509">
        <v>37183177.690099999</v>
      </c>
    </row>
    <row r="9" spans="1:8" ht="15.75">
      <c r="A9" s="22">
        <v>3</v>
      </c>
      <c r="B9" s="26" t="s">
        <v>38</v>
      </c>
      <c r="C9" s="505">
        <v>6026909.2999999998</v>
      </c>
      <c r="D9" s="505">
        <v>34621910.452500001</v>
      </c>
      <c r="E9" s="506">
        <v>40648819.752499998</v>
      </c>
      <c r="F9" s="507">
        <v>2520019.1</v>
      </c>
      <c r="G9" s="508">
        <v>1166957.0581</v>
      </c>
      <c r="H9" s="509">
        <v>3686976.1581000001</v>
      </c>
    </row>
    <row r="10" spans="1:8" ht="15.75">
      <c r="A10" s="22">
        <v>4</v>
      </c>
      <c r="B10" s="26" t="s">
        <v>39</v>
      </c>
      <c r="C10" s="505">
        <v>0</v>
      </c>
      <c r="D10" s="505">
        <v>0</v>
      </c>
      <c r="E10" s="506">
        <v>0</v>
      </c>
      <c r="F10" s="507">
        <v>0</v>
      </c>
      <c r="G10" s="508">
        <v>0</v>
      </c>
      <c r="H10" s="509">
        <v>0</v>
      </c>
    </row>
    <row r="11" spans="1:8" ht="15.75">
      <c r="A11" s="22">
        <v>5</v>
      </c>
      <c r="B11" s="26" t="s">
        <v>40</v>
      </c>
      <c r="C11" s="505">
        <v>1986530.28</v>
      </c>
      <c r="D11" s="505">
        <v>0</v>
      </c>
      <c r="E11" s="506">
        <v>1986530.28</v>
      </c>
      <c r="F11" s="507">
        <v>1952431.4</v>
      </c>
      <c r="G11" s="508">
        <v>0</v>
      </c>
      <c r="H11" s="509">
        <v>1952431.4</v>
      </c>
    </row>
    <row r="12" spans="1:8" ht="15.75">
      <c r="A12" s="22">
        <v>6.1</v>
      </c>
      <c r="B12" s="27" t="s">
        <v>41</v>
      </c>
      <c r="C12" s="505">
        <v>56378003.339999989</v>
      </c>
      <c r="D12" s="505">
        <v>42320745.747399993</v>
      </c>
      <c r="E12" s="506">
        <v>98698749.087399989</v>
      </c>
      <c r="F12" s="507">
        <v>57483429.269999996</v>
      </c>
      <c r="G12" s="508">
        <v>39896114.496100001</v>
      </c>
      <c r="H12" s="509">
        <v>97379543.766099989</v>
      </c>
    </row>
    <row r="13" spans="1:8" ht="15.75">
      <c r="A13" s="22">
        <v>6.2</v>
      </c>
      <c r="B13" s="27" t="s">
        <v>42</v>
      </c>
      <c r="C13" s="505">
        <v>-3434690.72</v>
      </c>
      <c r="D13" s="505">
        <v>-1513379.912</v>
      </c>
      <c r="E13" s="506">
        <v>-4948070.6320000002</v>
      </c>
      <c r="F13" s="507">
        <v>-3397828.61</v>
      </c>
      <c r="G13" s="508">
        <v>-1874215.9872999999</v>
      </c>
      <c r="H13" s="509">
        <v>-5272044.5972999996</v>
      </c>
    </row>
    <row r="14" spans="1:8" ht="15.75">
      <c r="A14" s="22">
        <v>6</v>
      </c>
      <c r="B14" s="26" t="s">
        <v>43</v>
      </c>
      <c r="C14" s="506">
        <v>52943312.61999999</v>
      </c>
      <c r="D14" s="506">
        <v>40807365.835399993</v>
      </c>
      <c r="E14" s="506">
        <v>93750678.45539999</v>
      </c>
      <c r="F14" s="506">
        <v>54085600.659999996</v>
      </c>
      <c r="G14" s="506">
        <v>38021898.5088</v>
      </c>
      <c r="H14" s="509">
        <v>92107499.168799996</v>
      </c>
    </row>
    <row r="15" spans="1:8" ht="15.75">
      <c r="A15" s="22">
        <v>7</v>
      </c>
      <c r="B15" s="26" t="s">
        <v>44</v>
      </c>
      <c r="C15" s="505">
        <v>570762.1</v>
      </c>
      <c r="D15" s="505">
        <v>169506.18669999999</v>
      </c>
      <c r="E15" s="506">
        <v>740268.28669999994</v>
      </c>
      <c r="F15" s="507">
        <v>500100.97</v>
      </c>
      <c r="G15" s="508">
        <v>147487.1244</v>
      </c>
      <c r="H15" s="509">
        <v>647588.09439999994</v>
      </c>
    </row>
    <row r="16" spans="1:8" ht="15.75">
      <c r="A16" s="22">
        <v>8</v>
      </c>
      <c r="B16" s="26" t="s">
        <v>199</v>
      </c>
      <c r="C16" s="505">
        <v>0</v>
      </c>
      <c r="D16" s="505" t="s">
        <v>771</v>
      </c>
      <c r="E16" s="506">
        <v>0</v>
      </c>
      <c r="F16" s="507">
        <v>28500</v>
      </c>
      <c r="G16" s="505" t="s">
        <v>771</v>
      </c>
      <c r="H16" s="509">
        <v>28500</v>
      </c>
    </row>
    <row r="17" spans="1:8" ht="15.75">
      <c r="A17" s="22">
        <v>9</v>
      </c>
      <c r="B17" s="26" t="s">
        <v>45</v>
      </c>
      <c r="C17" s="505">
        <v>0</v>
      </c>
      <c r="D17" s="505">
        <v>0</v>
      </c>
      <c r="E17" s="506">
        <v>0</v>
      </c>
      <c r="F17" s="507">
        <v>0</v>
      </c>
      <c r="G17" s="505">
        <v>0</v>
      </c>
      <c r="H17" s="509">
        <v>0</v>
      </c>
    </row>
    <row r="18" spans="1:8" ht="15.75">
      <c r="A18" s="22">
        <v>10</v>
      </c>
      <c r="B18" s="26" t="s">
        <v>46</v>
      </c>
      <c r="C18" s="505">
        <v>6592376.04</v>
      </c>
      <c r="D18" s="505" t="s">
        <v>771</v>
      </c>
      <c r="E18" s="506">
        <v>6592376.04</v>
      </c>
      <c r="F18" s="507">
        <v>6106732.7999999998</v>
      </c>
      <c r="G18" s="505" t="s">
        <v>771</v>
      </c>
      <c r="H18" s="509">
        <v>6106732.7999999998</v>
      </c>
    </row>
    <row r="19" spans="1:8" ht="15.75">
      <c r="A19" s="22">
        <v>11</v>
      </c>
      <c r="B19" s="26" t="s">
        <v>47</v>
      </c>
      <c r="C19" s="505">
        <v>761487.98</v>
      </c>
      <c r="D19" s="505">
        <v>1326203.5495</v>
      </c>
      <c r="E19" s="506">
        <v>2087691.5294999999</v>
      </c>
      <c r="F19" s="507">
        <v>262434.23</v>
      </c>
      <c r="G19" s="508">
        <v>243274.67480000001</v>
      </c>
      <c r="H19" s="509">
        <v>505708.90480000002</v>
      </c>
    </row>
    <row r="20" spans="1:8" ht="15.75">
      <c r="A20" s="22">
        <v>12</v>
      </c>
      <c r="B20" s="29" t="s">
        <v>48</v>
      </c>
      <c r="C20" s="506">
        <v>90160276.049999997</v>
      </c>
      <c r="D20" s="506">
        <v>107371045.6595</v>
      </c>
      <c r="E20" s="506">
        <v>197531321.70950001</v>
      </c>
      <c r="F20" s="506">
        <v>73326625.679999992</v>
      </c>
      <c r="G20" s="506">
        <v>75647002.876199991</v>
      </c>
      <c r="H20" s="509">
        <v>148973628.55619997</v>
      </c>
    </row>
    <row r="21" spans="1:8" ht="15.75">
      <c r="A21" s="22"/>
      <c r="B21" s="23" t="s">
        <v>49</v>
      </c>
      <c r="C21" s="510"/>
      <c r="D21" s="510"/>
      <c r="E21" s="510"/>
      <c r="F21" s="511"/>
      <c r="G21" s="512"/>
      <c r="H21" s="513"/>
    </row>
    <row r="22" spans="1:8" ht="15.75">
      <c r="A22" s="22">
        <v>13</v>
      </c>
      <c r="B22" s="26" t="s">
        <v>50</v>
      </c>
      <c r="C22" s="505">
        <v>0</v>
      </c>
      <c r="D22" s="505">
        <v>10132500</v>
      </c>
      <c r="E22" s="506">
        <v>10132500</v>
      </c>
      <c r="F22" s="507">
        <v>0</v>
      </c>
      <c r="G22" s="508">
        <v>11616000</v>
      </c>
      <c r="H22" s="509">
        <v>11616000</v>
      </c>
    </row>
    <row r="23" spans="1:8" ht="15.75">
      <c r="A23" s="22">
        <v>14</v>
      </c>
      <c r="B23" s="26" t="s">
        <v>51</v>
      </c>
      <c r="C23" s="505">
        <v>12042280.260000002</v>
      </c>
      <c r="D23" s="505">
        <v>62190114.6272</v>
      </c>
      <c r="E23" s="506">
        <v>74232394.887199998</v>
      </c>
      <c r="F23" s="507">
        <v>9453617.790000001</v>
      </c>
      <c r="G23" s="508">
        <v>38481466.790199995</v>
      </c>
      <c r="H23" s="509">
        <v>47935084.580199994</v>
      </c>
    </row>
    <row r="24" spans="1:8" ht="15.75">
      <c r="A24" s="22">
        <v>15</v>
      </c>
      <c r="B24" s="26" t="s">
        <v>52</v>
      </c>
      <c r="C24" s="505">
        <v>3544091.5</v>
      </c>
      <c r="D24" s="505">
        <v>4185131.4649999999</v>
      </c>
      <c r="E24" s="506">
        <v>7729222.9649999999</v>
      </c>
      <c r="F24" s="507">
        <v>698345.23</v>
      </c>
      <c r="G24" s="508">
        <v>6015277.2916000001</v>
      </c>
      <c r="H24" s="509">
        <v>6713622.5216000006</v>
      </c>
    </row>
    <row r="25" spans="1:8" ht="15.75">
      <c r="A25" s="22">
        <v>16</v>
      </c>
      <c r="B25" s="26" t="s">
        <v>53</v>
      </c>
      <c r="C25" s="505">
        <v>3078124.99</v>
      </c>
      <c r="D25" s="505">
        <v>25465789.8649</v>
      </c>
      <c r="E25" s="506">
        <v>28543914.854900002</v>
      </c>
      <c r="F25" s="507">
        <v>616965</v>
      </c>
      <c r="G25" s="508">
        <v>18629517.577100001</v>
      </c>
      <c r="H25" s="509">
        <v>19246482.577100001</v>
      </c>
    </row>
    <row r="26" spans="1:8" ht="15.75">
      <c r="A26" s="22">
        <v>17</v>
      </c>
      <c r="B26" s="26" t="s">
        <v>54</v>
      </c>
      <c r="C26" s="510">
        <v>0</v>
      </c>
      <c r="D26" s="510">
        <v>0</v>
      </c>
      <c r="E26" s="506">
        <v>0</v>
      </c>
      <c r="F26" s="511">
        <v>0</v>
      </c>
      <c r="G26" s="512">
        <v>0</v>
      </c>
      <c r="H26" s="509">
        <v>0</v>
      </c>
    </row>
    <row r="27" spans="1:8" ht="15.75">
      <c r="A27" s="22">
        <v>18</v>
      </c>
      <c r="B27" s="26" t="s">
        <v>55</v>
      </c>
      <c r="C27" s="505">
        <v>0</v>
      </c>
      <c r="D27" s="505">
        <v>194035.6943</v>
      </c>
      <c r="E27" s="506">
        <v>194035.6943</v>
      </c>
      <c r="F27" s="507">
        <v>43408.07</v>
      </c>
      <c r="G27" s="508">
        <v>3024.1972999999998</v>
      </c>
      <c r="H27" s="509">
        <v>46432.2673</v>
      </c>
    </row>
    <row r="28" spans="1:8" ht="15.75">
      <c r="A28" s="22">
        <v>19</v>
      </c>
      <c r="B28" s="26" t="s">
        <v>56</v>
      </c>
      <c r="C28" s="505">
        <v>76636.209999999992</v>
      </c>
      <c r="D28" s="505">
        <v>158908.47350000002</v>
      </c>
      <c r="E28" s="506">
        <v>235544.68350000001</v>
      </c>
      <c r="F28" s="507">
        <v>37196.11</v>
      </c>
      <c r="G28" s="508">
        <v>101168.2932</v>
      </c>
      <c r="H28" s="509">
        <v>138364.4032</v>
      </c>
    </row>
    <row r="29" spans="1:8" ht="15.75">
      <c r="A29" s="22">
        <v>20</v>
      </c>
      <c r="B29" s="26" t="s">
        <v>57</v>
      </c>
      <c r="C29" s="505">
        <v>3214917.77</v>
      </c>
      <c r="D29" s="505">
        <v>7332683.2659999998</v>
      </c>
      <c r="E29" s="506">
        <v>10547601.036</v>
      </c>
      <c r="F29" s="507">
        <v>1250958.6299999999</v>
      </c>
      <c r="G29" s="508">
        <v>2212780.5932</v>
      </c>
      <c r="H29" s="509">
        <v>3463739.2231999999</v>
      </c>
    </row>
    <row r="30" spans="1:8" ht="15.75">
      <c r="A30" s="22">
        <v>21</v>
      </c>
      <c r="B30" s="26" t="s">
        <v>58</v>
      </c>
      <c r="C30" s="505">
        <v>0</v>
      </c>
      <c r="D30" s="505">
        <v>0</v>
      </c>
      <c r="E30" s="506">
        <v>0</v>
      </c>
      <c r="F30" s="507">
        <v>0</v>
      </c>
      <c r="G30" s="508">
        <v>0</v>
      </c>
      <c r="H30" s="509">
        <v>0</v>
      </c>
    </row>
    <row r="31" spans="1:8" ht="15.75">
      <c r="A31" s="22">
        <v>22</v>
      </c>
      <c r="B31" s="29" t="s">
        <v>59</v>
      </c>
      <c r="C31" s="506">
        <v>21956050.73</v>
      </c>
      <c r="D31" s="506">
        <v>109659163.3909</v>
      </c>
      <c r="E31" s="506">
        <v>131615214.12090001</v>
      </c>
      <c r="F31" s="506">
        <v>12100490.830000002</v>
      </c>
      <c r="G31" s="506">
        <v>77059234.742599994</v>
      </c>
      <c r="H31" s="509">
        <v>89159725.572599992</v>
      </c>
    </row>
    <row r="32" spans="1:8" ht="15.75">
      <c r="A32" s="22"/>
      <c r="B32" s="23" t="s">
        <v>60</v>
      </c>
      <c r="C32" s="510"/>
      <c r="D32" s="510"/>
      <c r="E32" s="505"/>
      <c r="F32" s="511"/>
      <c r="G32" s="512"/>
      <c r="H32" s="513"/>
    </row>
    <row r="33" spans="1:9" ht="15.75">
      <c r="A33" s="22">
        <v>23</v>
      </c>
      <c r="B33" s="26" t="s">
        <v>61</v>
      </c>
      <c r="C33" s="505">
        <v>50000000</v>
      </c>
      <c r="D33" s="510" t="s">
        <v>771</v>
      </c>
      <c r="E33" s="506">
        <v>50000000</v>
      </c>
      <c r="F33" s="507">
        <v>50000000</v>
      </c>
      <c r="G33" s="512" t="s">
        <v>771</v>
      </c>
      <c r="H33" s="509">
        <v>50000000</v>
      </c>
    </row>
    <row r="34" spans="1:9" ht="15.75">
      <c r="A34" s="22">
        <v>24</v>
      </c>
      <c r="B34" s="26" t="s">
        <v>62</v>
      </c>
      <c r="C34" s="505">
        <v>0</v>
      </c>
      <c r="D34" s="510" t="s">
        <v>771</v>
      </c>
      <c r="E34" s="506">
        <v>0</v>
      </c>
      <c r="F34" s="507">
        <v>0</v>
      </c>
      <c r="G34" s="512" t="s">
        <v>771</v>
      </c>
      <c r="H34" s="509">
        <v>0</v>
      </c>
    </row>
    <row r="35" spans="1:9" ht="15.75">
      <c r="A35" s="22">
        <v>25</v>
      </c>
      <c r="B35" s="28" t="s">
        <v>63</v>
      </c>
      <c r="C35" s="505">
        <v>0</v>
      </c>
      <c r="D35" s="510" t="s">
        <v>771</v>
      </c>
      <c r="E35" s="506">
        <v>0</v>
      </c>
      <c r="F35" s="507">
        <v>0</v>
      </c>
      <c r="G35" s="512" t="s">
        <v>771</v>
      </c>
      <c r="H35" s="509">
        <v>0</v>
      </c>
    </row>
    <row r="36" spans="1:9" ht="15.75">
      <c r="A36" s="22">
        <v>26</v>
      </c>
      <c r="B36" s="26" t="s">
        <v>64</v>
      </c>
      <c r="C36" s="505">
        <v>0</v>
      </c>
      <c r="D36" s="510" t="s">
        <v>771</v>
      </c>
      <c r="E36" s="506">
        <v>0</v>
      </c>
      <c r="F36" s="507">
        <v>0</v>
      </c>
      <c r="G36" s="512" t="s">
        <v>771</v>
      </c>
      <c r="H36" s="509">
        <v>0</v>
      </c>
    </row>
    <row r="37" spans="1:9" ht="15.75">
      <c r="A37" s="22">
        <v>27</v>
      </c>
      <c r="B37" s="26" t="s">
        <v>65</v>
      </c>
      <c r="C37" s="505">
        <v>0</v>
      </c>
      <c r="D37" s="510" t="s">
        <v>771</v>
      </c>
      <c r="E37" s="506">
        <v>0</v>
      </c>
      <c r="F37" s="507">
        <v>0</v>
      </c>
      <c r="G37" s="512" t="s">
        <v>771</v>
      </c>
      <c r="H37" s="509">
        <v>0</v>
      </c>
    </row>
    <row r="38" spans="1:9" ht="15.75">
      <c r="A38" s="22">
        <v>28</v>
      </c>
      <c r="B38" s="26" t="s">
        <v>66</v>
      </c>
      <c r="C38" s="505">
        <v>15916107.993199999</v>
      </c>
      <c r="D38" s="510" t="s">
        <v>771</v>
      </c>
      <c r="E38" s="506">
        <v>15916107.993199999</v>
      </c>
      <c r="F38" s="507">
        <v>9813904.2623999976</v>
      </c>
      <c r="G38" s="512" t="s">
        <v>771</v>
      </c>
      <c r="H38" s="509">
        <v>9813904.2623999976</v>
      </c>
    </row>
    <row r="39" spans="1:9" ht="15.75">
      <c r="A39" s="22">
        <v>29</v>
      </c>
      <c r="B39" s="26" t="s">
        <v>67</v>
      </c>
      <c r="C39" s="505">
        <v>0</v>
      </c>
      <c r="D39" s="510" t="s">
        <v>771</v>
      </c>
      <c r="E39" s="506">
        <v>0</v>
      </c>
      <c r="F39" s="507">
        <v>0</v>
      </c>
      <c r="G39" s="512" t="s">
        <v>771</v>
      </c>
      <c r="H39" s="509">
        <v>0</v>
      </c>
    </row>
    <row r="40" spans="1:9" ht="15.75">
      <c r="A40" s="22">
        <v>30</v>
      </c>
      <c r="B40" s="254" t="s">
        <v>266</v>
      </c>
      <c r="C40" s="505">
        <v>65916107.993199997</v>
      </c>
      <c r="D40" s="510" t="s">
        <v>771</v>
      </c>
      <c r="E40" s="506">
        <v>65916107.993199997</v>
      </c>
      <c r="F40" s="507">
        <v>59813904.262400001</v>
      </c>
      <c r="G40" s="512" t="s">
        <v>771</v>
      </c>
      <c r="H40" s="509">
        <v>59813904.262400001</v>
      </c>
    </row>
    <row r="41" spans="1:9" ht="16.5" thickBot="1">
      <c r="A41" s="30">
        <v>31</v>
      </c>
      <c r="B41" s="31" t="s">
        <v>68</v>
      </c>
      <c r="C41" s="514">
        <v>87872158.723199993</v>
      </c>
      <c r="D41" s="514">
        <v>109659163.3909</v>
      </c>
      <c r="E41" s="514">
        <v>197531322.11409998</v>
      </c>
      <c r="F41" s="514">
        <v>71914395.092399999</v>
      </c>
      <c r="G41" s="514">
        <v>77059234.742599994</v>
      </c>
      <c r="H41" s="515">
        <v>148973629.83499998</v>
      </c>
    </row>
    <row r="42" spans="1:9">
      <c r="C42" s="194"/>
      <c r="D42" s="194"/>
      <c r="E42" s="194"/>
      <c r="F42" s="194"/>
      <c r="G42" s="194"/>
      <c r="H42" s="194"/>
    </row>
    <row r="43" spans="1:9">
      <c r="B43" s="32"/>
      <c r="C43" s="194"/>
      <c r="D43" s="194"/>
      <c r="E43" s="194"/>
      <c r="F43" s="194"/>
      <c r="G43" s="194"/>
      <c r="H43" s="194"/>
      <c r="I43" s="194">
        <f t="shared" ref="I43" si="0">I42-I20</f>
        <v>0</v>
      </c>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pane xSplit="1" ySplit="6" topLeftCell="B36" activePane="bottomRight" state="frozen"/>
      <selection activeCell="B9" sqref="B9"/>
      <selection pane="topRight" activeCell="B9" sqref="B9"/>
      <selection pane="bottomLeft" activeCell="B9" sqref="B9"/>
      <selection pane="bottomRight" activeCell="C8" sqref="C8:H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31</v>
      </c>
      <c r="B1" s="3" t="str">
        <f>'Info '!C2</f>
        <v>JSC Ziraat Bank Georgia</v>
      </c>
      <c r="C1" s="3">
        <f>'Info '!D2</f>
        <v>0</v>
      </c>
    </row>
    <row r="2" spans="1:8">
      <c r="A2" s="2" t="s">
        <v>32</v>
      </c>
      <c r="B2" s="3"/>
      <c r="C2" s="388">
        <f>'1. key ratios '!$B$2</f>
        <v>44926</v>
      </c>
      <c r="D2" s="7"/>
      <c r="E2" s="7"/>
      <c r="F2" s="7"/>
      <c r="G2" s="7"/>
      <c r="H2" s="7"/>
    </row>
    <row r="3" spans="1:8">
      <c r="A3" s="2"/>
      <c r="B3" s="3"/>
      <c r="C3" s="6"/>
      <c r="D3" s="7"/>
      <c r="E3" s="7"/>
      <c r="F3" s="7"/>
      <c r="G3" s="7"/>
      <c r="H3" s="7"/>
    </row>
    <row r="4" spans="1:8" ht="13.5" thickBot="1">
      <c r="A4" s="34" t="s">
        <v>195</v>
      </c>
      <c r="B4" s="211" t="s">
        <v>23</v>
      </c>
      <c r="C4" s="15"/>
      <c r="D4" s="17"/>
      <c r="E4" s="17"/>
      <c r="F4" s="18"/>
      <c r="G4" s="18"/>
      <c r="H4" s="35" t="s">
        <v>74</v>
      </c>
    </row>
    <row r="5" spans="1:8">
      <c r="A5" s="36" t="s">
        <v>6</v>
      </c>
      <c r="B5" s="37"/>
      <c r="C5" s="720" t="s">
        <v>69</v>
      </c>
      <c r="D5" s="721"/>
      <c r="E5" s="722"/>
      <c r="F5" s="720" t="s">
        <v>73</v>
      </c>
      <c r="G5" s="721"/>
      <c r="H5" s="723"/>
    </row>
    <row r="6" spans="1:8">
      <c r="A6" s="38" t="s">
        <v>6</v>
      </c>
      <c r="B6" s="39"/>
      <c r="C6" s="40" t="s">
        <v>70</v>
      </c>
      <c r="D6" s="40" t="s">
        <v>71</v>
      </c>
      <c r="E6" s="40" t="s">
        <v>72</v>
      </c>
      <c r="F6" s="40" t="s">
        <v>70</v>
      </c>
      <c r="G6" s="40" t="s">
        <v>71</v>
      </c>
      <c r="H6" s="41" t="s">
        <v>72</v>
      </c>
    </row>
    <row r="7" spans="1:8">
      <c r="A7" s="42"/>
      <c r="B7" s="211" t="s">
        <v>194</v>
      </c>
      <c r="C7" s="43"/>
      <c r="D7" s="43"/>
      <c r="E7" s="43"/>
      <c r="F7" s="43"/>
      <c r="G7" s="43"/>
      <c r="H7" s="44"/>
    </row>
    <row r="8" spans="1:8" ht="15">
      <c r="A8" s="42">
        <v>1</v>
      </c>
      <c r="B8" s="45" t="s">
        <v>193</v>
      </c>
      <c r="C8" s="516">
        <v>1763560.26</v>
      </c>
      <c r="D8" s="516">
        <v>109749.83</v>
      </c>
      <c r="E8" s="506">
        <v>1873310.09</v>
      </c>
      <c r="F8" s="516">
        <v>937452.89</v>
      </c>
      <c r="G8" s="516">
        <v>-32097.03</v>
      </c>
      <c r="H8" s="517">
        <v>905355.86</v>
      </c>
    </row>
    <row r="9" spans="1:8" ht="15">
      <c r="A9" s="42">
        <v>2</v>
      </c>
      <c r="B9" s="45" t="s">
        <v>192</v>
      </c>
      <c r="C9" s="518">
        <v>7580052.169999999</v>
      </c>
      <c r="D9" s="518">
        <v>2511025.6799999997</v>
      </c>
      <c r="E9" s="506">
        <v>10091077.849999998</v>
      </c>
      <c r="F9" s="518">
        <v>5214048.6399999997</v>
      </c>
      <c r="G9" s="518">
        <v>1578143.0299999998</v>
      </c>
      <c r="H9" s="517">
        <v>6792191.6699999999</v>
      </c>
    </row>
    <row r="10" spans="1:8" ht="15">
      <c r="A10" s="42">
        <v>2.1</v>
      </c>
      <c r="B10" s="46" t="s">
        <v>191</v>
      </c>
      <c r="C10" s="516">
        <v>0</v>
      </c>
      <c r="D10" s="516">
        <v>0</v>
      </c>
      <c r="E10" s="506">
        <v>0</v>
      </c>
      <c r="F10" s="516">
        <v>0</v>
      </c>
      <c r="G10" s="516">
        <v>0</v>
      </c>
      <c r="H10" s="517">
        <v>0</v>
      </c>
    </row>
    <row r="11" spans="1:8" ht="15">
      <c r="A11" s="42">
        <v>2.2000000000000002</v>
      </c>
      <c r="B11" s="46" t="s">
        <v>190</v>
      </c>
      <c r="C11" s="516">
        <v>6135230</v>
      </c>
      <c r="D11" s="516">
        <v>1045154.32</v>
      </c>
      <c r="E11" s="506">
        <v>7180384.3200000003</v>
      </c>
      <c r="F11" s="516">
        <v>4093211.97</v>
      </c>
      <c r="G11" s="516">
        <v>488056.92</v>
      </c>
      <c r="H11" s="517">
        <v>4581268.8900000006</v>
      </c>
    </row>
    <row r="12" spans="1:8" ht="15">
      <c r="A12" s="42">
        <v>2.2999999999999998</v>
      </c>
      <c r="B12" s="46" t="s">
        <v>189</v>
      </c>
      <c r="C12" s="516">
        <v>0</v>
      </c>
      <c r="D12" s="516">
        <v>0</v>
      </c>
      <c r="E12" s="506">
        <v>0</v>
      </c>
      <c r="F12" s="516">
        <v>0</v>
      </c>
      <c r="G12" s="516">
        <v>0</v>
      </c>
      <c r="H12" s="517">
        <v>0</v>
      </c>
    </row>
    <row r="13" spans="1:8" ht="15">
      <c r="A13" s="42">
        <v>2.4</v>
      </c>
      <c r="B13" s="46" t="s">
        <v>188</v>
      </c>
      <c r="C13" s="516">
        <v>0</v>
      </c>
      <c r="D13" s="516">
        <v>0</v>
      </c>
      <c r="E13" s="506">
        <v>0</v>
      </c>
      <c r="F13" s="516">
        <v>0</v>
      </c>
      <c r="G13" s="516">
        <v>0</v>
      </c>
      <c r="H13" s="517">
        <v>0</v>
      </c>
    </row>
    <row r="14" spans="1:8" ht="15">
      <c r="A14" s="42">
        <v>2.5</v>
      </c>
      <c r="B14" s="46" t="s">
        <v>187</v>
      </c>
      <c r="C14" s="516">
        <v>239093.81</v>
      </c>
      <c r="D14" s="516">
        <v>670077.46</v>
      </c>
      <c r="E14" s="506">
        <v>909171.27</v>
      </c>
      <c r="F14" s="516">
        <v>265644.76</v>
      </c>
      <c r="G14" s="516">
        <v>267561.25</v>
      </c>
      <c r="H14" s="517">
        <v>533206.01</v>
      </c>
    </row>
    <row r="15" spans="1:8" ht="15">
      <c r="A15" s="42">
        <v>2.6</v>
      </c>
      <c r="B15" s="46" t="s">
        <v>186</v>
      </c>
      <c r="C15" s="516">
        <v>10036.93</v>
      </c>
      <c r="D15" s="516">
        <v>130423.75</v>
      </c>
      <c r="E15" s="506">
        <v>140460.68</v>
      </c>
      <c r="F15" s="516">
        <v>0</v>
      </c>
      <c r="G15" s="516">
        <v>133902.59</v>
      </c>
      <c r="H15" s="517">
        <v>133902.59</v>
      </c>
    </row>
    <row r="16" spans="1:8" ht="15">
      <c r="A16" s="42">
        <v>2.7</v>
      </c>
      <c r="B16" s="46" t="s">
        <v>185</v>
      </c>
      <c r="C16" s="516">
        <v>333416.56</v>
      </c>
      <c r="D16" s="516">
        <v>51879.9</v>
      </c>
      <c r="E16" s="506">
        <v>385296.46</v>
      </c>
      <c r="F16" s="516">
        <v>39280.629999999997</v>
      </c>
      <c r="G16" s="516">
        <v>132197.66</v>
      </c>
      <c r="H16" s="517">
        <v>171478.29</v>
      </c>
    </row>
    <row r="17" spans="1:8" ht="15">
      <c r="A17" s="42">
        <v>2.8</v>
      </c>
      <c r="B17" s="46" t="s">
        <v>184</v>
      </c>
      <c r="C17" s="516">
        <v>770182.06</v>
      </c>
      <c r="D17" s="516">
        <v>464252.92</v>
      </c>
      <c r="E17" s="506">
        <v>1234434.98</v>
      </c>
      <c r="F17" s="516">
        <v>795562.39</v>
      </c>
      <c r="G17" s="516">
        <v>497912.94</v>
      </c>
      <c r="H17" s="517">
        <v>1293475.33</v>
      </c>
    </row>
    <row r="18" spans="1:8" ht="15">
      <c r="A18" s="42">
        <v>2.9</v>
      </c>
      <c r="B18" s="46" t="s">
        <v>183</v>
      </c>
      <c r="C18" s="516">
        <v>92092.81</v>
      </c>
      <c r="D18" s="516">
        <v>149237.32999999999</v>
      </c>
      <c r="E18" s="506">
        <v>241330.13999999998</v>
      </c>
      <c r="F18" s="516">
        <v>20348.89</v>
      </c>
      <c r="G18" s="516">
        <v>58511.67</v>
      </c>
      <c r="H18" s="517">
        <v>78860.56</v>
      </c>
    </row>
    <row r="19" spans="1:8" ht="15">
      <c r="A19" s="42">
        <v>3</v>
      </c>
      <c r="B19" s="45" t="s">
        <v>182</v>
      </c>
      <c r="C19" s="516">
        <v>122613.86</v>
      </c>
      <c r="D19" s="516">
        <v>77892.23</v>
      </c>
      <c r="E19" s="506">
        <v>200506.09</v>
      </c>
      <c r="F19" s="516">
        <v>45639.41</v>
      </c>
      <c r="G19" s="516">
        <v>101213.11</v>
      </c>
      <c r="H19" s="517">
        <v>146852.52000000002</v>
      </c>
    </row>
    <row r="20" spans="1:8" ht="15">
      <c r="A20" s="42">
        <v>4</v>
      </c>
      <c r="B20" s="45" t="s">
        <v>181</v>
      </c>
      <c r="C20" s="516">
        <v>109797.62</v>
      </c>
      <c r="D20" s="516">
        <v>0</v>
      </c>
      <c r="E20" s="506">
        <v>109797.62</v>
      </c>
      <c r="F20" s="516">
        <v>830210.8</v>
      </c>
      <c r="G20" s="516">
        <v>0</v>
      </c>
      <c r="H20" s="517">
        <v>830210.8</v>
      </c>
    </row>
    <row r="21" spans="1:8" ht="15">
      <c r="A21" s="42">
        <v>5</v>
      </c>
      <c r="B21" s="45" t="s">
        <v>180</v>
      </c>
      <c r="C21" s="516">
        <v>147029.74</v>
      </c>
      <c r="D21" s="516">
        <v>210064.04</v>
      </c>
      <c r="E21" s="506">
        <v>357093.78</v>
      </c>
      <c r="F21" s="516">
        <v>190636.87</v>
      </c>
      <c r="G21" s="516">
        <v>276887.37</v>
      </c>
      <c r="H21" s="517">
        <v>467524.24</v>
      </c>
    </row>
    <row r="22" spans="1:8" ht="15">
      <c r="A22" s="42">
        <v>6</v>
      </c>
      <c r="B22" s="47" t="s">
        <v>179</v>
      </c>
      <c r="C22" s="518">
        <v>9723053.6499999985</v>
      </c>
      <c r="D22" s="518">
        <v>2908731.78</v>
      </c>
      <c r="E22" s="506">
        <v>12631785.429999998</v>
      </c>
      <c r="F22" s="518">
        <v>7217988.6099999994</v>
      </c>
      <c r="G22" s="518">
        <v>1924146.4799999997</v>
      </c>
      <c r="H22" s="517">
        <v>9142135.0899999999</v>
      </c>
    </row>
    <row r="23" spans="1:8" ht="15">
      <c r="A23" s="42"/>
      <c r="B23" s="211" t="s">
        <v>178</v>
      </c>
      <c r="C23" s="516"/>
      <c r="D23" s="516"/>
      <c r="E23" s="505"/>
      <c r="F23" s="516"/>
      <c r="G23" s="516"/>
      <c r="H23" s="519"/>
    </row>
    <row r="24" spans="1:8" ht="15">
      <c r="A24" s="42">
        <v>7</v>
      </c>
      <c r="B24" s="45" t="s">
        <v>177</v>
      </c>
      <c r="C24" s="516">
        <v>274295.44</v>
      </c>
      <c r="D24" s="516">
        <v>92311.819999999992</v>
      </c>
      <c r="E24" s="506">
        <v>366607.26</v>
      </c>
      <c r="F24" s="516">
        <v>69883.17</v>
      </c>
      <c r="G24" s="516">
        <v>9418.17</v>
      </c>
      <c r="H24" s="517">
        <v>79301.34</v>
      </c>
    </row>
    <row r="25" spans="1:8" ht="15">
      <c r="A25" s="42">
        <v>8</v>
      </c>
      <c r="B25" s="45" t="s">
        <v>176</v>
      </c>
      <c r="C25" s="516">
        <v>112607.32</v>
      </c>
      <c r="D25" s="516">
        <v>407076.15820000001</v>
      </c>
      <c r="E25" s="506">
        <v>519683.47820000001</v>
      </c>
      <c r="F25" s="516">
        <v>7527.8000000000029</v>
      </c>
      <c r="G25" s="516">
        <v>157145.56</v>
      </c>
      <c r="H25" s="517">
        <v>164673.35999999999</v>
      </c>
    </row>
    <row r="26" spans="1:8" ht="15">
      <c r="A26" s="42">
        <v>9</v>
      </c>
      <c r="B26" s="45" t="s">
        <v>175</v>
      </c>
      <c r="C26" s="516">
        <v>0</v>
      </c>
      <c r="D26" s="516">
        <v>240443.47</v>
      </c>
      <c r="E26" s="506">
        <v>240443.47</v>
      </c>
      <c r="F26" s="516">
        <v>0</v>
      </c>
      <c r="G26" s="516">
        <v>45587.46</v>
      </c>
      <c r="H26" s="517">
        <v>45587.46</v>
      </c>
    </row>
    <row r="27" spans="1:8" ht="15">
      <c r="A27" s="42">
        <v>10</v>
      </c>
      <c r="B27" s="45" t="s">
        <v>174</v>
      </c>
      <c r="C27" s="516"/>
      <c r="D27" s="516"/>
      <c r="E27" s="506">
        <v>0</v>
      </c>
      <c r="F27" s="516"/>
      <c r="G27" s="516"/>
      <c r="H27" s="517">
        <v>0</v>
      </c>
    </row>
    <row r="28" spans="1:8" ht="15">
      <c r="A28" s="42">
        <v>11</v>
      </c>
      <c r="B28" s="45" t="s">
        <v>173</v>
      </c>
      <c r="C28" s="516">
        <v>0</v>
      </c>
      <c r="D28" s="516">
        <v>32153.27</v>
      </c>
      <c r="E28" s="506">
        <v>32153.27</v>
      </c>
      <c r="F28" s="516">
        <v>0</v>
      </c>
      <c r="G28" s="516">
        <v>5403.03</v>
      </c>
      <c r="H28" s="517">
        <v>5403.03</v>
      </c>
    </row>
    <row r="29" spans="1:8" ht="15">
      <c r="A29" s="42">
        <v>12</v>
      </c>
      <c r="B29" s="45" t="s">
        <v>172</v>
      </c>
      <c r="C29" s="516">
        <v>66759.820000000007</v>
      </c>
      <c r="D29" s="516">
        <v>3921.57</v>
      </c>
      <c r="E29" s="506">
        <v>70681.390000000014</v>
      </c>
      <c r="F29" s="516">
        <v>81344.039999999994</v>
      </c>
      <c r="G29" s="516">
        <v>7070.22</v>
      </c>
      <c r="H29" s="517">
        <v>88414.26</v>
      </c>
    </row>
    <row r="30" spans="1:8" ht="15">
      <c r="A30" s="42">
        <v>13</v>
      </c>
      <c r="B30" s="48" t="s">
        <v>171</v>
      </c>
      <c r="C30" s="518">
        <v>453662.58</v>
      </c>
      <c r="D30" s="518">
        <v>775906.28819999995</v>
      </c>
      <c r="E30" s="506">
        <v>1229568.8681999999</v>
      </c>
      <c r="F30" s="518">
        <v>158755.01</v>
      </c>
      <c r="G30" s="518">
        <v>224624.44</v>
      </c>
      <c r="H30" s="517">
        <v>383379.45</v>
      </c>
    </row>
    <row r="31" spans="1:8" ht="15">
      <c r="A31" s="42">
        <v>14</v>
      </c>
      <c r="B31" s="48" t="s">
        <v>170</v>
      </c>
      <c r="C31" s="518">
        <v>9269391.0699999984</v>
      </c>
      <c r="D31" s="518">
        <v>2132825.4918</v>
      </c>
      <c r="E31" s="506">
        <v>11402216.561799999</v>
      </c>
      <c r="F31" s="518">
        <v>7059233.5999999996</v>
      </c>
      <c r="G31" s="518">
        <v>1699522.0399999998</v>
      </c>
      <c r="H31" s="517">
        <v>8758755.6399999987</v>
      </c>
    </row>
    <row r="32" spans="1:8">
      <c r="A32" s="42"/>
      <c r="B32" s="49"/>
      <c r="C32" s="520"/>
      <c r="D32" s="520"/>
      <c r="E32" s="520"/>
      <c r="F32" s="520"/>
      <c r="G32" s="520"/>
      <c r="H32" s="521"/>
    </row>
    <row r="33" spans="1:8" ht="15">
      <c r="A33" s="42"/>
      <c r="B33" s="49" t="s">
        <v>169</v>
      </c>
      <c r="C33" s="516"/>
      <c r="D33" s="516"/>
      <c r="E33" s="505"/>
      <c r="F33" s="516"/>
      <c r="G33" s="516"/>
      <c r="H33" s="519"/>
    </row>
    <row r="34" spans="1:8" ht="15">
      <c r="A34" s="42">
        <v>15</v>
      </c>
      <c r="B34" s="50" t="s">
        <v>168</v>
      </c>
      <c r="C34" s="522">
        <v>-260215.79000000004</v>
      </c>
      <c r="D34" s="522">
        <v>-293516.73860000004</v>
      </c>
      <c r="E34" s="506">
        <v>-553732.52860000008</v>
      </c>
      <c r="F34" s="522">
        <v>-275049.64000000007</v>
      </c>
      <c r="G34" s="522">
        <v>-290597.57759999996</v>
      </c>
      <c r="H34" s="517">
        <v>-565647.21760000009</v>
      </c>
    </row>
    <row r="35" spans="1:8" ht="15">
      <c r="A35" s="42">
        <v>15.1</v>
      </c>
      <c r="B35" s="46" t="s">
        <v>167</v>
      </c>
      <c r="C35" s="516">
        <v>386451.62</v>
      </c>
      <c r="D35" s="516">
        <v>899534.27139999997</v>
      </c>
      <c r="E35" s="506">
        <v>1285985.8914000001</v>
      </c>
      <c r="F35" s="516">
        <v>307730.92</v>
      </c>
      <c r="G35" s="516">
        <v>796337.36239999998</v>
      </c>
      <c r="H35" s="517">
        <v>1104068.2823999999</v>
      </c>
    </row>
    <row r="36" spans="1:8" ht="15">
      <c r="A36" s="42">
        <v>15.2</v>
      </c>
      <c r="B36" s="46" t="s">
        <v>166</v>
      </c>
      <c r="C36" s="516">
        <v>646667.41</v>
      </c>
      <c r="D36" s="516">
        <v>1193051.01</v>
      </c>
      <c r="E36" s="506">
        <v>1839718.42</v>
      </c>
      <c r="F36" s="516">
        <v>582780.56000000006</v>
      </c>
      <c r="G36" s="516">
        <v>1086934.94</v>
      </c>
      <c r="H36" s="517">
        <v>1669715.5</v>
      </c>
    </row>
    <row r="37" spans="1:8" ht="15">
      <c r="A37" s="42">
        <v>16</v>
      </c>
      <c r="B37" s="45" t="s">
        <v>165</v>
      </c>
      <c r="C37" s="516">
        <v>0</v>
      </c>
      <c r="D37" s="516">
        <v>0</v>
      </c>
      <c r="E37" s="506">
        <v>0</v>
      </c>
      <c r="F37" s="516">
        <v>0</v>
      </c>
      <c r="G37" s="516">
        <v>0</v>
      </c>
      <c r="H37" s="517">
        <v>0</v>
      </c>
    </row>
    <row r="38" spans="1:8" ht="15">
      <c r="A38" s="42">
        <v>17</v>
      </c>
      <c r="B38" s="45" t="s">
        <v>164</v>
      </c>
      <c r="C38" s="516">
        <v>0</v>
      </c>
      <c r="D38" s="516">
        <v>0</v>
      </c>
      <c r="E38" s="506">
        <v>0</v>
      </c>
      <c r="F38" s="516">
        <v>0</v>
      </c>
      <c r="G38" s="516">
        <v>0</v>
      </c>
      <c r="H38" s="517">
        <v>0</v>
      </c>
    </row>
    <row r="39" spans="1:8" ht="15">
      <c r="A39" s="42">
        <v>18</v>
      </c>
      <c r="B39" s="45" t="s">
        <v>163</v>
      </c>
      <c r="C39" s="516">
        <v>0</v>
      </c>
      <c r="D39" s="516">
        <v>0</v>
      </c>
      <c r="E39" s="506">
        <v>0</v>
      </c>
      <c r="F39" s="516">
        <v>0</v>
      </c>
      <c r="G39" s="516">
        <v>0</v>
      </c>
      <c r="H39" s="517">
        <v>0</v>
      </c>
    </row>
    <row r="40" spans="1:8" ht="15">
      <c r="A40" s="42">
        <v>19</v>
      </c>
      <c r="B40" s="45" t="s">
        <v>162</v>
      </c>
      <c r="C40" s="516">
        <v>2338157.2599999998</v>
      </c>
      <c r="D40" s="516"/>
      <c r="E40" s="506">
        <v>2338157.2599999998</v>
      </c>
      <c r="F40" s="516">
        <v>1525050.21</v>
      </c>
      <c r="G40" s="516"/>
      <c r="H40" s="517">
        <v>1525050.21</v>
      </c>
    </row>
    <row r="41" spans="1:8" ht="15">
      <c r="A41" s="42">
        <v>20</v>
      </c>
      <c r="B41" s="45" t="s">
        <v>161</v>
      </c>
      <c r="C41" s="516">
        <v>25658.9</v>
      </c>
      <c r="D41" s="516"/>
      <c r="E41" s="506">
        <v>25658.9</v>
      </c>
      <c r="F41" s="516">
        <v>8879.7199999999993</v>
      </c>
      <c r="G41" s="516"/>
      <c r="H41" s="517">
        <v>8879.7199999999993</v>
      </c>
    </row>
    <row r="42" spans="1:8" ht="15">
      <c r="A42" s="42">
        <v>21</v>
      </c>
      <c r="B42" s="45" t="s">
        <v>160</v>
      </c>
      <c r="C42" s="516">
        <v>1452</v>
      </c>
      <c r="D42" s="516">
        <v>0</v>
      </c>
      <c r="E42" s="506">
        <v>1452</v>
      </c>
      <c r="F42" s="516">
        <v>937.8</v>
      </c>
      <c r="G42" s="516">
        <v>0</v>
      </c>
      <c r="H42" s="517">
        <v>937.8</v>
      </c>
    </row>
    <row r="43" spans="1:8" ht="15">
      <c r="A43" s="42">
        <v>22</v>
      </c>
      <c r="B43" s="45" t="s">
        <v>159</v>
      </c>
      <c r="C43" s="516">
        <v>0</v>
      </c>
      <c r="D43" s="516">
        <v>1352.75</v>
      </c>
      <c r="E43" s="506">
        <v>1352.75</v>
      </c>
      <c r="F43" s="516">
        <v>0</v>
      </c>
      <c r="G43" s="516">
        <v>0</v>
      </c>
      <c r="H43" s="517">
        <v>0</v>
      </c>
    </row>
    <row r="44" spans="1:8" ht="15">
      <c r="A44" s="42">
        <v>23</v>
      </c>
      <c r="B44" s="45" t="s">
        <v>158</v>
      </c>
      <c r="C44" s="516">
        <v>42165.29</v>
      </c>
      <c r="D44" s="516">
        <v>0</v>
      </c>
      <c r="E44" s="506">
        <v>42165.29</v>
      </c>
      <c r="F44" s="516">
        <v>62412.67</v>
      </c>
      <c r="G44" s="516">
        <v>78.11</v>
      </c>
      <c r="H44" s="517">
        <v>62490.78</v>
      </c>
    </row>
    <row r="45" spans="1:8" ht="15">
      <c r="A45" s="42">
        <v>24</v>
      </c>
      <c r="B45" s="48" t="s">
        <v>273</v>
      </c>
      <c r="C45" s="518">
        <v>2147217.6599999997</v>
      </c>
      <c r="D45" s="518">
        <v>-292163.98860000004</v>
      </c>
      <c r="E45" s="506">
        <v>1855053.6713999996</v>
      </c>
      <c r="F45" s="518">
        <v>1322230.7599999998</v>
      </c>
      <c r="G45" s="518">
        <v>-290519.46759999997</v>
      </c>
      <c r="H45" s="517">
        <v>1031711.2923999998</v>
      </c>
    </row>
    <row r="46" spans="1:8">
      <c r="A46" s="42"/>
      <c r="B46" s="211" t="s">
        <v>157</v>
      </c>
      <c r="C46" s="516"/>
      <c r="D46" s="516"/>
      <c r="E46" s="516"/>
      <c r="F46" s="516"/>
      <c r="G46" s="516"/>
      <c r="H46" s="523"/>
    </row>
    <row r="47" spans="1:8" ht="15">
      <c r="A47" s="42">
        <v>25</v>
      </c>
      <c r="B47" s="45" t="s">
        <v>156</v>
      </c>
      <c r="C47" s="516">
        <v>52052.45</v>
      </c>
      <c r="D47" s="516">
        <v>293.79000000000002</v>
      </c>
      <c r="E47" s="506">
        <v>52346.239999999998</v>
      </c>
      <c r="F47" s="516">
        <v>28146.49</v>
      </c>
      <c r="G47" s="516">
        <v>5301.36</v>
      </c>
      <c r="H47" s="517">
        <v>33447.85</v>
      </c>
    </row>
    <row r="48" spans="1:8" ht="15">
      <c r="A48" s="42">
        <v>26</v>
      </c>
      <c r="B48" s="45" t="s">
        <v>155</v>
      </c>
      <c r="C48" s="516">
        <v>255333.72</v>
      </c>
      <c r="D48" s="516">
        <v>0</v>
      </c>
      <c r="E48" s="506">
        <v>255333.72</v>
      </c>
      <c r="F48" s="516">
        <v>171815.95</v>
      </c>
      <c r="G48" s="516">
        <v>0</v>
      </c>
      <c r="H48" s="517">
        <v>171815.95</v>
      </c>
    </row>
    <row r="49" spans="1:8" ht="15">
      <c r="A49" s="42">
        <v>27</v>
      </c>
      <c r="B49" s="45" t="s">
        <v>154</v>
      </c>
      <c r="C49" s="516">
        <v>3418741.56</v>
      </c>
      <c r="D49" s="516"/>
      <c r="E49" s="506">
        <v>3418741.56</v>
      </c>
      <c r="F49" s="516">
        <v>3188687.29</v>
      </c>
      <c r="G49" s="516"/>
      <c r="H49" s="517">
        <v>3188687.29</v>
      </c>
    </row>
    <row r="50" spans="1:8" ht="15">
      <c r="A50" s="42">
        <v>28</v>
      </c>
      <c r="B50" s="45" t="s">
        <v>153</v>
      </c>
      <c r="C50" s="516">
        <v>6683.7</v>
      </c>
      <c r="D50" s="516"/>
      <c r="E50" s="506">
        <v>6683.7</v>
      </c>
      <c r="F50" s="516">
        <v>36248.639999999999</v>
      </c>
      <c r="G50" s="516"/>
      <c r="H50" s="517">
        <v>36248.639999999999</v>
      </c>
    </row>
    <row r="51" spans="1:8" ht="15">
      <c r="A51" s="42">
        <v>29</v>
      </c>
      <c r="B51" s="45" t="s">
        <v>152</v>
      </c>
      <c r="C51" s="516">
        <v>1153229.24</v>
      </c>
      <c r="D51" s="516"/>
      <c r="E51" s="506">
        <v>1153229.24</v>
      </c>
      <c r="F51" s="516">
        <v>1159328.96</v>
      </c>
      <c r="G51" s="516"/>
      <c r="H51" s="517">
        <v>1159328.96</v>
      </c>
    </row>
    <row r="52" spans="1:8" ht="15">
      <c r="A52" s="42">
        <v>30</v>
      </c>
      <c r="B52" s="45" t="s">
        <v>151</v>
      </c>
      <c r="C52" s="516">
        <v>962365.16</v>
      </c>
      <c r="D52" s="516">
        <v>15031.68</v>
      </c>
      <c r="E52" s="506">
        <v>977396.84000000008</v>
      </c>
      <c r="F52" s="516">
        <v>834277.58</v>
      </c>
      <c r="G52" s="516">
        <v>83661.919999999998</v>
      </c>
      <c r="H52" s="517">
        <v>917939.5</v>
      </c>
    </row>
    <row r="53" spans="1:8" ht="15">
      <c r="A53" s="42">
        <v>31</v>
      </c>
      <c r="B53" s="48" t="s">
        <v>274</v>
      </c>
      <c r="C53" s="518">
        <v>5848405.8300000001</v>
      </c>
      <c r="D53" s="518">
        <v>15325.470000000001</v>
      </c>
      <c r="E53" s="506">
        <v>5863731.2999999998</v>
      </c>
      <c r="F53" s="518">
        <v>5418504.9100000001</v>
      </c>
      <c r="G53" s="518">
        <v>88963.28</v>
      </c>
      <c r="H53" s="517">
        <v>5507468.1900000004</v>
      </c>
    </row>
    <row r="54" spans="1:8" ht="15">
      <c r="A54" s="42">
        <v>32</v>
      </c>
      <c r="B54" s="48" t="s">
        <v>275</v>
      </c>
      <c r="C54" s="518">
        <v>-3701188.1700000004</v>
      </c>
      <c r="D54" s="518">
        <v>-307489.45860000001</v>
      </c>
      <c r="E54" s="506">
        <v>-4008677.6286000004</v>
      </c>
      <c r="F54" s="518">
        <v>-4096274.1500000004</v>
      </c>
      <c r="G54" s="518">
        <v>-379482.7476</v>
      </c>
      <c r="H54" s="517">
        <v>-4475756.8976000007</v>
      </c>
    </row>
    <row r="55" spans="1:8">
      <c r="A55" s="42"/>
      <c r="B55" s="49"/>
      <c r="C55" s="520"/>
      <c r="D55" s="520"/>
      <c r="E55" s="520"/>
      <c r="F55" s="520"/>
      <c r="G55" s="520"/>
      <c r="H55" s="521"/>
    </row>
    <row r="56" spans="1:8" ht="15">
      <c r="A56" s="42">
        <v>33</v>
      </c>
      <c r="B56" s="48" t="s">
        <v>150</v>
      </c>
      <c r="C56" s="518">
        <v>5568202.8999999985</v>
      </c>
      <c r="D56" s="518">
        <v>1825336.0331999999</v>
      </c>
      <c r="E56" s="506">
        <v>7393538.933199998</v>
      </c>
      <c r="F56" s="518">
        <v>2962959.4499999993</v>
      </c>
      <c r="G56" s="518">
        <v>1320039.2923999997</v>
      </c>
      <c r="H56" s="517">
        <v>4282998.7423999989</v>
      </c>
    </row>
    <row r="57" spans="1:8">
      <c r="A57" s="42"/>
      <c r="B57" s="49"/>
      <c r="C57" s="520"/>
      <c r="D57" s="520"/>
      <c r="E57" s="520"/>
      <c r="F57" s="520"/>
      <c r="G57" s="520"/>
      <c r="H57" s="521"/>
    </row>
    <row r="58" spans="1:8" ht="15">
      <c r="A58" s="42">
        <v>34</v>
      </c>
      <c r="B58" s="45" t="s">
        <v>149</v>
      </c>
      <c r="C58" s="516">
        <v>-281375.95</v>
      </c>
      <c r="D58" s="516"/>
      <c r="E58" s="506">
        <v>-281375.95</v>
      </c>
      <c r="F58" s="516">
        <v>1279681.31</v>
      </c>
      <c r="G58" s="516"/>
      <c r="H58" s="517">
        <v>1279681.31</v>
      </c>
    </row>
    <row r="59" spans="1:8" s="212" customFormat="1" ht="15">
      <c r="A59" s="42">
        <v>35</v>
      </c>
      <c r="B59" s="45" t="s">
        <v>148</v>
      </c>
      <c r="C59" s="524">
        <v>0</v>
      </c>
      <c r="D59" s="525"/>
      <c r="E59" s="526">
        <v>0</v>
      </c>
      <c r="F59" s="527">
        <v>0</v>
      </c>
      <c r="G59" s="527"/>
      <c r="H59" s="528">
        <v>0</v>
      </c>
    </row>
    <row r="60" spans="1:8" ht="15">
      <c r="A60" s="42">
        <v>36</v>
      </c>
      <c r="B60" s="45" t="s">
        <v>147</v>
      </c>
      <c r="C60" s="516">
        <v>140147.23000000001</v>
      </c>
      <c r="D60" s="516"/>
      <c r="E60" s="506">
        <v>140147.23000000001</v>
      </c>
      <c r="F60" s="516">
        <v>53639.09</v>
      </c>
      <c r="G60" s="516"/>
      <c r="H60" s="517">
        <v>53639.09</v>
      </c>
    </row>
    <row r="61" spans="1:8" ht="15">
      <c r="A61" s="42">
        <v>37</v>
      </c>
      <c r="B61" s="48" t="s">
        <v>146</v>
      </c>
      <c r="C61" s="518">
        <v>-141228.72</v>
      </c>
      <c r="D61" s="518">
        <v>0</v>
      </c>
      <c r="E61" s="506">
        <v>-141228.72</v>
      </c>
      <c r="F61" s="518">
        <v>1333320.4000000001</v>
      </c>
      <c r="G61" s="518">
        <v>0</v>
      </c>
      <c r="H61" s="517">
        <v>1333320.4000000001</v>
      </c>
    </row>
    <row r="62" spans="1:8">
      <c r="A62" s="42"/>
      <c r="B62" s="51"/>
      <c r="C62" s="516"/>
      <c r="D62" s="516"/>
      <c r="E62" s="516"/>
      <c r="F62" s="516"/>
      <c r="G62" s="516"/>
      <c r="H62" s="523"/>
    </row>
    <row r="63" spans="1:8" ht="15">
      <c r="A63" s="42">
        <v>38</v>
      </c>
      <c r="B63" s="52" t="s">
        <v>145</v>
      </c>
      <c r="C63" s="518">
        <v>5709431.6199999982</v>
      </c>
      <c r="D63" s="518">
        <v>1825336.0331999999</v>
      </c>
      <c r="E63" s="506">
        <v>7534767.6531999987</v>
      </c>
      <c r="F63" s="518">
        <v>1629639.0499999991</v>
      </c>
      <c r="G63" s="518">
        <v>1320039.2923999997</v>
      </c>
      <c r="H63" s="517">
        <v>2949678.3423999986</v>
      </c>
    </row>
    <row r="64" spans="1:8" ht="15">
      <c r="A64" s="38">
        <v>39</v>
      </c>
      <c r="B64" s="45" t="s">
        <v>144</v>
      </c>
      <c r="C64" s="529">
        <v>1432562.76</v>
      </c>
      <c r="D64" s="529"/>
      <c r="E64" s="506">
        <v>1432562.76</v>
      </c>
      <c r="F64" s="529">
        <v>286733</v>
      </c>
      <c r="G64" s="529"/>
      <c r="H64" s="517">
        <v>286733</v>
      </c>
    </row>
    <row r="65" spans="1:9" ht="15">
      <c r="A65" s="42">
        <v>40</v>
      </c>
      <c r="B65" s="48" t="s">
        <v>143</v>
      </c>
      <c r="C65" s="518">
        <v>4276868.8599999985</v>
      </c>
      <c r="D65" s="518">
        <v>1825336.0331999999</v>
      </c>
      <c r="E65" s="506">
        <v>6102204.8931999989</v>
      </c>
      <c r="F65" s="518">
        <v>1342906.0499999991</v>
      </c>
      <c r="G65" s="518">
        <v>1320039.2923999997</v>
      </c>
      <c r="H65" s="517">
        <v>2662945.3423999986</v>
      </c>
    </row>
    <row r="66" spans="1:9" ht="15">
      <c r="A66" s="38">
        <v>41</v>
      </c>
      <c r="B66" s="45" t="s">
        <v>142</v>
      </c>
      <c r="C66" s="529">
        <v>0</v>
      </c>
      <c r="D66" s="529"/>
      <c r="E66" s="506">
        <v>0</v>
      </c>
      <c r="F66" s="529">
        <v>0</v>
      </c>
      <c r="G66" s="529"/>
      <c r="H66" s="517">
        <v>0</v>
      </c>
    </row>
    <row r="67" spans="1:9" ht="15.75" thickBot="1">
      <c r="A67" s="53">
        <v>42</v>
      </c>
      <c r="B67" s="54" t="s">
        <v>141</v>
      </c>
      <c r="C67" s="530">
        <v>4276868.8599999985</v>
      </c>
      <c r="D67" s="530">
        <v>1825336.0331999999</v>
      </c>
      <c r="E67" s="514">
        <v>6102204.8931999989</v>
      </c>
      <c r="F67" s="530">
        <v>1342906.0499999991</v>
      </c>
      <c r="G67" s="530">
        <v>1320039.2923999997</v>
      </c>
      <c r="H67" s="531">
        <v>2662945.3423999986</v>
      </c>
      <c r="I67" s="69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election activeCell="C7" sqref="C7:H53"/>
    </sheetView>
  </sheetViews>
  <sheetFormatPr defaultColWidth="9.140625" defaultRowHeight="14.25"/>
  <cols>
    <col min="1" max="1" width="9.5703125" style="5" bestFit="1" customWidth="1"/>
    <col min="2" max="2" width="72.28515625" style="5" customWidth="1"/>
    <col min="3" max="8" width="12.7109375" style="5" customWidth="1"/>
    <col min="9" max="14" width="16.85546875" style="5" bestFit="1" customWidth="1"/>
    <col min="15" max="16384" width="9.140625" style="5"/>
  </cols>
  <sheetData>
    <row r="1" spans="1:14">
      <c r="A1" s="2" t="s">
        <v>31</v>
      </c>
      <c r="B1" s="3" t="str">
        <f>'Info '!C2</f>
        <v>JSC Ziraat Bank Georgia</v>
      </c>
    </row>
    <row r="2" spans="1:14">
      <c r="A2" s="2" t="s">
        <v>32</v>
      </c>
      <c r="B2" s="591">
        <f>'1. key ratios '!$B$2</f>
        <v>44926</v>
      </c>
    </row>
    <row r="3" spans="1:14">
      <c r="A3" s="4"/>
    </row>
    <row r="4" spans="1:14" ht="15" thickBot="1">
      <c r="A4" s="4" t="s">
        <v>75</v>
      </c>
      <c r="B4" s="4"/>
      <c r="C4" s="195"/>
      <c r="D4" s="195"/>
      <c r="E4" s="195"/>
      <c r="F4" s="196"/>
      <c r="G4" s="196"/>
      <c r="H4" s="197" t="s">
        <v>74</v>
      </c>
    </row>
    <row r="5" spans="1:14">
      <c r="A5" s="724" t="s">
        <v>6</v>
      </c>
      <c r="B5" s="726" t="s">
        <v>340</v>
      </c>
      <c r="C5" s="720" t="s">
        <v>69</v>
      </c>
      <c r="D5" s="721"/>
      <c r="E5" s="722"/>
      <c r="F5" s="720" t="s">
        <v>73</v>
      </c>
      <c r="G5" s="721"/>
      <c r="H5" s="723"/>
    </row>
    <row r="6" spans="1:14">
      <c r="A6" s="725"/>
      <c r="B6" s="727"/>
      <c r="C6" s="24" t="s">
        <v>287</v>
      </c>
      <c r="D6" s="24" t="s">
        <v>122</v>
      </c>
      <c r="E6" s="24" t="s">
        <v>109</v>
      </c>
      <c r="F6" s="24" t="s">
        <v>287</v>
      </c>
      <c r="G6" s="24" t="s">
        <v>122</v>
      </c>
      <c r="H6" s="25" t="s">
        <v>109</v>
      </c>
    </row>
    <row r="7" spans="1:14" s="13" customFormat="1" ht="15.75">
      <c r="A7" s="198">
        <v>1</v>
      </c>
      <c r="B7" s="199" t="s">
        <v>374</v>
      </c>
      <c r="C7" s="569">
        <v>13872758.15</v>
      </c>
      <c r="D7" s="569">
        <v>26278329.3497</v>
      </c>
      <c r="E7" s="568">
        <v>40151087.499700002</v>
      </c>
      <c r="F7" s="569">
        <v>16992646.969999999</v>
      </c>
      <c r="G7" s="569">
        <v>16702086.1129</v>
      </c>
      <c r="H7" s="567">
        <v>33694733.082900003</v>
      </c>
      <c r="I7" s="589"/>
      <c r="J7" s="589"/>
      <c r="K7" s="589"/>
      <c r="L7" s="589"/>
      <c r="M7" s="589"/>
      <c r="N7" s="589"/>
    </row>
    <row r="8" spans="1:14" s="13" customFormat="1" ht="15.75">
      <c r="A8" s="198">
        <v>1.1000000000000001</v>
      </c>
      <c r="B8" s="242" t="s">
        <v>305</v>
      </c>
      <c r="C8" s="569">
        <v>10525246.15</v>
      </c>
      <c r="D8" s="569">
        <v>23394394.232700001</v>
      </c>
      <c r="E8" s="568">
        <v>33919640.382700004</v>
      </c>
      <c r="F8" s="569">
        <v>12127967.630000001</v>
      </c>
      <c r="G8" s="569">
        <v>11973277.9651</v>
      </c>
      <c r="H8" s="567">
        <v>24101245.595100001</v>
      </c>
      <c r="I8" s="589"/>
      <c r="J8" s="589"/>
      <c r="K8" s="589"/>
      <c r="L8" s="589"/>
      <c r="M8" s="589"/>
      <c r="N8" s="589"/>
    </row>
    <row r="9" spans="1:14" s="13" customFormat="1" ht="15.75">
      <c r="A9" s="198">
        <v>1.2</v>
      </c>
      <c r="B9" s="242" t="s">
        <v>306</v>
      </c>
      <c r="C9" s="569"/>
      <c r="D9" s="569"/>
      <c r="E9" s="568">
        <v>0</v>
      </c>
      <c r="F9" s="569"/>
      <c r="G9" s="569"/>
      <c r="H9" s="567">
        <v>0</v>
      </c>
      <c r="I9" s="589"/>
      <c r="J9" s="589"/>
      <c r="K9" s="589"/>
      <c r="L9" s="589"/>
      <c r="M9" s="589"/>
      <c r="N9" s="589"/>
    </row>
    <row r="10" spans="1:14" s="13" customFormat="1" ht="15.75">
      <c r="A10" s="198">
        <v>1.3</v>
      </c>
      <c r="B10" s="242" t="s">
        <v>307</v>
      </c>
      <c r="C10" s="569">
        <v>3347512</v>
      </c>
      <c r="D10" s="569">
        <v>2883935.1170000001</v>
      </c>
      <c r="E10" s="568">
        <v>6231447.1170000006</v>
      </c>
      <c r="F10" s="569">
        <v>4864679.34</v>
      </c>
      <c r="G10" s="569">
        <v>4728808.1478000004</v>
      </c>
      <c r="H10" s="567">
        <v>9593487.4878000002</v>
      </c>
      <c r="I10" s="589"/>
      <c r="J10" s="589"/>
      <c r="K10" s="589"/>
      <c r="L10" s="589"/>
      <c r="M10" s="589"/>
      <c r="N10" s="589"/>
    </row>
    <row r="11" spans="1:14" s="13" customFormat="1" ht="15.75">
      <c r="A11" s="198">
        <v>1.4</v>
      </c>
      <c r="B11" s="242" t="s">
        <v>288</v>
      </c>
      <c r="C11" s="569">
        <v>0</v>
      </c>
      <c r="D11" s="569">
        <v>0</v>
      </c>
      <c r="E11" s="568">
        <v>0</v>
      </c>
      <c r="F11" s="569">
        <v>0</v>
      </c>
      <c r="G11" s="569">
        <v>0</v>
      </c>
      <c r="H11" s="567">
        <v>0</v>
      </c>
      <c r="I11" s="589"/>
      <c r="J11" s="589"/>
      <c r="K11" s="589"/>
      <c r="L11" s="589"/>
      <c r="M11" s="589"/>
      <c r="N11" s="589"/>
    </row>
    <row r="12" spans="1:14" s="13" customFormat="1" ht="29.25" customHeight="1">
      <c r="A12" s="198">
        <v>2</v>
      </c>
      <c r="B12" s="201" t="s">
        <v>309</v>
      </c>
      <c r="C12" s="569"/>
      <c r="D12" s="569">
        <v>0</v>
      </c>
      <c r="E12" s="568">
        <v>0</v>
      </c>
      <c r="F12" s="569"/>
      <c r="G12" s="569">
        <v>0</v>
      </c>
      <c r="H12" s="567">
        <v>0</v>
      </c>
      <c r="I12" s="589"/>
      <c r="J12" s="589"/>
      <c r="K12" s="589"/>
      <c r="L12" s="589"/>
      <c r="M12" s="589"/>
      <c r="N12" s="589"/>
    </row>
    <row r="13" spans="1:14" s="13" customFormat="1" ht="19.899999999999999" customHeight="1">
      <c r="A13" s="198">
        <v>3</v>
      </c>
      <c r="B13" s="201" t="s">
        <v>308</v>
      </c>
      <c r="C13" s="569">
        <v>0</v>
      </c>
      <c r="D13" s="569">
        <v>0</v>
      </c>
      <c r="E13" s="568">
        <v>0</v>
      </c>
      <c r="F13" s="569">
        <v>0</v>
      </c>
      <c r="G13" s="569">
        <v>0</v>
      </c>
      <c r="H13" s="567">
        <v>0</v>
      </c>
      <c r="I13" s="589"/>
      <c r="J13" s="589"/>
      <c r="K13" s="589"/>
      <c r="L13" s="589"/>
      <c r="M13" s="589"/>
      <c r="N13" s="589"/>
    </row>
    <row r="14" spans="1:14" s="13" customFormat="1" ht="15.75">
      <c r="A14" s="198">
        <v>3.1</v>
      </c>
      <c r="B14" s="243" t="s">
        <v>289</v>
      </c>
      <c r="C14" s="569"/>
      <c r="D14" s="569"/>
      <c r="E14" s="568">
        <v>0</v>
      </c>
      <c r="F14" s="569"/>
      <c r="G14" s="569"/>
      <c r="H14" s="567">
        <v>0</v>
      </c>
      <c r="I14" s="589"/>
      <c r="J14" s="589"/>
      <c r="K14" s="589"/>
      <c r="L14" s="589"/>
      <c r="M14" s="589"/>
      <c r="N14" s="589"/>
    </row>
    <row r="15" spans="1:14" s="13" customFormat="1" ht="15.75">
      <c r="A15" s="198">
        <v>3.2</v>
      </c>
      <c r="B15" s="243" t="s">
        <v>290</v>
      </c>
      <c r="C15" s="569"/>
      <c r="D15" s="569"/>
      <c r="E15" s="568">
        <v>0</v>
      </c>
      <c r="F15" s="569"/>
      <c r="G15" s="569"/>
      <c r="H15" s="567">
        <v>0</v>
      </c>
      <c r="I15" s="589"/>
      <c r="J15" s="589"/>
      <c r="K15" s="589"/>
      <c r="L15" s="589"/>
      <c r="M15" s="589"/>
      <c r="N15" s="589"/>
    </row>
    <row r="16" spans="1:14" s="13" customFormat="1" ht="15.75">
      <c r="A16" s="198">
        <v>4</v>
      </c>
      <c r="B16" s="246" t="s">
        <v>319</v>
      </c>
      <c r="C16" s="569">
        <v>295911595</v>
      </c>
      <c r="D16" s="569">
        <v>205486010.26069999</v>
      </c>
      <c r="E16" s="568">
        <v>501397605.26069999</v>
      </c>
      <c r="F16" s="569">
        <v>273280975</v>
      </c>
      <c r="G16" s="569">
        <v>207136256.6406</v>
      </c>
      <c r="H16" s="567">
        <v>480417231.64059997</v>
      </c>
      <c r="I16" s="589"/>
      <c r="J16" s="589"/>
      <c r="K16" s="589"/>
      <c r="L16" s="589"/>
      <c r="M16" s="589"/>
      <c r="N16" s="589"/>
    </row>
    <row r="17" spans="1:14" s="13" customFormat="1" ht="15.75">
      <c r="A17" s="198">
        <v>4.0999999999999996</v>
      </c>
      <c r="B17" s="243" t="s">
        <v>310</v>
      </c>
      <c r="C17" s="569">
        <v>292978500</v>
      </c>
      <c r="D17" s="569">
        <v>178906969.5</v>
      </c>
      <c r="E17" s="568">
        <v>471885469.5</v>
      </c>
      <c r="F17" s="569">
        <v>264561590</v>
      </c>
      <c r="G17" s="569">
        <v>189908784.96000001</v>
      </c>
      <c r="H17" s="567">
        <v>454470374.96000004</v>
      </c>
      <c r="I17" s="589"/>
      <c r="J17" s="589"/>
      <c r="K17" s="589"/>
      <c r="L17" s="589"/>
      <c r="M17" s="589"/>
      <c r="N17" s="589"/>
    </row>
    <row r="18" spans="1:14" s="13" customFormat="1" ht="15.75">
      <c r="A18" s="198">
        <v>4.2</v>
      </c>
      <c r="B18" s="243" t="s">
        <v>304</v>
      </c>
      <c r="C18" s="569">
        <v>2933095</v>
      </c>
      <c r="D18" s="569">
        <v>26579040.760699999</v>
      </c>
      <c r="E18" s="568">
        <v>29512135.760699999</v>
      </c>
      <c r="F18" s="569">
        <v>8719385</v>
      </c>
      <c r="G18" s="569">
        <v>17227471.680599999</v>
      </c>
      <c r="H18" s="567">
        <v>25946856.680599999</v>
      </c>
      <c r="I18" s="589"/>
      <c r="J18" s="589"/>
      <c r="K18" s="589"/>
      <c r="L18" s="589"/>
      <c r="M18" s="589"/>
      <c r="N18" s="589"/>
    </row>
    <row r="19" spans="1:14" s="13" customFormat="1" ht="15.75">
      <c r="A19" s="198">
        <v>5</v>
      </c>
      <c r="B19" s="201" t="s">
        <v>318</v>
      </c>
      <c r="C19" s="569">
        <v>87486872.88000001</v>
      </c>
      <c r="D19" s="569">
        <v>99453621.908399984</v>
      </c>
      <c r="E19" s="568">
        <v>186940494.78839999</v>
      </c>
      <c r="F19" s="569">
        <v>78851549.400000006</v>
      </c>
      <c r="G19" s="569">
        <v>121539650.5984</v>
      </c>
      <c r="H19" s="567">
        <v>200391199.9984</v>
      </c>
      <c r="I19" s="589"/>
      <c r="J19" s="589"/>
      <c r="K19" s="589"/>
      <c r="L19" s="589"/>
      <c r="M19" s="589"/>
      <c r="N19" s="589"/>
    </row>
    <row r="20" spans="1:14" s="13" customFormat="1" ht="15.75">
      <c r="A20" s="198">
        <v>5.0999999999999996</v>
      </c>
      <c r="B20" s="244" t="s">
        <v>293</v>
      </c>
      <c r="C20" s="569">
        <v>497297.68</v>
      </c>
      <c r="D20" s="569">
        <v>4065969.6</v>
      </c>
      <c r="E20" s="568">
        <v>4563267.28</v>
      </c>
      <c r="F20" s="569">
        <v>340425</v>
      </c>
      <c r="G20" s="569">
        <v>4057886.9759999998</v>
      </c>
      <c r="H20" s="567">
        <v>4398311.9759999998</v>
      </c>
      <c r="I20" s="589"/>
      <c r="J20" s="589"/>
      <c r="K20" s="589"/>
      <c r="L20" s="589"/>
      <c r="M20" s="589"/>
      <c r="N20" s="589"/>
    </row>
    <row r="21" spans="1:14" s="13" customFormat="1" ht="15.75">
      <c r="A21" s="198">
        <v>5.2</v>
      </c>
      <c r="B21" s="244" t="s">
        <v>292</v>
      </c>
      <c r="C21" s="569">
        <v>0</v>
      </c>
      <c r="D21" s="569">
        <v>0</v>
      </c>
      <c r="E21" s="568">
        <v>0</v>
      </c>
      <c r="F21" s="569">
        <v>0</v>
      </c>
      <c r="G21" s="569">
        <v>0</v>
      </c>
      <c r="H21" s="567">
        <v>0</v>
      </c>
      <c r="I21" s="589"/>
      <c r="J21" s="589"/>
      <c r="K21" s="589"/>
      <c r="L21" s="589"/>
      <c r="M21" s="589"/>
      <c r="N21" s="589"/>
    </row>
    <row r="22" spans="1:14" s="13" customFormat="1" ht="15.75">
      <c r="A22" s="198">
        <v>5.3</v>
      </c>
      <c r="B22" s="244" t="s">
        <v>291</v>
      </c>
      <c r="C22" s="569">
        <v>86989575.200000003</v>
      </c>
      <c r="D22" s="569">
        <v>95387652.30839999</v>
      </c>
      <c r="E22" s="568">
        <v>182377227.50839999</v>
      </c>
      <c r="F22" s="569">
        <v>78511124.400000006</v>
      </c>
      <c r="G22" s="569">
        <v>117481763.6224</v>
      </c>
      <c r="H22" s="567">
        <v>195992888.02240002</v>
      </c>
      <c r="I22" s="589"/>
      <c r="J22" s="589"/>
      <c r="K22" s="589"/>
      <c r="L22" s="589"/>
      <c r="M22" s="589"/>
      <c r="N22" s="589"/>
    </row>
    <row r="23" spans="1:14" s="13" customFormat="1" ht="15.75">
      <c r="A23" s="198" t="s">
        <v>16</v>
      </c>
      <c r="B23" s="202" t="s">
        <v>76</v>
      </c>
      <c r="C23" s="569">
        <v>20895543</v>
      </c>
      <c r="D23" s="569">
        <v>22850919.466400001</v>
      </c>
      <c r="E23" s="568">
        <v>43746462.466399997</v>
      </c>
      <c r="F23" s="569">
        <v>19102975.199999999</v>
      </c>
      <c r="G23" s="569">
        <v>25714706.931200001</v>
      </c>
      <c r="H23" s="567">
        <v>44817682.131200001</v>
      </c>
      <c r="I23" s="589"/>
      <c r="J23" s="589"/>
      <c r="K23" s="589"/>
      <c r="L23" s="589"/>
      <c r="M23" s="589"/>
      <c r="N23" s="589"/>
    </row>
    <row r="24" spans="1:14" s="13" customFormat="1" ht="15.75">
      <c r="A24" s="198" t="s">
        <v>17</v>
      </c>
      <c r="B24" s="202" t="s">
        <v>77</v>
      </c>
      <c r="C24" s="569">
        <v>35510150</v>
      </c>
      <c r="D24" s="569">
        <v>39873527.483999997</v>
      </c>
      <c r="E24" s="568">
        <v>75383677.483999997</v>
      </c>
      <c r="F24" s="569">
        <v>30349578</v>
      </c>
      <c r="G24" s="569">
        <v>39223335.2192</v>
      </c>
      <c r="H24" s="567">
        <v>69572913.2192</v>
      </c>
      <c r="I24" s="589"/>
      <c r="J24" s="589"/>
      <c r="K24" s="589"/>
      <c r="L24" s="589"/>
      <c r="M24" s="589"/>
      <c r="N24" s="589"/>
    </row>
    <row r="25" spans="1:14" s="13" customFormat="1" ht="15.75">
      <c r="A25" s="198" t="s">
        <v>18</v>
      </c>
      <c r="B25" s="202" t="s">
        <v>78</v>
      </c>
      <c r="C25" s="569">
        <v>21869517.199999999</v>
      </c>
      <c r="D25" s="569">
        <v>4702228.4539999999</v>
      </c>
      <c r="E25" s="568">
        <v>26571745.653999999</v>
      </c>
      <c r="F25" s="569">
        <v>19937374.199999999</v>
      </c>
      <c r="G25" s="569">
        <v>26271860.736000001</v>
      </c>
      <c r="H25" s="567">
        <v>46209234.936000004</v>
      </c>
      <c r="I25" s="589"/>
      <c r="J25" s="589"/>
      <c r="K25" s="589"/>
      <c r="L25" s="589"/>
      <c r="M25" s="589"/>
      <c r="N25" s="589"/>
    </row>
    <row r="26" spans="1:14" s="13" customFormat="1" ht="15.75">
      <c r="A26" s="198" t="s">
        <v>19</v>
      </c>
      <c r="B26" s="202" t="s">
        <v>79</v>
      </c>
      <c r="C26" s="569">
        <v>8714365</v>
      </c>
      <c r="D26" s="569">
        <v>27960976.903999999</v>
      </c>
      <c r="E26" s="568">
        <v>36675341.903999999</v>
      </c>
      <c r="F26" s="569">
        <v>9121197</v>
      </c>
      <c r="G26" s="569">
        <v>26271860.736000001</v>
      </c>
      <c r="H26" s="567">
        <v>35393057.736000001</v>
      </c>
      <c r="I26" s="589"/>
      <c r="J26" s="589"/>
      <c r="K26" s="589"/>
      <c r="L26" s="589"/>
      <c r="M26" s="589"/>
      <c r="N26" s="589"/>
    </row>
    <row r="27" spans="1:14" s="13" customFormat="1" ht="15.75">
      <c r="A27" s="198" t="s">
        <v>20</v>
      </c>
      <c r="B27" s="202" t="s">
        <v>80</v>
      </c>
      <c r="C27" s="569">
        <v>0</v>
      </c>
      <c r="D27" s="569">
        <v>0</v>
      </c>
      <c r="E27" s="568">
        <v>0</v>
      </c>
      <c r="F27" s="569">
        <v>0</v>
      </c>
      <c r="G27" s="569">
        <v>0</v>
      </c>
      <c r="H27" s="567">
        <v>0</v>
      </c>
      <c r="I27" s="589"/>
      <c r="J27" s="589"/>
      <c r="K27" s="589"/>
      <c r="L27" s="589"/>
      <c r="M27" s="589"/>
      <c r="N27" s="589"/>
    </row>
    <row r="28" spans="1:14" s="13" customFormat="1" ht="15.75">
      <c r="A28" s="198">
        <v>5.4</v>
      </c>
      <c r="B28" s="244" t="s">
        <v>294</v>
      </c>
      <c r="C28" s="569">
        <v>0</v>
      </c>
      <c r="D28" s="569">
        <v>0</v>
      </c>
      <c r="E28" s="568">
        <v>0</v>
      </c>
      <c r="F28" s="569">
        <v>0</v>
      </c>
      <c r="G28" s="569">
        <v>0</v>
      </c>
      <c r="H28" s="567">
        <v>0</v>
      </c>
      <c r="I28" s="589"/>
      <c r="J28" s="589"/>
      <c r="K28" s="589"/>
      <c r="L28" s="589"/>
      <c r="M28" s="589"/>
      <c r="N28" s="589"/>
    </row>
    <row r="29" spans="1:14" s="13" customFormat="1" ht="15.75">
      <c r="A29" s="198">
        <v>5.5</v>
      </c>
      <c r="B29" s="244" t="s">
        <v>295</v>
      </c>
      <c r="C29" s="569">
        <v>0</v>
      </c>
      <c r="D29" s="569">
        <v>0</v>
      </c>
      <c r="E29" s="568">
        <v>0</v>
      </c>
      <c r="F29" s="569">
        <v>0</v>
      </c>
      <c r="G29" s="569">
        <v>0</v>
      </c>
      <c r="H29" s="567">
        <v>0</v>
      </c>
      <c r="I29" s="589"/>
      <c r="J29" s="589"/>
      <c r="K29" s="589"/>
      <c r="L29" s="589"/>
      <c r="M29" s="589"/>
      <c r="N29" s="589"/>
    </row>
    <row r="30" spans="1:14" s="13" customFormat="1" ht="15.75">
      <c r="A30" s="198">
        <v>5.6</v>
      </c>
      <c r="B30" s="244" t="s">
        <v>296</v>
      </c>
      <c r="C30" s="569">
        <v>0</v>
      </c>
      <c r="D30" s="569">
        <v>0</v>
      </c>
      <c r="E30" s="568">
        <v>0</v>
      </c>
      <c r="F30" s="569">
        <v>0</v>
      </c>
      <c r="G30" s="569">
        <v>0</v>
      </c>
      <c r="H30" s="567">
        <v>0</v>
      </c>
      <c r="I30" s="589"/>
      <c r="J30" s="589"/>
      <c r="K30" s="589"/>
      <c r="L30" s="589"/>
      <c r="M30" s="589"/>
      <c r="N30" s="589"/>
    </row>
    <row r="31" spans="1:14" s="13" customFormat="1" ht="15.75">
      <c r="A31" s="198">
        <v>5.7</v>
      </c>
      <c r="B31" s="244" t="s">
        <v>80</v>
      </c>
      <c r="C31" s="569">
        <v>0</v>
      </c>
      <c r="D31" s="569">
        <v>0</v>
      </c>
      <c r="E31" s="568">
        <v>0</v>
      </c>
      <c r="F31" s="569">
        <v>0</v>
      </c>
      <c r="G31" s="569">
        <v>0</v>
      </c>
      <c r="H31" s="567">
        <v>0</v>
      </c>
      <c r="I31" s="589"/>
      <c r="J31" s="589"/>
      <c r="K31" s="589"/>
      <c r="L31" s="589"/>
      <c r="M31" s="589"/>
      <c r="N31" s="589"/>
    </row>
    <row r="32" spans="1:14" s="13" customFormat="1" ht="15.75">
      <c r="A32" s="198">
        <v>6</v>
      </c>
      <c r="B32" s="201" t="s">
        <v>324</v>
      </c>
      <c r="C32" s="569"/>
      <c r="D32" s="569"/>
      <c r="E32" s="568">
        <v>0</v>
      </c>
      <c r="F32" s="569"/>
      <c r="G32" s="569"/>
      <c r="H32" s="567">
        <v>0</v>
      </c>
      <c r="I32" s="589"/>
      <c r="J32" s="589"/>
      <c r="K32" s="589"/>
      <c r="L32" s="589"/>
      <c r="M32" s="589"/>
      <c r="N32" s="589"/>
    </row>
    <row r="33" spans="1:14" s="13" customFormat="1" ht="15.75">
      <c r="A33" s="198">
        <v>6.1</v>
      </c>
      <c r="B33" s="245" t="s">
        <v>314</v>
      </c>
      <c r="C33" s="569"/>
      <c r="D33" s="569"/>
      <c r="E33" s="568">
        <v>0</v>
      </c>
      <c r="F33" s="569"/>
      <c r="G33" s="569"/>
      <c r="H33" s="567">
        <v>0</v>
      </c>
      <c r="I33" s="589"/>
      <c r="J33" s="589"/>
      <c r="K33" s="589"/>
      <c r="L33" s="589"/>
      <c r="M33" s="589"/>
      <c r="N33" s="589"/>
    </row>
    <row r="34" spans="1:14" s="13" customFormat="1" ht="15.75">
      <c r="A34" s="198">
        <v>6.2</v>
      </c>
      <c r="B34" s="245" t="s">
        <v>315</v>
      </c>
      <c r="C34" s="569"/>
      <c r="D34" s="569"/>
      <c r="E34" s="568">
        <v>0</v>
      </c>
      <c r="F34" s="569"/>
      <c r="G34" s="569"/>
      <c r="H34" s="567">
        <v>0</v>
      </c>
      <c r="I34" s="589"/>
      <c r="J34" s="589"/>
      <c r="K34" s="589"/>
      <c r="L34" s="589"/>
      <c r="M34" s="589"/>
      <c r="N34" s="589"/>
    </row>
    <row r="35" spans="1:14" s="13" customFormat="1" ht="15.75">
      <c r="A35" s="198">
        <v>6.3</v>
      </c>
      <c r="B35" s="245" t="s">
        <v>311</v>
      </c>
      <c r="C35" s="569"/>
      <c r="D35" s="569"/>
      <c r="E35" s="568">
        <v>0</v>
      </c>
      <c r="F35" s="569"/>
      <c r="G35" s="569"/>
      <c r="H35" s="567">
        <v>0</v>
      </c>
      <c r="I35" s="589"/>
      <c r="J35" s="589"/>
      <c r="K35" s="589"/>
      <c r="L35" s="589"/>
      <c r="M35" s="589"/>
      <c r="N35" s="589"/>
    </row>
    <row r="36" spans="1:14" s="13" customFormat="1" ht="15.75">
      <c r="A36" s="198">
        <v>6.4</v>
      </c>
      <c r="B36" s="245" t="s">
        <v>312</v>
      </c>
      <c r="C36" s="569"/>
      <c r="D36" s="569"/>
      <c r="E36" s="568">
        <v>0</v>
      </c>
      <c r="F36" s="569"/>
      <c r="G36" s="569"/>
      <c r="H36" s="567">
        <v>0</v>
      </c>
      <c r="I36" s="589"/>
      <c r="J36" s="589"/>
      <c r="K36" s="589"/>
      <c r="L36" s="589"/>
      <c r="M36" s="589"/>
      <c r="N36" s="589"/>
    </row>
    <row r="37" spans="1:14" s="13" customFormat="1" ht="15.75">
      <c r="A37" s="198">
        <v>6.5</v>
      </c>
      <c r="B37" s="245" t="s">
        <v>313</v>
      </c>
      <c r="C37" s="569"/>
      <c r="D37" s="569"/>
      <c r="E37" s="568">
        <v>0</v>
      </c>
      <c r="F37" s="569"/>
      <c r="G37" s="569"/>
      <c r="H37" s="567">
        <v>0</v>
      </c>
      <c r="I37" s="589"/>
      <c r="J37" s="589"/>
      <c r="K37" s="589"/>
      <c r="L37" s="589"/>
      <c r="M37" s="589"/>
      <c r="N37" s="589"/>
    </row>
    <row r="38" spans="1:14" s="13" customFormat="1" ht="15.75">
      <c r="A38" s="198">
        <v>6.6</v>
      </c>
      <c r="B38" s="245" t="s">
        <v>316</v>
      </c>
      <c r="C38" s="569"/>
      <c r="D38" s="569"/>
      <c r="E38" s="568">
        <v>0</v>
      </c>
      <c r="F38" s="569"/>
      <c r="G38" s="569"/>
      <c r="H38" s="567">
        <v>0</v>
      </c>
      <c r="I38" s="589"/>
      <c r="J38" s="589"/>
      <c r="K38" s="589"/>
      <c r="L38" s="589"/>
      <c r="M38" s="589"/>
      <c r="N38" s="589"/>
    </row>
    <row r="39" spans="1:14" s="13" customFormat="1" ht="15.75">
      <c r="A39" s="198">
        <v>6.7</v>
      </c>
      <c r="B39" s="245" t="s">
        <v>317</v>
      </c>
      <c r="C39" s="569"/>
      <c r="D39" s="569"/>
      <c r="E39" s="568">
        <v>0</v>
      </c>
      <c r="F39" s="569"/>
      <c r="G39" s="569"/>
      <c r="H39" s="567">
        <v>0</v>
      </c>
      <c r="I39" s="589"/>
      <c r="J39" s="589"/>
      <c r="K39" s="589"/>
      <c r="L39" s="589"/>
      <c r="M39" s="589"/>
      <c r="N39" s="589"/>
    </row>
    <row r="40" spans="1:14" s="13" customFormat="1" ht="15.75">
      <c r="A40" s="198">
        <v>7</v>
      </c>
      <c r="B40" s="201" t="s">
        <v>320</v>
      </c>
      <c r="C40" s="569">
        <v>669771.88000000012</v>
      </c>
      <c r="D40" s="569">
        <v>252251.18141999998</v>
      </c>
      <c r="E40" s="568">
        <v>922023.06142000016</v>
      </c>
      <c r="F40" s="569">
        <v>390431.58</v>
      </c>
      <c r="G40" s="569">
        <v>249844.14540800004</v>
      </c>
      <c r="H40" s="567">
        <v>640275.72540800006</v>
      </c>
      <c r="I40" s="589"/>
      <c r="J40" s="589"/>
      <c r="K40" s="589"/>
      <c r="L40" s="589"/>
      <c r="M40" s="589"/>
      <c r="N40" s="589"/>
    </row>
    <row r="41" spans="1:14" s="13" customFormat="1" ht="15.75">
      <c r="A41" s="198">
        <v>7.1</v>
      </c>
      <c r="B41" s="200" t="s">
        <v>321</v>
      </c>
      <c r="C41" s="569">
        <v>11000</v>
      </c>
      <c r="D41" s="569">
        <v>0</v>
      </c>
      <c r="E41" s="568">
        <v>11000</v>
      </c>
      <c r="F41" s="569">
        <v>0</v>
      </c>
      <c r="G41" s="569">
        <v>27184.072960000001</v>
      </c>
      <c r="H41" s="567">
        <v>27184.072960000001</v>
      </c>
      <c r="I41" s="589"/>
      <c r="J41" s="589"/>
      <c r="K41" s="589"/>
      <c r="L41" s="589"/>
      <c r="M41" s="589"/>
      <c r="N41" s="589"/>
    </row>
    <row r="42" spans="1:14" s="13" customFormat="1" ht="25.5">
      <c r="A42" s="198">
        <v>7.2</v>
      </c>
      <c r="B42" s="200" t="s">
        <v>322</v>
      </c>
      <c r="C42" s="569">
        <v>200386.85</v>
      </c>
      <c r="D42" s="569">
        <v>23064.163920000003</v>
      </c>
      <c r="E42" s="568">
        <v>223451.01392</v>
      </c>
      <c r="F42" s="569">
        <v>175692.79</v>
      </c>
      <c r="G42" s="569">
        <v>25174.04032</v>
      </c>
      <c r="H42" s="567">
        <v>200866.83032000001</v>
      </c>
      <c r="I42" s="589"/>
      <c r="J42" s="589"/>
      <c r="K42" s="589"/>
      <c r="L42" s="589"/>
      <c r="M42" s="589"/>
      <c r="N42" s="589"/>
    </row>
    <row r="43" spans="1:14" s="13" customFormat="1" ht="25.5">
      <c r="A43" s="198">
        <v>7.3</v>
      </c>
      <c r="B43" s="200" t="s">
        <v>325</v>
      </c>
      <c r="C43" s="569">
        <v>15593.869999999999</v>
      </c>
      <c r="D43" s="569">
        <v>45478.902139999998</v>
      </c>
      <c r="E43" s="568">
        <v>61072.772140000001</v>
      </c>
      <c r="F43" s="569">
        <v>7378.41</v>
      </c>
      <c r="G43" s="569">
        <v>52137.471231999996</v>
      </c>
      <c r="H43" s="567">
        <v>59515.881232</v>
      </c>
      <c r="I43" s="589"/>
      <c r="J43" s="589"/>
      <c r="K43" s="589"/>
      <c r="L43" s="589"/>
      <c r="M43" s="589"/>
      <c r="N43" s="589"/>
    </row>
    <row r="44" spans="1:14" s="13" customFormat="1" ht="25.5">
      <c r="A44" s="198">
        <v>7.4</v>
      </c>
      <c r="B44" s="200" t="s">
        <v>326</v>
      </c>
      <c r="C44" s="569">
        <v>442791.16000000009</v>
      </c>
      <c r="D44" s="569">
        <v>183708.11536</v>
      </c>
      <c r="E44" s="568">
        <v>626499.27536000009</v>
      </c>
      <c r="F44" s="569">
        <v>207360.38</v>
      </c>
      <c r="G44" s="569">
        <v>145348.56089600004</v>
      </c>
      <c r="H44" s="567">
        <v>352708.94089600001</v>
      </c>
      <c r="I44" s="589"/>
      <c r="J44" s="589"/>
      <c r="K44" s="589"/>
      <c r="L44" s="589"/>
      <c r="M44" s="589"/>
      <c r="N44" s="589"/>
    </row>
    <row r="45" spans="1:14" s="13" customFormat="1" ht="15.75">
      <c r="A45" s="198">
        <v>8</v>
      </c>
      <c r="B45" s="201" t="s">
        <v>303</v>
      </c>
      <c r="C45" s="569"/>
      <c r="D45" s="569"/>
      <c r="E45" s="568">
        <v>0</v>
      </c>
      <c r="F45" s="569"/>
      <c r="G45" s="569"/>
      <c r="H45" s="567">
        <v>0</v>
      </c>
      <c r="I45" s="589"/>
      <c r="J45" s="589"/>
      <c r="K45" s="589"/>
      <c r="L45" s="589"/>
      <c r="M45" s="589"/>
      <c r="N45" s="589"/>
    </row>
    <row r="46" spans="1:14" s="13" customFormat="1" ht="15.75">
      <c r="A46" s="198">
        <v>8.1</v>
      </c>
      <c r="B46" s="243" t="s">
        <v>327</v>
      </c>
      <c r="C46" s="569"/>
      <c r="D46" s="569"/>
      <c r="E46" s="568">
        <v>0</v>
      </c>
      <c r="F46" s="569"/>
      <c r="G46" s="569"/>
      <c r="H46" s="567">
        <v>0</v>
      </c>
      <c r="I46" s="589"/>
      <c r="J46" s="589"/>
      <c r="K46" s="589"/>
      <c r="L46" s="589"/>
      <c r="M46" s="589"/>
      <c r="N46" s="589"/>
    </row>
    <row r="47" spans="1:14" s="13" customFormat="1" ht="15.75">
      <c r="A47" s="198">
        <v>8.1999999999999993</v>
      </c>
      <c r="B47" s="243" t="s">
        <v>328</v>
      </c>
      <c r="C47" s="569"/>
      <c r="D47" s="569"/>
      <c r="E47" s="568">
        <v>0</v>
      </c>
      <c r="F47" s="569"/>
      <c r="G47" s="569"/>
      <c r="H47" s="567">
        <v>0</v>
      </c>
      <c r="I47" s="589"/>
      <c r="J47" s="589"/>
      <c r="K47" s="589"/>
      <c r="L47" s="589"/>
      <c r="M47" s="589"/>
      <c r="N47" s="589"/>
    </row>
    <row r="48" spans="1:14" s="13" customFormat="1" ht="15.75">
      <c r="A48" s="198">
        <v>8.3000000000000007</v>
      </c>
      <c r="B48" s="243" t="s">
        <v>329</v>
      </c>
      <c r="C48" s="569"/>
      <c r="D48" s="569"/>
      <c r="E48" s="568">
        <v>0</v>
      </c>
      <c r="F48" s="569"/>
      <c r="G48" s="569"/>
      <c r="H48" s="567">
        <v>0</v>
      </c>
      <c r="I48" s="589"/>
      <c r="J48" s="589"/>
      <c r="K48" s="589"/>
      <c r="L48" s="589"/>
      <c r="M48" s="589"/>
      <c r="N48" s="589"/>
    </row>
    <row r="49" spans="1:14" s="13" customFormat="1" ht="15.75">
      <c r="A49" s="198">
        <v>8.4</v>
      </c>
      <c r="B49" s="243" t="s">
        <v>330</v>
      </c>
      <c r="C49" s="569"/>
      <c r="D49" s="569"/>
      <c r="E49" s="568">
        <v>0</v>
      </c>
      <c r="F49" s="569"/>
      <c r="G49" s="569"/>
      <c r="H49" s="567">
        <v>0</v>
      </c>
      <c r="I49" s="589"/>
      <c r="J49" s="589"/>
      <c r="K49" s="589"/>
      <c r="L49" s="589"/>
      <c r="M49" s="589"/>
      <c r="N49" s="589"/>
    </row>
    <row r="50" spans="1:14" s="13" customFormat="1" ht="15.75">
      <c r="A50" s="198">
        <v>8.5</v>
      </c>
      <c r="B50" s="243" t="s">
        <v>331</v>
      </c>
      <c r="C50" s="569"/>
      <c r="D50" s="569"/>
      <c r="E50" s="568">
        <v>0</v>
      </c>
      <c r="F50" s="569"/>
      <c r="G50" s="569"/>
      <c r="H50" s="567">
        <v>0</v>
      </c>
      <c r="I50" s="589"/>
      <c r="J50" s="589"/>
      <c r="K50" s="589"/>
      <c r="L50" s="589"/>
      <c r="M50" s="589"/>
      <c r="N50" s="589"/>
    </row>
    <row r="51" spans="1:14" s="13" customFormat="1" ht="15.75">
      <c r="A51" s="198">
        <v>8.6</v>
      </c>
      <c r="B51" s="243" t="s">
        <v>332</v>
      </c>
      <c r="C51" s="569"/>
      <c r="D51" s="569"/>
      <c r="E51" s="568">
        <v>0</v>
      </c>
      <c r="F51" s="569"/>
      <c r="G51" s="569"/>
      <c r="H51" s="567">
        <v>0</v>
      </c>
      <c r="I51" s="589"/>
      <c r="J51" s="589"/>
      <c r="K51" s="589"/>
      <c r="L51" s="589"/>
      <c r="M51" s="589"/>
      <c r="N51" s="589"/>
    </row>
    <row r="52" spans="1:14" s="13" customFormat="1" ht="15.75">
      <c r="A52" s="198">
        <v>8.6999999999999993</v>
      </c>
      <c r="B52" s="243" t="s">
        <v>333</v>
      </c>
      <c r="C52" s="569"/>
      <c r="D52" s="569"/>
      <c r="E52" s="568">
        <v>0</v>
      </c>
      <c r="F52" s="569"/>
      <c r="G52" s="569"/>
      <c r="H52" s="567">
        <v>0</v>
      </c>
      <c r="I52" s="589"/>
      <c r="J52" s="589"/>
      <c r="K52" s="589"/>
      <c r="L52" s="589"/>
      <c r="M52" s="589"/>
      <c r="N52" s="589"/>
    </row>
    <row r="53" spans="1:14" s="13" customFormat="1" ht="16.5" thickBot="1">
      <c r="A53" s="203">
        <v>9</v>
      </c>
      <c r="B53" s="204" t="s">
        <v>323</v>
      </c>
      <c r="C53" s="566"/>
      <c r="D53" s="566"/>
      <c r="E53" s="565">
        <v>0</v>
      </c>
      <c r="F53" s="566"/>
      <c r="G53" s="566"/>
      <c r="H53" s="515">
        <v>0</v>
      </c>
      <c r="I53" s="589"/>
      <c r="J53" s="589"/>
      <c r="K53" s="589"/>
      <c r="L53" s="589"/>
      <c r="M53" s="589"/>
      <c r="N53" s="589"/>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6" sqref="C6:G13"/>
    </sheetView>
  </sheetViews>
  <sheetFormatPr defaultColWidth="9.140625" defaultRowHeight="12.75"/>
  <cols>
    <col min="1" max="1" width="9.5703125" style="4" bestFit="1" customWidth="1"/>
    <col min="2" max="2" width="93.5703125" style="4" customWidth="1"/>
    <col min="3" max="4" width="10.7109375" style="4" customWidth="1"/>
    <col min="5" max="11" width="9.7109375" style="33" customWidth="1"/>
    <col min="12" max="16384" width="9.140625" style="33"/>
  </cols>
  <sheetData>
    <row r="1" spans="1:8">
      <c r="A1" s="2" t="s">
        <v>31</v>
      </c>
      <c r="B1" s="3" t="str">
        <f>'Info '!C2</f>
        <v>JSC Ziraat Bank Georgia</v>
      </c>
      <c r="C1" s="3"/>
    </row>
    <row r="2" spans="1:8">
      <c r="A2" s="2" t="s">
        <v>32</v>
      </c>
      <c r="B2" s="591">
        <f>'1. key ratios '!$B$2</f>
        <v>44926</v>
      </c>
      <c r="C2" s="6"/>
      <c r="D2" s="7"/>
      <c r="E2" s="55"/>
      <c r="F2" s="55"/>
      <c r="G2" s="55"/>
      <c r="H2" s="55"/>
    </row>
    <row r="3" spans="1:8">
      <c r="A3" s="2"/>
      <c r="B3" s="3"/>
      <c r="C3" s="6"/>
      <c r="D3" s="7"/>
      <c r="E3" s="55"/>
      <c r="F3" s="55"/>
      <c r="G3" s="55"/>
      <c r="H3" s="55"/>
    </row>
    <row r="4" spans="1:8" ht="15" customHeight="1" thickBot="1">
      <c r="A4" s="7" t="s">
        <v>198</v>
      </c>
      <c r="B4" s="141" t="s">
        <v>297</v>
      </c>
      <c r="C4" s="56" t="s">
        <v>74</v>
      </c>
    </row>
    <row r="5" spans="1:8" ht="15" customHeight="1">
      <c r="A5" s="228" t="s">
        <v>6</v>
      </c>
      <c r="B5" s="229"/>
      <c r="C5" s="385" t="str">
        <f>INT((MONTH($B$2))/3)&amp;"Q"&amp;"-"&amp;YEAR($B$2)</f>
        <v>4Q-2022</v>
      </c>
      <c r="D5" s="385" t="str">
        <f>IF(INT(MONTH($B$2))=3, "4"&amp;"Q"&amp;"-"&amp;YEAR($B$2)-1, IF(INT(MONTH($B$2))=6, "1"&amp;"Q"&amp;"-"&amp;YEAR($B$2), IF(INT(MONTH($B$2))=9, "2"&amp;"Q"&amp;"-"&amp;YEAR($B$2),IF(INT(MONTH($B$2))=12, "3"&amp;"Q"&amp;"-"&amp;YEAR($B$2), 0))))</f>
        <v>3Q-2022</v>
      </c>
      <c r="E5" s="385" t="str">
        <f>IF(INT(MONTH($B$2))=3, "3"&amp;"Q"&amp;"-"&amp;YEAR($B$2)-1, IF(INT(MONTH($B$2))=6, "4"&amp;"Q"&amp;"-"&amp;YEAR($B$2)-1, IF(INT(MONTH($B$2))=9, "1"&amp;"Q"&amp;"-"&amp;YEAR($B$2),IF(INT(MONTH($B$2))=12, "2"&amp;"Q"&amp;"-"&amp;YEAR($B$2), 0))))</f>
        <v>2Q-2022</v>
      </c>
      <c r="F5" s="385" t="str">
        <f>IF(INT(MONTH($B$2))=3, "2"&amp;"Q"&amp;"-"&amp;YEAR($B$2)-1, IF(INT(MONTH($B$2))=6, "3"&amp;"Q"&amp;"-"&amp;YEAR($B$2)-1, IF(INT(MONTH($B$2))=9, "4"&amp;"Q"&amp;"-"&amp;YEAR($B$2)-1,IF(INT(MONTH($B$2))=12, "1"&amp;"Q"&amp;"-"&amp;YEAR($B$2), 0))))</f>
        <v>1Q-2022</v>
      </c>
      <c r="G5" s="386" t="str">
        <f>IF(INT(MONTH($B$2))=3, "1"&amp;"Q"&amp;"-"&amp;YEAR($B$2)-1, IF(INT(MONTH($B$2))=6, "2"&amp;"Q"&amp;"-"&amp;YEAR($B$2)-1, IF(INT(MONTH($B$2))=9, "3"&amp;"Q"&amp;"-"&amp;YEAR($B$2)-1,IF(INT(MONTH($B$2))=12, "4"&amp;"Q"&amp;"-"&amp;YEAR($B$2)-1, 0))))</f>
        <v>4Q-2021</v>
      </c>
    </row>
    <row r="6" spans="1:8" ht="15" customHeight="1">
      <c r="A6" s="57">
        <v>1</v>
      </c>
      <c r="B6" s="319" t="s">
        <v>301</v>
      </c>
      <c r="C6" s="575">
        <f>C7+C9+C10</f>
        <v>169818172.69445997</v>
      </c>
      <c r="D6" s="578">
        <f>D7+D9+D10</f>
        <v>155703722.24915001</v>
      </c>
      <c r="E6" s="571">
        <f t="shared" ref="E6:G6" si="0">E7+E9+E10</f>
        <v>164908713.95235997</v>
      </c>
      <c r="F6" s="575">
        <f t="shared" si="0"/>
        <v>164908713.95235997</v>
      </c>
      <c r="G6" s="581">
        <f t="shared" si="0"/>
        <v>146329177.96381</v>
      </c>
    </row>
    <row r="7" spans="1:8" ht="15" customHeight="1">
      <c r="A7" s="57">
        <v>1.1000000000000001</v>
      </c>
      <c r="B7" s="319" t="s">
        <v>479</v>
      </c>
      <c r="C7" s="576">
        <v>151231287.98289996</v>
      </c>
      <c r="D7" s="579">
        <v>146574604.62455001</v>
      </c>
      <c r="E7" s="576">
        <v>153206179.98089999</v>
      </c>
      <c r="F7" s="576">
        <v>153206179.98089999</v>
      </c>
      <c r="G7" s="582">
        <v>131562795.99205001</v>
      </c>
    </row>
    <row r="8" spans="1:8">
      <c r="A8" s="57" t="s">
        <v>15</v>
      </c>
      <c r="B8" s="319" t="s">
        <v>197</v>
      </c>
      <c r="C8" s="576"/>
      <c r="D8" s="579"/>
      <c r="E8" s="576"/>
      <c r="F8" s="576"/>
      <c r="G8" s="582"/>
    </row>
    <row r="9" spans="1:8" ht="15" customHeight="1">
      <c r="A9" s="57">
        <v>1.2</v>
      </c>
      <c r="B9" s="320" t="s">
        <v>196</v>
      </c>
      <c r="C9" s="576">
        <v>18586884.711560003</v>
      </c>
      <c r="D9" s="579">
        <v>9129117.6246000007</v>
      </c>
      <c r="E9" s="576">
        <v>11702533.97146</v>
      </c>
      <c r="F9" s="576">
        <v>11702533.97146</v>
      </c>
      <c r="G9" s="582">
        <v>14766381.971760001</v>
      </c>
    </row>
    <row r="10" spans="1:8" ht="15" customHeight="1">
      <c r="A10" s="57">
        <v>1.3</v>
      </c>
      <c r="B10" s="319" t="s">
        <v>29</v>
      </c>
      <c r="C10" s="577">
        <v>0</v>
      </c>
      <c r="D10" s="579">
        <v>0</v>
      </c>
      <c r="E10" s="577">
        <v>0</v>
      </c>
      <c r="F10" s="576">
        <v>0</v>
      </c>
      <c r="G10" s="583">
        <v>0</v>
      </c>
    </row>
    <row r="11" spans="1:8" ht="15" customHeight="1">
      <c r="A11" s="57">
        <v>2</v>
      </c>
      <c r="B11" s="319" t="s">
        <v>298</v>
      </c>
      <c r="C11" s="576">
        <v>666957.43799999997</v>
      </c>
      <c r="D11" s="579">
        <v>216770.57680000001</v>
      </c>
      <c r="E11" s="576">
        <v>98332.986799999999</v>
      </c>
      <c r="F11" s="576">
        <v>98332.986799999999</v>
      </c>
      <c r="G11" s="582">
        <v>466222.63990000001</v>
      </c>
    </row>
    <row r="12" spans="1:8" ht="15" customHeight="1">
      <c r="A12" s="57">
        <v>3</v>
      </c>
      <c r="B12" s="319" t="s">
        <v>299</v>
      </c>
      <c r="C12" s="577">
        <v>19560940</v>
      </c>
      <c r="D12" s="579">
        <v>16748963</v>
      </c>
      <c r="E12" s="577">
        <v>16748963</v>
      </c>
      <c r="F12" s="576">
        <v>16748963</v>
      </c>
      <c r="G12" s="583">
        <v>16748963</v>
      </c>
    </row>
    <row r="13" spans="1:8" ht="15" customHeight="1" thickBot="1">
      <c r="A13" s="59">
        <v>4</v>
      </c>
      <c r="B13" s="60" t="s">
        <v>300</v>
      </c>
      <c r="C13" s="572">
        <f>C6+C11+C12</f>
        <v>190046070.13245997</v>
      </c>
      <c r="D13" s="580">
        <f>D6+D11+D12</f>
        <v>172669455.82595</v>
      </c>
      <c r="E13" s="573">
        <f t="shared" ref="E13:G13" si="1">E6+E11+E12</f>
        <v>181756009.93915996</v>
      </c>
      <c r="F13" s="572">
        <f t="shared" si="1"/>
        <v>181756009.93915996</v>
      </c>
      <c r="G13" s="584">
        <f t="shared" si="1"/>
        <v>163544363.60371</v>
      </c>
    </row>
    <row r="14" spans="1:8">
      <c r="B14" s="63"/>
    </row>
    <row r="15" spans="1:8" ht="25.5">
      <c r="B15" s="64" t="s">
        <v>480</v>
      </c>
    </row>
    <row r="16" spans="1:8">
      <c r="B16" s="64"/>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F14" sqref="F14"/>
    </sheetView>
  </sheetViews>
  <sheetFormatPr defaultColWidth="9.140625" defaultRowHeight="14.25"/>
  <cols>
    <col min="1" max="1" width="9.5703125" style="4" bestFit="1" customWidth="1"/>
    <col min="2" max="2" width="65" style="4" customWidth="1"/>
    <col min="3" max="3" width="42.85546875" style="4" customWidth="1"/>
    <col min="4" max="16384" width="9.140625" style="5"/>
  </cols>
  <sheetData>
    <row r="1" spans="1:8">
      <c r="A1" s="596" t="s">
        <v>31</v>
      </c>
      <c r="B1" s="597" t="str">
        <f>'Info '!C2</f>
        <v>JSC Ziraat Bank Georgia</v>
      </c>
    </row>
    <row r="2" spans="1:8">
      <c r="A2" s="596" t="s">
        <v>32</v>
      </c>
      <c r="B2" s="598">
        <f>'1. key ratios '!$B$2</f>
        <v>44926</v>
      </c>
    </row>
    <row r="4" spans="1:8" ht="27.95" customHeight="1" thickBot="1">
      <c r="A4" s="65" t="s">
        <v>81</v>
      </c>
      <c r="B4" s="66" t="s">
        <v>267</v>
      </c>
      <c r="C4" s="67"/>
    </row>
    <row r="5" spans="1:8">
      <c r="A5" s="68"/>
      <c r="B5" s="379" t="s">
        <v>82</v>
      </c>
      <c r="C5" s="380" t="s">
        <v>493</v>
      </c>
    </row>
    <row r="6" spans="1:8">
      <c r="A6" s="69">
        <v>1</v>
      </c>
      <c r="B6" s="564" t="s">
        <v>741</v>
      </c>
      <c r="C6" s="599" t="s">
        <v>743</v>
      </c>
    </row>
    <row r="7" spans="1:8">
      <c r="A7" s="69">
        <v>2</v>
      </c>
      <c r="B7" s="564" t="s">
        <v>744</v>
      </c>
      <c r="C7" s="599" t="s">
        <v>745</v>
      </c>
    </row>
    <row r="8" spans="1:8">
      <c r="A8" s="69">
        <v>3</v>
      </c>
      <c r="B8" s="564" t="s">
        <v>746</v>
      </c>
      <c r="C8" s="599" t="s">
        <v>745</v>
      </c>
    </row>
    <row r="9" spans="1:8">
      <c r="A9" s="69">
        <v>4</v>
      </c>
      <c r="B9" s="564" t="s">
        <v>747</v>
      </c>
      <c r="C9" s="599" t="s">
        <v>748</v>
      </c>
    </row>
    <row r="10" spans="1:8">
      <c r="A10" s="69">
        <v>5</v>
      </c>
      <c r="B10" s="564" t="s">
        <v>749</v>
      </c>
      <c r="C10" s="599" t="s">
        <v>748</v>
      </c>
    </row>
    <row r="11" spans="1:8">
      <c r="A11" s="69">
        <v>6</v>
      </c>
      <c r="B11" s="70"/>
      <c r="C11" s="600"/>
    </row>
    <row r="12" spans="1:8">
      <c r="A12" s="69">
        <v>7</v>
      </c>
      <c r="B12" s="70"/>
      <c r="C12" s="600"/>
      <c r="H12" s="72"/>
    </row>
    <row r="13" spans="1:8">
      <c r="A13" s="69">
        <v>8</v>
      </c>
      <c r="B13" s="70"/>
      <c r="C13" s="600"/>
    </row>
    <row r="14" spans="1:8">
      <c r="A14" s="69">
        <v>9</v>
      </c>
      <c r="B14" s="70"/>
      <c r="C14" s="600"/>
    </row>
    <row r="15" spans="1:8">
      <c r="A15" s="69">
        <v>10</v>
      </c>
      <c r="B15" s="70"/>
      <c r="C15" s="600"/>
    </row>
    <row r="16" spans="1:8">
      <c r="A16" s="69"/>
      <c r="B16" s="381"/>
      <c r="C16" s="382"/>
    </row>
    <row r="17" spans="1:3">
      <c r="A17" s="69"/>
      <c r="B17" s="383" t="s">
        <v>83</v>
      </c>
      <c r="C17" s="384" t="s">
        <v>494</v>
      </c>
    </row>
    <row r="18" spans="1:3">
      <c r="A18" s="69">
        <v>1</v>
      </c>
      <c r="B18" s="564" t="s">
        <v>742</v>
      </c>
      <c r="C18" s="563" t="s">
        <v>750</v>
      </c>
    </row>
    <row r="19" spans="1:3">
      <c r="A19" s="69">
        <v>2</v>
      </c>
      <c r="B19" s="564" t="s">
        <v>751</v>
      </c>
      <c r="C19" s="563" t="s">
        <v>752</v>
      </c>
    </row>
    <row r="20" spans="1:3">
      <c r="A20" s="69">
        <v>3</v>
      </c>
      <c r="B20" s="564" t="s">
        <v>753</v>
      </c>
      <c r="C20" s="563" t="s">
        <v>760</v>
      </c>
    </row>
    <row r="21" spans="1:3">
      <c r="A21" s="69">
        <v>4</v>
      </c>
      <c r="B21" s="70" t="s">
        <v>761</v>
      </c>
      <c r="C21" s="563" t="s">
        <v>762</v>
      </c>
    </row>
    <row r="22" spans="1:3">
      <c r="A22" s="69">
        <v>5</v>
      </c>
      <c r="B22" s="70"/>
      <c r="C22" s="73"/>
    </row>
    <row r="23" spans="1:3">
      <c r="A23" s="69">
        <v>6</v>
      </c>
      <c r="B23" s="70"/>
      <c r="C23" s="73"/>
    </row>
    <row r="24" spans="1:3">
      <c r="A24" s="69">
        <v>7</v>
      </c>
      <c r="B24" s="70"/>
      <c r="C24" s="73"/>
    </row>
    <row r="25" spans="1:3">
      <c r="A25" s="69">
        <v>8</v>
      </c>
      <c r="B25" s="70"/>
      <c r="C25" s="73"/>
    </row>
    <row r="26" spans="1:3">
      <c r="A26" s="69">
        <v>9</v>
      </c>
      <c r="B26" s="70"/>
      <c r="C26" s="73"/>
    </row>
    <row r="27" spans="1:3" ht="15.75" customHeight="1">
      <c r="A27" s="69">
        <v>10</v>
      </c>
      <c r="B27" s="70"/>
      <c r="C27" s="74"/>
    </row>
    <row r="28" spans="1:3" ht="15.75" customHeight="1">
      <c r="A28" s="69"/>
      <c r="B28" s="70"/>
      <c r="C28" s="74"/>
    </row>
    <row r="29" spans="1:3" ht="30" customHeight="1">
      <c r="A29" s="69"/>
      <c r="B29" s="728" t="s">
        <v>84</v>
      </c>
      <c r="C29" s="729"/>
    </row>
    <row r="30" spans="1:3">
      <c r="A30" s="69">
        <v>1</v>
      </c>
      <c r="B30" s="70" t="s">
        <v>763</v>
      </c>
      <c r="C30" s="604">
        <v>1</v>
      </c>
    </row>
    <row r="31" spans="1:3" ht="15.75" customHeight="1">
      <c r="A31" s="69"/>
      <c r="B31" s="70"/>
      <c r="C31" s="71"/>
    </row>
    <row r="32" spans="1:3" ht="29.25" customHeight="1">
      <c r="A32" s="69"/>
      <c r="B32" s="728" t="s">
        <v>85</v>
      </c>
      <c r="C32" s="729"/>
    </row>
    <row r="33" spans="1:3">
      <c r="A33" s="69">
        <v>1</v>
      </c>
      <c r="B33" s="70"/>
      <c r="C33" s="71" t="s">
        <v>14</v>
      </c>
    </row>
    <row r="34" spans="1:3" ht="15" thickBot="1">
      <c r="A34" s="75"/>
      <c r="B34" s="76"/>
      <c r="C34" s="77"/>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66" t="s">
        <v>31</v>
      </c>
      <c r="B1" s="605" t="str">
        <f>'Info '!C2</f>
        <v>JSC Ziraat Bank Georgia</v>
      </c>
      <c r="C1" s="90"/>
      <c r="D1" s="90"/>
      <c r="E1" s="90"/>
      <c r="F1" s="13"/>
    </row>
    <row r="2" spans="1:7" s="78" customFormat="1" ht="15.75" customHeight="1">
      <c r="A2" s="266" t="s">
        <v>32</v>
      </c>
      <c r="B2" s="591">
        <f>'1. key ratios '!$B$2</f>
        <v>44926</v>
      </c>
    </row>
    <row r="3" spans="1:7" s="78" customFormat="1" ht="15.75" customHeight="1">
      <c r="A3" s="266"/>
    </row>
    <row r="4" spans="1:7" s="78" customFormat="1" ht="15.75" customHeight="1" thickBot="1">
      <c r="A4" s="267" t="s">
        <v>202</v>
      </c>
      <c r="B4" s="734" t="s">
        <v>347</v>
      </c>
      <c r="C4" s="735"/>
      <c r="D4" s="735"/>
      <c r="E4" s="735"/>
    </row>
    <row r="5" spans="1:7" s="82" customFormat="1" ht="17.45" customHeight="1">
      <c r="A5" s="213"/>
      <c r="B5" s="214"/>
      <c r="C5" s="80" t="s">
        <v>0</v>
      </c>
      <c r="D5" s="80" t="s">
        <v>1</v>
      </c>
      <c r="E5" s="81" t="s">
        <v>2</v>
      </c>
    </row>
    <row r="6" spans="1:7" s="13" customFormat="1" ht="14.45" customHeight="1">
      <c r="A6" s="268"/>
      <c r="B6" s="730" t="s">
        <v>354</v>
      </c>
      <c r="C6" s="730" t="s">
        <v>93</v>
      </c>
      <c r="D6" s="732" t="s">
        <v>201</v>
      </c>
      <c r="E6" s="733"/>
      <c r="G6" s="5"/>
    </row>
    <row r="7" spans="1:7" s="13" customFormat="1" ht="99.6" customHeight="1">
      <c r="A7" s="268"/>
      <c r="B7" s="731"/>
      <c r="C7" s="730"/>
      <c r="D7" s="300" t="s">
        <v>200</v>
      </c>
      <c r="E7" s="301" t="s">
        <v>355</v>
      </c>
      <c r="G7" s="5"/>
    </row>
    <row r="8" spans="1:7">
      <c r="A8" s="269">
        <v>1</v>
      </c>
      <c r="B8" s="302" t="s">
        <v>36</v>
      </c>
      <c r="C8" s="562">
        <v>6527040.9505000003</v>
      </c>
      <c r="D8" s="562"/>
      <c r="E8" s="561">
        <v>6527040.9505000003</v>
      </c>
      <c r="F8" s="13"/>
    </row>
    <row r="9" spans="1:7">
      <c r="A9" s="269">
        <v>2</v>
      </c>
      <c r="B9" s="302" t="s">
        <v>37</v>
      </c>
      <c r="C9" s="562">
        <v>45197916.414899997</v>
      </c>
      <c r="D9" s="562"/>
      <c r="E9" s="561">
        <v>45197916.414899997</v>
      </c>
      <c r="F9" s="13"/>
    </row>
    <row r="10" spans="1:7">
      <c r="A10" s="269">
        <v>3</v>
      </c>
      <c r="B10" s="302" t="s">
        <v>38</v>
      </c>
      <c r="C10" s="562">
        <v>40648819.752499998</v>
      </c>
      <c r="D10" s="562"/>
      <c r="E10" s="561">
        <v>40648819.752499998</v>
      </c>
      <c r="F10" s="13"/>
    </row>
    <row r="11" spans="1:7">
      <c r="A11" s="269">
        <v>4</v>
      </c>
      <c r="B11" s="302" t="s">
        <v>39</v>
      </c>
      <c r="C11" s="562">
        <v>0</v>
      </c>
      <c r="D11" s="562"/>
      <c r="E11" s="561">
        <v>0</v>
      </c>
      <c r="F11" s="13"/>
    </row>
    <row r="12" spans="1:7">
      <c r="A12" s="269">
        <v>5</v>
      </c>
      <c r="B12" s="302" t="s">
        <v>40</v>
      </c>
      <c r="C12" s="562">
        <v>1986530.28</v>
      </c>
      <c r="D12" s="562"/>
      <c r="E12" s="561">
        <v>1986530.28</v>
      </c>
      <c r="F12" s="13"/>
    </row>
    <row r="13" spans="1:7">
      <c r="A13" s="269">
        <v>6.1</v>
      </c>
      <c r="B13" s="303" t="s">
        <v>41</v>
      </c>
      <c r="C13" s="560">
        <v>98698749.087399989</v>
      </c>
      <c r="D13" s="562"/>
      <c r="E13" s="561">
        <v>98698749.087399989</v>
      </c>
      <c r="F13" s="13"/>
    </row>
    <row r="14" spans="1:7">
      <c r="A14" s="269">
        <v>6.2</v>
      </c>
      <c r="B14" s="304" t="s">
        <v>42</v>
      </c>
      <c r="C14" s="560">
        <v>-4948070.6320000002</v>
      </c>
      <c r="D14" s="562"/>
      <c r="E14" s="561">
        <v>-4948070.6320000002</v>
      </c>
      <c r="F14" s="13"/>
    </row>
    <row r="15" spans="1:7">
      <c r="A15" s="269">
        <v>6</v>
      </c>
      <c r="B15" s="302" t="s">
        <v>43</v>
      </c>
      <c r="C15" s="562">
        <v>93750678.45539999</v>
      </c>
      <c r="D15" s="562"/>
      <c r="E15" s="561">
        <v>93750678.45539999</v>
      </c>
      <c r="F15" s="13"/>
    </row>
    <row r="16" spans="1:7">
      <c r="A16" s="269">
        <v>7</v>
      </c>
      <c r="B16" s="302" t="s">
        <v>44</v>
      </c>
      <c r="C16" s="562">
        <v>740268.28669999994</v>
      </c>
      <c r="D16" s="562"/>
      <c r="E16" s="561">
        <v>740268.28669999994</v>
      </c>
      <c r="F16" s="13"/>
    </row>
    <row r="17" spans="1:7">
      <c r="A17" s="269">
        <v>8</v>
      </c>
      <c r="B17" s="302" t="s">
        <v>199</v>
      </c>
      <c r="C17" s="562">
        <v>0</v>
      </c>
      <c r="D17" s="562"/>
      <c r="E17" s="561">
        <v>0</v>
      </c>
      <c r="F17" s="270"/>
      <c r="G17" s="84"/>
    </row>
    <row r="18" spans="1:7">
      <c r="A18" s="269">
        <v>9</v>
      </c>
      <c r="B18" s="302" t="s">
        <v>45</v>
      </c>
      <c r="C18" s="562">
        <v>0</v>
      </c>
      <c r="D18" s="562"/>
      <c r="E18" s="561">
        <v>0</v>
      </c>
      <c r="F18" s="13"/>
      <c r="G18" s="84"/>
    </row>
    <row r="19" spans="1:7">
      <c r="A19" s="269">
        <v>10</v>
      </c>
      <c r="B19" s="302" t="s">
        <v>46</v>
      </c>
      <c r="C19" s="562">
        <v>6592376.04</v>
      </c>
      <c r="D19" s="562">
        <v>976798.92</v>
      </c>
      <c r="E19" s="561">
        <v>5615577.1200000001</v>
      </c>
      <c r="F19" s="13"/>
      <c r="G19" s="84"/>
    </row>
    <row r="20" spans="1:7">
      <c r="A20" s="269">
        <v>11</v>
      </c>
      <c r="B20" s="302" t="s">
        <v>47</v>
      </c>
      <c r="C20" s="562">
        <v>2087691.5294999999</v>
      </c>
      <c r="D20" s="562"/>
      <c r="E20" s="561">
        <v>2087691.5294999999</v>
      </c>
      <c r="F20" s="13"/>
    </row>
    <row r="21" spans="1:7" ht="26.25" thickBot="1">
      <c r="A21" s="162"/>
      <c r="B21" s="271" t="s">
        <v>357</v>
      </c>
      <c r="C21" s="592">
        <v>197531321.70949998</v>
      </c>
      <c r="D21" s="592">
        <v>976798.92</v>
      </c>
      <c r="E21" s="593">
        <v>196554522.7895</v>
      </c>
    </row>
    <row r="22" spans="1:7">
      <c r="A22" s="5"/>
      <c r="B22" s="5"/>
      <c r="C22" s="5"/>
      <c r="D22" s="5"/>
      <c r="E22" s="5"/>
    </row>
    <row r="23" spans="1:7">
      <c r="A23" s="5"/>
      <c r="B23" s="5"/>
      <c r="C23" s="5"/>
      <c r="D23" s="5"/>
      <c r="E23" s="5"/>
    </row>
    <row r="25" spans="1:7" s="4" customFormat="1">
      <c r="B25" s="85"/>
      <c r="F25" s="5"/>
      <c r="G25" s="5"/>
    </row>
    <row r="26" spans="1:7" s="4" customFormat="1">
      <c r="B26" s="85"/>
      <c r="F26" s="5"/>
      <c r="G26" s="5"/>
    </row>
    <row r="27" spans="1:7" s="4" customFormat="1">
      <c r="B27" s="85"/>
      <c r="F27" s="5"/>
      <c r="G27" s="5"/>
    </row>
    <row r="28" spans="1:7" s="4" customFormat="1">
      <c r="B28" s="85"/>
      <c r="F28" s="5"/>
      <c r="G28" s="5"/>
    </row>
    <row r="29" spans="1:7" s="4" customFormat="1">
      <c r="B29" s="85"/>
      <c r="F29" s="5"/>
      <c r="G29" s="5"/>
    </row>
    <row r="30" spans="1:7" s="4" customFormat="1">
      <c r="B30" s="85"/>
      <c r="F30" s="5"/>
      <c r="G30" s="5"/>
    </row>
    <row r="31" spans="1:7" s="4" customFormat="1">
      <c r="B31" s="85"/>
      <c r="F31" s="5"/>
      <c r="G31" s="5"/>
    </row>
    <row r="32" spans="1:7" s="4" customFormat="1">
      <c r="B32" s="85"/>
      <c r="F32" s="5"/>
      <c r="G32" s="5"/>
    </row>
    <row r="33" spans="2:7" s="4" customFormat="1">
      <c r="B33" s="85"/>
      <c r="F33" s="5"/>
      <c r="G33" s="5"/>
    </row>
    <row r="34" spans="2:7" s="4" customFormat="1">
      <c r="B34" s="85"/>
      <c r="F34" s="5"/>
      <c r="G34" s="5"/>
    </row>
    <row r="35" spans="2:7" s="4" customFormat="1">
      <c r="B35" s="85"/>
      <c r="F35" s="5"/>
      <c r="G35" s="5"/>
    </row>
    <row r="36" spans="2:7" s="4" customFormat="1">
      <c r="B36" s="85"/>
      <c r="F36" s="5"/>
      <c r="G36" s="5"/>
    </row>
    <row r="37" spans="2:7" s="4" customFormat="1">
      <c r="B37" s="85"/>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31</v>
      </c>
      <c r="B1" s="3" t="str">
        <f>'Info '!C2</f>
        <v>JSC Ziraat Bank Georgia</v>
      </c>
    </row>
    <row r="2" spans="1:6" s="78" customFormat="1" ht="15.75" customHeight="1">
      <c r="A2" s="2" t="s">
        <v>32</v>
      </c>
      <c r="B2" s="585">
        <f>'1. key ratios '!$B$2</f>
        <v>44926</v>
      </c>
      <c r="C2" s="4"/>
      <c r="D2" s="4"/>
      <c r="E2" s="4"/>
      <c r="F2" s="4"/>
    </row>
    <row r="3" spans="1:6" s="78" customFormat="1" ht="15.75" customHeight="1">
      <c r="C3" s="4"/>
      <c r="D3" s="4"/>
      <c r="E3" s="4"/>
      <c r="F3" s="4"/>
    </row>
    <row r="4" spans="1:6" s="78" customFormat="1" ht="13.5" thickBot="1">
      <c r="A4" s="78" t="s">
        <v>86</v>
      </c>
      <c r="B4" s="272" t="s">
        <v>334</v>
      </c>
      <c r="C4" s="79" t="s">
        <v>74</v>
      </c>
      <c r="D4" s="4"/>
      <c r="E4" s="4"/>
      <c r="F4" s="4"/>
    </row>
    <row r="5" spans="1:6" ht="15">
      <c r="A5" s="219">
        <v>1</v>
      </c>
      <c r="B5" s="273" t="s">
        <v>356</v>
      </c>
      <c r="C5" s="559">
        <v>196554522.7895</v>
      </c>
    </row>
    <row r="6" spans="1:6" s="220" customFormat="1" ht="15">
      <c r="A6" s="86">
        <v>2.1</v>
      </c>
      <c r="B6" s="216" t="s">
        <v>335</v>
      </c>
      <c r="C6" s="558">
        <v>40151087.499700002</v>
      </c>
    </row>
    <row r="7" spans="1:6" s="63" customFormat="1" ht="15" outlineLevel="1">
      <c r="A7" s="57">
        <v>2.2000000000000002</v>
      </c>
      <c r="B7" s="58" t="s">
        <v>336</v>
      </c>
      <c r="C7" s="557"/>
    </row>
    <row r="8" spans="1:6" s="63" customFormat="1" ht="25.5">
      <c r="A8" s="57">
        <v>3</v>
      </c>
      <c r="B8" s="217" t="s">
        <v>337</v>
      </c>
      <c r="C8" s="556">
        <v>236705610.28920001</v>
      </c>
    </row>
    <row r="9" spans="1:6" s="220" customFormat="1" ht="15">
      <c r="A9" s="86">
        <v>4</v>
      </c>
      <c r="B9" s="88" t="s">
        <v>88</v>
      </c>
      <c r="C9" s="558">
        <v>1659109.1192000001</v>
      </c>
    </row>
    <row r="10" spans="1:6" s="63" customFormat="1" ht="15" outlineLevel="1">
      <c r="A10" s="57">
        <v>5.0999999999999996</v>
      </c>
      <c r="B10" s="58" t="s">
        <v>338</v>
      </c>
      <c r="C10" s="557">
        <v>-21564202.788139999</v>
      </c>
    </row>
    <row r="11" spans="1:6" s="63" customFormat="1" ht="15" outlineLevel="1">
      <c r="A11" s="57">
        <v>5.2</v>
      </c>
      <c r="B11" s="58" t="s">
        <v>339</v>
      </c>
      <c r="C11" s="557"/>
    </row>
    <row r="12" spans="1:6" s="63" customFormat="1" ht="15">
      <c r="A12" s="57">
        <v>6</v>
      </c>
      <c r="B12" s="215" t="s">
        <v>481</v>
      </c>
      <c r="C12" s="555">
        <v>0</v>
      </c>
    </row>
    <row r="13" spans="1:6" s="63" customFormat="1" ht="15.75" thickBot="1">
      <c r="A13" s="59">
        <v>7</v>
      </c>
      <c r="B13" s="218" t="s">
        <v>285</v>
      </c>
      <c r="C13" s="606">
        <v>216800516.62026</v>
      </c>
    </row>
    <row r="15" spans="1:6" ht="25.5">
      <c r="A15" s="235"/>
      <c r="B15" s="64" t="s">
        <v>482</v>
      </c>
    </row>
    <row r="16" spans="1:6">
      <c r="A16" s="235"/>
      <c r="B16" s="235"/>
    </row>
    <row r="17" spans="1:5" ht="15">
      <c r="A17" s="230"/>
      <c r="B17" s="231"/>
      <c r="C17" s="235"/>
      <c r="D17" s="235"/>
      <c r="E17" s="235"/>
    </row>
    <row r="18" spans="1:5" ht="15">
      <c r="A18" s="236"/>
      <c r="B18" s="237"/>
      <c r="C18" s="235"/>
      <c r="D18" s="235"/>
      <c r="E18" s="235"/>
    </row>
    <row r="19" spans="1:5">
      <c r="A19" s="238"/>
      <c r="B19" s="232"/>
      <c r="C19" s="235"/>
      <c r="D19" s="235"/>
      <c r="E19" s="235"/>
    </row>
    <row r="20" spans="1:5">
      <c r="A20" s="239"/>
      <c r="B20" s="233"/>
      <c r="C20" s="235"/>
      <c r="D20" s="235"/>
      <c r="E20" s="235"/>
    </row>
    <row r="21" spans="1:5">
      <c r="A21" s="239"/>
      <c r="B21" s="237"/>
      <c r="C21" s="235"/>
      <c r="D21" s="235"/>
      <c r="E21" s="235"/>
    </row>
    <row r="22" spans="1:5">
      <c r="A22" s="238"/>
      <c r="B22" s="234"/>
      <c r="C22" s="235"/>
      <c r="D22" s="235"/>
      <c r="E22" s="235"/>
    </row>
    <row r="23" spans="1:5">
      <c r="A23" s="239"/>
      <c r="B23" s="233"/>
      <c r="C23" s="235"/>
      <c r="D23" s="235"/>
      <c r="E23" s="235"/>
    </row>
    <row r="24" spans="1:5">
      <c r="A24" s="239"/>
      <c r="B24" s="233"/>
      <c r="C24" s="235"/>
      <c r="D24" s="235"/>
      <c r="E24" s="235"/>
    </row>
    <row r="25" spans="1:5">
      <c r="A25" s="239"/>
      <c r="B25" s="240"/>
      <c r="C25" s="235"/>
      <c r="D25" s="235"/>
      <c r="E25" s="235"/>
    </row>
    <row r="26" spans="1:5">
      <c r="A26" s="239"/>
      <c r="B26" s="237"/>
      <c r="C26" s="235"/>
      <c r="D26" s="235"/>
      <c r="E26" s="235"/>
    </row>
    <row r="27" spans="1:5">
      <c r="A27" s="235"/>
      <c r="B27" s="241"/>
      <c r="C27" s="235"/>
      <c r="D27" s="235"/>
      <c r="E27" s="235"/>
    </row>
    <row r="28" spans="1:5">
      <c r="A28" s="235"/>
      <c r="B28" s="241"/>
      <c r="C28" s="235"/>
      <c r="D28" s="235"/>
      <c r="E28" s="235"/>
    </row>
    <row r="29" spans="1:5">
      <c r="A29" s="235"/>
      <c r="B29" s="241"/>
      <c r="C29" s="235"/>
      <c r="D29" s="235"/>
      <c r="E29" s="235"/>
    </row>
    <row r="30" spans="1:5">
      <c r="A30" s="235"/>
      <c r="B30" s="241"/>
      <c r="C30" s="235"/>
      <c r="D30" s="235"/>
      <c r="E30" s="235"/>
    </row>
    <row r="31" spans="1:5">
      <c r="A31" s="235"/>
      <c r="B31" s="241"/>
      <c r="C31" s="235"/>
      <c r="D31" s="235"/>
      <c r="E31" s="235"/>
    </row>
    <row r="32" spans="1:5">
      <c r="A32" s="235"/>
      <c r="B32" s="241"/>
      <c r="C32" s="235"/>
      <c r="D32" s="235"/>
      <c r="E32" s="235"/>
    </row>
    <row r="33" spans="1:5">
      <c r="A33" s="235"/>
      <c r="B33" s="241"/>
      <c r="C33" s="235"/>
      <c r="D33" s="235"/>
      <c r="E33" s="235"/>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jhyPzSikQPRkebGVnOkgCJ1yRrZKaIzkW9i5Kgf8X8s=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RGDlKFsY9UU2UQFy4D1M/3to/KWUu/FQruzXRda1K8U=</DigestValue>
    </Reference>
  </SignedInfo>
  <SignatureValue>NPO3i0cCn96hHbHVIwJjtYcbe7ukrcCVP7FAp2EAh9vITpjC/5v56hnBCngpIAqJDF09CcG6fI+v
J4mEKx0gbur7XUdEWkkgcqWQU7TghDt7uR78nOZRI2oQwq8wmzLyWgAy1RiHIaU08z2rq+7JRVNa
U4OYZuLpkPai6FXKBKjcKL2Eury0K0ChqxOaIL++BCCuTtKVA/VVyAgIRgGUEFYqF/HNy5A4/Kdz
yyBBmq0CdloGpBuCIKLZznMkfx44x8mBGSRNodMTUc57YJ7xMTSsagjGsF5wd0oFP4owP3QSmjtc
UfZ7iXcWTQSdsswXMrZ0oAawvQqKUDCaRRbHTw==</SignatureValue>
  <KeyInfo>
    <X509Data>
      <X509Certificate>MIIGPzCCBSegAwIBAgIKQfjgeQADAAIEsjANBgkqhkiG9w0BAQsFADBKMRIwEAYKCZImiZPyLGQBGRYCZ2UxEzARBgoJkiaJk/IsZAEZFgNuYmcxHzAdBgNVBAMTFk5CRyBDbGFzcyAyIElOVCBTdWIgQ0EwHhcNMjIwMTA0MDkyMDUzWhcNMjQwMTA0MDkyMDUzWjA9MSAwHgYDVQQKExdKU0MgWklSQUFUIEJBTksgR0VPUkdJQTEZMBcGA1UEAxMQQlpCIC0gT21lciBBeWRpbjCCASIwDQYJKoZIhvcNAQEBBQADggEPADCCAQoCggEBAPAHU0Y5Ap3KBsQ44E10bkUBWPvz/1JzVze+lGFycjpDO/ZhE9qfarqOyQpAOlULouWHTXsyqPw51DX0rN8VZi0OpQMqD5cO0QwdgG95DpqxRmPfissLijrwJxt8ImRR3MTfd/lTzy1JysD+XbglkCxA9HdK9srpd713o0ruTR7kK/Ufwd24y5872arirpPSolBeal2sXqAcTG0aLKISUqtXI7mt6JQ2VmIxbxk30eih02MBHEXyscB48JzNlWNa0fEt/Jb/58WcvwoK+OQgQ7xyg8zc1ZGhzSp+xAu8Osjh4+ViM+YO/WKtL/g4UKfOdhBWmBqFvU/OsBDonTwDa5UCAwEAAaOCAzIwggMuMDwGCSsGAQQBgjcVBwQvMC0GJSsGAQQBgjcVCOayYION9USGgZkJg7ihSoO+hHEEg8SRM4SDiF0CAWQCASMwHQYDVR0lBBYwFAYIKwYBBQUHAwIGCCsGAQUFBwMEMAsGA1UdDwQEAwIHgDAnBgkrBgEEAYI3FQoEGjAYMAoGCCsGAQUFBwMCMAoGCCsGAQUFBwMEMB0GA1UdDgQWBBQdS46BxtkGtsm7kg29zYP+6fyXY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QDWrBGKF0yl5RHJMTSdZ2tbw53eLEpI/7h8EMdX248k0NhIoIHSQl3Z6+rhfwT9mFbWvmgxqwhR9QgYwfcMEOlOCruTmWlB8E8PoZk75bvATn4lAdjzFiT13MG7I+/gzhVKDcwkjcekVwG54FF2OJ6qE4Ndwz5yEPmI8KszXiA8BwVueVGh8J+u4PRdP2pC7dU2FzfommRTSpHTi1OPtk4WZbx3eCbfxE13NczOQvjHvv8NoBQNjOENpeAbO6PDAuua+BO47hL7+/9O1YJC3iI5F8s+UBb7IRX1ANlleYPAUhvdXmIn00Ek3w4YeDtrY24znEGs3wormjCnHKmlG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1WNwlx3BR/uwvOer7Z5xiTuozPTyelSVpfBS5Nf5wjg=</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BYXtSro5ECVAylq2krUXHaTzyfDCJi7DDtzS9N6IatQ=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iRVGmF1UWHTTlRpNjiGenlDcDMtQLZE7KM845XB3Lm0=</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Qauqo9JFDqv2tJo9mVgtx6UCxNToQUDAmID+BzjiqSk=</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PAbJXuzpjwBnwsgwBYA5khj7ToXo0XH/KIeD/UMRhxI=</DigestValue>
      </Reference>
      <Reference URI="/xl/printerSettings/printerSettings15.bin?ContentType=application/vnd.openxmlformats-officedocument.spreadsheetml.printerSettings">
        <DigestMethod Algorithm="http://www.w3.org/2001/04/xmlenc#sha256"/>
        <DigestValue>16nRtTkTNfAdSTF0Lg1CT4t8t5VLf2B9wJs/PWFk54A=</DigestValue>
      </Reference>
      <Reference URI="/xl/printerSettings/printerSettings16.bin?ContentType=application/vnd.openxmlformats-officedocument.spreadsheetml.printerSettings">
        <DigestMethod Algorithm="http://www.w3.org/2001/04/xmlenc#sha256"/>
        <DigestValue>ze+MZOtihPj9dKeV/Dz5QESpeY6Fdwmnkxhrh69STxA=</DigestValue>
      </Reference>
      <Reference URI="/xl/printerSettings/printerSettings17.bin?ContentType=application/vnd.openxmlformats-officedocument.spreadsheetml.printerSettings">
        <DigestMethod Algorithm="http://www.w3.org/2001/04/xmlenc#sha256"/>
        <DigestValue>PAbJXuzpjwBnwsgwBYA5khj7ToXo0XH/KIeD/UMRhxI=</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ze+MZOtihPj9dKeV/Dz5QESpeY6Fdwmnkxhrh69STxA=</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QiZmHBirhNRjPdU6v4hW8ncd3i/tKqX4Zelxuswcr78=</DigestValue>
      </Reference>
      <Reference URI="/xl/styles.xml?ContentType=application/vnd.openxmlformats-officedocument.spreadsheetml.styles+xml">
        <DigestMethod Algorithm="http://www.w3.org/2001/04/xmlenc#sha256"/>
        <DigestValue>ah7q3KXShERoOGeP7Z3licIe5gwnsb0wxNgKQ31qZJQ=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uG4sm0+IS7Rw+rxxdEaPeYOxFwtCRfZirFqOH4YmWCs=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wWRC4dKstF5lqQ4nDT9qsvCNqfr+tWESFWiayxHop4Y=</DigestValue>
      </Reference>
      <Reference URI="/xl/worksheets/sheet10.xml?ContentType=application/vnd.openxmlformats-officedocument.spreadsheetml.worksheet+xml">
        <DigestMethod Algorithm="http://www.w3.org/2001/04/xmlenc#sha256"/>
        <DigestValue>+kdMA4QWa9+F30E8DlHNQJ7jFwQXxcw/ht53t9kTOEE=</DigestValue>
      </Reference>
      <Reference URI="/xl/worksheets/sheet11.xml?ContentType=application/vnd.openxmlformats-officedocument.spreadsheetml.worksheet+xml">
        <DigestMethod Algorithm="http://www.w3.org/2001/04/xmlenc#sha256"/>
        <DigestValue>SJeVacn3kS4UDSLeAXZ1LrSiN7rR/4tS7w5DS5YILS4=</DigestValue>
      </Reference>
      <Reference URI="/xl/worksheets/sheet12.xml?ContentType=application/vnd.openxmlformats-officedocument.spreadsheetml.worksheet+xml">
        <DigestMethod Algorithm="http://www.w3.org/2001/04/xmlenc#sha256"/>
        <DigestValue>gwOettWIq7MCt8POGOnhMjGBAWvkEeBxQa4t2yqgVM0=</DigestValue>
      </Reference>
      <Reference URI="/xl/worksheets/sheet13.xml?ContentType=application/vnd.openxmlformats-officedocument.spreadsheetml.worksheet+xml">
        <DigestMethod Algorithm="http://www.w3.org/2001/04/xmlenc#sha256"/>
        <DigestValue>IOXlh21otkRB9MZfb0OBPm3AwGR4fvjjaWxZw6nUMcg=</DigestValue>
      </Reference>
      <Reference URI="/xl/worksheets/sheet14.xml?ContentType=application/vnd.openxmlformats-officedocument.spreadsheetml.worksheet+xml">
        <DigestMethod Algorithm="http://www.w3.org/2001/04/xmlenc#sha256"/>
        <DigestValue>/Uy8KAPOD+r/IBrDvPUvtzIWYYb9RNJmi1vllsD5gUk=</DigestValue>
      </Reference>
      <Reference URI="/xl/worksheets/sheet15.xml?ContentType=application/vnd.openxmlformats-officedocument.spreadsheetml.worksheet+xml">
        <DigestMethod Algorithm="http://www.w3.org/2001/04/xmlenc#sha256"/>
        <DigestValue>isnkXk18Eo92qflNLxb0u6miIJXpaccLzNrVQEScKWo=</DigestValue>
      </Reference>
      <Reference URI="/xl/worksheets/sheet16.xml?ContentType=application/vnd.openxmlformats-officedocument.spreadsheetml.worksheet+xml">
        <DigestMethod Algorithm="http://www.w3.org/2001/04/xmlenc#sha256"/>
        <DigestValue>zNQjiDEdmptuKLXGFnuMAL9YS24mbMXC09J6OU6hlPY=</DigestValue>
      </Reference>
      <Reference URI="/xl/worksheets/sheet17.xml?ContentType=application/vnd.openxmlformats-officedocument.spreadsheetml.worksheet+xml">
        <DigestMethod Algorithm="http://www.w3.org/2001/04/xmlenc#sha256"/>
        <DigestValue>GwmG2SAmVMW3FjPpCtqSDpcH5Uq34E3yRErVkkswQLw=</DigestValue>
      </Reference>
      <Reference URI="/xl/worksheets/sheet18.xml?ContentType=application/vnd.openxmlformats-officedocument.spreadsheetml.worksheet+xml">
        <DigestMethod Algorithm="http://www.w3.org/2001/04/xmlenc#sha256"/>
        <DigestValue>QXMB9E6v2Ep3wSAM8fHZ/7TD0oMdp9FBbM0eds9UhFk=</DigestValue>
      </Reference>
      <Reference URI="/xl/worksheets/sheet19.xml?ContentType=application/vnd.openxmlformats-officedocument.spreadsheetml.worksheet+xml">
        <DigestMethod Algorithm="http://www.w3.org/2001/04/xmlenc#sha256"/>
        <DigestValue>s45ewdBx3qbZxQpOZVx4SX8gX9BjZLFiGHkaphp0bWk=</DigestValue>
      </Reference>
      <Reference URI="/xl/worksheets/sheet2.xml?ContentType=application/vnd.openxmlformats-officedocument.spreadsheetml.worksheet+xml">
        <DigestMethod Algorithm="http://www.w3.org/2001/04/xmlenc#sha256"/>
        <DigestValue>ta8ozYd2WUAFnvJAH2ABlbS1b9GQqxyhJAjlYxg+T5w=</DigestValue>
      </Reference>
      <Reference URI="/xl/worksheets/sheet20.xml?ContentType=application/vnd.openxmlformats-officedocument.spreadsheetml.worksheet+xml">
        <DigestMethod Algorithm="http://www.w3.org/2001/04/xmlenc#sha256"/>
        <DigestValue>Vk7m6EYYtj/eZZwZ/LHSolTpfwaR/jG4PB4HwbjAaKU=</DigestValue>
      </Reference>
      <Reference URI="/xl/worksheets/sheet21.xml?ContentType=application/vnd.openxmlformats-officedocument.spreadsheetml.worksheet+xml">
        <DigestMethod Algorithm="http://www.w3.org/2001/04/xmlenc#sha256"/>
        <DigestValue>ZlB9I7iNnSLnjrCim/Y1RV/tmWh5Ku+ht3E7wvYM74g=</DigestValue>
      </Reference>
      <Reference URI="/xl/worksheets/sheet22.xml?ContentType=application/vnd.openxmlformats-officedocument.spreadsheetml.worksheet+xml">
        <DigestMethod Algorithm="http://www.w3.org/2001/04/xmlenc#sha256"/>
        <DigestValue>aXxowdI9jk3UoVuFXuDMIoSAX3E1+wD1GWb/2cvBkhU=</DigestValue>
      </Reference>
      <Reference URI="/xl/worksheets/sheet23.xml?ContentType=application/vnd.openxmlformats-officedocument.spreadsheetml.worksheet+xml">
        <DigestMethod Algorithm="http://www.w3.org/2001/04/xmlenc#sha256"/>
        <DigestValue>hQnen90VSdYvBDapolBMApyNNPjnKGF+JBNBI1o/7fg=</DigestValue>
      </Reference>
      <Reference URI="/xl/worksheets/sheet24.xml?ContentType=application/vnd.openxmlformats-officedocument.spreadsheetml.worksheet+xml">
        <DigestMethod Algorithm="http://www.w3.org/2001/04/xmlenc#sha256"/>
        <DigestValue>Da6+wB0gCOp67iDrApabQyo8WQi8zr9ny954fqDpi0U=</DigestValue>
      </Reference>
      <Reference URI="/xl/worksheets/sheet25.xml?ContentType=application/vnd.openxmlformats-officedocument.spreadsheetml.worksheet+xml">
        <DigestMethod Algorithm="http://www.w3.org/2001/04/xmlenc#sha256"/>
        <DigestValue>SFovaUU4Tjc6LtAb9jgD2kcxXisbomvPSs8R7/+Ckmg=</DigestValue>
      </Reference>
      <Reference URI="/xl/worksheets/sheet26.xml?ContentType=application/vnd.openxmlformats-officedocument.spreadsheetml.worksheet+xml">
        <DigestMethod Algorithm="http://www.w3.org/2001/04/xmlenc#sha256"/>
        <DigestValue>h8eXbwwIVs9CBO+Wwy+DD/zmic/83FruNNzoIT53844=</DigestValue>
      </Reference>
      <Reference URI="/xl/worksheets/sheet27.xml?ContentType=application/vnd.openxmlformats-officedocument.spreadsheetml.worksheet+xml">
        <DigestMethod Algorithm="http://www.w3.org/2001/04/xmlenc#sha256"/>
        <DigestValue>Z3zcGyhmmtQtOUj1wVt1f1wSZDyovADK1eoWYWYnhVE=</DigestValue>
      </Reference>
      <Reference URI="/xl/worksheets/sheet28.xml?ContentType=application/vnd.openxmlformats-officedocument.spreadsheetml.worksheet+xml">
        <DigestMethod Algorithm="http://www.w3.org/2001/04/xmlenc#sha256"/>
        <DigestValue>PgPJERWcsgbnGzXzF1QaWceMTGz/BaIdXO82pMHQmWQ=</DigestValue>
      </Reference>
      <Reference URI="/xl/worksheets/sheet29.xml?ContentType=application/vnd.openxmlformats-officedocument.spreadsheetml.worksheet+xml">
        <DigestMethod Algorithm="http://www.w3.org/2001/04/xmlenc#sha256"/>
        <DigestValue>zHag7KcXO6bOwE2kIw6Je50yTtGJGvLS4za8x6jfZC8=</DigestValue>
      </Reference>
      <Reference URI="/xl/worksheets/sheet3.xml?ContentType=application/vnd.openxmlformats-officedocument.spreadsheetml.worksheet+xml">
        <DigestMethod Algorithm="http://www.w3.org/2001/04/xmlenc#sha256"/>
        <DigestValue>lpgw3NxIHEjaPdHpTEX2UcTl4YlvCz6TAzgsyjBBg/s=</DigestValue>
      </Reference>
      <Reference URI="/xl/worksheets/sheet4.xml?ContentType=application/vnd.openxmlformats-officedocument.spreadsheetml.worksheet+xml">
        <DigestMethod Algorithm="http://www.w3.org/2001/04/xmlenc#sha256"/>
        <DigestValue>H6ejyfl400zrGmh9yj4nr1DkJNLxDTFtjsPBLG3eV3I=</DigestValue>
      </Reference>
      <Reference URI="/xl/worksheets/sheet5.xml?ContentType=application/vnd.openxmlformats-officedocument.spreadsheetml.worksheet+xml">
        <DigestMethod Algorithm="http://www.w3.org/2001/04/xmlenc#sha256"/>
        <DigestValue>Hg1vKipxYCt0F+HegDRNVe2is5hfpX8xs0o5jlKVdIA=</DigestValue>
      </Reference>
      <Reference URI="/xl/worksheets/sheet6.xml?ContentType=application/vnd.openxmlformats-officedocument.spreadsheetml.worksheet+xml">
        <DigestMethod Algorithm="http://www.w3.org/2001/04/xmlenc#sha256"/>
        <DigestValue>Ms2620Pb0QzwMabiZhwXvn2HFy0WFubpIRo57wx7g0E=</DigestValue>
      </Reference>
      <Reference URI="/xl/worksheets/sheet7.xml?ContentType=application/vnd.openxmlformats-officedocument.spreadsheetml.worksheet+xml">
        <DigestMethod Algorithm="http://www.w3.org/2001/04/xmlenc#sha256"/>
        <DigestValue>s8S78YfDFZxklURdrZO86Cc4/OlQBJ1b9RX3KXDcxuk=</DigestValue>
      </Reference>
      <Reference URI="/xl/worksheets/sheet8.xml?ContentType=application/vnd.openxmlformats-officedocument.spreadsheetml.worksheet+xml">
        <DigestMethod Algorithm="http://www.w3.org/2001/04/xmlenc#sha256"/>
        <DigestValue>4lrtY9nIS7q86k/X4/uqWFq0I8o63p51TUP/wyNr/6I=</DigestValue>
      </Reference>
      <Reference URI="/xl/worksheets/sheet9.xml?ContentType=application/vnd.openxmlformats-officedocument.spreadsheetml.worksheet+xml">
        <DigestMethod Algorithm="http://www.w3.org/2001/04/xmlenc#sha256"/>
        <DigestValue>OlH85Uue7HXS9gSVPhp+QPsNpiPuqfAEY+RFl3bQDYY=</DigestValue>
      </Reference>
    </Manifest>
    <SignatureProperties>
      <SignatureProperty Id="idSignatureTime" Target="#idPackageSignature">
        <mdssi:SignatureTime xmlns:mdssi="http://schemas.openxmlformats.org/package/2006/digital-signature">
          <mdssi:Format>YYYY-MM-DDThh:mm:ssTZD</mdssi:Format>
          <mdssi:Value>2023-02-13T14:45:28Z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2023-02-13T14:45:28Z</xd:SigningTime>
          <xd:SigningCertificate>
            <xd:Cert>
              <xd:CertDigest>
                <DigestMethod Algorithm="http://www.w3.org/2001/04/xmlenc#sha256"/>
                <DigestValue>mQIuoPldNoZyhPKSMTaMdJE3pSu/IvIDk7Tv7etSl68=</DigestValue>
              </xd:CertDigest>
              <xd:IssuerSerial>
                <X509IssuerName>CN=NBG Class 2 INT Sub CA, DC=nbg, DC=ge</X509IssuerName>
                <X509SerialNumber>311544788876356470572210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6KasFtiPK1N+9N6VvdFoqL5CCMkCBkaYHaOMG/JarJc=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7p1hQRFokIJ2qVvfLtNw1B4eW4FjK6eg2wGm5DrkLuc=</DigestValue>
    </Reference>
  </SignedInfo>
  <SignatureValue>mDVzt+cC82yTiTJt6hkU0vqF5WnWGMth61ml+dgTxRGpGG2Zx/UejXCNzoom790GUHPmSPEkoC43
VqFx4hPte40pVfEVA7dhgwGRLXFcfl1ooK7YLpYm8ReB8ZvdqTKg/bNisvCnlIJuqGB51inkB5KK
wO/oQR0IIVp84YLe2qiKjc/s+hwbdIk/VSJxi+rmfnlC/53Co8hxlp7sLitq0xu4jtyo6N/C45Ov
vjk23daTF8xmtDrYqlW9ZLKFRGk974oynpj/qcRVUwnGCNx1KlCkIm758PDKwebYsb29CN786YuW
6txtd9cIz9eqYaIjl18rHt/8y2OJxl91Jt1YtA==</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1WNwlx3BR/uwvOer7Z5xiTuozPTyelSVpfBS5Nf5wjg=</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BYXtSro5ECVAylq2krUXHaTzyfDCJi7DDtzS9N6IatQ=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iRVGmF1UWHTTlRpNjiGenlDcDMtQLZE7KM845XB3Lm0=</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Qauqo9JFDqv2tJo9mVgtx6UCxNToQUDAmID+BzjiqSk=</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PAbJXuzpjwBnwsgwBYA5khj7ToXo0XH/KIeD/UMRhxI=</DigestValue>
      </Reference>
      <Reference URI="/xl/printerSettings/printerSettings15.bin?ContentType=application/vnd.openxmlformats-officedocument.spreadsheetml.printerSettings">
        <DigestMethod Algorithm="http://www.w3.org/2001/04/xmlenc#sha256"/>
        <DigestValue>16nRtTkTNfAdSTF0Lg1CT4t8t5VLf2B9wJs/PWFk54A=</DigestValue>
      </Reference>
      <Reference URI="/xl/printerSettings/printerSettings16.bin?ContentType=application/vnd.openxmlformats-officedocument.spreadsheetml.printerSettings">
        <DigestMethod Algorithm="http://www.w3.org/2001/04/xmlenc#sha256"/>
        <DigestValue>ze+MZOtihPj9dKeV/Dz5QESpeY6Fdwmnkxhrh69STxA=</DigestValue>
      </Reference>
      <Reference URI="/xl/printerSettings/printerSettings17.bin?ContentType=application/vnd.openxmlformats-officedocument.spreadsheetml.printerSettings">
        <DigestMethod Algorithm="http://www.w3.org/2001/04/xmlenc#sha256"/>
        <DigestValue>PAbJXuzpjwBnwsgwBYA5khj7ToXo0XH/KIeD/UMRhxI=</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ze+MZOtihPj9dKeV/Dz5QESpeY6Fdwmnkxhrh69STxA=</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PAbJXuzpjwBnwsgwBYA5khj7ToXo0XH/KIeD/UMRhxI=</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QiZmHBirhNRjPdU6v4hW8ncd3i/tKqX4Zelxuswcr78=</DigestValue>
      </Reference>
      <Reference URI="/xl/styles.xml?ContentType=application/vnd.openxmlformats-officedocument.spreadsheetml.styles+xml">
        <DigestMethod Algorithm="http://www.w3.org/2001/04/xmlenc#sha256"/>
        <DigestValue>ah7q3KXShERoOGeP7Z3licIe5gwnsb0wxNgKQ31qZJQ=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uG4sm0+IS7Rw+rxxdEaPeYOxFwtCRfZirFqOH4YmWCs=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wWRC4dKstF5lqQ4nDT9qsvCNqfr+tWESFWiayxHop4Y=</DigestValue>
      </Reference>
      <Reference URI="/xl/worksheets/sheet10.xml?ContentType=application/vnd.openxmlformats-officedocument.spreadsheetml.worksheet+xml">
        <DigestMethod Algorithm="http://www.w3.org/2001/04/xmlenc#sha256"/>
        <DigestValue>+kdMA4QWa9+F30E8DlHNQJ7jFwQXxcw/ht53t9kTOEE=</DigestValue>
      </Reference>
      <Reference URI="/xl/worksheets/sheet11.xml?ContentType=application/vnd.openxmlformats-officedocument.spreadsheetml.worksheet+xml">
        <DigestMethod Algorithm="http://www.w3.org/2001/04/xmlenc#sha256"/>
        <DigestValue>SJeVacn3kS4UDSLeAXZ1LrSiN7rR/4tS7w5DS5YILS4=</DigestValue>
      </Reference>
      <Reference URI="/xl/worksheets/sheet12.xml?ContentType=application/vnd.openxmlformats-officedocument.spreadsheetml.worksheet+xml">
        <DigestMethod Algorithm="http://www.w3.org/2001/04/xmlenc#sha256"/>
        <DigestValue>gwOettWIq7MCt8POGOnhMjGBAWvkEeBxQa4t2yqgVM0=</DigestValue>
      </Reference>
      <Reference URI="/xl/worksheets/sheet13.xml?ContentType=application/vnd.openxmlformats-officedocument.spreadsheetml.worksheet+xml">
        <DigestMethod Algorithm="http://www.w3.org/2001/04/xmlenc#sha256"/>
        <DigestValue>IOXlh21otkRB9MZfb0OBPm3AwGR4fvjjaWxZw6nUMcg=</DigestValue>
      </Reference>
      <Reference URI="/xl/worksheets/sheet14.xml?ContentType=application/vnd.openxmlformats-officedocument.spreadsheetml.worksheet+xml">
        <DigestMethod Algorithm="http://www.w3.org/2001/04/xmlenc#sha256"/>
        <DigestValue>/Uy8KAPOD+r/IBrDvPUvtzIWYYb9RNJmi1vllsD5gUk=</DigestValue>
      </Reference>
      <Reference URI="/xl/worksheets/sheet15.xml?ContentType=application/vnd.openxmlformats-officedocument.spreadsheetml.worksheet+xml">
        <DigestMethod Algorithm="http://www.w3.org/2001/04/xmlenc#sha256"/>
        <DigestValue>isnkXk18Eo92qflNLxb0u6miIJXpaccLzNrVQEScKWo=</DigestValue>
      </Reference>
      <Reference URI="/xl/worksheets/sheet16.xml?ContentType=application/vnd.openxmlformats-officedocument.spreadsheetml.worksheet+xml">
        <DigestMethod Algorithm="http://www.w3.org/2001/04/xmlenc#sha256"/>
        <DigestValue>zNQjiDEdmptuKLXGFnuMAL9YS24mbMXC09J6OU6hlPY=</DigestValue>
      </Reference>
      <Reference URI="/xl/worksheets/sheet17.xml?ContentType=application/vnd.openxmlformats-officedocument.spreadsheetml.worksheet+xml">
        <DigestMethod Algorithm="http://www.w3.org/2001/04/xmlenc#sha256"/>
        <DigestValue>GwmG2SAmVMW3FjPpCtqSDpcH5Uq34E3yRErVkkswQLw=</DigestValue>
      </Reference>
      <Reference URI="/xl/worksheets/sheet18.xml?ContentType=application/vnd.openxmlformats-officedocument.spreadsheetml.worksheet+xml">
        <DigestMethod Algorithm="http://www.w3.org/2001/04/xmlenc#sha256"/>
        <DigestValue>QXMB9E6v2Ep3wSAM8fHZ/7TD0oMdp9FBbM0eds9UhFk=</DigestValue>
      </Reference>
      <Reference URI="/xl/worksheets/sheet19.xml?ContentType=application/vnd.openxmlformats-officedocument.spreadsheetml.worksheet+xml">
        <DigestMethod Algorithm="http://www.w3.org/2001/04/xmlenc#sha256"/>
        <DigestValue>s45ewdBx3qbZxQpOZVx4SX8gX9BjZLFiGHkaphp0bWk=</DigestValue>
      </Reference>
      <Reference URI="/xl/worksheets/sheet2.xml?ContentType=application/vnd.openxmlformats-officedocument.spreadsheetml.worksheet+xml">
        <DigestMethod Algorithm="http://www.w3.org/2001/04/xmlenc#sha256"/>
        <DigestValue>ta8ozYd2WUAFnvJAH2ABlbS1b9GQqxyhJAjlYxg+T5w=</DigestValue>
      </Reference>
      <Reference URI="/xl/worksheets/sheet20.xml?ContentType=application/vnd.openxmlformats-officedocument.spreadsheetml.worksheet+xml">
        <DigestMethod Algorithm="http://www.w3.org/2001/04/xmlenc#sha256"/>
        <DigestValue>Vk7m6EYYtj/eZZwZ/LHSolTpfwaR/jG4PB4HwbjAaKU=</DigestValue>
      </Reference>
      <Reference URI="/xl/worksheets/sheet21.xml?ContentType=application/vnd.openxmlformats-officedocument.spreadsheetml.worksheet+xml">
        <DigestMethod Algorithm="http://www.w3.org/2001/04/xmlenc#sha256"/>
        <DigestValue>ZlB9I7iNnSLnjrCim/Y1RV/tmWh5Ku+ht3E7wvYM74g=</DigestValue>
      </Reference>
      <Reference URI="/xl/worksheets/sheet22.xml?ContentType=application/vnd.openxmlformats-officedocument.spreadsheetml.worksheet+xml">
        <DigestMethod Algorithm="http://www.w3.org/2001/04/xmlenc#sha256"/>
        <DigestValue>aXxowdI9jk3UoVuFXuDMIoSAX3E1+wD1GWb/2cvBkhU=</DigestValue>
      </Reference>
      <Reference URI="/xl/worksheets/sheet23.xml?ContentType=application/vnd.openxmlformats-officedocument.spreadsheetml.worksheet+xml">
        <DigestMethod Algorithm="http://www.w3.org/2001/04/xmlenc#sha256"/>
        <DigestValue>hQnen90VSdYvBDapolBMApyNNPjnKGF+JBNBI1o/7fg=</DigestValue>
      </Reference>
      <Reference URI="/xl/worksheets/sheet24.xml?ContentType=application/vnd.openxmlformats-officedocument.spreadsheetml.worksheet+xml">
        <DigestMethod Algorithm="http://www.w3.org/2001/04/xmlenc#sha256"/>
        <DigestValue>Da6+wB0gCOp67iDrApabQyo8WQi8zr9ny954fqDpi0U=</DigestValue>
      </Reference>
      <Reference URI="/xl/worksheets/sheet25.xml?ContentType=application/vnd.openxmlformats-officedocument.spreadsheetml.worksheet+xml">
        <DigestMethod Algorithm="http://www.w3.org/2001/04/xmlenc#sha256"/>
        <DigestValue>SFovaUU4Tjc6LtAb9jgD2kcxXisbomvPSs8R7/+Ckmg=</DigestValue>
      </Reference>
      <Reference URI="/xl/worksheets/sheet26.xml?ContentType=application/vnd.openxmlformats-officedocument.spreadsheetml.worksheet+xml">
        <DigestMethod Algorithm="http://www.w3.org/2001/04/xmlenc#sha256"/>
        <DigestValue>h8eXbwwIVs9CBO+Wwy+DD/zmic/83FruNNzoIT53844=</DigestValue>
      </Reference>
      <Reference URI="/xl/worksheets/sheet27.xml?ContentType=application/vnd.openxmlformats-officedocument.spreadsheetml.worksheet+xml">
        <DigestMethod Algorithm="http://www.w3.org/2001/04/xmlenc#sha256"/>
        <DigestValue>Z3zcGyhmmtQtOUj1wVt1f1wSZDyovADK1eoWYWYnhVE=</DigestValue>
      </Reference>
      <Reference URI="/xl/worksheets/sheet28.xml?ContentType=application/vnd.openxmlformats-officedocument.spreadsheetml.worksheet+xml">
        <DigestMethod Algorithm="http://www.w3.org/2001/04/xmlenc#sha256"/>
        <DigestValue>PgPJERWcsgbnGzXzF1QaWceMTGz/BaIdXO82pMHQmWQ=</DigestValue>
      </Reference>
      <Reference URI="/xl/worksheets/sheet29.xml?ContentType=application/vnd.openxmlformats-officedocument.spreadsheetml.worksheet+xml">
        <DigestMethod Algorithm="http://www.w3.org/2001/04/xmlenc#sha256"/>
        <DigestValue>zHag7KcXO6bOwE2kIw6Je50yTtGJGvLS4za8x6jfZC8=</DigestValue>
      </Reference>
      <Reference URI="/xl/worksheets/sheet3.xml?ContentType=application/vnd.openxmlformats-officedocument.spreadsheetml.worksheet+xml">
        <DigestMethod Algorithm="http://www.w3.org/2001/04/xmlenc#sha256"/>
        <DigestValue>lpgw3NxIHEjaPdHpTEX2UcTl4YlvCz6TAzgsyjBBg/s=</DigestValue>
      </Reference>
      <Reference URI="/xl/worksheets/sheet4.xml?ContentType=application/vnd.openxmlformats-officedocument.spreadsheetml.worksheet+xml">
        <DigestMethod Algorithm="http://www.w3.org/2001/04/xmlenc#sha256"/>
        <DigestValue>H6ejyfl400zrGmh9yj4nr1DkJNLxDTFtjsPBLG3eV3I=</DigestValue>
      </Reference>
      <Reference URI="/xl/worksheets/sheet5.xml?ContentType=application/vnd.openxmlformats-officedocument.spreadsheetml.worksheet+xml">
        <DigestMethod Algorithm="http://www.w3.org/2001/04/xmlenc#sha256"/>
        <DigestValue>Hg1vKipxYCt0F+HegDRNVe2is5hfpX8xs0o5jlKVdIA=</DigestValue>
      </Reference>
      <Reference URI="/xl/worksheets/sheet6.xml?ContentType=application/vnd.openxmlformats-officedocument.spreadsheetml.worksheet+xml">
        <DigestMethod Algorithm="http://www.w3.org/2001/04/xmlenc#sha256"/>
        <DigestValue>Ms2620Pb0QzwMabiZhwXvn2HFy0WFubpIRo57wx7g0E=</DigestValue>
      </Reference>
      <Reference URI="/xl/worksheets/sheet7.xml?ContentType=application/vnd.openxmlformats-officedocument.spreadsheetml.worksheet+xml">
        <DigestMethod Algorithm="http://www.w3.org/2001/04/xmlenc#sha256"/>
        <DigestValue>s8S78YfDFZxklURdrZO86Cc4/OlQBJ1b9RX3KXDcxuk=</DigestValue>
      </Reference>
      <Reference URI="/xl/worksheets/sheet8.xml?ContentType=application/vnd.openxmlformats-officedocument.spreadsheetml.worksheet+xml">
        <DigestMethod Algorithm="http://www.w3.org/2001/04/xmlenc#sha256"/>
        <DigestValue>4lrtY9nIS7q86k/X4/uqWFq0I8o63p51TUP/wyNr/6I=</DigestValue>
      </Reference>
      <Reference URI="/xl/worksheets/sheet9.xml?ContentType=application/vnd.openxmlformats-officedocument.spreadsheetml.worksheet+xml">
        <DigestMethod Algorithm="http://www.w3.org/2001/04/xmlenc#sha256"/>
        <DigestValue>OlH85Uue7HXS9gSVPhp+QPsNpiPuqfAEY+RFl3bQDYY=</DigestValue>
      </Reference>
    </Manifest>
    <SignatureProperties>
      <SignatureProperty Id="idSignatureTime" Target="#idPackageSignature">
        <mdssi:SignatureTime xmlns:mdssi="http://schemas.openxmlformats.org/package/2006/digital-signature">
          <mdssi:Format>YYYY-MM-DDThh:mm:ssTZD</mdssi:Format>
          <mdssi:Value>2023-02-13T14:45:42Z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2023-02-13T14:45:42Z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2023-02-13T14:42:46Z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