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activeTab="10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2. CRM" sheetId="64" r:id="rId13"/>
    <sheet name="11. CRWA " sheetId="90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3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3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3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3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3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3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3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21" i="94" l="1"/>
  <c r="C20" i="94"/>
  <c r="C19" i="94"/>
  <c r="C38" i="95" l="1"/>
  <c r="C30" i="95"/>
  <c r="C26" i="95"/>
  <c r="C18" i="95"/>
  <c r="C8" i="95"/>
  <c r="C51" i="69"/>
  <c r="C41" i="69"/>
  <c r="C28" i="69"/>
  <c r="C17" i="69"/>
  <c r="F24" i="93" l="1"/>
  <c r="F23" i="93"/>
  <c r="K24" i="93"/>
  <c r="J24" i="93"/>
  <c r="I24" i="93"/>
  <c r="H24" i="93"/>
  <c r="G24" i="93"/>
  <c r="K23" i="93"/>
  <c r="J23" i="93"/>
  <c r="I23" i="93"/>
  <c r="H23" i="93"/>
  <c r="G23" i="93"/>
  <c r="F25" i="93" l="1"/>
  <c r="G25" i="93"/>
  <c r="H25" i="93"/>
  <c r="I25" i="93"/>
  <c r="J25" i="93"/>
  <c r="K25" i="93"/>
  <c r="K7" i="92"/>
  <c r="G22" i="91" l="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V7" i="64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2" i="90"/>
  <c r="C47" i="89"/>
  <c r="C43" i="89"/>
  <c r="C52" i="89" s="1"/>
  <c r="C35" i="89"/>
  <c r="C31" i="89"/>
  <c r="C30" i="89" s="1"/>
  <c r="C12" i="89"/>
  <c r="C6" i="89"/>
  <c r="C41" i="89" l="1"/>
  <c r="V21" i="64"/>
  <c r="H22" i="91"/>
  <c r="C28" i="89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D6" i="86" l="1"/>
  <c r="D13" i="86" s="1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E15" i="92"/>
  <c r="E14" i="92" s="1"/>
  <c r="M14" i="92"/>
  <c r="L14" i="92"/>
  <c r="K14" i="92"/>
  <c r="K21" i="92" s="1"/>
  <c r="J14" i="92"/>
  <c r="I14" i="92"/>
  <c r="H14" i="92"/>
  <c r="G14" i="92"/>
  <c r="F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L7" i="92"/>
  <c r="L21" i="92" s="1"/>
  <c r="J7" i="92"/>
  <c r="J21" i="92" s="1"/>
  <c r="I7" i="92"/>
  <c r="H7" i="92"/>
  <c r="G7" i="92"/>
  <c r="F7" i="92"/>
  <c r="C7" i="92"/>
  <c r="F21" i="92" l="1"/>
  <c r="H21" i="92"/>
  <c r="N14" i="92"/>
  <c r="M21" i="92"/>
  <c r="G21" i="92"/>
  <c r="N7" i="92"/>
  <c r="N21" i="92" s="1"/>
  <c r="I21" i="92"/>
  <c r="E7" i="92"/>
  <c r="E21" i="92" s="1"/>
  <c r="C21" i="92"/>
  <c r="C21" i="88"/>
  <c r="D21" i="88" l="1"/>
  <c r="E21" i="88"/>
  <c r="C5" i="73" s="1"/>
  <c r="C8" i="73" l="1"/>
  <c r="C13" i="73" s="1"/>
</calcChain>
</file>

<file path=xl/sharedStrings.xml><?xml version="1.0" encoding="utf-8"?>
<sst xmlns="http://schemas.openxmlformats.org/spreadsheetml/2006/main" count="773" uniqueCount="529">
  <si>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</si>
  <si>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</si>
  <si>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</si>
  <si>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</si>
  <si>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</si>
  <si>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</si>
  <si>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</si>
  <si>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</si>
  <si>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</si>
  <si>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</si>
  <si>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</si>
  <si>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</si>
  <si>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</si>
  <si>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</si>
  <si>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</si>
  <si>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</si>
  <si>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</si>
  <si>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</si>
  <si>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</si>
  <si>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</si>
  <si>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</si>
  <si>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</si>
  <si>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</si>
  <si>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</si>
  <si>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</si>
  <si>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</si>
  <si>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</si>
  <si>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</si>
  <si>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</si>
  <si>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</si>
  <si>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</si>
  <si>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</si>
  <si>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</si>
  <si>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</si>
  <si>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</si>
  <si>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</si>
  <si>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</si>
  <si>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</si>
  <si>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</si>
  <si>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</si>
  <si>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</si>
  <si>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</si>
  <si>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</si>
  <si>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</si>
  <si>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</si>
  <si>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</si>
  <si>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</si>
  <si>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</si>
  <si>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</si>
  <si>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</si>
  <si>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</si>
  <si>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</si>
  <si>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</si>
  <si>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</si>
  <si>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</si>
  <si>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</si>
  <si>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</si>
  <si>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</si>
  <si>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</si>
  <si>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</si>
  <si>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</si>
  <si>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</si>
  <si>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</si>
  <si>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</si>
  <si>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</si>
  <si>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</si>
  <si>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</si>
  <si>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</si>
  <si>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</si>
  <si>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</si>
  <si>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</si>
  <si>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</si>
  <si>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</si>
  <si>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</si>
  <si>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</si>
  <si>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</si>
  <si>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</si>
  <si>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</si>
  <si>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</si>
  <si>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</si>
  <si>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</si>
  <si>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</si>
  <si>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</si>
  <si>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</si>
  <si>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</si>
  <si>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</si>
  <si>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</si>
  <si>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</si>
  <si>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</si>
  <si>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</si>
  <si>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</si>
  <si>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</si>
  <si>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</si>
  <si>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</si>
  <si>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</si>
  <si>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</si>
  <si>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</si>
  <si>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</si>
  <si>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</si>
  <si>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</si>
  <si>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</si>
  <si>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</si>
  <si>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</si>
  <si>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</si>
  <si>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</si>
  <si>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</si>
  <si>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</si>
  <si>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</si>
  <si>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</si>
  <si>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</si>
  <si>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</si>
  <si>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</si>
  <si>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</si>
  <si>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</si>
  <si>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</si>
  <si>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</si>
  <si>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</si>
  <si>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</si>
  <si>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</si>
  <si>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</si>
  <si>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</si>
  <si>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</si>
  <si>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</si>
  <si>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</si>
  <si>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</si>
  <si>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</si>
  <si>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</si>
  <si>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</si>
  <si>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</si>
  <si>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</si>
  <si>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</si>
  <si>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</si>
  <si>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</si>
  <si>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</si>
  <si>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</si>
  <si>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</si>
  <si>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</si>
  <si>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</si>
  <si>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</si>
  <si>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</si>
  <si>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</si>
  <si>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</si>
  <si>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</si>
  <si>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</si>
  <si>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</si>
  <si>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</si>
  <si>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</si>
  <si>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</si>
  <si>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</si>
  <si>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</si>
  <si>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</si>
  <si>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</si>
  <si>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</si>
  <si>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</si>
  <si>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</si>
  <si>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</si>
  <si>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</si>
  <si>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</si>
  <si>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</si>
  <si>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</si>
  <si>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</si>
  <si>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</si>
  <si>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</si>
  <si>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</si>
  <si>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</si>
  <si>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</si>
  <si>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</si>
  <si>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</si>
  <si>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</si>
  <si>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</si>
  <si>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</si>
  <si>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</si>
  <si>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</si>
  <si>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</si>
  <si>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</si>
  <si>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</si>
  <si>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</si>
  <si>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</si>
  <si>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</si>
  <si>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</si>
  <si>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</si>
  <si>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</si>
  <si>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</si>
  <si>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</si>
  <si>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</si>
  <si>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</si>
  <si>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</si>
  <si>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</si>
  <si>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</si>
  <si>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</si>
  <si>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</si>
  <si>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</si>
  <si>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</si>
  <si>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</si>
  <si>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</si>
  <si>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</si>
  <si>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</si>
  <si>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</si>
  <si>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</si>
  <si>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</si>
  <si>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</si>
  <si>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</si>
  <si>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</si>
  <si>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</si>
  <si>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</si>
  <si>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</si>
  <si>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</si>
  <si>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</si>
  <si>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</si>
  <si>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</si>
  <si>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</si>
  <si>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</si>
  <si>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</si>
  <si>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</si>
  <si>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</si>
  <si>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</si>
  <si>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</si>
  <si>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</si>
  <si>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</si>
  <si>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</si>
  <si>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</si>
  <si>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</si>
  <si>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</si>
  <si>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</si>
  <si>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</si>
  <si>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</si>
  <si>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</si>
  <si>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</si>
  <si>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</si>
  <si>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</si>
  <si>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</si>
  <si>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</si>
  <si>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</si>
  <si>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</si>
  <si>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</si>
  <si>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</si>
  <si>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</si>
  <si>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</si>
  <si>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</si>
  <si>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</si>
  <si>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</si>
  <si>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</si>
  <si>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</si>
  <si>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</si>
  <si>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</si>
  <si>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</si>
  <si>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</si>
  <si>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</si>
  <si>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</si>
  <si>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</si>
  <si>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</si>
  <si>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</si>
  <si>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</si>
  <si>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</si>
  <si>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</si>
  <si>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</si>
  <si>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</si>
  <si>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</si>
  <si>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</si>
  <si>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</si>
  <si>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</si>
  <si>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</si>
  <si>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</si>
  <si>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</si>
  <si>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</si>
  <si>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</si>
  <si>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</si>
  <si>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</si>
  <si>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</si>
  <si>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</si>
  <si>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</si>
  <si>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</si>
  <si>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</si>
  <si>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</si>
  <si>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</si>
  <si>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</si>
  <si>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</si>
  <si>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</si>
  <si>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</si>
  <si>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</si>
  <si>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</si>
  <si>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</si>
  <si>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</si>
  <si>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</si>
  <si>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</si>
  <si>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</si>
  <si>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</si>
  <si>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</si>
  <si>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</si>
  <si>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</si>
  <si>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</si>
  <si>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</si>
  <si>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</si>
  <si>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</si>
  <si>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</si>
  <si>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</si>
  <si>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</si>
  <si>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</si>
  <si>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</si>
  <si>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</si>
  <si>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</si>
  <si>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</si>
  <si>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</si>
  <si>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</si>
  <si>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</si>
  <si>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</si>
  <si>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</si>
  <si>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</si>
  <si>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</si>
  <si>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</si>
  <si>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</si>
  <si>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</si>
  <si>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</si>
  <si>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</si>
  <si>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</si>
  <si>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</si>
  <si>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</si>
  <si>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</si>
  <si>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</si>
  <si>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</si>
  <si>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</si>
  <si>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</si>
  <si>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</si>
  <si>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</si>
  <si>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</si>
  <si>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</si>
  <si>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</si>
  <si>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</si>
  <si>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</si>
  <si>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</si>
  <si>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</si>
  <si>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</si>
  <si>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</si>
  <si>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</si>
  <si>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</si>
  <si>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</si>
  <si>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</si>
  <si>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</si>
  <si>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</si>
  <si>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</si>
  <si>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</si>
  <si>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</si>
  <si>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</si>
  <si>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</si>
  <si>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</si>
  <si>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</si>
  <si>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</si>
  <si>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</si>
  <si>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</si>
  <si>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</si>
  <si>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</si>
  <si>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</si>
  <si>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</si>
  <si>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</si>
  <si>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</si>
  <si>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</si>
  <si>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</si>
  <si>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</si>
  <si>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</si>
  <si>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</si>
  <si>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</si>
  <si>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</si>
  <si>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</si>
  <si>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</si>
  <si>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</si>
  <si>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</si>
  <si>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</si>
  <si>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</si>
  <si>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</si>
  <si>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</si>
  <si>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</si>
  <si>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</si>
  <si>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</si>
  <si>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</si>
  <si>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</si>
  <si>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</si>
  <si>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</si>
  <si>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</si>
  <si>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</si>
  <si>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</si>
  <si>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</si>
  <si>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</si>
  <si>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</si>
  <si>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</si>
  <si>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</si>
  <si>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</si>
  <si>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</si>
  <si>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</si>
  <si>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</si>
  <si>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</si>
  <si>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</si>
  <si>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</si>
  <si>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</si>
  <si>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</si>
  <si>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</si>
  <si>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</si>
  <si>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</si>
  <si>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</si>
  <si>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</si>
  <si>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</si>
  <si>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</si>
  <si>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</si>
  <si>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</si>
  <si>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</si>
  <si>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</si>
  <si>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</si>
  <si>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</si>
  <si>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</si>
  <si>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</si>
  <si>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</si>
  <si>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</si>
  <si>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</si>
  <si>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</si>
  <si>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</si>
  <si>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</si>
  <si>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</si>
  <si>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</si>
  <si>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</si>
  <si>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</si>
  <si>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</si>
  <si>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</si>
  <si>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</si>
  <si>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</si>
  <si>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</si>
  <si>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</si>
  <si>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</si>
  <si>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</si>
  <si>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</si>
  <si>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</si>
  <si>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</si>
  <si>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</si>
  <si>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</si>
  <si>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</si>
  <si>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</si>
  <si>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</si>
  <si>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</si>
  <si>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</si>
  <si>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</si>
  <si>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</si>
  <si>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</si>
  <si>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</si>
  <si>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</si>
  <si>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</si>
  <si>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</si>
  <si>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</si>
  <si>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</si>
  <si>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</si>
  <si>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</si>
  <si>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</si>
  <si>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</si>
  <si>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</si>
  <si>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</si>
  <si>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</si>
  <si>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</si>
  <si>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</si>
  <si>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</si>
  <si>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</si>
  <si>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</si>
  <si>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</si>
  <si>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</si>
  <si>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</si>
  <si>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</si>
  <si>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</si>
  <si>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</si>
  <si>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</si>
  <si>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</si>
  <si>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</si>
  <si>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</si>
  <si>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</si>
  <si>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</si>
  <si>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</si>
  <si>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</si>
  <si>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</si>
  <si>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</si>
  <si>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</si>
  <si>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</si>
  <si>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</si>
  <si>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</si>
  <si>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</si>
  <si>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</si>
  <si>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</si>
  <si>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</si>
  <si>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</si>
  <si>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</si>
  <si>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</si>
  <si>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</si>
  <si>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</si>
  <si>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</si>
  <si>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</si>
  <si>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</si>
  <si>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</si>
  <si>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"VTB Bank (Georgia)"</t>
  </si>
  <si>
    <t>OLEG SMIRNOV</t>
  </si>
  <si>
    <t>Archil Kontselidze</t>
  </si>
  <si>
    <t>www.vtb.ge</t>
  </si>
  <si>
    <t>ILNAR SHAIMARDANOV</t>
  </si>
  <si>
    <t>SERGEY STEPANOV</t>
  </si>
  <si>
    <t>MAXIM KONDRATENKO</t>
  </si>
  <si>
    <t>MERAB KAKULIA</t>
  </si>
  <si>
    <t>GOCHA MATSABERIDZE</t>
  </si>
  <si>
    <t>Mamuka Menteshashvili</t>
  </si>
  <si>
    <t>Niko Chkhetiani</t>
  </si>
  <si>
    <t xml:space="preserve">Valerian Gabunia </t>
  </si>
  <si>
    <t>Vladimer Robakidze</t>
  </si>
  <si>
    <t>Irakli Dolidze</t>
  </si>
  <si>
    <t>JSC VTB Bank</t>
  </si>
  <si>
    <t xml:space="preserve">LTD "Lakarpa Enterprises Limited"       </t>
  </si>
  <si>
    <t>Russian Federation</t>
  </si>
  <si>
    <t>Less: Investment Securities Loss Reserves</t>
  </si>
  <si>
    <t>5.2.1</t>
  </si>
  <si>
    <t>General reserves of Investment Securities</t>
  </si>
  <si>
    <t>Table  9 (Capital), C46</t>
  </si>
  <si>
    <t>Net Investment Securities</t>
  </si>
  <si>
    <t>6.2.1</t>
  </si>
  <si>
    <t>Table  9 (Capital), C15</t>
  </si>
  <si>
    <t>Deferred Tax liabilities relating  to temporary differences  from Intangible assets</t>
  </si>
  <si>
    <t>Including reserve amount of off-balance items (the portion that was included in regulatory capital within limits)</t>
  </si>
  <si>
    <t>Table  9 (Capital), C44</t>
  </si>
  <si>
    <t>Table  9 (Capital), C33</t>
  </si>
  <si>
    <t>Table  9 (Capital), C7</t>
  </si>
  <si>
    <t>Table  9 (Capital), C11</t>
  </si>
  <si>
    <t>Table  9 (Capital), C9</t>
  </si>
  <si>
    <t>Table  9 (Capital), C13</t>
  </si>
  <si>
    <t>X</t>
  </si>
  <si>
    <t>Common equity Tier 1 ratio &gt;=9.49291262877992%</t>
  </si>
  <si>
    <t>Tier 1 ratio &gt;=11.8301170355758%</t>
  </si>
  <si>
    <t>Total Regulatory Capital ratio &gt;=17.1889908232502%</t>
  </si>
  <si>
    <t>ASYA ZAKHAROVA</t>
  </si>
  <si>
    <t>IULIIA KOPYTOVA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</si>
</sst>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0.0000%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Sylfaen"/>
      <family val="1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/>
      <right style="thin">
        <color theme="6" tint="-0.499984740745262"/>
      </right>
      <top/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9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2" applyNumberFormat="0" applyAlignment="0" applyProtection="0">
      <alignment horizontal="left" vertical="center"/>
    </xf>
    <xf numFmtId="0" fontId="37" fillId="0" borderId="32" applyNumberFormat="0" applyAlignment="0" applyProtection="0">
      <alignment horizontal="left" vertical="center"/>
    </xf>
    <xf numFmtId="168" fontId="37" fillId="0" borderId="32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5" applyNumberFormat="0" applyFill="0" applyAlignment="0" applyProtection="0"/>
    <xf numFmtId="169" fontId="38" fillId="0" borderId="45" applyNumberFormat="0" applyFill="0" applyAlignment="0" applyProtection="0"/>
    <xf numFmtId="0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69" fontId="39" fillId="0" borderId="46" applyNumberFormat="0" applyFill="0" applyAlignment="0" applyProtection="0"/>
    <xf numFmtId="0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69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9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0" fontId="52" fillId="0" borderId="4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9"/>
    <xf numFmtId="169" fontId="9" fillId="0" borderId="49"/>
    <xf numFmtId="168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9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9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9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1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3" xfId="0" applyFont="1" applyFill="1" applyBorder="1" applyAlignment="1" applyProtection="1">
      <alignment horizontal="left" indent="1"/>
    </xf>
    <xf numFmtId="0" fontId="45" fillId="0" borderId="73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indent="1"/>
    </xf>
    <xf numFmtId="0" fontId="45" fillId="0" borderId="24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3" xfId="0" applyFont="1" applyBorder="1"/>
    <xf numFmtId="0" fontId="2" fillId="0" borderId="26" xfId="0" applyFont="1" applyBorder="1" applyAlignment="1">
      <alignment wrapText="1"/>
    </xf>
    <xf numFmtId="0" fontId="84" fillId="0" borderId="41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3" xfId="9" applyFont="1" applyFill="1" applyBorder="1" applyAlignment="1" applyProtection="1">
      <alignment horizontal="center" vertical="center" wrapText="1"/>
      <protection locked="0"/>
    </xf>
    <xf numFmtId="0" fontId="45" fillId="36" borderId="24" xfId="13" applyFont="1" applyFill="1" applyBorder="1" applyAlignment="1" applyProtection="1">
      <alignment vertical="center" wrapText="1"/>
      <protection locked="0"/>
    </xf>
    <xf numFmtId="193" fontId="2" fillId="36" borderId="25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wrapText="1"/>
    </xf>
    <xf numFmtId="193" fontId="84" fillId="0" borderId="33" xfId="0" applyNumberFormat="1" applyFont="1" applyBorder="1" applyAlignment="1">
      <alignment vertical="center"/>
    </xf>
    <xf numFmtId="167" fontId="84" fillId="0" borderId="66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4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67" fontId="46" fillId="76" borderId="64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59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3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3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193" fontId="86" fillId="36" borderId="61" xfId="0" applyNumberFormat="1" applyFont="1" applyFill="1" applyBorder="1" applyAlignment="1">
      <alignment vertical="center"/>
    </xf>
    <xf numFmtId="167" fontId="86" fillId="36" borderId="62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3" xfId="9" applyFont="1" applyFill="1" applyBorder="1" applyAlignment="1" applyProtection="1">
      <alignment horizontal="left" vertical="center"/>
      <protection locked="0"/>
    </xf>
    <xf numFmtId="0" fontId="45" fillId="3" borderId="24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36" borderId="55" xfId="0" applyNumberFormat="1" applyFont="1" applyFill="1" applyBorder="1" applyAlignment="1"/>
    <xf numFmtId="0" fontId="45" fillId="3" borderId="25" xfId="16" applyFont="1" applyFill="1" applyBorder="1" applyAlignment="1" applyProtection="1">
      <protection locked="0"/>
    </xf>
    <xf numFmtId="193" fontId="84" fillId="36" borderId="23" xfId="0" applyNumberFormat="1" applyFont="1" applyFill="1" applyBorder="1"/>
    <xf numFmtId="193" fontId="84" fillId="36" borderId="25" xfId="0" applyNumberFormat="1" applyFont="1" applyFill="1" applyBorder="1"/>
    <xf numFmtId="193" fontId="84" fillId="36" borderId="56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8" xfId="0" applyFont="1" applyBorder="1" applyAlignment="1">
      <alignment wrapText="1"/>
    </xf>
    <xf numFmtId="0" fontId="84" fillId="0" borderId="23" xfId="0" applyFont="1" applyBorder="1"/>
    <xf numFmtId="0" fontId="86" fillId="0" borderId="24" xfId="0" applyFont="1" applyBorder="1"/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0" fontId="92" fillId="3" borderId="3" xfId="11" applyFont="1" applyFill="1" applyBorder="1" applyAlignment="1">
      <alignment horizontal="left" vertical="center" wrapText="1"/>
    </xf>
    <xf numFmtId="0" fontId="92" fillId="0" borderId="3" xfId="11" applyFont="1" applyFill="1" applyBorder="1" applyAlignment="1">
      <alignment horizontal="left" vertical="center" wrapText="1"/>
    </xf>
    <xf numFmtId="0" fontId="90" fillId="0" borderId="3" xfId="11" applyFont="1" applyFill="1" applyBorder="1" applyAlignment="1">
      <alignment wrapText="1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3" xfId="0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4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4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5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8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36" borderId="24" xfId="0" applyNumberFormat="1" applyFont="1" applyFill="1" applyBorder="1"/>
    <xf numFmtId="9" fontId="3" fillId="36" borderId="25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36" borderId="24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4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4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2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4" xfId="0" applyFont="1" applyFill="1" applyBorder="1" applyAlignment="1">
      <alignment horizontal="left"/>
    </xf>
    <xf numFmtId="0" fontId="99" fillId="3" borderId="85" xfId="0" applyFont="1" applyFill="1" applyBorder="1" applyAlignment="1">
      <alignment horizontal="left"/>
    </xf>
    <xf numFmtId="0" fontId="4" fillId="3" borderId="88" xfId="0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8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69" fontId="9" fillId="37" borderId="26" xfId="20" applyBorder="1"/>
    <xf numFmtId="169" fontId="9" fillId="37" borderId="94" xfId="20" applyBorder="1"/>
    <xf numFmtId="169" fontId="9" fillId="37" borderId="27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32" xfId="20" applyBorder="1"/>
    <xf numFmtId="0" fontId="4" fillId="0" borderId="0" xfId="0" applyFont="1" applyFill="1" applyAlignment="1">
      <alignment horizontal="center"/>
    </xf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0" fontId="84" fillId="0" borderId="86" xfId="0" applyFont="1" applyFill="1" applyBorder="1" applyAlignment="1">
      <alignment horizontal="left" indent="1"/>
    </xf>
    <xf numFmtId="0" fontId="87" fillId="0" borderId="86" xfId="0" applyFont="1" applyFill="1" applyBorder="1" applyAlignment="1">
      <alignment horizontal="left" indent="1"/>
    </xf>
    <xf numFmtId="193" fontId="86" fillId="36" borderId="25" xfId="0" applyNumberFormat="1" applyFont="1" applyFill="1" applyBorder="1" applyAlignment="1">
      <alignment horizontal="center" vertical="center"/>
    </xf>
    <xf numFmtId="169" fontId="9" fillId="37" borderId="98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3" xfId="5" applyNumberFormat="1" applyFont="1" applyFill="1" applyBorder="1" applyAlignment="1" applyProtection="1">
      <alignment horizontal="left" vertical="center"/>
      <protection locked="0"/>
    </xf>
    <xf numFmtId="0" fontId="102" fillId="0" borderId="24" xfId="9" applyFont="1" applyFill="1" applyBorder="1" applyAlignment="1" applyProtection="1">
      <alignment horizontal="left" vertical="center" wrapText="1"/>
      <protection locked="0"/>
    </xf>
    <xf numFmtId="0" fontId="84" fillId="0" borderId="86" xfId="0" applyFont="1" applyBorder="1" applyAlignment="1">
      <alignment vertical="center" wrapText="1"/>
    </xf>
    <xf numFmtId="14" fontId="2" fillId="3" borderId="86" xfId="8" quotePrefix="1" applyNumberFormat="1" applyFont="1" applyFill="1" applyBorder="1" applyAlignment="1" applyProtection="1">
      <alignment horizontal="left"/>
      <protection locked="0"/>
    </xf>
    <xf numFmtId="3" fontId="104" fillId="36" borderId="86" xfId="0" applyNumberFormat="1" applyFont="1" applyFill="1" applyBorder="1" applyAlignment="1">
      <alignment vertical="center" wrapText="1"/>
    </xf>
    <xf numFmtId="3" fontId="104" fillId="36" borderId="87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36" borderId="24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3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2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45" fillId="77" borderId="100" xfId="20964" applyFont="1" applyFill="1" applyBorder="1" applyAlignment="1">
      <alignment vertical="center"/>
    </xf>
    <xf numFmtId="0" fontId="106" fillId="70" borderId="99" xfId="20964" applyFont="1" applyFill="1" applyBorder="1" applyAlignment="1">
      <alignment horizontal="center" vertical="center"/>
    </xf>
    <xf numFmtId="0" fontId="106" fillId="70" borderId="100" xfId="20964" applyFont="1" applyFill="1" applyBorder="1" applyAlignment="1">
      <alignment horizontal="left" vertical="center" wrapText="1"/>
    </xf>
    <xf numFmtId="0" fontId="105" fillId="78" borderId="101" xfId="20964" applyFont="1" applyFill="1" applyBorder="1" applyAlignment="1">
      <alignment horizontal="center" vertical="center"/>
    </xf>
    <xf numFmtId="0" fontId="105" fillId="78" borderId="103" xfId="20964" applyFont="1" applyFill="1" applyBorder="1" applyAlignment="1">
      <alignment vertical="top" wrapText="1"/>
    </xf>
    <xf numFmtId="164" fontId="45" fillId="77" borderId="100" xfId="7" applyNumberFormat="1" applyFont="1" applyFill="1" applyBorder="1" applyAlignment="1">
      <alignment horizontal="right" vertical="center"/>
    </xf>
    <xf numFmtId="0" fontId="107" fillId="70" borderId="99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vertical="center" wrapText="1"/>
    </xf>
    <xf numFmtId="0" fontId="106" fillId="70" borderId="100" xfId="20964" applyFont="1" applyFill="1" applyBorder="1" applyAlignment="1">
      <alignment horizontal="left" vertical="center"/>
    </xf>
    <xf numFmtId="0" fontId="107" fillId="3" borderId="99" xfId="20964" applyFont="1" applyFill="1" applyBorder="1" applyAlignment="1">
      <alignment horizontal="center" vertical="center"/>
    </xf>
    <xf numFmtId="0" fontId="106" fillId="3" borderId="100" xfId="20964" applyFont="1" applyFill="1" applyBorder="1" applyAlignment="1">
      <alignment horizontal="left" vertical="center"/>
    </xf>
    <xf numFmtId="0" fontId="107" fillId="0" borderId="99" xfId="20964" applyFont="1" applyFill="1" applyBorder="1" applyAlignment="1">
      <alignment horizontal="center" vertical="center"/>
    </xf>
    <xf numFmtId="0" fontId="106" fillId="0" borderId="100" xfId="20964" applyFont="1" applyFill="1" applyBorder="1" applyAlignment="1">
      <alignment horizontal="left" vertical="center"/>
    </xf>
    <xf numFmtId="0" fontId="108" fillId="78" borderId="101" xfId="20964" applyFont="1" applyFill="1" applyBorder="1" applyAlignment="1">
      <alignment horizontal="center" vertical="center"/>
    </xf>
    <xf numFmtId="0" fontId="105" fillId="78" borderId="103" xfId="20964" applyFont="1" applyFill="1" applyBorder="1" applyAlignment="1">
      <alignment vertical="center"/>
    </xf>
    <xf numFmtId="0" fontId="105" fillId="77" borderId="102" xfId="20964" applyFont="1" applyFill="1" applyBorder="1" applyAlignment="1">
      <alignment vertical="center"/>
    </xf>
    <xf numFmtId="0" fontId="105" fillId="77" borderId="103" xfId="20964" applyFont="1" applyFill="1" applyBorder="1" applyAlignment="1">
      <alignment vertical="center"/>
    </xf>
    <xf numFmtId="0" fontId="110" fillId="3" borderId="99" xfId="20964" applyFont="1" applyFill="1" applyBorder="1" applyAlignment="1">
      <alignment horizontal="center" vertical="center"/>
    </xf>
    <xf numFmtId="0" fontId="111" fillId="78" borderId="101" xfId="20964" applyFont="1" applyFill="1" applyBorder="1" applyAlignment="1">
      <alignment horizontal="center" vertical="center"/>
    </xf>
    <xf numFmtId="0" fontId="45" fillId="78" borderId="103" xfId="20964" applyFont="1" applyFill="1" applyBorder="1" applyAlignment="1">
      <alignment vertical="center"/>
    </xf>
    <xf numFmtId="0" fontId="110" fillId="70" borderId="99" xfId="20964" applyFont="1" applyFill="1" applyBorder="1" applyAlignment="1">
      <alignment horizontal="center" vertical="center"/>
    </xf>
    <xf numFmtId="164" fontId="106" fillId="3" borderId="101" xfId="7" applyNumberFormat="1" applyFont="1" applyFill="1" applyBorder="1" applyAlignment="1" applyProtection="1">
      <alignment horizontal="right" vertical="center"/>
      <protection locked="0"/>
    </xf>
    <xf numFmtId="0" fontId="111" fillId="3" borderId="101" xfId="20964" applyFont="1" applyFill="1" applyBorder="1" applyAlignment="1">
      <alignment horizontal="center" vertical="center"/>
    </xf>
    <xf numFmtId="0" fontId="45" fillId="3" borderId="103" xfId="20964" applyFont="1" applyFill="1" applyBorder="1" applyAlignment="1">
      <alignment vertical="center"/>
    </xf>
    <xf numFmtId="0" fontId="107" fillId="70" borderId="101" xfId="20964" applyFont="1" applyFill="1" applyBorder="1" applyAlignment="1">
      <alignment horizontal="center" vertical="center"/>
    </xf>
    <xf numFmtId="0" fontId="19" fillId="70" borderId="101" xfId="20964" applyFont="1" applyFill="1" applyBorder="1" applyAlignment="1">
      <alignment horizontal="center" vertical="center"/>
    </xf>
    <xf numFmtId="0" fontId="100" fillId="0" borderId="101" xfId="0" applyFont="1" applyFill="1" applyBorder="1" applyAlignment="1">
      <alignment horizontal="left" vertical="center" wrapText="1"/>
    </xf>
    <xf numFmtId="10" fontId="96" fillId="0" borderId="101" xfId="20962" applyNumberFormat="1" applyFont="1" applyFill="1" applyBorder="1" applyAlignment="1">
      <alignment horizontal="left" vertical="center" wrapText="1"/>
    </xf>
    <xf numFmtId="10" fontId="3" fillId="0" borderId="101" xfId="20962" applyNumberFormat="1" applyFont="1" applyFill="1" applyBorder="1" applyAlignment="1">
      <alignment horizontal="left" vertical="center" wrapText="1"/>
    </xf>
    <xf numFmtId="10" fontId="4" fillId="36" borderId="101" xfId="0" applyNumberFormat="1" applyFont="1" applyFill="1" applyBorder="1" applyAlignment="1">
      <alignment horizontal="left" vertical="center" wrapText="1"/>
    </xf>
    <xf numFmtId="10" fontId="100" fillId="0" borderId="101" xfId="20962" applyNumberFormat="1" applyFont="1" applyFill="1" applyBorder="1" applyAlignment="1">
      <alignment horizontal="left" vertical="center" wrapText="1"/>
    </xf>
    <xf numFmtId="10" fontId="4" fillId="36" borderId="101" xfId="20962" applyNumberFormat="1" applyFont="1" applyFill="1" applyBorder="1" applyAlignment="1">
      <alignment horizontal="left" vertical="center" wrapText="1"/>
    </xf>
    <xf numFmtId="10" fontId="4" fillId="36" borderId="101" xfId="0" applyNumberFormat="1" applyFont="1" applyFill="1" applyBorder="1" applyAlignment="1">
      <alignment horizontal="center" vertical="center" wrapText="1"/>
    </xf>
    <xf numFmtId="0" fontId="4" fillId="36" borderId="101" xfId="0" applyFont="1" applyFill="1" applyBorder="1" applyAlignment="1">
      <alignment horizontal="left" vertical="center" wrapText="1"/>
    </xf>
    <xf numFmtId="0" fontId="3" fillId="0" borderId="10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vertical="center" wrapText="1"/>
    </xf>
    <xf numFmtId="0" fontId="4" fillId="36" borderId="100" xfId="0" applyFont="1" applyFill="1" applyBorder="1" applyAlignment="1">
      <alignment vertical="center" wrapText="1"/>
    </xf>
    <xf numFmtId="0" fontId="4" fillId="36" borderId="75" xfId="0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 wrapText="1"/>
    </xf>
    <xf numFmtId="0" fontId="84" fillId="0" borderId="101" xfId="0" applyFont="1" applyBorder="1"/>
    <xf numFmtId="0" fontId="6" fillId="0" borderId="101" xfId="17" applyFill="1" applyBorder="1" applyAlignment="1" applyProtection="1">
      <alignment horizontal="left" vertical="center"/>
    </xf>
    <xf numFmtId="0" fontId="6" fillId="0" borderId="101" xfId="17" applyBorder="1" applyAlignment="1" applyProtection="1"/>
    <xf numFmtId="0" fontId="84" fillId="0" borderId="101" xfId="0" applyFont="1" applyFill="1" applyBorder="1"/>
    <xf numFmtId="0" fontId="6" fillId="0" borderId="101" xfId="17" applyFill="1" applyBorder="1" applyAlignment="1" applyProtection="1">
      <alignment horizontal="left" vertical="center" wrapText="1"/>
    </xf>
    <xf numFmtId="0" fontId="6" fillId="0" borderId="101" xfId="17" applyFill="1" applyBorder="1" applyAlignment="1" applyProtection="1"/>
    <xf numFmtId="0" fontId="112" fillId="0" borderId="101" xfId="0" applyFont="1" applyBorder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193" fontId="96" fillId="0" borderId="101" xfId="0" applyNumberFormat="1" applyFont="1" applyFill="1" applyBorder="1" applyAlignment="1" applyProtection="1">
      <alignment vertical="center" wrapText="1"/>
      <protection locked="0"/>
    </xf>
    <xf numFmtId="193" fontId="3" fillId="0" borderId="101" xfId="0" applyNumberFormat="1" applyFont="1" applyFill="1" applyBorder="1" applyAlignment="1" applyProtection="1">
      <alignment vertical="center" wrapText="1"/>
      <protection locked="0"/>
    </xf>
    <xf numFmtId="193" fontId="3" fillId="0" borderId="87" xfId="0" applyNumberFormat="1" applyFont="1" applyFill="1" applyBorder="1" applyAlignment="1" applyProtection="1">
      <alignment vertical="center" wrapText="1"/>
      <protection locked="0"/>
    </xf>
    <xf numFmtId="193" fontId="96" fillId="0" borderId="101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1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1" xfId="20962" applyNumberFormat="1" applyFont="1" applyBorder="1" applyAlignment="1" applyProtection="1">
      <alignment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93" fontId="94" fillId="2" borderId="101" xfId="0" applyNumberFormat="1" applyFont="1" applyFill="1" applyBorder="1" applyAlignment="1" applyProtection="1">
      <alignment vertical="center"/>
      <protection locked="0"/>
    </xf>
    <xf numFmtId="193" fontId="94" fillId="2" borderId="87" xfId="0" applyNumberFormat="1" applyFont="1" applyFill="1" applyBorder="1" applyAlignment="1" applyProtection="1">
      <alignment vertical="center"/>
      <protection locked="0"/>
    </xf>
    <xf numFmtId="193" fontId="113" fillId="2" borderId="101" xfId="0" applyNumberFormat="1" applyFont="1" applyFill="1" applyBorder="1" applyAlignment="1" applyProtection="1">
      <alignment vertical="center"/>
      <protection locked="0"/>
    </xf>
    <xf numFmtId="193" fontId="113" fillId="2" borderId="87" xfId="0" applyNumberFormat="1" applyFont="1" applyFill="1" applyBorder="1" applyAlignment="1" applyProtection="1">
      <alignment vertical="center"/>
      <protection locked="0"/>
    </xf>
    <xf numFmtId="10" fontId="113" fillId="2" borderId="24" xfId="20962" applyNumberFormat="1" applyFont="1" applyFill="1" applyBorder="1" applyAlignment="1" applyProtection="1">
      <alignment vertical="center"/>
      <protection locked="0"/>
    </xf>
    <xf numFmtId="10" fontId="113" fillId="2" borderId="25" xfId="20962" applyNumberFormat="1" applyFont="1" applyFill="1" applyBorder="1" applyAlignment="1" applyProtection="1">
      <alignment vertical="center"/>
      <protection locked="0"/>
    </xf>
    <xf numFmtId="193" fontId="94" fillId="0" borderId="101" xfId="7" applyNumberFormat="1" applyFont="1" applyFill="1" applyBorder="1" applyAlignment="1" applyProtection="1">
      <alignment horizontal="right"/>
    </xf>
    <xf numFmtId="193" fontId="94" fillId="36" borderId="101" xfId="7" applyNumberFormat="1" applyFont="1" applyFill="1" applyBorder="1" applyAlignment="1" applyProtection="1">
      <alignment horizontal="right"/>
    </xf>
    <xf numFmtId="193" fontId="94" fillId="0" borderId="100" xfId="0" applyNumberFormat="1" applyFont="1" applyFill="1" applyBorder="1" applyAlignment="1" applyProtection="1">
      <alignment horizontal="right"/>
    </xf>
    <xf numFmtId="193" fontId="94" fillId="0" borderId="101" xfId="0" applyNumberFormat="1" applyFont="1" applyFill="1" applyBorder="1" applyAlignment="1" applyProtection="1">
      <alignment horizontal="right"/>
    </xf>
    <xf numFmtId="193" fontId="94" fillId="36" borderId="87" xfId="0" applyNumberFormat="1" applyFont="1" applyFill="1" applyBorder="1" applyAlignment="1" applyProtection="1">
      <alignment horizontal="right"/>
    </xf>
    <xf numFmtId="193" fontId="94" fillId="0" borderId="101" xfId="7" applyNumberFormat="1" applyFont="1" applyFill="1" applyBorder="1" applyAlignment="1" applyProtection="1">
      <alignment horizontal="right"/>
      <protection locked="0"/>
    </xf>
    <xf numFmtId="193" fontId="94" fillId="0" borderId="100" xfId="0" applyNumberFormat="1" applyFont="1" applyFill="1" applyBorder="1" applyAlignment="1" applyProtection="1">
      <alignment horizontal="right"/>
      <protection locked="0"/>
    </xf>
    <xf numFmtId="193" fontId="94" fillId="0" borderId="101" xfId="0" applyNumberFormat="1" applyFont="1" applyFill="1" applyBorder="1" applyAlignment="1" applyProtection="1">
      <alignment horizontal="right"/>
      <protection locked="0"/>
    </xf>
    <xf numFmtId="193" fontId="94" fillId="0" borderId="87" xfId="0" applyNumberFormat="1" applyFont="1" applyFill="1" applyBorder="1" applyAlignment="1" applyProtection="1">
      <alignment horizontal="right"/>
    </xf>
    <xf numFmtId="193" fontId="94" fillId="36" borderId="24" xfId="7" applyNumberFormat="1" applyFont="1" applyFill="1" applyBorder="1" applyAlignment="1" applyProtection="1">
      <alignment horizontal="right"/>
    </xf>
    <xf numFmtId="193" fontId="94" fillId="36" borderId="25" xfId="0" applyNumberFormat="1" applyFont="1" applyFill="1" applyBorder="1" applyAlignment="1" applyProtection="1">
      <alignment horizontal="right"/>
    </xf>
    <xf numFmtId="193" fontId="114" fillId="0" borderId="101" xfId="0" applyNumberFormat="1" applyFont="1" applyFill="1" applyBorder="1" applyAlignment="1" applyProtection="1">
      <alignment horizontal="right"/>
      <protection locked="0"/>
    </xf>
    <xf numFmtId="193" fontId="94" fillId="36" borderId="87" xfId="7" applyNumberFormat="1" applyFont="1" applyFill="1" applyBorder="1" applyAlignment="1" applyProtection="1">
      <alignment horizontal="right"/>
    </xf>
    <xf numFmtId="193" fontId="114" fillId="36" borderId="101" xfId="0" applyNumberFormat="1" applyFont="1" applyFill="1" applyBorder="1" applyAlignment="1">
      <alignment horizontal="right"/>
    </xf>
    <xf numFmtId="193" fontId="94" fillId="0" borderId="87" xfId="7" applyNumberFormat="1" applyFont="1" applyFill="1" applyBorder="1" applyAlignment="1" applyProtection="1">
      <alignment horizontal="right"/>
    </xf>
    <xf numFmtId="193" fontId="115" fillId="0" borderId="101" xfId="0" applyNumberFormat="1" applyFont="1" applyFill="1" applyBorder="1" applyAlignment="1">
      <alignment horizontal="center"/>
    </xf>
    <xf numFmtId="193" fontId="115" fillId="0" borderId="87" xfId="0" applyNumberFormat="1" applyFont="1" applyFill="1" applyBorder="1" applyAlignment="1">
      <alignment horizontal="center"/>
    </xf>
    <xf numFmtId="193" fontId="114" fillId="36" borderId="101" xfId="0" applyNumberFormat="1" applyFont="1" applyFill="1" applyBorder="1" applyAlignment="1" applyProtection="1">
      <alignment horizontal="right"/>
    </xf>
    <xf numFmtId="193" fontId="114" fillId="0" borderId="87" xfId="0" applyNumberFormat="1" applyFont="1" applyFill="1" applyBorder="1" applyAlignment="1" applyProtection="1">
      <alignment horizontal="right"/>
      <protection locked="0"/>
    </xf>
    <xf numFmtId="193" fontId="114" fillId="0" borderId="101" xfId="0" applyNumberFormat="1" applyFont="1" applyFill="1" applyBorder="1" applyAlignment="1" applyProtection="1">
      <alignment horizontal="right" indent="1"/>
      <protection locked="0"/>
    </xf>
    <xf numFmtId="193" fontId="94" fillId="36" borderId="101" xfId="7" applyNumberFormat="1" applyFont="1" applyFill="1" applyBorder="1" applyAlignment="1" applyProtection="1"/>
    <xf numFmtId="193" fontId="114" fillId="0" borderId="101" xfId="0" applyNumberFormat="1" applyFont="1" applyFill="1" applyBorder="1" applyAlignment="1" applyProtection="1">
      <protection locked="0"/>
    </xf>
    <xf numFmtId="193" fontId="94" fillId="36" borderId="87" xfId="7" applyNumberFormat="1" applyFont="1" applyFill="1" applyBorder="1" applyAlignment="1" applyProtection="1"/>
    <xf numFmtId="193" fontId="114" fillId="0" borderId="101" xfId="0" applyNumberFormat="1" applyFont="1" applyFill="1" applyBorder="1" applyAlignment="1" applyProtection="1">
      <alignment horizontal="right" vertical="center"/>
      <protection locked="0"/>
    </xf>
    <xf numFmtId="193" fontId="114" fillId="36" borderId="24" xfId="0" applyNumberFormat="1" applyFont="1" applyFill="1" applyBorder="1" applyAlignment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36" borderId="101" xfId="0" applyNumberFormat="1" applyFont="1" applyFill="1" applyBorder="1" applyAlignment="1" applyProtection="1">
      <alignment horizontal="right"/>
    </xf>
    <xf numFmtId="193" fontId="94" fillId="0" borderId="24" xfId="0" applyNumberFormat="1" applyFont="1" applyFill="1" applyBorder="1" applyAlignment="1" applyProtection="1">
      <alignment horizontal="right"/>
    </xf>
    <xf numFmtId="193" fontId="94" fillId="36" borderId="24" xfId="0" applyNumberFormat="1" applyFont="1" applyFill="1" applyBorder="1" applyAlignment="1" applyProtection="1">
      <alignment horizontal="right"/>
    </xf>
    <xf numFmtId="3" fontId="104" fillId="0" borderId="101" xfId="0" applyNumberFormat="1" applyFont="1" applyBorder="1" applyAlignment="1">
      <alignment vertical="center" wrapText="1"/>
    </xf>
    <xf numFmtId="3" fontId="104" fillId="0" borderId="101" xfId="0" applyNumberFormat="1" applyFont="1" applyFill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0" fontId="2" fillId="0" borderId="102" xfId="0" applyFont="1" applyBorder="1" applyAlignment="1">
      <alignment wrapText="1"/>
    </xf>
    <xf numFmtId="0" fontId="84" fillId="0" borderId="90" xfId="0" applyFont="1" applyBorder="1" applyAlignment="1"/>
    <xf numFmtId="0" fontId="2" fillId="0" borderId="90" xfId="0" applyFont="1" applyBorder="1" applyAlignment="1"/>
    <xf numFmtId="0" fontId="2" fillId="0" borderId="90" xfId="0" applyFont="1" applyBorder="1" applyAlignment="1">
      <alignment wrapText="1"/>
    </xf>
    <xf numFmtId="10" fontId="84" fillId="0" borderId="90" xfId="20962" applyNumberFormat="1" applyFont="1" applyBorder="1" applyAlignment="1"/>
    <xf numFmtId="193" fontId="84" fillId="0" borderId="101" xfId="0" applyNumberFormat="1" applyFont="1" applyFill="1" applyBorder="1" applyAlignment="1">
      <alignment horizontal="center" vertical="center"/>
    </xf>
    <xf numFmtId="193" fontId="87" fillId="0" borderId="101" xfId="0" applyNumberFormat="1" applyFont="1" applyFill="1" applyBorder="1" applyAlignment="1">
      <alignment horizontal="center" vertical="center"/>
    </xf>
    <xf numFmtId="193" fontId="84" fillId="0" borderId="87" xfId="0" applyNumberFormat="1" applyFont="1" applyBorder="1" applyAlignment="1"/>
    <xf numFmtId="193" fontId="84" fillId="0" borderId="87" xfId="0" applyNumberFormat="1" applyFont="1" applyBorder="1" applyAlignment="1">
      <alignment wrapText="1"/>
    </xf>
    <xf numFmtId="193" fontId="2" fillId="36" borderId="87" xfId="2" applyNumberFormat="1" applyFont="1" applyFill="1" applyBorder="1" applyAlignment="1" applyProtection="1">
      <alignment vertical="top"/>
    </xf>
    <xf numFmtId="193" fontId="2" fillId="3" borderId="87" xfId="2" applyNumberFormat="1" applyFont="1" applyFill="1" applyBorder="1" applyAlignment="1" applyProtection="1">
      <alignment vertical="top"/>
      <protection locked="0"/>
    </xf>
    <xf numFmtId="193" fontId="2" fillId="36" borderId="87" xfId="2" applyNumberFormat="1" applyFont="1" applyFill="1" applyBorder="1" applyAlignment="1" applyProtection="1">
      <alignment vertical="top" wrapText="1"/>
    </xf>
    <xf numFmtId="193" fontId="2" fillId="3" borderId="87" xfId="2" applyNumberFormat="1" applyFont="1" applyFill="1" applyBorder="1" applyAlignment="1" applyProtection="1">
      <alignment vertical="top" wrapText="1"/>
      <protection locked="0"/>
    </xf>
    <xf numFmtId="193" fontId="2" fillId="36" borderId="87" xfId="2" applyNumberFormat="1" applyFont="1" applyFill="1" applyBorder="1" applyAlignment="1" applyProtection="1">
      <alignment vertical="top" wrapText="1"/>
      <protection locked="0"/>
    </xf>
    <xf numFmtId="164" fontId="3" fillId="0" borderId="87" xfId="7" applyNumberFormat="1" applyFont="1" applyFill="1" applyBorder="1" applyAlignment="1">
      <alignment horizontal="right" vertical="center" wrapText="1"/>
    </xf>
    <xf numFmtId="164" fontId="4" fillId="36" borderId="87" xfId="7" applyNumberFormat="1" applyFont="1" applyFill="1" applyBorder="1" applyAlignment="1">
      <alignment horizontal="left" vertical="center" wrapText="1"/>
    </xf>
    <xf numFmtId="164" fontId="4" fillId="36" borderId="87" xfId="7" applyNumberFormat="1" applyFont="1" applyFill="1" applyBorder="1" applyAlignment="1">
      <alignment horizontal="center" vertical="center" wrapText="1"/>
    </xf>
    <xf numFmtId="193" fontId="86" fillId="36" borderId="13" xfId="0" applyNumberFormat="1" applyFont="1" applyFill="1" applyBorder="1" applyAlignment="1">
      <alignment vertical="center"/>
    </xf>
    <xf numFmtId="193" fontId="84" fillId="0" borderId="104" xfId="0" applyNumberFormat="1" applyFont="1" applyBorder="1" applyAlignment="1">
      <alignment vertical="center"/>
    </xf>
    <xf numFmtId="193" fontId="87" fillId="0" borderId="104" xfId="0" applyNumberFormat="1" applyFont="1" applyBorder="1" applyAlignment="1">
      <alignment vertical="center"/>
    </xf>
    <xf numFmtId="0" fontId="84" fillId="0" borderId="105" xfId="0" applyFont="1" applyBorder="1" applyAlignment="1">
      <alignment wrapText="1"/>
    </xf>
    <xf numFmtId="193" fontId="116" fillId="0" borderId="13" xfId="0" applyNumberFormat="1" applyFont="1" applyBorder="1" applyAlignment="1">
      <alignment horizontal="right" vertical="center"/>
    </xf>
    <xf numFmtId="0" fontId="84" fillId="0" borderId="92" xfId="0" applyFont="1" applyBorder="1" applyAlignment="1">
      <alignment horizontal="center"/>
    </xf>
    <xf numFmtId="193" fontId="84" fillId="0" borderId="101" xfId="0" applyNumberFormat="1" applyFont="1" applyBorder="1" applyAlignment="1"/>
    <xf numFmtId="167" fontId="84" fillId="0" borderId="101" xfId="0" applyNumberFormat="1" applyFont="1" applyBorder="1" applyAlignment="1"/>
    <xf numFmtId="193" fontId="84" fillId="0" borderId="90" xfId="0" applyNumberFormat="1" applyFont="1" applyBorder="1" applyAlignment="1"/>
    <xf numFmtId="193" fontId="3" fillId="0" borderId="101" xfId="0" applyNumberFormat="1" applyFont="1" applyBorder="1"/>
    <xf numFmtId="193" fontId="3" fillId="0" borderId="101" xfId="0" applyNumberFormat="1" applyFont="1" applyFill="1" applyBorder="1"/>
    <xf numFmtId="193" fontId="3" fillId="0" borderId="102" xfId="0" applyNumberFormat="1" applyFont="1" applyBorder="1"/>
    <xf numFmtId="193" fontId="3" fillId="0" borderId="102" xfId="0" applyNumberFormat="1" applyFont="1" applyFill="1" applyBorder="1"/>
    <xf numFmtId="9" fontId="3" fillId="0" borderId="87" xfId="20962" applyFont="1" applyBorder="1"/>
    <xf numFmtId="164" fontId="3" fillId="0" borderId="101" xfId="0" applyNumberFormat="1" applyFont="1" applyFill="1" applyBorder="1" applyAlignment="1">
      <alignment vertical="center"/>
    </xf>
    <xf numFmtId="164" fontId="3" fillId="0" borderId="102" xfId="0" applyNumberFormat="1" applyFont="1" applyFill="1" applyBorder="1" applyAlignment="1">
      <alignment vertical="center"/>
    </xf>
    <xf numFmtId="164" fontId="3" fillId="0" borderId="87" xfId="0" applyNumberFormat="1" applyFont="1" applyFill="1" applyBorder="1" applyAlignment="1">
      <alignment vertical="center"/>
    </xf>
    <xf numFmtId="164" fontId="3" fillId="3" borderId="103" xfId="0" applyNumberFormat="1" applyFont="1" applyFill="1" applyBorder="1" applyAlignment="1">
      <alignment vertical="center"/>
    </xf>
    <xf numFmtId="0" fontId="3" fillId="3" borderId="103" xfId="0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0" fontId="3" fillId="3" borderId="97" xfId="20962" applyNumberFormat="1" applyFont="1" applyFill="1" applyBorder="1" applyAlignment="1">
      <alignment vertical="center"/>
    </xf>
    <xf numFmtId="10" fontId="3" fillId="3" borderId="96" xfId="20962" applyNumberFormat="1" applyFont="1" applyFill="1" applyBorder="1" applyAlignment="1">
      <alignment vertical="center"/>
    </xf>
    <xf numFmtId="164" fontId="3" fillId="0" borderId="91" xfId="0" applyNumberFormat="1" applyFont="1" applyFill="1" applyBorder="1" applyAlignment="1">
      <alignment vertical="center"/>
    </xf>
    <xf numFmtId="164" fontId="3" fillId="0" borderId="69" xfId="0" applyNumberFormat="1" applyFont="1" applyFill="1" applyBorder="1" applyAlignment="1">
      <alignment vertical="center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84" fillId="0" borderId="0" xfId="0" applyNumberFormat="1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164" fontId="9" fillId="37" borderId="0" xfId="20" applyNumberFormat="1" applyBorder="1"/>
    <xf numFmtId="164" fontId="3" fillId="3" borderId="89" xfId="0" applyNumberFormat="1" applyFont="1" applyFill="1" applyBorder="1" applyAlignment="1">
      <alignment vertical="center"/>
    </xf>
    <xf numFmtId="193" fontId="94" fillId="36" borderId="101" xfId="5" applyNumberFormat="1" applyFont="1" applyFill="1" applyBorder="1" applyProtection="1">
      <protection locked="0"/>
    </xf>
    <xf numFmtId="0" fontId="94" fillId="3" borderId="101" xfId="5" applyFont="1" applyFill="1" applyBorder="1" applyProtection="1">
      <protection locked="0"/>
    </xf>
    <xf numFmtId="193" fontId="94" fillId="36" borderId="101" xfId="1" applyNumberFormat="1" applyFont="1" applyFill="1" applyBorder="1" applyProtection="1">
      <protection locked="0"/>
    </xf>
    <xf numFmtId="3" fontId="94" fillId="36" borderId="87" xfId="5" applyNumberFormat="1" applyFont="1" applyFill="1" applyBorder="1" applyProtection="1">
      <protection locked="0"/>
    </xf>
    <xf numFmtId="193" fontId="94" fillId="3" borderId="101" xfId="5" applyNumberFormat="1" applyFont="1" applyFill="1" applyBorder="1" applyProtection="1">
      <protection locked="0"/>
    </xf>
    <xf numFmtId="165" fontId="94" fillId="3" borderId="101" xfId="8" applyNumberFormat="1" applyFont="1" applyFill="1" applyBorder="1" applyAlignment="1" applyProtection="1">
      <alignment horizontal="right" wrapText="1"/>
      <protection locked="0"/>
    </xf>
    <xf numFmtId="165" fontId="94" fillId="4" borderId="101" xfId="8" applyNumberFormat="1" applyFont="1" applyFill="1" applyBorder="1" applyAlignment="1" applyProtection="1">
      <alignment horizontal="right" wrapText="1"/>
      <protection locked="0"/>
    </xf>
    <xf numFmtId="193" fontId="94" fillId="0" borderId="101" xfId="1" applyNumberFormat="1" applyFont="1" applyFill="1" applyBorder="1" applyProtection="1">
      <protection locked="0"/>
    </xf>
    <xf numFmtId="193" fontId="117" fillId="36" borderId="24" xfId="16" applyNumberFormat="1" applyFont="1" applyFill="1" applyBorder="1" applyAlignment="1" applyProtection="1">
      <protection locked="0"/>
    </xf>
    <xf numFmtId="3" fontId="117" fillId="36" borderId="24" xfId="16" applyNumberFormat="1" applyFont="1" applyFill="1" applyBorder="1" applyAlignment="1" applyProtection="1">
      <protection locked="0"/>
    </xf>
    <xf numFmtId="193" fontId="117" fillId="36" borderId="24" xfId="1" applyNumberFormat="1" applyFont="1" applyFill="1" applyBorder="1" applyAlignment="1" applyProtection="1">
      <protection locked="0"/>
    </xf>
    <xf numFmtId="193" fontId="94" fillId="3" borderId="24" xfId="5" applyNumberFormat="1" applyFont="1" applyFill="1" applyBorder="1" applyProtection="1">
      <protection locked="0"/>
    </xf>
    <xf numFmtId="164" fontId="117" fillId="36" borderId="25" xfId="1" applyNumberFormat="1" applyFont="1" applyFill="1" applyBorder="1" applyAlignment="1" applyProtection="1">
      <protection locked="0"/>
    </xf>
    <xf numFmtId="164" fontId="3" fillId="0" borderId="0" xfId="0" applyNumberFormat="1" applyFont="1"/>
    <xf numFmtId="164" fontId="3" fillId="3" borderId="102" xfId="7" applyNumberFormat="1" applyFont="1" applyFill="1" applyBorder="1" applyAlignment="1">
      <alignment vertical="center"/>
    </xf>
    <xf numFmtId="164" fontId="3" fillId="3" borderId="101" xfId="7" applyNumberFormat="1" applyFont="1" applyFill="1" applyBorder="1" applyAlignment="1">
      <alignment vertical="center"/>
    </xf>
    <xf numFmtId="164" fontId="106" fillId="0" borderId="101" xfId="948" applyNumberFormat="1" applyFont="1" applyFill="1" applyBorder="1" applyAlignment="1" applyProtection="1">
      <alignment horizontal="right" vertical="center"/>
      <protection locked="0"/>
    </xf>
    <xf numFmtId="164" fontId="106" fillId="78" borderId="101" xfId="948" applyNumberFormat="1" applyFont="1" applyFill="1" applyBorder="1" applyAlignment="1" applyProtection="1">
      <alignment horizontal="right" vertical="center"/>
    </xf>
    <xf numFmtId="164" fontId="45" fillId="77" borderId="100" xfId="948" applyNumberFormat="1" applyFont="1" applyFill="1" applyBorder="1" applyAlignment="1" applyProtection="1">
      <alignment horizontal="right" vertical="center"/>
      <protection locked="0"/>
    </xf>
    <xf numFmtId="164" fontId="105" fillId="77" borderId="100" xfId="948" applyNumberFormat="1" applyFont="1" applyFill="1" applyBorder="1" applyAlignment="1" applyProtection="1">
      <alignment horizontal="right" vertical="center"/>
      <protection locked="0"/>
    </xf>
    <xf numFmtId="164" fontId="106" fillId="3" borderId="101" xfId="948" applyNumberFormat="1" applyFont="1" applyFill="1" applyBorder="1" applyAlignment="1" applyProtection="1">
      <alignment horizontal="right" vertical="center"/>
      <protection locked="0"/>
    </xf>
    <xf numFmtId="194" fontId="106" fillId="78" borderId="101" xfId="20962" applyNumberFormat="1" applyFont="1" applyFill="1" applyBorder="1" applyAlignment="1" applyProtection="1">
      <alignment horizontal="right" vertical="center"/>
    </xf>
    <xf numFmtId="0" fontId="93" fillId="0" borderId="71" xfId="0" applyFont="1" applyBorder="1" applyAlignment="1">
      <alignment horizontal="left" wrapText="1"/>
    </xf>
    <xf numFmtId="0" fontId="93" fillId="0" borderId="70" xfId="0" applyFont="1" applyBorder="1" applyAlignment="1">
      <alignment horizontal="left" wrapText="1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2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1" xfId="0" applyFont="1" applyBorder="1" applyAlignment="1">
      <alignment wrapText="1"/>
    </xf>
    <xf numFmtId="0" fontId="84" fillId="0" borderId="87" xfId="0" applyFont="1" applyBorder="1" applyAlignment="1"/>
    <xf numFmtId="0" fontId="45" fillId="0" borderId="101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6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164" fontId="45" fillId="3" borderId="75" xfId="1" applyNumberFormat="1" applyFont="1" applyFill="1" applyBorder="1" applyAlignment="1" applyProtection="1">
      <alignment horizontal="center"/>
      <protection locked="0"/>
    </xf>
    <xf numFmtId="164" fontId="45" fillId="3" borderId="29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4" fontId="45" fillId="0" borderId="78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7" xfId="13" applyFont="1" applyFill="1" applyBorder="1" applyAlignment="1" applyProtection="1">
      <alignment horizontal="center" vertical="center" wrapText="1"/>
      <protection locked="0"/>
    </xf>
    <xf numFmtId="0" fontId="98" fillId="3" borderId="69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86" fillId="0" borderId="80" xfId="0" applyFont="1" applyBorder="1" applyAlignment="1">
      <alignment horizontal="center"/>
    </xf>
    <xf numFmtId="0" fontId="86" fillId="0" borderId="8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7" xfId="0" applyFont="1" applyFill="1" applyBorder="1" applyAlignment="1">
      <alignment horizontal="left" vertical="center"/>
    </xf>
    <xf numFmtId="0" fontId="99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10" fontId="100" fillId="0" borderId="24" xfId="20962" applyNumberFormat="1" applyFont="1" applyFill="1" applyBorder="1" applyAlignment="1">
      <alignment horizontal="left" vertical="center" wrapText="1"/>
    </xf>
    <xf numFmtId="164" fontId="96" fillId="0" borderId="25" xfId="7" applyNumberFormat="1" applyFont="1" applyFill="1" applyBorder="1" applyAlignment="1" applyProtection="1">
      <alignment horizontal="right" vertical="center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="70" zoomScaleNormal="70" workbookViewId="0">
      <selection activeCell="D3" sqref="D3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4" width="11.5703125" style="5" bestFit="1" customWidth="1"/>
    <col min="5" max="5" width="15.5703125" style="5" customWidth="1"/>
    <col min="6" max="6" width="9.140625" style="5"/>
    <col min="7" max="7" width="25" style="5" customWidth="1"/>
    <col min="8" max="16384" width="9.140625" style="5"/>
  </cols>
  <sheetData>
    <row r="1" spans="1:4" ht="15">
      <c r="A1" s="168"/>
      <c r="B1" s="201" t="s">
        <v>355</v>
      </c>
      <c r="C1" s="168"/>
    </row>
    <row r="2" spans="1:4" ht="15">
      <c r="A2" s="202">
        <v>1</v>
      </c>
      <c r="B2" s="347" t="s">
        <v>356</v>
      </c>
      <c r="C2" s="405" t="s">
        <v>491</v>
      </c>
      <c r="D2" s="406">
        <v>43830</v>
      </c>
    </row>
    <row r="3" spans="1:4" ht="15">
      <c r="A3" s="202">
        <v>2</v>
      </c>
      <c r="B3" s="348" t="s">
        <v>352</v>
      </c>
      <c r="C3" s="405" t="s">
        <v>492</v>
      </c>
      <c r="D3" s="407"/>
    </row>
    <row r="4" spans="1:4" ht="15">
      <c r="A4" s="202">
        <v>3</v>
      </c>
      <c r="B4" s="349" t="s">
        <v>357</v>
      </c>
      <c r="C4" s="405" t="s">
        <v>493</v>
      </c>
      <c r="D4" s="408"/>
    </row>
    <row r="5" spans="1:4" ht="15">
      <c r="A5" s="203">
        <v>4</v>
      </c>
      <c r="B5" s="350" t="s">
        <v>353</v>
      </c>
      <c r="C5" s="405" t="s">
        <v>494</v>
      </c>
      <c r="D5" s="408"/>
    </row>
    <row r="6" spans="1:4" s="204" customFormat="1" ht="45.75" customHeight="1">
      <c r="A6" s="528" t="s">
        <v>432</v>
      </c>
      <c r="B6" s="529"/>
      <c r="C6" s="529"/>
    </row>
    <row r="7" spans="1:4" ht="15">
      <c r="A7" s="205" t="s">
        <v>34</v>
      </c>
      <c r="B7" s="201" t="s">
        <v>354</v>
      </c>
    </row>
    <row r="8" spans="1:4">
      <c r="A8" s="168">
        <v>1</v>
      </c>
      <c r="B8" s="250" t="s">
        <v>25</v>
      </c>
    </row>
    <row r="9" spans="1:4">
      <c r="A9" s="168">
        <v>2</v>
      </c>
      <c r="B9" s="251" t="s">
        <v>26</v>
      </c>
    </row>
    <row r="10" spans="1:4">
      <c r="A10" s="168">
        <v>3</v>
      </c>
      <c r="B10" s="251" t="s">
        <v>27</v>
      </c>
    </row>
    <row r="11" spans="1:4">
      <c r="A11" s="168">
        <v>4</v>
      </c>
      <c r="B11" s="251" t="s">
        <v>28</v>
      </c>
      <c r="C11" s="88"/>
    </row>
    <row r="12" spans="1:4">
      <c r="A12" s="168">
        <v>5</v>
      </c>
      <c r="B12" s="251" t="s">
        <v>29</v>
      </c>
    </row>
    <row r="13" spans="1:4">
      <c r="A13" s="168">
        <v>6</v>
      </c>
      <c r="B13" s="252" t="s">
        <v>364</v>
      </c>
    </row>
    <row r="14" spans="1:4">
      <c r="A14" s="168">
        <v>7</v>
      </c>
      <c r="B14" s="251" t="s">
        <v>358</v>
      </c>
    </row>
    <row r="15" spans="1:4">
      <c r="A15" s="168">
        <v>8</v>
      </c>
      <c r="B15" s="251" t="s">
        <v>359</v>
      </c>
    </row>
    <row r="16" spans="1:4">
      <c r="A16" s="168">
        <v>9</v>
      </c>
      <c r="B16" s="251" t="s">
        <v>30</v>
      </c>
    </row>
    <row r="17" spans="1:2">
      <c r="A17" s="346" t="s">
        <v>431</v>
      </c>
      <c r="B17" s="345" t="s">
        <v>417</v>
      </c>
    </row>
    <row r="18" spans="1:2">
      <c r="A18" s="168">
        <v>10</v>
      </c>
      <c r="B18" s="251" t="s">
        <v>31</v>
      </c>
    </row>
    <row r="19" spans="1:2">
      <c r="A19" s="168">
        <v>11</v>
      </c>
      <c r="B19" s="252" t="s">
        <v>360</v>
      </c>
    </row>
    <row r="20" spans="1:2">
      <c r="A20" s="168">
        <v>12</v>
      </c>
      <c r="B20" s="252" t="s">
        <v>32</v>
      </c>
    </row>
    <row r="21" spans="1:2">
      <c r="A21" s="399">
        <v>13</v>
      </c>
      <c r="B21" s="400" t="s">
        <v>361</v>
      </c>
    </row>
    <row r="22" spans="1:2">
      <c r="A22" s="399">
        <v>14</v>
      </c>
      <c r="B22" s="401" t="s">
        <v>388</v>
      </c>
    </row>
    <row r="23" spans="1:2">
      <c r="A23" s="402">
        <v>15</v>
      </c>
      <c r="B23" s="403" t="s">
        <v>33</v>
      </c>
    </row>
    <row r="24" spans="1:2">
      <c r="A24" s="402">
        <v>15.1</v>
      </c>
      <c r="B24" s="404" t="s">
        <v>445</v>
      </c>
    </row>
    <row r="25" spans="1:2">
      <c r="A25" s="91"/>
      <c r="B25" s="17"/>
    </row>
    <row r="26" spans="1:2">
      <c r="A26" s="91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zoomScale="80" zoomScaleNormal="80" workbookViewId="0">
      <pane xSplit="1" ySplit="5" topLeftCell="B18" activePane="bottomRight" state="frozen"/>
      <selection activeCell="B3" sqref="B3"/>
      <selection pane="topRight" activeCell="B3" sqref="B3"/>
      <selection pane="bottomLeft" activeCell="B3" sqref="B3"/>
      <selection pane="bottomRight" activeCell="C44" sqref="C44:C46"/>
    </sheetView>
  </sheetViews>
  <sheetFormatPr defaultColWidth="9.140625" defaultRowHeight="12.75"/>
  <cols>
    <col min="1" max="1" width="9.5703125" style="91" bestFit="1" customWidth="1"/>
    <col min="2" max="2" width="132.42578125" style="4" customWidth="1"/>
    <col min="3" max="3" width="18.42578125" style="4" customWidth="1"/>
    <col min="4" max="4" width="9.140625" style="4"/>
    <col min="5" max="5" width="15.5703125" style="4" customWidth="1"/>
    <col min="6" max="16384" width="9.140625" style="4"/>
  </cols>
  <sheetData>
    <row r="1" spans="1:3">
      <c r="A1" s="2" t="s">
        <v>35</v>
      </c>
      <c r="B1" s="3" t="str">
        <f>'Info '!C2</f>
        <v>JSC "VTB Bank (Georgia)"</v>
      </c>
    </row>
    <row r="2" spans="1:3" s="78" customFormat="1" ht="15.75" customHeight="1">
      <c r="A2" s="78" t="s">
        <v>36</v>
      </c>
      <c r="B2" s="501">
        <v>43830</v>
      </c>
    </row>
    <row r="3" spans="1:3" s="78" customFormat="1" ht="15.75" customHeight="1"/>
    <row r="4" spans="1:3" ht="13.5" thickBot="1">
      <c r="A4" s="91" t="s">
        <v>256</v>
      </c>
      <c r="B4" s="150" t="s">
        <v>255</v>
      </c>
    </row>
    <row r="5" spans="1:3">
      <c r="A5" s="92" t="s">
        <v>11</v>
      </c>
      <c r="B5" s="93"/>
      <c r="C5" s="94" t="s">
        <v>78</v>
      </c>
    </row>
    <row r="6" spans="1:3">
      <c r="A6" s="95">
        <v>1</v>
      </c>
      <c r="B6" s="96" t="s">
        <v>254</v>
      </c>
      <c r="C6" s="463">
        <f>SUM(C7:C11)</f>
        <v>220859288</v>
      </c>
    </row>
    <row r="7" spans="1:3">
      <c r="A7" s="95">
        <v>2</v>
      </c>
      <c r="B7" s="97" t="s">
        <v>253</v>
      </c>
      <c r="C7" s="464">
        <v>209008277</v>
      </c>
    </row>
    <row r="8" spans="1:3">
      <c r="A8" s="95">
        <v>3</v>
      </c>
      <c r="B8" s="98" t="s">
        <v>252</v>
      </c>
      <c r="C8" s="464"/>
    </row>
    <row r="9" spans="1:3">
      <c r="A9" s="95">
        <v>4</v>
      </c>
      <c r="B9" s="98" t="s">
        <v>251</v>
      </c>
      <c r="C9" s="464">
        <v>9651661</v>
      </c>
    </row>
    <row r="10" spans="1:3">
      <c r="A10" s="95">
        <v>5</v>
      </c>
      <c r="B10" s="98" t="s">
        <v>250</v>
      </c>
      <c r="C10" s="464"/>
    </row>
    <row r="11" spans="1:3">
      <c r="A11" s="95">
        <v>6</v>
      </c>
      <c r="B11" s="99" t="s">
        <v>249</v>
      </c>
      <c r="C11" s="464">
        <v>2199350.0000000112</v>
      </c>
    </row>
    <row r="12" spans="1:3" s="67" customFormat="1">
      <c r="A12" s="95">
        <v>7</v>
      </c>
      <c r="B12" s="96" t="s">
        <v>248</v>
      </c>
      <c r="C12" s="465">
        <f>SUM(C13:C27)</f>
        <v>19948107.469999999</v>
      </c>
    </row>
    <row r="13" spans="1:3" s="67" customFormat="1">
      <c r="A13" s="95">
        <v>8</v>
      </c>
      <c r="B13" s="100" t="s">
        <v>247</v>
      </c>
      <c r="C13" s="466">
        <v>9651661</v>
      </c>
    </row>
    <row r="14" spans="1:3" s="67" customFormat="1" ht="25.5">
      <c r="A14" s="95">
        <v>9</v>
      </c>
      <c r="B14" s="101" t="s">
        <v>246</v>
      </c>
      <c r="C14" s="466"/>
    </row>
    <row r="15" spans="1:3" s="67" customFormat="1">
      <c r="A15" s="95">
        <v>10</v>
      </c>
      <c r="B15" s="102" t="s">
        <v>245</v>
      </c>
      <c r="C15" s="466">
        <v>10296446.470000001</v>
      </c>
    </row>
    <row r="16" spans="1:3" s="67" customFormat="1">
      <c r="A16" s="95">
        <v>11</v>
      </c>
      <c r="B16" s="103" t="s">
        <v>244</v>
      </c>
      <c r="C16" s="466"/>
    </row>
    <row r="17" spans="1:3" s="67" customFormat="1">
      <c r="A17" s="95">
        <v>12</v>
      </c>
      <c r="B17" s="102" t="s">
        <v>243</v>
      </c>
      <c r="C17" s="466"/>
    </row>
    <row r="18" spans="1:3" s="67" customFormat="1">
      <c r="A18" s="95">
        <v>13</v>
      </c>
      <c r="B18" s="102" t="s">
        <v>242</v>
      </c>
      <c r="C18" s="466"/>
    </row>
    <row r="19" spans="1:3" s="67" customFormat="1">
      <c r="A19" s="95">
        <v>14</v>
      </c>
      <c r="B19" s="102" t="s">
        <v>241</v>
      </c>
      <c r="C19" s="466"/>
    </row>
    <row r="20" spans="1:3" s="67" customFormat="1">
      <c r="A20" s="95">
        <v>15</v>
      </c>
      <c r="B20" s="102" t="s">
        <v>240</v>
      </c>
      <c r="C20" s="466"/>
    </row>
    <row r="21" spans="1:3" s="67" customFormat="1" ht="25.5">
      <c r="A21" s="95">
        <v>16</v>
      </c>
      <c r="B21" s="101" t="s">
        <v>239</v>
      </c>
      <c r="C21" s="466"/>
    </row>
    <row r="22" spans="1:3" s="67" customFormat="1">
      <c r="A22" s="95">
        <v>17</v>
      </c>
      <c r="B22" s="104" t="s">
        <v>238</v>
      </c>
      <c r="C22" s="466"/>
    </row>
    <row r="23" spans="1:3" s="67" customFormat="1">
      <c r="A23" s="95">
        <v>18</v>
      </c>
      <c r="B23" s="101" t="s">
        <v>237</v>
      </c>
      <c r="C23" s="466"/>
    </row>
    <row r="24" spans="1:3" s="67" customFormat="1" ht="25.5">
      <c r="A24" s="95">
        <v>19</v>
      </c>
      <c r="B24" s="101" t="s">
        <v>214</v>
      </c>
      <c r="C24" s="466"/>
    </row>
    <row r="25" spans="1:3" s="67" customFormat="1">
      <c r="A25" s="95">
        <v>20</v>
      </c>
      <c r="B25" s="105" t="s">
        <v>236</v>
      </c>
      <c r="C25" s="466"/>
    </row>
    <row r="26" spans="1:3" s="67" customFormat="1">
      <c r="A26" s="95">
        <v>21</v>
      </c>
      <c r="B26" s="105" t="s">
        <v>235</v>
      </c>
      <c r="C26" s="466"/>
    </row>
    <row r="27" spans="1:3" s="67" customFormat="1">
      <c r="A27" s="95">
        <v>22</v>
      </c>
      <c r="B27" s="105" t="s">
        <v>234</v>
      </c>
      <c r="C27" s="466"/>
    </row>
    <row r="28" spans="1:3" s="67" customFormat="1">
      <c r="A28" s="95">
        <v>23</v>
      </c>
      <c r="B28" s="106" t="s">
        <v>233</v>
      </c>
      <c r="C28" s="465">
        <f>C6-C12</f>
        <v>200911180.53</v>
      </c>
    </row>
    <row r="29" spans="1:3" s="67" customFormat="1">
      <c r="A29" s="107"/>
      <c r="B29" s="108"/>
      <c r="C29" s="466"/>
    </row>
    <row r="30" spans="1:3" s="67" customFormat="1">
      <c r="A30" s="107">
        <v>24</v>
      </c>
      <c r="B30" s="106" t="s">
        <v>232</v>
      </c>
      <c r="C30" s="465">
        <f>C31+C34</f>
        <v>13926900</v>
      </c>
    </row>
    <row r="31" spans="1:3" s="67" customFormat="1">
      <c r="A31" s="107">
        <v>25</v>
      </c>
      <c r="B31" s="98" t="s">
        <v>231</v>
      </c>
      <c r="C31" s="467">
        <f>C32+C33</f>
        <v>13926900</v>
      </c>
    </row>
    <row r="32" spans="1:3" s="67" customFormat="1">
      <c r="A32" s="107">
        <v>26</v>
      </c>
      <c r="B32" s="109" t="s">
        <v>313</v>
      </c>
      <c r="C32" s="466"/>
    </row>
    <row r="33" spans="1:3" s="67" customFormat="1">
      <c r="A33" s="107">
        <v>27</v>
      </c>
      <c r="B33" s="109" t="s">
        <v>230</v>
      </c>
      <c r="C33" s="466">
        <v>13926900</v>
      </c>
    </row>
    <row r="34" spans="1:3" s="67" customFormat="1">
      <c r="A34" s="107">
        <v>28</v>
      </c>
      <c r="B34" s="98" t="s">
        <v>229</v>
      </c>
      <c r="C34" s="466"/>
    </row>
    <row r="35" spans="1:3" s="67" customFormat="1">
      <c r="A35" s="107">
        <v>29</v>
      </c>
      <c r="B35" s="106" t="s">
        <v>228</v>
      </c>
      <c r="C35" s="465">
        <f>SUM(C36:C40)</f>
        <v>0</v>
      </c>
    </row>
    <row r="36" spans="1:3" s="67" customFormat="1">
      <c r="A36" s="107">
        <v>30</v>
      </c>
      <c r="B36" s="101" t="s">
        <v>227</v>
      </c>
      <c r="C36" s="466"/>
    </row>
    <row r="37" spans="1:3" s="67" customFormat="1">
      <c r="A37" s="107">
        <v>31</v>
      </c>
      <c r="B37" s="102" t="s">
        <v>226</v>
      </c>
      <c r="C37" s="466"/>
    </row>
    <row r="38" spans="1:3" s="67" customFormat="1" ht="25.5">
      <c r="A38" s="107">
        <v>32</v>
      </c>
      <c r="B38" s="101" t="s">
        <v>225</v>
      </c>
      <c r="C38" s="466"/>
    </row>
    <row r="39" spans="1:3" s="67" customFormat="1" ht="25.5">
      <c r="A39" s="107">
        <v>33</v>
      </c>
      <c r="B39" s="101" t="s">
        <v>214</v>
      </c>
      <c r="C39" s="466"/>
    </row>
    <row r="40" spans="1:3" s="67" customFormat="1">
      <c r="A40" s="107">
        <v>34</v>
      </c>
      <c r="B40" s="105" t="s">
        <v>224</v>
      </c>
      <c r="C40" s="466"/>
    </row>
    <row r="41" spans="1:3" s="67" customFormat="1">
      <c r="A41" s="107">
        <v>35</v>
      </c>
      <c r="B41" s="106" t="s">
        <v>223</v>
      </c>
      <c r="C41" s="465">
        <f>C30-C35</f>
        <v>13926900</v>
      </c>
    </row>
    <row r="42" spans="1:3" s="67" customFormat="1">
      <c r="A42" s="107"/>
      <c r="B42" s="108"/>
      <c r="C42" s="466"/>
    </row>
    <row r="43" spans="1:3" s="67" customFormat="1">
      <c r="A43" s="107">
        <v>36</v>
      </c>
      <c r="B43" s="110" t="s">
        <v>222</v>
      </c>
      <c r="C43" s="465">
        <f>SUM(C44:C46)</f>
        <v>80285485.357405126</v>
      </c>
    </row>
    <row r="44" spans="1:3" s="67" customFormat="1">
      <c r="A44" s="107">
        <v>37</v>
      </c>
      <c r="B44" s="98" t="s">
        <v>221</v>
      </c>
      <c r="C44" s="466">
        <v>63013893.140000001</v>
      </c>
    </row>
    <row r="45" spans="1:3" s="67" customFormat="1">
      <c r="A45" s="107">
        <v>38</v>
      </c>
      <c r="B45" s="98" t="s">
        <v>220</v>
      </c>
      <c r="C45" s="466"/>
    </row>
    <row r="46" spans="1:3" s="67" customFormat="1">
      <c r="A46" s="107">
        <v>39</v>
      </c>
      <c r="B46" s="98" t="s">
        <v>219</v>
      </c>
      <c r="C46" s="466">
        <v>17271592.217405122</v>
      </c>
    </row>
    <row r="47" spans="1:3" s="67" customFormat="1">
      <c r="A47" s="107">
        <v>40</v>
      </c>
      <c r="B47" s="110" t="s">
        <v>218</v>
      </c>
      <c r="C47" s="465">
        <f>SUM(C48:C51)</f>
        <v>0</v>
      </c>
    </row>
    <row r="48" spans="1:3" s="67" customFormat="1">
      <c r="A48" s="107">
        <v>41</v>
      </c>
      <c r="B48" s="101" t="s">
        <v>217</v>
      </c>
      <c r="C48" s="466"/>
    </row>
    <row r="49" spans="1:3" s="67" customFormat="1">
      <c r="A49" s="107">
        <v>42</v>
      </c>
      <c r="B49" s="102" t="s">
        <v>216</v>
      </c>
      <c r="C49" s="466"/>
    </row>
    <row r="50" spans="1:3" s="67" customFormat="1">
      <c r="A50" s="107">
        <v>43</v>
      </c>
      <c r="B50" s="101" t="s">
        <v>215</v>
      </c>
      <c r="C50" s="466"/>
    </row>
    <row r="51" spans="1:3" s="67" customFormat="1" ht="25.5">
      <c r="A51" s="107">
        <v>44</v>
      </c>
      <c r="B51" s="101" t="s">
        <v>214</v>
      </c>
      <c r="C51" s="466"/>
    </row>
    <row r="52" spans="1:3" s="67" customFormat="1" ht="13.5" thickBot="1">
      <c r="A52" s="111">
        <v>45</v>
      </c>
      <c r="B52" s="112" t="s">
        <v>213</v>
      </c>
      <c r="C52" s="113">
        <f>C43-C47</f>
        <v>80285485.357405126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6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2"/>
  <sheetViews>
    <sheetView tabSelected="1" zoomScaleNormal="100" workbookViewId="0">
      <selection activeCell="D19" sqref="D19:D21"/>
    </sheetView>
  </sheetViews>
  <sheetFormatPr defaultColWidth="9.140625" defaultRowHeight="12.75"/>
  <cols>
    <col min="1" max="1" width="9.42578125" style="265" bestFit="1" customWidth="1"/>
    <col min="2" max="2" width="59" style="265" customWidth="1"/>
    <col min="3" max="3" width="16.7109375" style="265" bestFit="1" customWidth="1"/>
    <col min="4" max="4" width="14.28515625" style="265" bestFit="1" customWidth="1"/>
    <col min="5" max="5" width="15.5703125" style="265" customWidth="1"/>
    <col min="6" max="16384" width="9.140625" style="265"/>
  </cols>
  <sheetData>
    <row r="1" spans="1:4" ht="15">
      <c r="A1" s="321" t="s">
        <v>35</v>
      </c>
      <c r="B1" s="322" t="str">
        <f>'Info '!C2</f>
        <v>JSC "VTB Bank (Georgia)"</v>
      </c>
    </row>
    <row r="2" spans="1:4" s="233" customFormat="1" ht="15.75" customHeight="1">
      <c r="A2" s="233" t="s">
        <v>36</v>
      </c>
      <c r="B2" s="502">
        <v>43830</v>
      </c>
    </row>
    <row r="3" spans="1:4" s="233" customFormat="1" ht="15.75" customHeight="1"/>
    <row r="4" spans="1:4" ht="13.5" thickBot="1">
      <c r="A4" s="285" t="s">
        <v>416</v>
      </c>
      <c r="B4" s="330" t="s">
        <v>417</v>
      </c>
    </row>
    <row r="5" spans="1:4" s="331" customFormat="1" ht="12.75" customHeight="1">
      <c r="A5" s="397"/>
      <c r="B5" s="398" t="s">
        <v>420</v>
      </c>
      <c r="C5" s="323" t="s">
        <v>418</v>
      </c>
      <c r="D5" s="324" t="s">
        <v>419</v>
      </c>
    </row>
    <row r="6" spans="1:4" s="332" customFormat="1">
      <c r="A6" s="325">
        <v>1</v>
      </c>
      <c r="B6" s="393" t="s">
        <v>421</v>
      </c>
      <c r="C6" s="393"/>
      <c r="D6" s="326"/>
    </row>
    <row r="7" spans="1:4" s="332" customFormat="1">
      <c r="A7" s="327" t="s">
        <v>407</v>
      </c>
      <c r="B7" s="394" t="s">
        <v>422</v>
      </c>
      <c r="C7" s="387">
        <v>4.4999999999999998E-2</v>
      </c>
      <c r="D7" s="468">
        <v>70582657.39540413</v>
      </c>
    </row>
    <row r="8" spans="1:4" s="332" customFormat="1">
      <c r="A8" s="327" t="s">
        <v>408</v>
      </c>
      <c r="B8" s="394" t="s">
        <v>423</v>
      </c>
      <c r="C8" s="388">
        <v>0.06</v>
      </c>
      <c r="D8" s="468">
        <v>94110209.860538825</v>
      </c>
    </row>
    <row r="9" spans="1:4" s="332" customFormat="1">
      <c r="A9" s="327" t="s">
        <v>409</v>
      </c>
      <c r="B9" s="394" t="s">
        <v>424</v>
      </c>
      <c r="C9" s="388">
        <v>0.08</v>
      </c>
      <c r="D9" s="468">
        <v>125480279.81405178</v>
      </c>
    </row>
    <row r="10" spans="1:4" s="332" customFormat="1">
      <c r="A10" s="325" t="s">
        <v>410</v>
      </c>
      <c r="B10" s="393" t="s">
        <v>425</v>
      </c>
      <c r="C10" s="389"/>
      <c r="D10" s="469"/>
    </row>
    <row r="11" spans="1:4" s="333" customFormat="1">
      <c r="A11" s="328" t="s">
        <v>411</v>
      </c>
      <c r="B11" s="386" t="s">
        <v>426</v>
      </c>
      <c r="C11" s="390">
        <v>2.5000000000000001E-2</v>
      </c>
      <c r="D11" s="468">
        <v>39212587.441891186</v>
      </c>
    </row>
    <row r="12" spans="1:4" s="333" customFormat="1">
      <c r="A12" s="328" t="s">
        <v>412</v>
      </c>
      <c r="B12" s="386" t="s">
        <v>427</v>
      </c>
      <c r="C12" s="390">
        <v>0</v>
      </c>
      <c r="D12" s="468">
        <v>0</v>
      </c>
    </row>
    <row r="13" spans="1:4" s="333" customFormat="1">
      <c r="A13" s="328" t="s">
        <v>413</v>
      </c>
      <c r="B13" s="386" t="s">
        <v>428</v>
      </c>
      <c r="C13" s="390"/>
      <c r="D13" s="468">
        <v>0</v>
      </c>
    </row>
    <row r="14" spans="1:4" s="333" customFormat="1">
      <c r="A14" s="325" t="s">
        <v>414</v>
      </c>
      <c r="B14" s="393" t="s">
        <v>490</v>
      </c>
      <c r="C14" s="391"/>
      <c r="D14" s="469"/>
    </row>
    <row r="15" spans="1:4" s="333" customFormat="1">
      <c r="A15" s="328">
        <v>3.1</v>
      </c>
      <c r="B15" s="386" t="s">
        <v>433</v>
      </c>
      <c r="C15" s="390">
        <v>1.7700728794105648E-2</v>
      </c>
      <c r="D15" s="468">
        <v>27763655.024962757</v>
      </c>
    </row>
    <row r="16" spans="1:4" s="333" customFormat="1">
      <c r="A16" s="328">
        <v>3.2</v>
      </c>
      <c r="B16" s="386" t="s">
        <v>434</v>
      </c>
      <c r="C16" s="390">
        <v>2.3663307030833795E-2</v>
      </c>
      <c r="D16" s="468">
        <v>37115979.844435543</v>
      </c>
    </row>
    <row r="17" spans="1:6" s="332" customFormat="1">
      <c r="A17" s="328">
        <v>3.3</v>
      </c>
      <c r="B17" s="386" t="s">
        <v>435</v>
      </c>
      <c r="C17" s="390">
        <v>6.6889908232502182E-2</v>
      </c>
      <c r="D17" s="468">
        <v>104917055.02188274</v>
      </c>
    </row>
    <row r="18" spans="1:6" s="331" customFormat="1" ht="12.75" customHeight="1">
      <c r="A18" s="395"/>
      <c r="B18" s="396" t="s">
        <v>489</v>
      </c>
      <c r="C18" s="392" t="s">
        <v>418</v>
      </c>
      <c r="D18" s="470" t="s">
        <v>419</v>
      </c>
    </row>
    <row r="19" spans="1:6" s="332" customFormat="1">
      <c r="A19" s="329">
        <v>4</v>
      </c>
      <c r="B19" s="386" t="s">
        <v>429</v>
      </c>
      <c r="C19" s="390">
        <f>SUM(C7+$C$11+C15)</f>
        <v>8.7700728794105648E-2</v>
      </c>
      <c r="D19" s="468">
        <v>137558899.56784672</v>
      </c>
    </row>
    <row r="20" spans="1:6" s="332" customFormat="1">
      <c r="A20" s="329">
        <v>5</v>
      </c>
      <c r="B20" s="386" t="s">
        <v>145</v>
      </c>
      <c r="C20" s="390">
        <f>SUM(C8+$C$11+C16)</f>
        <v>0.10866330703083379</v>
      </c>
      <c r="D20" s="468">
        <v>170438776.78208286</v>
      </c>
    </row>
    <row r="21" spans="1:6" s="332" customFormat="1" ht="13.5" thickBot="1">
      <c r="A21" s="334" t="s">
        <v>415</v>
      </c>
      <c r="B21" s="335" t="s">
        <v>430</v>
      </c>
      <c r="C21" s="579">
        <f>SUM(C9+$C$11+C17)</f>
        <v>0.17188990823250219</v>
      </c>
      <c r="D21" s="580">
        <v>269609921.7007913</v>
      </c>
    </row>
    <row r="22" spans="1:6">
      <c r="F22" s="285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="80" zoomScaleNormal="80" workbookViewId="0">
      <pane xSplit="1" ySplit="5" topLeftCell="B27" activePane="bottomRight" state="frozen"/>
      <selection activeCell="B3" sqref="B3"/>
      <selection pane="topRight" activeCell="B3" sqref="B3"/>
      <selection pane="bottomLeft" activeCell="B3" sqref="B3"/>
      <selection pane="bottomRight" activeCell="C51" sqref="C51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15.5703125" style="5" customWidth="1"/>
    <col min="6" max="16384" width="9.140625" style="5"/>
  </cols>
  <sheetData>
    <row r="1" spans="1:6">
      <c r="A1" s="2" t="s">
        <v>35</v>
      </c>
      <c r="B1" s="3" t="str">
        <f>'Info '!C2</f>
        <v>JSC "VTB Bank (Georgia)"</v>
      </c>
      <c r="E1" s="4"/>
      <c r="F1" s="4"/>
    </row>
    <row r="2" spans="1:6" s="78" customFormat="1" ht="15.75" customHeight="1">
      <c r="A2" s="2" t="s">
        <v>36</v>
      </c>
      <c r="B2" s="501">
        <v>43830</v>
      </c>
    </row>
    <row r="3" spans="1:6" s="78" customFormat="1" ht="15.75" customHeight="1">
      <c r="A3" s="114"/>
    </row>
    <row r="4" spans="1:6" s="78" customFormat="1" ht="15.75" customHeight="1" thickBot="1">
      <c r="A4" s="78" t="s">
        <v>91</v>
      </c>
      <c r="B4" s="224" t="s">
        <v>297</v>
      </c>
      <c r="D4" s="39" t="s">
        <v>78</v>
      </c>
    </row>
    <row r="5" spans="1:6" ht="25.5">
      <c r="A5" s="115" t="s">
        <v>11</v>
      </c>
      <c r="B5" s="255" t="s">
        <v>351</v>
      </c>
      <c r="C5" s="116" t="s">
        <v>98</v>
      </c>
      <c r="D5" s="117" t="s">
        <v>99</v>
      </c>
    </row>
    <row r="6" spans="1:6">
      <c r="A6" s="84">
        <v>1</v>
      </c>
      <c r="B6" s="118" t="s">
        <v>40</v>
      </c>
      <c r="C6" s="119">
        <v>54758244</v>
      </c>
      <c r="D6" s="120"/>
      <c r="E6" s="121"/>
    </row>
    <row r="7" spans="1:6">
      <c r="A7" s="84">
        <v>2</v>
      </c>
      <c r="B7" s="122" t="s">
        <v>41</v>
      </c>
      <c r="C7" s="123">
        <v>203095949</v>
      </c>
      <c r="D7" s="124"/>
      <c r="E7" s="121"/>
    </row>
    <row r="8" spans="1:6">
      <c r="A8" s="84">
        <v>3</v>
      </c>
      <c r="B8" s="122" t="s">
        <v>42</v>
      </c>
      <c r="C8" s="123">
        <v>44590472</v>
      </c>
      <c r="D8" s="124"/>
      <c r="E8" s="121"/>
    </row>
    <row r="9" spans="1:6">
      <c r="A9" s="84">
        <v>4</v>
      </c>
      <c r="B9" s="122" t="s">
        <v>43</v>
      </c>
      <c r="C9" s="123"/>
      <c r="D9" s="124"/>
      <c r="E9" s="121"/>
    </row>
    <row r="10" spans="1:6">
      <c r="A10" s="84">
        <v>5.0999999999999996</v>
      </c>
      <c r="B10" s="122" t="s">
        <v>44</v>
      </c>
      <c r="C10" s="123">
        <v>119612832</v>
      </c>
      <c r="D10" s="124"/>
      <c r="E10" s="121"/>
    </row>
    <row r="11" spans="1:6">
      <c r="A11" s="84">
        <v>5.2</v>
      </c>
      <c r="B11" s="122" t="s">
        <v>508</v>
      </c>
      <c r="C11" s="123">
        <v>-369000</v>
      </c>
      <c r="D11" s="124"/>
      <c r="E11" s="127"/>
    </row>
    <row r="12" spans="1:6">
      <c r="A12" s="84" t="s">
        <v>509</v>
      </c>
      <c r="B12" s="122" t="s">
        <v>510</v>
      </c>
      <c r="C12" s="123">
        <v>369000</v>
      </c>
      <c r="D12" s="129" t="s">
        <v>511</v>
      </c>
      <c r="E12" s="127"/>
    </row>
    <row r="13" spans="1:6">
      <c r="A13" s="84">
        <v>5</v>
      </c>
      <c r="B13" s="122" t="s">
        <v>512</v>
      </c>
      <c r="C13" s="123">
        <v>119243832</v>
      </c>
      <c r="D13" s="124"/>
      <c r="E13" s="121"/>
    </row>
    <row r="14" spans="1:6">
      <c r="A14" s="84">
        <v>6.1</v>
      </c>
      <c r="B14" s="225" t="s">
        <v>45</v>
      </c>
      <c r="C14" s="125">
        <v>1167709838.9277048</v>
      </c>
      <c r="D14" s="126"/>
      <c r="E14" s="121"/>
    </row>
    <row r="15" spans="1:6">
      <c r="A15" s="84">
        <v>6.2</v>
      </c>
      <c r="B15" s="226" t="s">
        <v>46</v>
      </c>
      <c r="C15" s="125">
        <v>-73950396.463540912</v>
      </c>
      <c r="D15" s="126"/>
      <c r="E15" s="121"/>
    </row>
    <row r="16" spans="1:6">
      <c r="A16" s="84" t="s">
        <v>513</v>
      </c>
      <c r="B16" s="226" t="s">
        <v>219</v>
      </c>
      <c r="C16" s="125">
        <v>16902592.217405122</v>
      </c>
      <c r="D16" s="129" t="s">
        <v>511</v>
      </c>
      <c r="E16" s="121"/>
    </row>
    <row r="17" spans="1:5">
      <c r="A17" s="84">
        <v>6</v>
      </c>
      <c r="B17" s="122" t="s">
        <v>47</v>
      </c>
      <c r="C17" s="471">
        <f>C14+C15</f>
        <v>1093759442.4641638</v>
      </c>
      <c r="D17" s="126"/>
      <c r="E17" s="121"/>
    </row>
    <row r="18" spans="1:5">
      <c r="A18" s="84">
        <v>7</v>
      </c>
      <c r="B18" s="122" t="s">
        <v>48</v>
      </c>
      <c r="C18" s="123">
        <v>9447713</v>
      </c>
      <c r="D18" s="124"/>
      <c r="E18" s="121"/>
    </row>
    <row r="19" spans="1:5">
      <c r="A19" s="84">
        <v>8</v>
      </c>
      <c r="B19" s="253" t="s">
        <v>209</v>
      </c>
      <c r="C19" s="123">
        <v>10067966.73</v>
      </c>
      <c r="D19" s="124"/>
      <c r="E19" s="121"/>
    </row>
    <row r="20" spans="1:5">
      <c r="A20" s="84">
        <v>9</v>
      </c>
      <c r="B20" s="122" t="s">
        <v>49</v>
      </c>
      <c r="C20" s="123">
        <v>54000</v>
      </c>
      <c r="D20" s="124"/>
      <c r="E20" s="121"/>
    </row>
    <row r="21" spans="1:5">
      <c r="A21" s="84">
        <v>9.1</v>
      </c>
      <c r="B21" s="128" t="s">
        <v>94</v>
      </c>
      <c r="C21" s="125"/>
      <c r="D21" s="124"/>
      <c r="E21" s="121"/>
    </row>
    <row r="22" spans="1:5">
      <c r="A22" s="84">
        <v>9.1999999999999993</v>
      </c>
      <c r="B22" s="128" t="s">
        <v>95</v>
      </c>
      <c r="C22" s="125"/>
      <c r="D22" s="124"/>
      <c r="E22" s="121"/>
    </row>
    <row r="23" spans="1:5" ht="15">
      <c r="A23" s="84">
        <v>9.3000000000000007</v>
      </c>
      <c r="B23" s="227" t="s">
        <v>279</v>
      </c>
      <c r="C23" s="125"/>
      <c r="D23" s="124"/>
      <c r="E23" s="136"/>
    </row>
    <row r="24" spans="1:5">
      <c r="A24" s="84">
        <v>10</v>
      </c>
      <c r="B24" s="122" t="s">
        <v>50</v>
      </c>
      <c r="C24" s="123">
        <v>63620818</v>
      </c>
      <c r="D24" s="124"/>
      <c r="E24" s="121"/>
    </row>
    <row r="25" spans="1:5">
      <c r="A25" s="84">
        <v>10.1</v>
      </c>
      <c r="B25" s="128" t="s">
        <v>96</v>
      </c>
      <c r="C25" s="123">
        <v>10613016</v>
      </c>
      <c r="D25" s="129" t="s">
        <v>514</v>
      </c>
      <c r="E25" s="121"/>
    </row>
    <row r="26" spans="1:5">
      <c r="A26" s="84">
        <v>11</v>
      </c>
      <c r="B26" s="130" t="s">
        <v>51</v>
      </c>
      <c r="C26" s="131">
        <v>51234424.229999997</v>
      </c>
      <c r="D26" s="132"/>
      <c r="E26" s="121"/>
    </row>
    <row r="27" spans="1:5">
      <c r="A27" s="84">
        <v>11.1</v>
      </c>
      <c r="B27" s="474" t="s">
        <v>515</v>
      </c>
      <c r="C27" s="472">
        <v>-316569.53000000003</v>
      </c>
      <c r="D27" s="129" t="s">
        <v>514</v>
      </c>
      <c r="E27" s="121"/>
    </row>
    <row r="28" spans="1:5">
      <c r="A28" s="84">
        <v>12</v>
      </c>
      <c r="B28" s="133" t="s">
        <v>52</v>
      </c>
      <c r="C28" s="134">
        <f>SUM(C6:C11,C17:C20,C24,C26)</f>
        <v>1649872861.4241638</v>
      </c>
      <c r="D28" s="135"/>
      <c r="E28" s="121"/>
    </row>
    <row r="29" spans="1:5">
      <c r="A29" s="84">
        <v>13</v>
      </c>
      <c r="B29" s="122" t="s">
        <v>54</v>
      </c>
      <c r="C29" s="137">
        <v>21922055</v>
      </c>
      <c r="D29" s="138"/>
      <c r="E29" s="121"/>
    </row>
    <row r="30" spans="1:5">
      <c r="A30" s="84">
        <v>14</v>
      </c>
      <c r="B30" s="122" t="s">
        <v>55</v>
      </c>
      <c r="C30" s="123">
        <v>349352092</v>
      </c>
      <c r="D30" s="124"/>
      <c r="E30" s="121"/>
    </row>
    <row r="31" spans="1:5">
      <c r="A31" s="84">
        <v>15</v>
      </c>
      <c r="B31" s="122" t="s">
        <v>56</v>
      </c>
      <c r="C31" s="123">
        <v>218779252</v>
      </c>
      <c r="D31" s="124"/>
      <c r="E31" s="121"/>
    </row>
    <row r="32" spans="1:5">
      <c r="A32" s="84">
        <v>16</v>
      </c>
      <c r="B32" s="122" t="s">
        <v>57</v>
      </c>
      <c r="C32" s="123">
        <v>585138348</v>
      </c>
      <c r="D32" s="124"/>
      <c r="E32" s="121"/>
    </row>
    <row r="33" spans="1:5">
      <c r="A33" s="84">
        <v>17</v>
      </c>
      <c r="B33" s="122" t="s">
        <v>58</v>
      </c>
      <c r="C33" s="123">
        <v>0</v>
      </c>
      <c r="D33" s="124"/>
      <c r="E33" s="121"/>
    </row>
    <row r="34" spans="1:5" ht="15">
      <c r="A34" s="84">
        <v>18</v>
      </c>
      <c r="B34" s="122" t="s">
        <v>59</v>
      </c>
      <c r="C34" s="123">
        <v>131756440.08</v>
      </c>
      <c r="D34" s="124"/>
      <c r="E34" s="136"/>
    </row>
    <row r="35" spans="1:5">
      <c r="A35" s="84">
        <v>19</v>
      </c>
      <c r="B35" s="122" t="s">
        <v>60</v>
      </c>
      <c r="C35" s="123">
        <v>10672713</v>
      </c>
      <c r="D35" s="124"/>
      <c r="E35" s="121"/>
    </row>
    <row r="36" spans="1:5">
      <c r="A36" s="84">
        <v>20</v>
      </c>
      <c r="B36" s="122" t="s">
        <v>61</v>
      </c>
      <c r="C36" s="123">
        <v>34451879.979999997</v>
      </c>
      <c r="D36" s="124"/>
      <c r="E36" s="121"/>
    </row>
    <row r="37" spans="1:5" ht="25.5">
      <c r="A37" s="84">
        <v>20.100000000000001</v>
      </c>
      <c r="B37" s="130" t="s">
        <v>516</v>
      </c>
      <c r="C37" s="131">
        <v>0</v>
      </c>
      <c r="D37" s="129" t="s">
        <v>511</v>
      </c>
      <c r="E37" s="121"/>
    </row>
    <row r="38" spans="1:5">
      <c r="A38" s="84">
        <v>21</v>
      </c>
      <c r="B38" s="130" t="s">
        <v>62</v>
      </c>
      <c r="C38" s="131">
        <v>76940793.140000001</v>
      </c>
      <c r="D38" s="132"/>
      <c r="E38" s="121"/>
    </row>
    <row r="39" spans="1:5">
      <c r="A39" s="84">
        <v>21.1</v>
      </c>
      <c r="B39" s="139" t="s">
        <v>97</v>
      </c>
      <c r="C39" s="140">
        <v>63013893.140000001</v>
      </c>
      <c r="D39" s="129" t="s">
        <v>517</v>
      </c>
      <c r="E39" s="121"/>
    </row>
    <row r="40" spans="1:5" ht="15">
      <c r="A40" s="84">
        <v>21.2</v>
      </c>
      <c r="B40" s="475" t="s">
        <v>230</v>
      </c>
      <c r="C40" s="473">
        <v>13926900</v>
      </c>
      <c r="D40" s="129" t="s">
        <v>518</v>
      </c>
      <c r="E40" s="121"/>
    </row>
    <row r="41" spans="1:5">
      <c r="A41" s="84">
        <v>22</v>
      </c>
      <c r="B41" s="133" t="s">
        <v>63</v>
      </c>
      <c r="C41" s="134">
        <f>SUM(C29:C38)</f>
        <v>1429013573.2</v>
      </c>
      <c r="D41" s="135"/>
      <c r="E41" s="121"/>
    </row>
    <row r="42" spans="1:5" ht="15">
      <c r="A42" s="84">
        <v>23</v>
      </c>
      <c r="B42" s="130" t="s">
        <v>65</v>
      </c>
      <c r="C42" s="123">
        <v>209008277</v>
      </c>
      <c r="D42" s="129" t="s">
        <v>519</v>
      </c>
      <c r="E42" s="136"/>
    </row>
    <row r="43" spans="1:5">
      <c r="A43" s="84">
        <v>24</v>
      </c>
      <c r="B43" s="130" t="s">
        <v>66</v>
      </c>
      <c r="C43" s="123"/>
      <c r="D43" s="124"/>
    </row>
    <row r="44" spans="1:5">
      <c r="A44" s="84">
        <v>25</v>
      </c>
      <c r="B44" s="130" t="s">
        <v>67</v>
      </c>
      <c r="C44" s="123"/>
      <c r="D44" s="124"/>
    </row>
    <row r="45" spans="1:5">
      <c r="A45" s="84">
        <v>26</v>
      </c>
      <c r="B45" s="130" t="s">
        <v>68</v>
      </c>
      <c r="C45" s="123"/>
      <c r="D45" s="124"/>
    </row>
    <row r="46" spans="1:5">
      <c r="A46" s="84">
        <v>27</v>
      </c>
      <c r="B46" s="130" t="s">
        <v>69</v>
      </c>
      <c r="C46" s="123">
        <v>0</v>
      </c>
      <c r="D46" s="124"/>
    </row>
    <row r="47" spans="1:5">
      <c r="A47" s="84">
        <v>28</v>
      </c>
      <c r="B47" s="130" t="s">
        <v>70</v>
      </c>
      <c r="C47" s="123">
        <v>2199350.0000000112</v>
      </c>
      <c r="D47" s="129" t="s">
        <v>520</v>
      </c>
    </row>
    <row r="48" spans="1:5">
      <c r="A48" s="84">
        <v>29</v>
      </c>
      <c r="B48" s="130" t="s">
        <v>71</v>
      </c>
      <c r="C48" s="123">
        <v>9651661</v>
      </c>
      <c r="D48" s="124"/>
    </row>
    <row r="49" spans="1:4">
      <c r="A49" s="476">
        <v>29.1</v>
      </c>
      <c r="B49" s="130" t="s">
        <v>251</v>
      </c>
      <c r="C49" s="472">
        <v>9651661</v>
      </c>
      <c r="D49" s="129" t="s">
        <v>521</v>
      </c>
    </row>
    <row r="50" spans="1:4">
      <c r="A50" s="476">
        <v>29.2</v>
      </c>
      <c r="B50" s="130" t="s">
        <v>247</v>
      </c>
      <c r="C50" s="472">
        <v>-9651661</v>
      </c>
      <c r="D50" s="129" t="s">
        <v>522</v>
      </c>
    </row>
    <row r="51" spans="1:4" ht="15" thickBot="1">
      <c r="A51" s="141">
        <v>30</v>
      </c>
      <c r="B51" s="142" t="s">
        <v>277</v>
      </c>
      <c r="C51" s="143">
        <f>SUM(C42:C48)</f>
        <v>220859288</v>
      </c>
      <c r="D51" s="144"/>
    </row>
  </sheetData>
  <pageMargins left="0.7" right="0.7" top="0.75" bottom="0.75" header="0.3" footer="0.3"/>
  <pageSetup paperSize="9" scale="66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P58" sqref="P58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15.57031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7"/>
  </cols>
  <sheetData>
    <row r="1" spans="1:22">
      <c r="A1" s="2" t="s">
        <v>35</v>
      </c>
      <c r="B1" s="4" t="str">
        <f>'Info '!C2</f>
        <v>JSC "VTB Bank (Georgia)"</v>
      </c>
    </row>
    <row r="2" spans="1:22">
      <c r="A2" s="2" t="s">
        <v>36</v>
      </c>
      <c r="B2" s="499">
        <v>43830</v>
      </c>
    </row>
    <row r="4" spans="1:22" ht="13.5" thickBot="1">
      <c r="A4" s="4" t="s">
        <v>377</v>
      </c>
      <c r="B4" s="150" t="s">
        <v>100</v>
      </c>
      <c r="V4" s="39" t="s">
        <v>78</v>
      </c>
    </row>
    <row r="5" spans="1:22" ht="12.75" customHeight="1">
      <c r="A5" s="151"/>
      <c r="B5" s="152"/>
      <c r="C5" s="550" t="s">
        <v>288</v>
      </c>
      <c r="D5" s="551"/>
      <c r="E5" s="551"/>
      <c r="F5" s="551"/>
      <c r="G5" s="551"/>
      <c r="H5" s="551"/>
      <c r="I5" s="551"/>
      <c r="J5" s="551"/>
      <c r="K5" s="551"/>
      <c r="L5" s="552"/>
      <c r="M5" s="553" t="s">
        <v>289</v>
      </c>
      <c r="N5" s="554"/>
      <c r="O5" s="554"/>
      <c r="P5" s="554"/>
      <c r="Q5" s="554"/>
      <c r="R5" s="554"/>
      <c r="S5" s="555"/>
      <c r="T5" s="558" t="s">
        <v>375</v>
      </c>
      <c r="U5" s="558" t="s">
        <v>376</v>
      </c>
      <c r="V5" s="556" t="s">
        <v>126</v>
      </c>
    </row>
    <row r="6" spans="1:22" s="90" customFormat="1" ht="204">
      <c r="A6" s="87"/>
      <c r="B6" s="153"/>
      <c r="C6" s="154" t="s">
        <v>115</v>
      </c>
      <c r="D6" s="230" t="s">
        <v>116</v>
      </c>
      <c r="E6" s="179" t="s">
        <v>291</v>
      </c>
      <c r="F6" s="179" t="s">
        <v>292</v>
      </c>
      <c r="G6" s="230" t="s">
        <v>295</v>
      </c>
      <c r="H6" s="230" t="s">
        <v>290</v>
      </c>
      <c r="I6" s="230" t="s">
        <v>117</v>
      </c>
      <c r="J6" s="230" t="s">
        <v>118</v>
      </c>
      <c r="K6" s="155" t="s">
        <v>119</v>
      </c>
      <c r="L6" s="156" t="s">
        <v>120</v>
      </c>
      <c r="M6" s="154" t="s">
        <v>293</v>
      </c>
      <c r="N6" s="155" t="s">
        <v>121</v>
      </c>
      <c r="O6" s="155" t="s">
        <v>122</v>
      </c>
      <c r="P6" s="155" t="s">
        <v>123</v>
      </c>
      <c r="Q6" s="155" t="s">
        <v>124</v>
      </c>
      <c r="R6" s="155" t="s">
        <v>125</v>
      </c>
      <c r="S6" s="256" t="s">
        <v>294</v>
      </c>
      <c r="T6" s="559"/>
      <c r="U6" s="559"/>
      <c r="V6" s="557"/>
    </row>
    <row r="7" spans="1:22" s="146" customFormat="1">
      <c r="A7" s="157">
        <v>1</v>
      </c>
      <c r="B7" s="1" t="s">
        <v>101</v>
      </c>
      <c r="C7" s="158"/>
      <c r="D7" s="477">
        <v>0</v>
      </c>
      <c r="E7" s="477"/>
      <c r="F7" s="477"/>
      <c r="G7" s="477"/>
      <c r="H7" s="477"/>
      <c r="I7" s="477"/>
      <c r="J7" s="477">
        <v>0</v>
      </c>
      <c r="K7" s="477"/>
      <c r="L7" s="461"/>
      <c r="M7" s="158"/>
      <c r="N7" s="477"/>
      <c r="O7" s="477"/>
      <c r="P7" s="477"/>
      <c r="Q7" s="477"/>
      <c r="R7" s="477"/>
      <c r="S7" s="461"/>
      <c r="T7" s="479">
        <v>0</v>
      </c>
      <c r="U7" s="479"/>
      <c r="V7" s="159">
        <f>SUM(C7:S7)</f>
        <v>0</v>
      </c>
    </row>
    <row r="8" spans="1:22" s="146" customFormat="1">
      <c r="A8" s="157">
        <v>2</v>
      </c>
      <c r="B8" s="1" t="s">
        <v>102</v>
      </c>
      <c r="C8" s="158"/>
      <c r="D8" s="477">
        <v>0</v>
      </c>
      <c r="E8" s="477"/>
      <c r="F8" s="477"/>
      <c r="G8" s="477"/>
      <c r="H8" s="477"/>
      <c r="I8" s="477"/>
      <c r="J8" s="477">
        <v>0</v>
      </c>
      <c r="K8" s="477"/>
      <c r="L8" s="461"/>
      <c r="M8" s="158"/>
      <c r="N8" s="477"/>
      <c r="O8" s="477"/>
      <c r="P8" s="477"/>
      <c r="Q8" s="477"/>
      <c r="R8" s="477"/>
      <c r="S8" s="461"/>
      <c r="T8" s="479">
        <v>0</v>
      </c>
      <c r="U8" s="479"/>
      <c r="V8" s="159">
        <f t="shared" ref="V8:V20" si="0">SUM(C8:S8)</f>
        <v>0</v>
      </c>
    </row>
    <row r="9" spans="1:22" s="146" customFormat="1">
      <c r="A9" s="157">
        <v>3</v>
      </c>
      <c r="B9" s="1" t="s">
        <v>281</v>
      </c>
      <c r="C9" s="158"/>
      <c r="D9" s="477">
        <v>0</v>
      </c>
      <c r="E9" s="477"/>
      <c r="F9" s="477"/>
      <c r="G9" s="477"/>
      <c r="H9" s="477"/>
      <c r="I9" s="477"/>
      <c r="J9" s="477">
        <v>0</v>
      </c>
      <c r="K9" s="477"/>
      <c r="L9" s="461"/>
      <c r="M9" s="158"/>
      <c r="N9" s="477"/>
      <c r="O9" s="477"/>
      <c r="P9" s="477"/>
      <c r="Q9" s="477"/>
      <c r="R9" s="477"/>
      <c r="S9" s="461"/>
      <c r="T9" s="479">
        <v>0</v>
      </c>
      <c r="U9" s="479"/>
      <c r="V9" s="159">
        <f t="shared" si="0"/>
        <v>0</v>
      </c>
    </row>
    <row r="10" spans="1:22" s="146" customFormat="1" ht="24" customHeight="1">
      <c r="A10" s="157">
        <v>4</v>
      </c>
      <c r="B10" s="1" t="s">
        <v>103</v>
      </c>
      <c r="C10" s="158"/>
      <c r="D10" s="477">
        <v>0</v>
      </c>
      <c r="E10" s="477"/>
      <c r="F10" s="477"/>
      <c r="G10" s="477"/>
      <c r="H10" s="477"/>
      <c r="I10" s="477"/>
      <c r="J10" s="477">
        <v>0</v>
      </c>
      <c r="K10" s="477"/>
      <c r="L10" s="461"/>
      <c r="M10" s="158"/>
      <c r="N10" s="477"/>
      <c r="O10" s="477"/>
      <c r="P10" s="477"/>
      <c r="Q10" s="477"/>
      <c r="R10" s="477"/>
      <c r="S10" s="461"/>
      <c r="T10" s="479">
        <v>0</v>
      </c>
      <c r="U10" s="479"/>
      <c r="V10" s="159">
        <f t="shared" si="0"/>
        <v>0</v>
      </c>
    </row>
    <row r="11" spans="1:22" s="146" customFormat="1" ht="24" customHeight="1">
      <c r="A11" s="157">
        <v>5</v>
      </c>
      <c r="B11" s="1" t="s">
        <v>104</v>
      </c>
      <c r="C11" s="158"/>
      <c r="D11" s="477">
        <v>0</v>
      </c>
      <c r="E11" s="477"/>
      <c r="F11" s="477"/>
      <c r="G11" s="477"/>
      <c r="H11" s="477"/>
      <c r="I11" s="477"/>
      <c r="J11" s="477">
        <v>0</v>
      </c>
      <c r="K11" s="477"/>
      <c r="L11" s="461"/>
      <c r="M11" s="158"/>
      <c r="N11" s="477"/>
      <c r="O11" s="477"/>
      <c r="P11" s="477"/>
      <c r="Q11" s="477"/>
      <c r="R11" s="477"/>
      <c r="S11" s="461"/>
      <c r="T11" s="479">
        <v>0</v>
      </c>
      <c r="U11" s="479"/>
      <c r="V11" s="159">
        <f t="shared" si="0"/>
        <v>0</v>
      </c>
    </row>
    <row r="12" spans="1:22" s="146" customFormat="1" ht="24" customHeight="1">
      <c r="A12" s="157">
        <v>6</v>
      </c>
      <c r="B12" s="1" t="s">
        <v>105</v>
      </c>
      <c r="C12" s="158"/>
      <c r="D12" s="477">
        <v>0</v>
      </c>
      <c r="E12" s="477"/>
      <c r="F12" s="477"/>
      <c r="G12" s="477"/>
      <c r="H12" s="477"/>
      <c r="I12" s="477"/>
      <c r="J12" s="477">
        <v>0</v>
      </c>
      <c r="K12" s="477"/>
      <c r="L12" s="461"/>
      <c r="M12" s="158"/>
      <c r="N12" s="477"/>
      <c r="O12" s="477"/>
      <c r="P12" s="477"/>
      <c r="Q12" s="477"/>
      <c r="R12" s="477"/>
      <c r="S12" s="461"/>
      <c r="T12" s="479">
        <v>0</v>
      </c>
      <c r="U12" s="479"/>
      <c r="V12" s="159">
        <f t="shared" si="0"/>
        <v>0</v>
      </c>
    </row>
    <row r="13" spans="1:22" s="146" customFormat="1" ht="24" customHeight="1">
      <c r="A13" s="157">
        <v>7</v>
      </c>
      <c r="B13" s="1" t="s">
        <v>106</v>
      </c>
      <c r="C13" s="158"/>
      <c r="D13" s="477">
        <v>20841824.825305004</v>
      </c>
      <c r="E13" s="477"/>
      <c r="F13" s="477"/>
      <c r="G13" s="477"/>
      <c r="H13" s="477"/>
      <c r="I13" s="477"/>
      <c r="J13" s="477">
        <v>0</v>
      </c>
      <c r="K13" s="477"/>
      <c r="L13" s="461"/>
      <c r="M13" s="158"/>
      <c r="N13" s="477"/>
      <c r="O13" s="477"/>
      <c r="P13" s="477"/>
      <c r="Q13" s="477"/>
      <c r="R13" s="477"/>
      <c r="S13" s="461"/>
      <c r="T13" s="479">
        <v>12152844.854395002</v>
      </c>
      <c r="U13" s="479">
        <v>8688979.9709100015</v>
      </c>
      <c r="V13" s="159">
        <f t="shared" si="0"/>
        <v>20841824.825305004</v>
      </c>
    </row>
    <row r="14" spans="1:22" s="146" customFormat="1" ht="24" customHeight="1">
      <c r="A14" s="157">
        <v>8</v>
      </c>
      <c r="B14" s="1" t="s">
        <v>107</v>
      </c>
      <c r="C14" s="158"/>
      <c r="D14" s="477">
        <v>10660337.308886999</v>
      </c>
      <c r="E14" s="477"/>
      <c r="F14" s="477"/>
      <c r="G14" s="477"/>
      <c r="H14" s="477"/>
      <c r="I14" s="477"/>
      <c r="J14" s="477">
        <v>0</v>
      </c>
      <c r="K14" s="477"/>
      <c r="L14" s="461"/>
      <c r="M14" s="158"/>
      <c r="N14" s="477"/>
      <c r="O14" s="477"/>
      <c r="P14" s="477"/>
      <c r="Q14" s="477"/>
      <c r="R14" s="477"/>
      <c r="S14" s="461"/>
      <c r="T14" s="479">
        <v>8962426.7322495002</v>
      </c>
      <c r="U14" s="479">
        <v>1697910.5766374997</v>
      </c>
      <c r="V14" s="159">
        <f t="shared" si="0"/>
        <v>10660337.308886999</v>
      </c>
    </row>
    <row r="15" spans="1:22" s="146" customFormat="1" ht="24" customHeight="1">
      <c r="A15" s="157">
        <v>9</v>
      </c>
      <c r="B15" s="1" t="s">
        <v>108</v>
      </c>
      <c r="C15" s="158"/>
      <c r="D15" s="477">
        <v>0</v>
      </c>
      <c r="E15" s="477"/>
      <c r="F15" s="477"/>
      <c r="G15" s="477"/>
      <c r="H15" s="477"/>
      <c r="I15" s="477"/>
      <c r="J15" s="477">
        <v>0</v>
      </c>
      <c r="K15" s="477"/>
      <c r="L15" s="461"/>
      <c r="M15" s="158"/>
      <c r="N15" s="477"/>
      <c r="O15" s="477"/>
      <c r="P15" s="477"/>
      <c r="Q15" s="477"/>
      <c r="R15" s="477"/>
      <c r="S15" s="461"/>
      <c r="T15" s="479">
        <v>0</v>
      </c>
      <c r="U15" s="479"/>
      <c r="V15" s="159">
        <f t="shared" si="0"/>
        <v>0</v>
      </c>
    </row>
    <row r="16" spans="1:22" s="146" customFormat="1" ht="24" customHeight="1">
      <c r="A16" s="157">
        <v>10</v>
      </c>
      <c r="B16" s="1" t="s">
        <v>109</v>
      </c>
      <c r="C16" s="158"/>
      <c r="D16" s="477">
        <v>39243.120000000003</v>
      </c>
      <c r="E16" s="477"/>
      <c r="F16" s="477"/>
      <c r="G16" s="477"/>
      <c r="H16" s="477"/>
      <c r="I16" s="477"/>
      <c r="J16" s="477">
        <v>0</v>
      </c>
      <c r="K16" s="477"/>
      <c r="L16" s="461"/>
      <c r="M16" s="158"/>
      <c r="N16" s="477"/>
      <c r="O16" s="477"/>
      <c r="P16" s="477"/>
      <c r="Q16" s="477"/>
      <c r="R16" s="477"/>
      <c r="S16" s="461"/>
      <c r="T16" s="479">
        <v>39243.120000000003</v>
      </c>
      <c r="U16" s="479"/>
      <c r="V16" s="159">
        <f t="shared" si="0"/>
        <v>39243.120000000003</v>
      </c>
    </row>
    <row r="17" spans="1:22" s="146" customFormat="1" ht="24" customHeight="1">
      <c r="A17" s="157">
        <v>11</v>
      </c>
      <c r="B17" s="1" t="s">
        <v>110</v>
      </c>
      <c r="C17" s="158"/>
      <c r="D17" s="477">
        <v>0</v>
      </c>
      <c r="E17" s="477"/>
      <c r="F17" s="477"/>
      <c r="G17" s="477"/>
      <c r="H17" s="477"/>
      <c r="I17" s="477"/>
      <c r="J17" s="477">
        <v>0</v>
      </c>
      <c r="K17" s="477"/>
      <c r="L17" s="461"/>
      <c r="M17" s="158"/>
      <c r="N17" s="477"/>
      <c r="O17" s="477"/>
      <c r="P17" s="477"/>
      <c r="Q17" s="477"/>
      <c r="R17" s="477"/>
      <c r="S17" s="461"/>
      <c r="T17" s="479">
        <v>0</v>
      </c>
      <c r="U17" s="479"/>
      <c r="V17" s="159">
        <f t="shared" si="0"/>
        <v>0</v>
      </c>
    </row>
    <row r="18" spans="1:22" s="146" customFormat="1" ht="24" customHeight="1">
      <c r="A18" s="157">
        <v>12</v>
      </c>
      <c r="B18" s="1" t="s">
        <v>111</v>
      </c>
      <c r="C18" s="158"/>
      <c r="D18" s="477">
        <v>0</v>
      </c>
      <c r="E18" s="477"/>
      <c r="F18" s="477"/>
      <c r="G18" s="477"/>
      <c r="H18" s="477"/>
      <c r="I18" s="477"/>
      <c r="J18" s="477">
        <v>0</v>
      </c>
      <c r="K18" s="477"/>
      <c r="L18" s="461"/>
      <c r="M18" s="158"/>
      <c r="N18" s="477"/>
      <c r="O18" s="477"/>
      <c r="P18" s="477"/>
      <c r="Q18" s="477"/>
      <c r="R18" s="477"/>
      <c r="S18" s="461"/>
      <c r="T18" s="479">
        <v>0</v>
      </c>
      <c r="U18" s="479"/>
      <c r="V18" s="159">
        <f t="shared" si="0"/>
        <v>0</v>
      </c>
    </row>
    <row r="19" spans="1:22" s="146" customFormat="1" ht="24" customHeight="1">
      <c r="A19" s="157">
        <v>13</v>
      </c>
      <c r="B19" s="1" t="s">
        <v>112</v>
      </c>
      <c r="C19" s="158"/>
      <c r="D19" s="477">
        <v>0</v>
      </c>
      <c r="E19" s="477"/>
      <c r="F19" s="477"/>
      <c r="G19" s="477"/>
      <c r="H19" s="477"/>
      <c r="I19" s="477"/>
      <c r="J19" s="477">
        <v>0</v>
      </c>
      <c r="K19" s="477"/>
      <c r="L19" s="461"/>
      <c r="M19" s="158"/>
      <c r="N19" s="477"/>
      <c r="O19" s="477"/>
      <c r="P19" s="477"/>
      <c r="Q19" s="477"/>
      <c r="R19" s="477"/>
      <c r="S19" s="461"/>
      <c r="T19" s="479">
        <v>0</v>
      </c>
      <c r="U19" s="479"/>
      <c r="V19" s="159">
        <f t="shared" si="0"/>
        <v>0</v>
      </c>
    </row>
    <row r="20" spans="1:22" s="146" customFormat="1">
      <c r="A20" s="157">
        <v>14</v>
      </c>
      <c r="B20" s="1" t="s">
        <v>113</v>
      </c>
      <c r="C20" s="158"/>
      <c r="D20" s="477">
        <v>0</v>
      </c>
      <c r="E20" s="477"/>
      <c r="F20" s="477"/>
      <c r="G20" s="477"/>
      <c r="H20" s="477"/>
      <c r="I20" s="477"/>
      <c r="J20" s="477">
        <v>0</v>
      </c>
      <c r="K20" s="477"/>
      <c r="L20" s="461"/>
      <c r="M20" s="158"/>
      <c r="N20" s="477"/>
      <c r="O20" s="477"/>
      <c r="P20" s="477"/>
      <c r="Q20" s="477"/>
      <c r="R20" s="477"/>
      <c r="S20" s="461"/>
      <c r="T20" s="479">
        <v>0</v>
      </c>
      <c r="U20" s="479"/>
      <c r="V20" s="159">
        <f t="shared" si="0"/>
        <v>0</v>
      </c>
    </row>
    <row r="21" spans="1:22" ht="13.5" thickBot="1">
      <c r="A21" s="147"/>
      <c r="B21" s="160" t="s">
        <v>114</v>
      </c>
      <c r="C21" s="161">
        <f>SUM(C7:C20)</f>
        <v>0</v>
      </c>
      <c r="D21" s="149">
        <f t="shared" ref="D21:V21" si="1">SUM(D7:D20)</f>
        <v>31541405.254192006</v>
      </c>
      <c r="E21" s="149">
        <f t="shared" si="1"/>
        <v>0</v>
      </c>
      <c r="F21" s="149">
        <f t="shared" si="1"/>
        <v>0</v>
      </c>
      <c r="G21" s="149">
        <f t="shared" si="1"/>
        <v>0</v>
      </c>
      <c r="H21" s="149">
        <f t="shared" si="1"/>
        <v>0</v>
      </c>
      <c r="I21" s="149">
        <f t="shared" si="1"/>
        <v>0</v>
      </c>
      <c r="J21" s="149">
        <f t="shared" si="1"/>
        <v>0</v>
      </c>
      <c r="K21" s="149">
        <f t="shared" si="1"/>
        <v>0</v>
      </c>
      <c r="L21" s="162">
        <f t="shared" si="1"/>
        <v>0</v>
      </c>
      <c r="M21" s="161">
        <f t="shared" si="1"/>
        <v>0</v>
      </c>
      <c r="N21" s="149">
        <f t="shared" si="1"/>
        <v>0</v>
      </c>
      <c r="O21" s="149">
        <f t="shared" si="1"/>
        <v>0</v>
      </c>
      <c r="P21" s="149">
        <f t="shared" si="1"/>
        <v>0</v>
      </c>
      <c r="Q21" s="149">
        <f t="shared" si="1"/>
        <v>0</v>
      </c>
      <c r="R21" s="149">
        <f t="shared" si="1"/>
        <v>0</v>
      </c>
      <c r="S21" s="162">
        <f>SUM(S7:S20)</f>
        <v>0</v>
      </c>
      <c r="T21" s="162">
        <f>SUM(T7:T20)</f>
        <v>21154514.706644502</v>
      </c>
      <c r="U21" s="162">
        <f t="shared" ref="U21" si="2">SUM(U7:U20)</f>
        <v>10386890.547547501</v>
      </c>
      <c r="V21" s="163">
        <f t="shared" si="1"/>
        <v>31541405.254192006</v>
      </c>
    </row>
    <row r="24" spans="1:22">
      <c r="A24" s="7"/>
      <c r="B24" s="7"/>
      <c r="C24" s="65"/>
      <c r="D24" s="65"/>
      <c r="E24" s="65"/>
    </row>
    <row r="25" spans="1:22">
      <c r="A25" s="164"/>
      <c r="B25" s="164"/>
      <c r="C25" s="7"/>
      <c r="D25" s="65"/>
      <c r="E25" s="65"/>
    </row>
    <row r="26" spans="1:22">
      <c r="A26" s="164"/>
      <c r="B26" s="66"/>
      <c r="C26" s="7"/>
      <c r="D26" s="65"/>
      <c r="E26" s="65"/>
    </row>
    <row r="27" spans="1:22">
      <c r="A27" s="164"/>
      <c r="B27" s="164"/>
      <c r="C27" s="7"/>
      <c r="D27" s="65"/>
      <c r="E27" s="65"/>
    </row>
    <row r="28" spans="1:22">
      <c r="A28" s="164"/>
      <c r="B28" s="66"/>
      <c r="C28" s="7"/>
      <c r="D28" s="65"/>
      <c r="E28" s="65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2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="70" zoomScaleNormal="7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C8" sqref="C8:S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5.5703125" style="4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7" bestFit="1" customWidth="1"/>
    <col min="17" max="17" width="14.7109375" style="37" customWidth="1"/>
    <col min="18" max="18" width="13" style="37" bestFit="1" customWidth="1"/>
    <col min="19" max="19" width="34.85546875" style="37" customWidth="1"/>
    <col min="20" max="16384" width="9.140625" style="37"/>
  </cols>
  <sheetData>
    <row r="1" spans="1:19">
      <c r="A1" s="2" t="s">
        <v>35</v>
      </c>
      <c r="B1" s="4" t="str">
        <f>'Info '!C2</f>
        <v>JSC "VTB Bank (Georgia)"</v>
      </c>
    </row>
    <row r="2" spans="1:19">
      <c r="A2" s="2" t="s">
        <v>36</v>
      </c>
      <c r="B2" s="499">
        <v>43830</v>
      </c>
    </row>
    <row r="4" spans="1:19" ht="26.25" thickBot="1">
      <c r="A4" s="4" t="s">
        <v>259</v>
      </c>
      <c r="B4" s="272" t="s">
        <v>386</v>
      </c>
    </row>
    <row r="5" spans="1:19" s="263" customFormat="1">
      <c r="A5" s="258"/>
      <c r="B5" s="259"/>
      <c r="C5" s="260" t="s">
        <v>0</v>
      </c>
      <c r="D5" s="260" t="s">
        <v>1</v>
      </c>
      <c r="E5" s="260" t="s">
        <v>2</v>
      </c>
      <c r="F5" s="260" t="s">
        <v>3</v>
      </c>
      <c r="G5" s="260" t="s">
        <v>4</v>
      </c>
      <c r="H5" s="260" t="s">
        <v>10</v>
      </c>
      <c r="I5" s="260" t="s">
        <v>13</v>
      </c>
      <c r="J5" s="260" t="s">
        <v>14</v>
      </c>
      <c r="K5" s="260" t="s">
        <v>15</v>
      </c>
      <c r="L5" s="260" t="s">
        <v>16</v>
      </c>
      <c r="M5" s="260" t="s">
        <v>17</v>
      </c>
      <c r="N5" s="260" t="s">
        <v>18</v>
      </c>
      <c r="O5" s="260" t="s">
        <v>369</v>
      </c>
      <c r="P5" s="260" t="s">
        <v>370</v>
      </c>
      <c r="Q5" s="260" t="s">
        <v>371</v>
      </c>
      <c r="R5" s="261" t="s">
        <v>372</v>
      </c>
      <c r="S5" s="262" t="s">
        <v>373</v>
      </c>
    </row>
    <row r="6" spans="1:19" s="263" customFormat="1" ht="99" customHeight="1">
      <c r="A6" s="264"/>
      <c r="B6" s="564" t="s">
        <v>374</v>
      </c>
      <c r="C6" s="560">
        <v>0</v>
      </c>
      <c r="D6" s="561"/>
      <c r="E6" s="560">
        <v>0.2</v>
      </c>
      <c r="F6" s="561"/>
      <c r="G6" s="560">
        <v>0.35</v>
      </c>
      <c r="H6" s="561"/>
      <c r="I6" s="560">
        <v>0.5</v>
      </c>
      <c r="J6" s="561"/>
      <c r="K6" s="560">
        <v>0.75</v>
      </c>
      <c r="L6" s="561"/>
      <c r="M6" s="560">
        <v>1</v>
      </c>
      <c r="N6" s="561"/>
      <c r="O6" s="560">
        <v>1.5</v>
      </c>
      <c r="P6" s="561"/>
      <c r="Q6" s="560">
        <v>2.5</v>
      </c>
      <c r="R6" s="561"/>
      <c r="S6" s="562" t="s">
        <v>258</v>
      </c>
    </row>
    <row r="7" spans="1:19" s="263" customFormat="1" ht="30.75" customHeight="1">
      <c r="A7" s="264"/>
      <c r="B7" s="565"/>
      <c r="C7" s="254" t="s">
        <v>261</v>
      </c>
      <c r="D7" s="254" t="s">
        <v>260</v>
      </c>
      <c r="E7" s="254" t="s">
        <v>261</v>
      </c>
      <c r="F7" s="254" t="s">
        <v>260</v>
      </c>
      <c r="G7" s="254" t="s">
        <v>261</v>
      </c>
      <c r="H7" s="254" t="s">
        <v>260</v>
      </c>
      <c r="I7" s="254" t="s">
        <v>261</v>
      </c>
      <c r="J7" s="254" t="s">
        <v>260</v>
      </c>
      <c r="K7" s="254" t="s">
        <v>261</v>
      </c>
      <c r="L7" s="254" t="s">
        <v>260</v>
      </c>
      <c r="M7" s="254" t="s">
        <v>261</v>
      </c>
      <c r="N7" s="254" t="s">
        <v>260</v>
      </c>
      <c r="O7" s="254" t="s">
        <v>261</v>
      </c>
      <c r="P7" s="254" t="s">
        <v>260</v>
      </c>
      <c r="Q7" s="254" t="s">
        <v>261</v>
      </c>
      <c r="R7" s="254" t="s">
        <v>260</v>
      </c>
      <c r="S7" s="563"/>
    </row>
    <row r="8" spans="1:19" s="146" customFormat="1" ht="23.25" customHeight="1">
      <c r="A8" s="145">
        <v>1</v>
      </c>
      <c r="B8" s="1" t="s">
        <v>101</v>
      </c>
      <c r="C8" s="477">
        <v>122475471.65000001</v>
      </c>
      <c r="D8" s="477"/>
      <c r="E8" s="477">
        <v>0</v>
      </c>
      <c r="F8" s="477"/>
      <c r="G8" s="477">
        <v>0</v>
      </c>
      <c r="H8" s="477"/>
      <c r="I8" s="477">
        <v>0</v>
      </c>
      <c r="J8" s="477"/>
      <c r="K8" s="477">
        <v>0</v>
      </c>
      <c r="L8" s="477"/>
      <c r="M8" s="477">
        <v>182168982.7899</v>
      </c>
      <c r="N8" s="477"/>
      <c r="O8" s="477">
        <v>0</v>
      </c>
      <c r="P8" s="477"/>
      <c r="Q8" s="477">
        <v>0</v>
      </c>
      <c r="R8" s="477"/>
      <c r="S8" s="478">
        <v>182168982.7899</v>
      </c>
    </row>
    <row r="9" spans="1:19" s="146" customFormat="1" ht="23.25" customHeight="1">
      <c r="A9" s="145">
        <v>2</v>
      </c>
      <c r="B9" s="1" t="s">
        <v>102</v>
      </c>
      <c r="C9" s="477">
        <v>0</v>
      </c>
      <c r="D9" s="477"/>
      <c r="E9" s="477">
        <v>0</v>
      </c>
      <c r="F9" s="477"/>
      <c r="G9" s="477">
        <v>0</v>
      </c>
      <c r="H9" s="477"/>
      <c r="I9" s="477">
        <v>0</v>
      </c>
      <c r="J9" s="477"/>
      <c r="K9" s="477">
        <v>0</v>
      </c>
      <c r="L9" s="477"/>
      <c r="M9" s="477">
        <v>0</v>
      </c>
      <c r="N9" s="477"/>
      <c r="O9" s="477">
        <v>0</v>
      </c>
      <c r="P9" s="477"/>
      <c r="Q9" s="477">
        <v>0</v>
      </c>
      <c r="R9" s="477"/>
      <c r="S9" s="478">
        <v>0</v>
      </c>
    </row>
    <row r="10" spans="1:19" s="146" customFormat="1" ht="23.25" customHeight="1">
      <c r="A10" s="145">
        <v>3</v>
      </c>
      <c r="B10" s="1" t="s">
        <v>280</v>
      </c>
      <c r="C10" s="477">
        <v>0</v>
      </c>
      <c r="D10" s="477"/>
      <c r="E10" s="477">
        <v>0</v>
      </c>
      <c r="F10" s="477"/>
      <c r="G10" s="477">
        <v>0</v>
      </c>
      <c r="H10" s="477"/>
      <c r="I10" s="477">
        <v>0</v>
      </c>
      <c r="J10" s="477"/>
      <c r="K10" s="477">
        <v>0</v>
      </c>
      <c r="L10" s="477"/>
      <c r="M10" s="477">
        <v>0</v>
      </c>
      <c r="N10" s="477"/>
      <c r="O10" s="477">
        <v>0</v>
      </c>
      <c r="P10" s="477"/>
      <c r="Q10" s="477">
        <v>0</v>
      </c>
      <c r="R10" s="477"/>
      <c r="S10" s="478">
        <v>0</v>
      </c>
    </row>
    <row r="11" spans="1:19" s="146" customFormat="1" ht="23.25" customHeight="1">
      <c r="A11" s="145">
        <v>4</v>
      </c>
      <c r="B11" s="1" t="s">
        <v>103</v>
      </c>
      <c r="C11" s="477">
        <v>0</v>
      </c>
      <c r="D11" s="477"/>
      <c r="E11" s="477">
        <v>0</v>
      </c>
      <c r="F11" s="477"/>
      <c r="G11" s="477">
        <v>0</v>
      </c>
      <c r="H11" s="477"/>
      <c r="I11" s="477">
        <v>0</v>
      </c>
      <c r="J11" s="477"/>
      <c r="K11" s="477">
        <v>0</v>
      </c>
      <c r="L11" s="477"/>
      <c r="M11" s="477">
        <v>0</v>
      </c>
      <c r="N11" s="477"/>
      <c r="O11" s="477">
        <v>0</v>
      </c>
      <c r="P11" s="477"/>
      <c r="Q11" s="477">
        <v>0</v>
      </c>
      <c r="R11" s="477"/>
      <c r="S11" s="478">
        <v>0</v>
      </c>
    </row>
    <row r="12" spans="1:19" s="146" customFormat="1" ht="23.25" customHeight="1">
      <c r="A12" s="145">
        <v>5</v>
      </c>
      <c r="B12" s="1" t="s">
        <v>104</v>
      </c>
      <c r="C12" s="477">
        <v>0</v>
      </c>
      <c r="D12" s="477"/>
      <c r="E12" s="477">
        <v>0</v>
      </c>
      <c r="F12" s="477"/>
      <c r="G12" s="477">
        <v>0</v>
      </c>
      <c r="H12" s="477"/>
      <c r="I12" s="477">
        <v>0</v>
      </c>
      <c r="J12" s="477"/>
      <c r="K12" s="477">
        <v>0</v>
      </c>
      <c r="L12" s="477"/>
      <c r="M12" s="477">
        <v>0</v>
      </c>
      <c r="N12" s="477"/>
      <c r="O12" s="477">
        <v>0</v>
      </c>
      <c r="P12" s="477"/>
      <c r="Q12" s="477">
        <v>0</v>
      </c>
      <c r="R12" s="477"/>
      <c r="S12" s="478">
        <v>0</v>
      </c>
    </row>
    <row r="13" spans="1:19" s="146" customFormat="1" ht="23.25" customHeight="1">
      <c r="A13" s="145">
        <v>6</v>
      </c>
      <c r="B13" s="1" t="s">
        <v>105</v>
      </c>
      <c r="C13" s="477">
        <v>0</v>
      </c>
      <c r="D13" s="477"/>
      <c r="E13" s="477">
        <v>41580162.387400001</v>
      </c>
      <c r="F13" s="477"/>
      <c r="G13" s="477">
        <v>0</v>
      </c>
      <c r="H13" s="477"/>
      <c r="I13" s="477">
        <v>2807628.1507999953</v>
      </c>
      <c r="J13" s="477"/>
      <c r="K13" s="477">
        <v>0</v>
      </c>
      <c r="L13" s="477"/>
      <c r="M13" s="477">
        <v>202682.02189999999</v>
      </c>
      <c r="N13" s="477">
        <v>4282120.55</v>
      </c>
      <c r="O13" s="477">
        <v>0</v>
      </c>
      <c r="P13" s="477"/>
      <c r="Q13" s="477">
        <v>0</v>
      </c>
      <c r="R13" s="477"/>
      <c r="S13" s="478">
        <v>14204649.124779999</v>
      </c>
    </row>
    <row r="14" spans="1:19" s="146" customFormat="1" ht="23.25" customHeight="1">
      <c r="A14" s="145">
        <v>7</v>
      </c>
      <c r="B14" s="1" t="s">
        <v>106</v>
      </c>
      <c r="C14" s="477">
        <v>0</v>
      </c>
      <c r="D14" s="477">
        <v>0</v>
      </c>
      <c r="E14" s="477">
        <v>0</v>
      </c>
      <c r="F14" s="477">
        <v>0</v>
      </c>
      <c r="G14" s="477">
        <v>0</v>
      </c>
      <c r="H14" s="477"/>
      <c r="I14" s="477">
        <v>0</v>
      </c>
      <c r="J14" s="477">
        <v>0</v>
      </c>
      <c r="K14" s="477">
        <v>0</v>
      </c>
      <c r="L14" s="477"/>
      <c r="M14" s="477">
        <v>557671872.25434005</v>
      </c>
      <c r="N14" s="477">
        <v>75070483.664080009</v>
      </c>
      <c r="O14" s="477">
        <v>6737875.2150100004</v>
      </c>
      <c r="P14" s="477">
        <v>112067.41211999999</v>
      </c>
      <c r="Q14" s="477">
        <v>0</v>
      </c>
      <c r="R14" s="477">
        <v>0</v>
      </c>
      <c r="S14" s="478">
        <v>643017269.85911512</v>
      </c>
    </row>
    <row r="15" spans="1:19" s="146" customFormat="1" ht="23.25" customHeight="1">
      <c r="A15" s="145">
        <v>8</v>
      </c>
      <c r="B15" s="1" t="s">
        <v>107</v>
      </c>
      <c r="C15" s="477">
        <v>0</v>
      </c>
      <c r="D15" s="477"/>
      <c r="E15" s="477">
        <v>0</v>
      </c>
      <c r="F15" s="477"/>
      <c r="G15" s="477">
        <v>0</v>
      </c>
      <c r="H15" s="477"/>
      <c r="I15" s="477">
        <v>0</v>
      </c>
      <c r="J15" s="477"/>
      <c r="K15" s="477">
        <v>229398737.46520013</v>
      </c>
      <c r="L15" s="477">
        <v>13356521.864304999</v>
      </c>
      <c r="M15" s="477">
        <v>30482631.506340005</v>
      </c>
      <c r="N15" s="477">
        <v>297427.824135</v>
      </c>
      <c r="O15" s="477">
        <v>91936213.655279979</v>
      </c>
      <c r="P15" s="477">
        <v>2025926.3469099998</v>
      </c>
      <c r="Q15" s="477">
        <v>0</v>
      </c>
      <c r="R15" s="477"/>
      <c r="S15" s="478">
        <v>353789713.83088881</v>
      </c>
    </row>
    <row r="16" spans="1:19" s="146" customFormat="1" ht="23.25" customHeight="1">
      <c r="A16" s="145">
        <v>9</v>
      </c>
      <c r="B16" s="1" t="s">
        <v>108</v>
      </c>
      <c r="C16" s="477">
        <v>0</v>
      </c>
      <c r="D16" s="477"/>
      <c r="E16" s="477">
        <v>0</v>
      </c>
      <c r="F16" s="477"/>
      <c r="G16" s="477">
        <v>192298858.08421993</v>
      </c>
      <c r="H16" s="477">
        <v>750679.08262500004</v>
      </c>
      <c r="I16" s="477">
        <v>0</v>
      </c>
      <c r="J16" s="477"/>
      <c r="K16" s="477">
        <v>0</v>
      </c>
      <c r="L16" s="477"/>
      <c r="M16" s="477">
        <v>0</v>
      </c>
      <c r="N16" s="477"/>
      <c r="O16" s="477">
        <v>0</v>
      </c>
      <c r="P16" s="477"/>
      <c r="Q16" s="477">
        <v>0</v>
      </c>
      <c r="R16" s="477"/>
      <c r="S16" s="478">
        <v>67567338.008395717</v>
      </c>
    </row>
    <row r="17" spans="1:19" s="146" customFormat="1" ht="23.25" customHeight="1">
      <c r="A17" s="145">
        <v>10</v>
      </c>
      <c r="B17" s="1" t="s">
        <v>109</v>
      </c>
      <c r="C17" s="477">
        <v>0</v>
      </c>
      <c r="D17" s="477"/>
      <c r="E17" s="477">
        <v>0</v>
      </c>
      <c r="F17" s="477"/>
      <c r="G17" s="477">
        <v>0</v>
      </c>
      <c r="H17" s="477"/>
      <c r="I17" s="477">
        <v>3460781.6255999999</v>
      </c>
      <c r="J17" s="477"/>
      <c r="K17" s="477">
        <v>0</v>
      </c>
      <c r="L17" s="477"/>
      <c r="M17" s="477">
        <v>9615660.4010999966</v>
      </c>
      <c r="N17" s="477"/>
      <c r="O17" s="477">
        <v>76002.855899999995</v>
      </c>
      <c r="P17" s="477"/>
      <c r="Q17" s="477">
        <v>0</v>
      </c>
      <c r="R17" s="477"/>
      <c r="S17" s="478">
        <v>11460055.497749995</v>
      </c>
    </row>
    <row r="18" spans="1:19" s="146" customFormat="1" ht="23.25" customHeight="1">
      <c r="A18" s="145">
        <v>11</v>
      </c>
      <c r="B18" s="1" t="s">
        <v>110</v>
      </c>
      <c r="C18" s="477">
        <v>0</v>
      </c>
      <c r="D18" s="477"/>
      <c r="E18" s="477">
        <v>0</v>
      </c>
      <c r="F18" s="477"/>
      <c r="G18" s="477">
        <v>0</v>
      </c>
      <c r="H18" s="477"/>
      <c r="I18" s="477">
        <v>0</v>
      </c>
      <c r="J18" s="477"/>
      <c r="K18" s="477">
        <v>0</v>
      </c>
      <c r="L18" s="477"/>
      <c r="M18" s="477">
        <v>0</v>
      </c>
      <c r="N18" s="477"/>
      <c r="O18" s="477">
        <v>0</v>
      </c>
      <c r="P18" s="477"/>
      <c r="Q18" s="477">
        <v>0</v>
      </c>
      <c r="R18" s="477"/>
      <c r="S18" s="478">
        <v>0</v>
      </c>
    </row>
    <row r="19" spans="1:19" s="146" customFormat="1" ht="23.25" customHeight="1">
      <c r="A19" s="145">
        <v>12</v>
      </c>
      <c r="B19" s="1" t="s">
        <v>111</v>
      </c>
      <c r="C19" s="477">
        <v>0</v>
      </c>
      <c r="D19" s="477"/>
      <c r="E19" s="477">
        <v>0</v>
      </c>
      <c r="F19" s="477"/>
      <c r="G19" s="477">
        <v>0</v>
      </c>
      <c r="H19" s="477"/>
      <c r="I19" s="477">
        <v>0</v>
      </c>
      <c r="J19" s="477"/>
      <c r="K19" s="477">
        <v>0</v>
      </c>
      <c r="L19" s="477"/>
      <c r="M19" s="477">
        <v>0</v>
      </c>
      <c r="N19" s="477"/>
      <c r="O19" s="477">
        <v>0</v>
      </c>
      <c r="P19" s="477"/>
      <c r="Q19" s="477">
        <v>0</v>
      </c>
      <c r="R19" s="477"/>
      <c r="S19" s="478">
        <v>0</v>
      </c>
    </row>
    <row r="20" spans="1:19" s="146" customFormat="1" ht="23.25" customHeight="1">
      <c r="A20" s="145">
        <v>13</v>
      </c>
      <c r="B20" s="1" t="s">
        <v>257</v>
      </c>
      <c r="C20" s="477">
        <v>0</v>
      </c>
      <c r="D20" s="477"/>
      <c r="E20" s="477">
        <v>0</v>
      </c>
      <c r="F20" s="477"/>
      <c r="G20" s="477">
        <v>0</v>
      </c>
      <c r="H20" s="477"/>
      <c r="I20" s="477">
        <v>0</v>
      </c>
      <c r="J20" s="477"/>
      <c r="K20" s="477">
        <v>0</v>
      </c>
      <c r="L20" s="477"/>
      <c r="M20" s="477">
        <v>0</v>
      </c>
      <c r="N20" s="477"/>
      <c r="O20" s="477">
        <v>0</v>
      </c>
      <c r="P20" s="477"/>
      <c r="Q20" s="477">
        <v>0</v>
      </c>
      <c r="R20" s="477"/>
      <c r="S20" s="478">
        <v>0</v>
      </c>
    </row>
    <row r="21" spans="1:19" s="146" customFormat="1" ht="23.25" customHeight="1">
      <c r="A21" s="145">
        <v>14</v>
      </c>
      <c r="B21" s="1" t="s">
        <v>113</v>
      </c>
      <c r="C21" s="477">
        <v>54758244</v>
      </c>
      <c r="D21" s="477"/>
      <c r="E21" s="477">
        <v>0</v>
      </c>
      <c r="F21" s="477"/>
      <c r="G21" s="477">
        <v>0</v>
      </c>
      <c r="H21" s="477"/>
      <c r="I21" s="477">
        <v>0</v>
      </c>
      <c r="J21" s="477"/>
      <c r="K21" s="477">
        <v>0</v>
      </c>
      <c r="L21" s="477"/>
      <c r="M21" s="477">
        <v>133635060.671</v>
      </c>
      <c r="N21" s="477"/>
      <c r="O21" s="477">
        <v>0</v>
      </c>
      <c r="P21" s="477"/>
      <c r="Q21" s="477">
        <v>1109350.53</v>
      </c>
      <c r="R21" s="477"/>
      <c r="S21" s="478">
        <v>136408436.99599999</v>
      </c>
    </row>
    <row r="22" spans="1:19" ht="23.25" customHeight="1" thickBot="1">
      <c r="A22" s="147"/>
      <c r="B22" s="148" t="s">
        <v>114</v>
      </c>
      <c r="C22" s="149">
        <f>SUM(C8:C21)</f>
        <v>177233715.65000001</v>
      </c>
      <c r="D22" s="149">
        <f t="shared" ref="D22:S22" si="0">SUM(D8:D21)</f>
        <v>0</v>
      </c>
      <c r="E22" s="149">
        <f t="shared" si="0"/>
        <v>41580162.387400001</v>
      </c>
      <c r="F22" s="149">
        <f t="shared" si="0"/>
        <v>0</v>
      </c>
      <c r="G22" s="149">
        <f t="shared" si="0"/>
        <v>192298858.08421993</v>
      </c>
      <c r="H22" s="149">
        <f t="shared" si="0"/>
        <v>750679.08262500004</v>
      </c>
      <c r="I22" s="149">
        <f t="shared" si="0"/>
        <v>6268409.7763999952</v>
      </c>
      <c r="J22" s="149">
        <f t="shared" si="0"/>
        <v>0</v>
      </c>
      <c r="K22" s="149">
        <f t="shared" si="0"/>
        <v>229398737.46520013</v>
      </c>
      <c r="L22" s="149">
        <f t="shared" si="0"/>
        <v>13356521.864304999</v>
      </c>
      <c r="M22" s="149">
        <f t="shared" si="0"/>
        <v>913776889.64458013</v>
      </c>
      <c r="N22" s="149">
        <f t="shared" si="0"/>
        <v>79650032.038215011</v>
      </c>
      <c r="O22" s="149">
        <f t="shared" si="0"/>
        <v>98750091.726189986</v>
      </c>
      <c r="P22" s="149">
        <f t="shared" si="0"/>
        <v>2137993.7590299998</v>
      </c>
      <c r="Q22" s="149">
        <f t="shared" si="0"/>
        <v>1109350.53</v>
      </c>
      <c r="R22" s="149">
        <f t="shared" si="0"/>
        <v>0</v>
      </c>
      <c r="S22" s="273">
        <f t="shared" si="0"/>
        <v>1408616446.1068296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80" zoomScaleNormal="80" workbookViewId="0">
      <pane xSplit="1" ySplit="7" topLeftCell="B8" activePane="bottomRight" state="frozen"/>
      <selection activeCell="B3" sqref="B3"/>
      <selection pane="topRight" activeCell="B3" sqref="B3"/>
      <selection pane="bottomLeft" activeCell="B3" sqref="B3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65" customWidth="1"/>
    <col min="4" max="4" width="14.85546875" style="265" bestFit="1" customWidth="1"/>
    <col min="5" max="5" width="15.5703125" style="265" customWidth="1"/>
    <col min="6" max="6" width="15.85546875" style="265" customWidth="1"/>
    <col min="7" max="7" width="17.42578125" style="265" customWidth="1"/>
    <col min="8" max="8" width="15.28515625" style="265" customWidth="1"/>
    <col min="9" max="16384" width="9.140625" style="37"/>
  </cols>
  <sheetData>
    <row r="1" spans="1:9">
      <c r="A1" s="2" t="s">
        <v>35</v>
      </c>
      <c r="B1" s="4" t="str">
        <f>'Info '!C2</f>
        <v>JSC "VTB Bank (Georgia)"</v>
      </c>
    </row>
    <row r="2" spans="1:9">
      <c r="A2" s="2" t="s">
        <v>36</v>
      </c>
      <c r="B2" s="499">
        <v>43830</v>
      </c>
    </row>
    <row r="4" spans="1:9" ht="13.5" thickBot="1">
      <c r="A4" s="2" t="s">
        <v>263</v>
      </c>
      <c r="B4" s="150" t="s">
        <v>387</v>
      </c>
    </row>
    <row r="5" spans="1:9">
      <c r="A5" s="151"/>
      <c r="B5" s="165"/>
      <c r="C5" s="266" t="s">
        <v>0</v>
      </c>
      <c r="D5" s="266" t="s">
        <v>1</v>
      </c>
      <c r="E5" s="266" t="s">
        <v>2</v>
      </c>
      <c r="F5" s="266" t="s">
        <v>3</v>
      </c>
      <c r="G5" s="267" t="s">
        <v>4</v>
      </c>
      <c r="H5" s="268" t="s">
        <v>10</v>
      </c>
      <c r="I5" s="166"/>
    </row>
    <row r="6" spans="1:9" s="166" customFormat="1" ht="12.75" customHeight="1">
      <c r="A6" s="167"/>
      <c r="B6" s="568" t="s">
        <v>262</v>
      </c>
      <c r="C6" s="570" t="s">
        <v>379</v>
      </c>
      <c r="D6" s="572" t="s">
        <v>378</v>
      </c>
      <c r="E6" s="573"/>
      <c r="F6" s="570" t="s">
        <v>383</v>
      </c>
      <c r="G6" s="570" t="s">
        <v>384</v>
      </c>
      <c r="H6" s="566" t="s">
        <v>382</v>
      </c>
    </row>
    <row r="7" spans="1:9" ht="38.25">
      <c r="A7" s="169"/>
      <c r="B7" s="569"/>
      <c r="C7" s="571"/>
      <c r="D7" s="269" t="s">
        <v>381</v>
      </c>
      <c r="E7" s="269" t="s">
        <v>380</v>
      </c>
      <c r="F7" s="571"/>
      <c r="G7" s="571"/>
      <c r="H7" s="567"/>
      <c r="I7" s="166"/>
    </row>
    <row r="8" spans="1:9">
      <c r="A8" s="167">
        <v>1</v>
      </c>
      <c r="B8" s="1" t="s">
        <v>101</v>
      </c>
      <c r="C8" s="480">
        <v>304644454.43990004</v>
      </c>
      <c r="D8" s="481">
        <v>0</v>
      </c>
      <c r="E8" s="480">
        <v>0</v>
      </c>
      <c r="F8" s="480">
        <v>182168982.7899</v>
      </c>
      <c r="G8" s="482">
        <v>182168982.7899</v>
      </c>
      <c r="H8" s="484">
        <f>IFERROR(G8/(C8+E8),0)</f>
        <v>0.59797242370560899</v>
      </c>
    </row>
    <row r="9" spans="1:9" ht="15" customHeight="1">
      <c r="A9" s="167">
        <v>2</v>
      </c>
      <c r="B9" s="1" t="s">
        <v>102</v>
      </c>
      <c r="C9" s="480">
        <v>0</v>
      </c>
      <c r="D9" s="481">
        <v>0</v>
      </c>
      <c r="E9" s="480">
        <v>0</v>
      </c>
      <c r="F9" s="480">
        <v>0</v>
      </c>
      <c r="G9" s="482">
        <v>0</v>
      </c>
      <c r="H9" s="484">
        <f t="shared" ref="H9:H20" si="0">IFERROR(G9/(C9+E9),0)</f>
        <v>0</v>
      </c>
    </row>
    <row r="10" spans="1:9">
      <c r="A10" s="167">
        <v>3</v>
      </c>
      <c r="B10" s="1" t="s">
        <v>281</v>
      </c>
      <c r="C10" s="480">
        <v>0</v>
      </c>
      <c r="D10" s="481">
        <v>0</v>
      </c>
      <c r="E10" s="480">
        <v>0</v>
      </c>
      <c r="F10" s="480">
        <v>0</v>
      </c>
      <c r="G10" s="482">
        <v>0</v>
      </c>
      <c r="H10" s="484">
        <f t="shared" si="0"/>
        <v>0</v>
      </c>
    </row>
    <row r="11" spans="1:9">
      <c r="A11" s="167">
        <v>4</v>
      </c>
      <c r="B11" s="1" t="s">
        <v>103</v>
      </c>
      <c r="C11" s="480">
        <v>0</v>
      </c>
      <c r="D11" s="481">
        <v>0</v>
      </c>
      <c r="E11" s="480">
        <v>0</v>
      </c>
      <c r="F11" s="480">
        <v>0</v>
      </c>
      <c r="G11" s="482">
        <v>0</v>
      </c>
      <c r="H11" s="484">
        <f t="shared" si="0"/>
        <v>0</v>
      </c>
    </row>
    <row r="12" spans="1:9">
      <c r="A12" s="167">
        <v>5</v>
      </c>
      <c r="B12" s="1" t="s">
        <v>104</v>
      </c>
      <c r="C12" s="480">
        <v>0</v>
      </c>
      <c r="D12" s="481">
        <v>0</v>
      </c>
      <c r="E12" s="480">
        <v>0</v>
      </c>
      <c r="F12" s="480">
        <v>0</v>
      </c>
      <c r="G12" s="482">
        <v>0</v>
      </c>
      <c r="H12" s="484">
        <f t="shared" si="0"/>
        <v>0</v>
      </c>
    </row>
    <row r="13" spans="1:9">
      <c r="A13" s="167">
        <v>6</v>
      </c>
      <c r="B13" s="1" t="s">
        <v>105</v>
      </c>
      <c r="C13" s="480">
        <v>44590472.560099997</v>
      </c>
      <c r="D13" s="481">
        <v>8564241.0999999996</v>
      </c>
      <c r="E13" s="480">
        <v>4282120.55</v>
      </c>
      <c r="F13" s="480">
        <v>14204649.124779999</v>
      </c>
      <c r="G13" s="482">
        <v>14204649.124779999</v>
      </c>
      <c r="H13" s="484">
        <f t="shared" si="0"/>
        <v>0.29064652028550686</v>
      </c>
    </row>
    <row r="14" spans="1:9">
      <c r="A14" s="167">
        <v>7</v>
      </c>
      <c r="B14" s="1" t="s">
        <v>106</v>
      </c>
      <c r="C14" s="480">
        <v>564409747.4693501</v>
      </c>
      <c r="D14" s="481">
        <v>133663739.32639998</v>
      </c>
      <c r="E14" s="480">
        <v>75182551.076199993</v>
      </c>
      <c r="F14" s="481">
        <v>643017269.85911512</v>
      </c>
      <c r="G14" s="483">
        <v>622175445.03381002</v>
      </c>
      <c r="H14" s="484">
        <f t="shared" si="0"/>
        <v>0.97276881921288538</v>
      </c>
    </row>
    <row r="15" spans="1:9">
      <c r="A15" s="167">
        <v>8</v>
      </c>
      <c r="B15" s="1" t="s">
        <v>107</v>
      </c>
      <c r="C15" s="480">
        <v>351817582.62682009</v>
      </c>
      <c r="D15" s="481">
        <v>29287352.650699999</v>
      </c>
      <c r="E15" s="480">
        <v>15679876.035350002</v>
      </c>
      <c r="F15" s="481">
        <v>353789713.83088881</v>
      </c>
      <c r="G15" s="483">
        <v>343129376.5220018</v>
      </c>
      <c r="H15" s="484">
        <f>IFERROR(G15/(C15+E15),0)</f>
        <v>0.93369183496158759</v>
      </c>
    </row>
    <row r="16" spans="1:9">
      <c r="A16" s="167">
        <v>9</v>
      </c>
      <c r="B16" s="1" t="s">
        <v>108</v>
      </c>
      <c r="C16" s="480">
        <v>192298858.08421993</v>
      </c>
      <c r="D16" s="481">
        <v>1490794.7652499999</v>
      </c>
      <c r="E16" s="480">
        <v>750679.08262500004</v>
      </c>
      <c r="F16" s="481">
        <v>67567338.008395717</v>
      </c>
      <c r="G16" s="483">
        <v>67567338.008395717</v>
      </c>
      <c r="H16" s="484">
        <f t="shared" si="0"/>
        <v>0.34999999999999992</v>
      </c>
    </row>
    <row r="17" spans="1:8">
      <c r="A17" s="167">
        <v>10</v>
      </c>
      <c r="B17" s="1" t="s">
        <v>109</v>
      </c>
      <c r="C17" s="480">
        <v>13152444.882599998</v>
      </c>
      <c r="D17" s="481">
        <v>0</v>
      </c>
      <c r="E17" s="480">
        <v>0</v>
      </c>
      <c r="F17" s="481">
        <v>11460055.497749995</v>
      </c>
      <c r="G17" s="483">
        <v>11420812.377749996</v>
      </c>
      <c r="H17" s="484">
        <f t="shared" si="0"/>
        <v>0.86834139809695288</v>
      </c>
    </row>
    <row r="18" spans="1:8">
      <c r="A18" s="167">
        <v>11</v>
      </c>
      <c r="B18" s="1" t="s">
        <v>110</v>
      </c>
      <c r="C18" s="480">
        <v>0</v>
      </c>
      <c r="D18" s="481">
        <v>0</v>
      </c>
      <c r="E18" s="480">
        <v>0</v>
      </c>
      <c r="F18" s="481">
        <v>0</v>
      </c>
      <c r="G18" s="483">
        <v>0</v>
      </c>
      <c r="H18" s="484">
        <f t="shared" si="0"/>
        <v>0</v>
      </c>
    </row>
    <row r="19" spans="1:8">
      <c r="A19" s="167">
        <v>12</v>
      </c>
      <c r="B19" s="1" t="s">
        <v>111</v>
      </c>
      <c r="C19" s="480">
        <v>0</v>
      </c>
      <c r="D19" s="481">
        <v>0</v>
      </c>
      <c r="E19" s="480">
        <v>0</v>
      </c>
      <c r="F19" s="481">
        <v>0</v>
      </c>
      <c r="G19" s="483">
        <v>0</v>
      </c>
      <c r="H19" s="484">
        <f t="shared" si="0"/>
        <v>0</v>
      </c>
    </row>
    <row r="20" spans="1:8">
      <c r="A20" s="167">
        <v>13</v>
      </c>
      <c r="B20" s="1" t="s">
        <v>257</v>
      </c>
      <c r="C20" s="480">
        <v>0</v>
      </c>
      <c r="D20" s="481">
        <v>0</v>
      </c>
      <c r="E20" s="480">
        <v>0</v>
      </c>
      <c r="F20" s="481">
        <v>0</v>
      </c>
      <c r="G20" s="483">
        <v>0</v>
      </c>
      <c r="H20" s="484">
        <f t="shared" si="0"/>
        <v>0</v>
      </c>
    </row>
    <row r="21" spans="1:8">
      <c r="A21" s="167">
        <v>14</v>
      </c>
      <c r="B21" s="1" t="s">
        <v>113</v>
      </c>
      <c r="C21" s="480">
        <v>189502655.20100001</v>
      </c>
      <c r="D21" s="481">
        <v>0</v>
      </c>
      <c r="E21" s="480">
        <v>0</v>
      </c>
      <c r="F21" s="481">
        <v>136408436.99599999</v>
      </c>
      <c r="G21" s="483">
        <v>136408436.99599999</v>
      </c>
      <c r="H21" s="484">
        <f>IFERROR(G21/(C21+E21),0)</f>
        <v>0.71982335472458414</v>
      </c>
    </row>
    <row r="22" spans="1:8" ht="13.5" thickBot="1">
      <c r="A22" s="170"/>
      <c r="B22" s="171" t="s">
        <v>114</v>
      </c>
      <c r="C22" s="270">
        <f>SUM(C8:C21)</f>
        <v>1660416215.2639902</v>
      </c>
      <c r="D22" s="270">
        <f>SUM(D8:D21)</f>
        <v>173006127.84234998</v>
      </c>
      <c r="E22" s="270">
        <f>SUM(E8:E21)</f>
        <v>95895226.744174987</v>
      </c>
      <c r="F22" s="270">
        <f>SUM(F8:F21)</f>
        <v>1408616446.1068296</v>
      </c>
      <c r="G22" s="270">
        <f>SUM(G8:G21)</f>
        <v>1377075040.8526375</v>
      </c>
      <c r="H22" s="271">
        <f>G22/(C22+E22)</f>
        <v>0.78407223679992144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scale="63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0" zoomScaleNormal="8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C8" sqref="C8:K21"/>
    </sheetView>
  </sheetViews>
  <sheetFormatPr defaultColWidth="9.140625" defaultRowHeight="12.75"/>
  <cols>
    <col min="1" max="1" width="10.5703125" style="265" bestFit="1" customWidth="1"/>
    <col min="2" max="2" width="104.140625" style="265" customWidth="1"/>
    <col min="3" max="4" width="12.7109375" style="265" customWidth="1"/>
    <col min="5" max="5" width="15.5703125" style="265" customWidth="1"/>
    <col min="6" max="11" width="12.7109375" style="265" customWidth="1"/>
    <col min="12" max="16384" width="9.140625" style="265"/>
  </cols>
  <sheetData>
    <row r="1" spans="1:11">
      <c r="A1" s="265" t="s">
        <v>35</v>
      </c>
      <c r="B1" s="265" t="str">
        <f>'Info '!C2</f>
        <v>JSC "VTB Bank (Georgia)"</v>
      </c>
    </row>
    <row r="2" spans="1:11">
      <c r="A2" s="265" t="s">
        <v>36</v>
      </c>
      <c r="B2" s="500">
        <v>43830</v>
      </c>
      <c r="C2" s="285"/>
      <c r="D2" s="285"/>
    </row>
    <row r="3" spans="1:11">
      <c r="B3" s="285"/>
      <c r="C3" s="285"/>
      <c r="D3" s="285"/>
    </row>
    <row r="4" spans="1:11" ht="13.5" thickBot="1">
      <c r="A4" s="265" t="s">
        <v>259</v>
      </c>
      <c r="B4" s="312" t="s">
        <v>388</v>
      </c>
      <c r="C4" s="285"/>
      <c r="D4" s="285"/>
    </row>
    <row r="5" spans="1:11" ht="30" customHeight="1">
      <c r="A5" s="574"/>
      <c r="B5" s="575"/>
      <c r="C5" s="576" t="s">
        <v>441</v>
      </c>
      <c r="D5" s="576"/>
      <c r="E5" s="576"/>
      <c r="F5" s="576" t="s">
        <v>442</v>
      </c>
      <c r="G5" s="576"/>
      <c r="H5" s="576"/>
      <c r="I5" s="576" t="s">
        <v>443</v>
      </c>
      <c r="J5" s="576"/>
      <c r="K5" s="577"/>
    </row>
    <row r="6" spans="1:11">
      <c r="A6" s="286"/>
      <c r="B6" s="287"/>
      <c r="C6" s="44" t="s">
        <v>74</v>
      </c>
      <c r="D6" s="44" t="s">
        <v>75</v>
      </c>
      <c r="E6" s="44" t="s">
        <v>76</v>
      </c>
      <c r="F6" s="44" t="s">
        <v>74</v>
      </c>
      <c r="G6" s="44" t="s">
        <v>75</v>
      </c>
      <c r="H6" s="44" t="s">
        <v>76</v>
      </c>
      <c r="I6" s="44" t="s">
        <v>74</v>
      </c>
      <c r="J6" s="44" t="s">
        <v>75</v>
      </c>
      <c r="K6" s="44" t="s">
        <v>76</v>
      </c>
    </row>
    <row r="7" spans="1:11">
      <c r="A7" s="288" t="s">
        <v>391</v>
      </c>
      <c r="B7" s="289"/>
      <c r="C7" s="289"/>
      <c r="D7" s="289"/>
      <c r="E7" s="289"/>
      <c r="F7" s="289"/>
      <c r="G7" s="289"/>
      <c r="H7" s="289"/>
      <c r="I7" s="289"/>
      <c r="J7" s="289"/>
      <c r="K7" s="290"/>
    </row>
    <row r="8" spans="1:11">
      <c r="A8" s="291">
        <v>1</v>
      </c>
      <c r="B8" s="292" t="s">
        <v>389</v>
      </c>
      <c r="C8" s="504"/>
      <c r="D8" s="504"/>
      <c r="E8" s="504"/>
      <c r="F8" s="495">
        <v>167658396.46902177</v>
      </c>
      <c r="G8" s="495">
        <v>260962775.61529264</v>
      </c>
      <c r="H8" s="495">
        <v>428621172.08431435</v>
      </c>
      <c r="I8" s="495">
        <v>165844493.80934793</v>
      </c>
      <c r="J8" s="495">
        <v>212436606.57872719</v>
      </c>
      <c r="K8" s="496">
        <v>378281100.38807493</v>
      </c>
    </row>
    <row r="9" spans="1:11">
      <c r="A9" s="288" t="s">
        <v>392</v>
      </c>
      <c r="B9" s="289"/>
      <c r="C9" s="505"/>
      <c r="D9" s="505"/>
      <c r="E9" s="505"/>
      <c r="F9" s="505"/>
      <c r="G9" s="505"/>
      <c r="H9" s="505"/>
      <c r="I9" s="505"/>
      <c r="J9" s="505"/>
      <c r="K9" s="290"/>
    </row>
    <row r="10" spans="1:11">
      <c r="A10" s="294">
        <v>2</v>
      </c>
      <c r="B10" s="295" t="s">
        <v>400</v>
      </c>
      <c r="C10" s="485">
        <v>121917921.7951521</v>
      </c>
      <c r="D10" s="486">
        <v>385425608.4194684</v>
      </c>
      <c r="E10" s="486">
        <v>507343530.21462065</v>
      </c>
      <c r="F10" s="486">
        <v>10228170.262877725</v>
      </c>
      <c r="G10" s="486">
        <v>23750790.22099226</v>
      </c>
      <c r="H10" s="486">
        <v>33978960.483869977</v>
      </c>
      <c r="I10" s="486">
        <v>2489211.3613217394</v>
      </c>
      <c r="J10" s="486">
        <v>5931522.8440214135</v>
      </c>
      <c r="K10" s="487">
        <v>8420734.2053431533</v>
      </c>
    </row>
    <row r="11" spans="1:11">
      <c r="A11" s="294">
        <v>3</v>
      </c>
      <c r="B11" s="295" t="s">
        <v>394</v>
      </c>
      <c r="C11" s="485">
        <v>436719479.23434794</v>
      </c>
      <c r="D11" s="486">
        <v>394049398.74365216</v>
      </c>
      <c r="E11" s="486">
        <v>830768877.97799993</v>
      </c>
      <c r="F11" s="486">
        <v>182155801.68775547</v>
      </c>
      <c r="G11" s="486">
        <v>106086297.59432741</v>
      </c>
      <c r="H11" s="486">
        <v>288242099.2820828</v>
      </c>
      <c r="I11" s="486">
        <v>152590825.77111956</v>
      </c>
      <c r="J11" s="486">
        <v>86356594.075516373</v>
      </c>
      <c r="K11" s="487">
        <v>238947419.84663591</v>
      </c>
    </row>
    <row r="12" spans="1:11">
      <c r="A12" s="294">
        <v>4</v>
      </c>
      <c r="B12" s="295" t="s">
        <v>395</v>
      </c>
      <c r="C12" s="485">
        <v>33096897.72576087</v>
      </c>
      <c r="D12" s="486">
        <v>0</v>
      </c>
      <c r="E12" s="486">
        <v>33096897.72576087</v>
      </c>
      <c r="F12" s="486">
        <v>0</v>
      </c>
      <c r="G12" s="486">
        <v>0</v>
      </c>
      <c r="H12" s="486">
        <v>0</v>
      </c>
      <c r="I12" s="486">
        <v>0</v>
      </c>
      <c r="J12" s="486">
        <v>0</v>
      </c>
      <c r="K12" s="487">
        <v>0</v>
      </c>
    </row>
    <row r="13" spans="1:11">
      <c r="A13" s="294">
        <v>5</v>
      </c>
      <c r="B13" s="295" t="s">
        <v>403</v>
      </c>
      <c r="C13" s="485">
        <v>73968328.087282628</v>
      </c>
      <c r="D13" s="486">
        <v>111711829.29717398</v>
      </c>
      <c r="E13" s="486">
        <v>185680157.3844566</v>
      </c>
      <c r="F13" s="486">
        <v>16512737.607764123</v>
      </c>
      <c r="G13" s="486">
        <v>21510106.48005762</v>
      </c>
      <c r="H13" s="486">
        <v>38022844.087821752</v>
      </c>
      <c r="I13" s="486">
        <v>6387387.6408749986</v>
      </c>
      <c r="J13" s="486">
        <v>7985234.8135434808</v>
      </c>
      <c r="K13" s="487">
        <v>14372622.454418475</v>
      </c>
    </row>
    <row r="14" spans="1:11">
      <c r="A14" s="294">
        <v>6</v>
      </c>
      <c r="B14" s="295" t="s">
        <v>436</v>
      </c>
      <c r="C14" s="485">
        <v>0</v>
      </c>
      <c r="D14" s="486">
        <v>0</v>
      </c>
      <c r="E14" s="486">
        <v>0</v>
      </c>
      <c r="F14" s="486">
        <v>0</v>
      </c>
      <c r="G14" s="486">
        <v>0</v>
      </c>
      <c r="H14" s="486">
        <v>0</v>
      </c>
      <c r="I14" s="486">
        <v>0</v>
      </c>
      <c r="J14" s="486">
        <v>0</v>
      </c>
      <c r="K14" s="487">
        <v>0</v>
      </c>
    </row>
    <row r="15" spans="1:11">
      <c r="A15" s="294">
        <v>7</v>
      </c>
      <c r="B15" s="295" t="s">
        <v>437</v>
      </c>
      <c r="C15" s="485">
        <v>18823546.379673917</v>
      </c>
      <c r="D15" s="486">
        <v>9824327.2816815227</v>
      </c>
      <c r="E15" s="486">
        <v>28647873.661355425</v>
      </c>
      <c r="F15" s="486">
        <v>4716792.900326089</v>
      </c>
      <c r="G15" s="486">
        <v>3646587.6932565207</v>
      </c>
      <c r="H15" s="486">
        <v>8363380.5935826106</v>
      </c>
      <c r="I15" s="486">
        <v>4716792.900326089</v>
      </c>
      <c r="J15" s="486">
        <v>3646587.6932565207</v>
      </c>
      <c r="K15" s="487">
        <v>8363380.5935826106</v>
      </c>
    </row>
    <row r="16" spans="1:11">
      <c r="A16" s="294">
        <v>8</v>
      </c>
      <c r="B16" s="296" t="s">
        <v>396</v>
      </c>
      <c r="C16" s="485">
        <v>684526173.2222172</v>
      </c>
      <c r="D16" s="486">
        <v>901011163.74197638</v>
      </c>
      <c r="E16" s="486">
        <v>1585537336.9641943</v>
      </c>
      <c r="F16" s="486">
        <v>213613502.45872325</v>
      </c>
      <c r="G16" s="486">
        <v>154993781.98863384</v>
      </c>
      <c r="H16" s="486">
        <v>368607284.44735706</v>
      </c>
      <c r="I16" s="486">
        <v>166184217.67364237</v>
      </c>
      <c r="J16" s="486">
        <v>103919939.42633782</v>
      </c>
      <c r="K16" s="487">
        <v>270104157.09998035</v>
      </c>
    </row>
    <row r="17" spans="1:11">
      <c r="A17" s="288" t="s">
        <v>393</v>
      </c>
      <c r="B17" s="289"/>
      <c r="C17" s="488"/>
      <c r="D17" s="488"/>
      <c r="E17" s="488"/>
      <c r="F17" s="489"/>
      <c r="G17" s="489"/>
      <c r="H17" s="489"/>
      <c r="I17" s="489"/>
      <c r="J17" s="489"/>
      <c r="K17" s="290"/>
    </row>
    <row r="18" spans="1:11">
      <c r="A18" s="294">
        <v>9</v>
      </c>
      <c r="B18" s="295" t="s">
        <v>399</v>
      </c>
      <c r="C18" s="485">
        <v>0</v>
      </c>
      <c r="D18" s="486">
        <v>0</v>
      </c>
      <c r="E18" s="486">
        <v>0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7">
        <v>0</v>
      </c>
    </row>
    <row r="19" spans="1:11">
      <c r="A19" s="294">
        <v>10</v>
      </c>
      <c r="B19" s="295" t="s">
        <v>438</v>
      </c>
      <c r="C19" s="485">
        <v>666223346.21500003</v>
      </c>
      <c r="D19" s="486">
        <v>572145851.74252725</v>
      </c>
      <c r="E19" s="486">
        <v>1238369197.9575276</v>
      </c>
      <c r="F19" s="486">
        <v>15569778.996793481</v>
      </c>
      <c r="G19" s="486">
        <v>7098192.7922282619</v>
      </c>
      <c r="H19" s="486">
        <v>22667971.789021745</v>
      </c>
      <c r="I19" s="486">
        <v>17383681.656467382</v>
      </c>
      <c r="J19" s="486">
        <v>62283579.487581491</v>
      </c>
      <c r="K19" s="487">
        <v>79667261.144048899</v>
      </c>
    </row>
    <row r="20" spans="1:11">
      <c r="A20" s="294">
        <v>11</v>
      </c>
      <c r="B20" s="295" t="s">
        <v>398</v>
      </c>
      <c r="C20" s="485">
        <v>28916448.772500001</v>
      </c>
      <c r="D20" s="486">
        <v>207484491.65842727</v>
      </c>
      <c r="E20" s="486">
        <v>236400940.43092716</v>
      </c>
      <c r="F20" s="486">
        <v>1117605.8584782612</v>
      </c>
      <c r="G20" s="486">
        <v>11506.772853260871</v>
      </c>
      <c r="H20" s="486">
        <v>1129112.6313315218</v>
      </c>
      <c r="I20" s="486">
        <v>1117605.8584782612</v>
      </c>
      <c r="J20" s="486">
        <v>11506.772853260871</v>
      </c>
      <c r="K20" s="487">
        <v>1129112.6313315218</v>
      </c>
    </row>
    <row r="21" spans="1:11" ht="13.5" thickBot="1">
      <c r="A21" s="297">
        <v>12</v>
      </c>
      <c r="B21" s="298" t="s">
        <v>397</v>
      </c>
      <c r="C21" s="490">
        <v>695139794.98749995</v>
      </c>
      <c r="D21" s="491">
        <v>779630343.40095437</v>
      </c>
      <c r="E21" s="490">
        <v>1474770138.3884544</v>
      </c>
      <c r="F21" s="491">
        <v>16687384.855271738</v>
      </c>
      <c r="G21" s="491">
        <v>7109699.5650815228</v>
      </c>
      <c r="H21" s="491">
        <v>23797084.420353256</v>
      </c>
      <c r="I21" s="491">
        <v>18501287.514945652</v>
      </c>
      <c r="J21" s="491">
        <v>62295086.260434754</v>
      </c>
      <c r="K21" s="492">
        <v>80796373.775380462</v>
      </c>
    </row>
    <row r="22" spans="1:11" ht="38.25" customHeight="1" thickBot="1">
      <c r="A22" s="299"/>
      <c r="B22" s="300"/>
      <c r="C22" s="300"/>
      <c r="D22" s="300"/>
      <c r="E22" s="300"/>
      <c r="F22" s="578" t="s">
        <v>440</v>
      </c>
      <c r="G22" s="576"/>
      <c r="H22" s="576"/>
      <c r="I22" s="578" t="s">
        <v>404</v>
      </c>
      <c r="J22" s="576"/>
      <c r="K22" s="577"/>
    </row>
    <row r="23" spans="1:11">
      <c r="A23" s="301">
        <v>13</v>
      </c>
      <c r="B23" s="302" t="s">
        <v>389</v>
      </c>
      <c r="C23" s="303"/>
      <c r="D23" s="303"/>
      <c r="E23" s="303"/>
      <c r="F23" s="520">
        <f>F8</f>
        <v>167658396.46902177</v>
      </c>
      <c r="G23" s="520">
        <f t="shared" ref="G23:H23" si="0">G8</f>
        <v>260962775.61529264</v>
      </c>
      <c r="H23" s="520">
        <f t="shared" si="0"/>
        <v>428621172.08431435</v>
      </c>
      <c r="I23" s="520">
        <f>I8</f>
        <v>165844493.80934793</v>
      </c>
      <c r="J23" s="520">
        <f t="shared" ref="J23:K23" si="1">J8</f>
        <v>212436606.57872719</v>
      </c>
      <c r="K23" s="521">
        <f t="shared" si="1"/>
        <v>378281100.38807493</v>
      </c>
    </row>
    <row r="24" spans="1:11" ht="13.5" thickBot="1">
      <c r="A24" s="304">
        <v>14</v>
      </c>
      <c r="B24" s="305" t="s">
        <v>401</v>
      </c>
      <c r="C24" s="306"/>
      <c r="D24" s="307"/>
      <c r="E24" s="308"/>
      <c r="F24" s="520">
        <f>MAX(F16-F21,F16*0.25)</f>
        <v>196926117.60345152</v>
      </c>
      <c r="G24" s="520">
        <f t="shared" ref="G24:K24" si="2">MAX(G16-G21,G16*0.25)</f>
        <v>147884082.4235523</v>
      </c>
      <c r="H24" s="520">
        <f t="shared" si="2"/>
        <v>344810200.02700382</v>
      </c>
      <c r="I24" s="520">
        <f t="shared" si="2"/>
        <v>147682930.15869671</v>
      </c>
      <c r="J24" s="520">
        <f t="shared" si="2"/>
        <v>41624853.165903069</v>
      </c>
      <c r="K24" s="521">
        <f t="shared" si="2"/>
        <v>189307783.32459989</v>
      </c>
    </row>
    <row r="25" spans="1:11" ht="13.5" thickBot="1">
      <c r="A25" s="309">
        <v>15</v>
      </c>
      <c r="B25" s="310" t="s">
        <v>402</v>
      </c>
      <c r="C25" s="311"/>
      <c r="D25" s="311"/>
      <c r="E25" s="311"/>
      <c r="F25" s="493">
        <f>F23/F24</f>
        <v>0.85137714849299007</v>
      </c>
      <c r="G25" s="493">
        <f t="shared" ref="G25:H25" si="3">G23/G24</f>
        <v>1.7646441140830393</v>
      </c>
      <c r="H25" s="493">
        <f t="shared" si="3"/>
        <v>1.243064074237789</v>
      </c>
      <c r="I25" s="493">
        <f>I23/I24</f>
        <v>1.1229767288009198</v>
      </c>
      <c r="J25" s="493">
        <f t="shared" ref="J25:K25" si="4">J23/J24</f>
        <v>5.1036001432131002</v>
      </c>
      <c r="K25" s="494">
        <f t="shared" si="4"/>
        <v>1.9982332144233534</v>
      </c>
    </row>
    <row r="27" spans="1:11" ht="25.5">
      <c r="B27" s="284" t="s">
        <v>439</v>
      </c>
    </row>
    <row r="45" ht="13.5" customHeight="1"/>
    <row r="78" spans="3:11">
      <c r="C78" s="519"/>
      <c r="D78" s="519"/>
      <c r="E78" s="519"/>
      <c r="F78" s="519"/>
      <c r="G78" s="519"/>
      <c r="H78" s="519"/>
      <c r="I78" s="519"/>
      <c r="J78" s="519"/>
      <c r="K78" s="519"/>
    </row>
    <row r="79" spans="3:11">
      <c r="C79" s="519"/>
      <c r="D79" s="519"/>
      <c r="E79" s="519"/>
      <c r="F79" s="519"/>
      <c r="G79" s="519"/>
      <c r="H79" s="519"/>
      <c r="I79" s="519"/>
      <c r="J79" s="519"/>
      <c r="K79" s="519"/>
    </row>
    <row r="80" spans="3:11">
      <c r="C80" s="519"/>
      <c r="D80" s="519"/>
      <c r="E80" s="519"/>
      <c r="F80" s="519"/>
      <c r="G80" s="519"/>
      <c r="H80" s="519"/>
      <c r="I80" s="519"/>
      <c r="J80" s="519"/>
      <c r="K80" s="519"/>
    </row>
    <row r="81" spans="3:11">
      <c r="C81" s="519"/>
      <c r="D81" s="519"/>
      <c r="E81" s="519"/>
      <c r="F81" s="519"/>
      <c r="G81" s="519"/>
      <c r="H81" s="519"/>
      <c r="I81" s="519"/>
      <c r="J81" s="519"/>
      <c r="K81" s="519"/>
    </row>
    <row r="82" spans="3:11">
      <c r="C82" s="519"/>
      <c r="D82" s="519"/>
      <c r="E82" s="519"/>
      <c r="F82" s="519"/>
      <c r="G82" s="519"/>
      <c r="H82" s="519"/>
      <c r="I82" s="519"/>
      <c r="J82" s="519"/>
      <c r="K82" s="519"/>
    </row>
    <row r="83" spans="3:11">
      <c r="C83" s="519"/>
      <c r="D83" s="519"/>
      <c r="E83" s="519"/>
      <c r="F83" s="519"/>
      <c r="G83" s="519"/>
      <c r="H83" s="519"/>
      <c r="I83" s="519"/>
      <c r="J83" s="519"/>
      <c r="K83" s="519"/>
    </row>
    <row r="84" spans="3:11">
      <c r="C84" s="519"/>
      <c r="D84" s="519"/>
      <c r="E84" s="519"/>
      <c r="F84" s="519"/>
      <c r="G84" s="519"/>
      <c r="H84" s="519"/>
      <c r="I84" s="519"/>
      <c r="J84" s="519"/>
      <c r="K84" s="519"/>
    </row>
    <row r="85" spans="3:11">
      <c r="C85" s="519"/>
      <c r="D85" s="519"/>
      <c r="E85" s="519"/>
      <c r="F85" s="519"/>
      <c r="G85" s="519"/>
      <c r="H85" s="519"/>
      <c r="I85" s="519"/>
      <c r="J85" s="519"/>
      <c r="K85" s="519"/>
    </row>
    <row r="86" spans="3:11">
      <c r="C86" s="519"/>
      <c r="D86" s="519"/>
      <c r="E86" s="519"/>
      <c r="F86" s="519"/>
      <c r="G86" s="519"/>
      <c r="H86" s="519"/>
      <c r="I86" s="519"/>
      <c r="J86" s="519"/>
      <c r="K86" s="519"/>
    </row>
    <row r="87" spans="3:11">
      <c r="C87" s="519"/>
      <c r="D87" s="519"/>
      <c r="E87" s="519"/>
      <c r="F87" s="519"/>
      <c r="G87" s="519"/>
      <c r="H87" s="519"/>
      <c r="I87" s="519"/>
      <c r="J87" s="519"/>
      <c r="K87" s="519"/>
    </row>
    <row r="88" spans="3:11">
      <c r="C88" s="519"/>
      <c r="D88" s="519"/>
      <c r="E88" s="519"/>
      <c r="F88" s="519"/>
      <c r="G88" s="519"/>
      <c r="H88" s="519"/>
      <c r="I88" s="519"/>
      <c r="J88" s="519"/>
      <c r="K88" s="519"/>
    </row>
    <row r="89" spans="3:11">
      <c r="C89" s="519"/>
      <c r="D89" s="519"/>
      <c r="E89" s="519"/>
      <c r="F89" s="519"/>
      <c r="G89" s="519"/>
      <c r="H89" s="519"/>
      <c r="I89" s="519"/>
      <c r="J89" s="519"/>
      <c r="K89" s="519"/>
    </row>
    <row r="90" spans="3:11">
      <c r="C90" s="519"/>
      <c r="D90" s="519"/>
      <c r="E90" s="519"/>
      <c r="F90" s="519"/>
      <c r="G90" s="519"/>
      <c r="H90" s="519"/>
      <c r="I90" s="519"/>
      <c r="J90" s="519"/>
      <c r="K90" s="519"/>
    </row>
    <row r="91" spans="3:11">
      <c r="C91" s="519"/>
      <c r="D91" s="519"/>
      <c r="E91" s="519"/>
      <c r="F91" s="519"/>
      <c r="G91" s="519"/>
      <c r="H91" s="519"/>
      <c r="I91" s="519"/>
      <c r="J91" s="519"/>
      <c r="K91" s="519"/>
    </row>
    <row r="92" spans="3:11">
      <c r="C92" s="519"/>
      <c r="D92" s="519"/>
      <c r="E92" s="519"/>
      <c r="F92" s="519"/>
      <c r="G92" s="519"/>
      <c r="H92" s="519"/>
      <c r="I92" s="519"/>
      <c r="J92" s="519"/>
      <c r="K92" s="519"/>
    </row>
    <row r="93" spans="3:11">
      <c r="C93" s="519"/>
      <c r="D93" s="519"/>
      <c r="E93" s="519"/>
      <c r="F93" s="519"/>
      <c r="G93" s="519"/>
      <c r="H93" s="519"/>
      <c r="I93" s="519"/>
      <c r="J93" s="519"/>
      <c r="K93" s="519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90" zoomScaleNormal="9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K8" sqref="K8:K12"/>
    </sheetView>
  </sheetViews>
  <sheetFormatPr defaultColWidth="9.140625" defaultRowHeight="12.75"/>
  <cols>
    <col min="1" max="1" width="10.5703125" style="4" bestFit="1" customWidth="1"/>
    <col min="2" max="2" width="34.140625" style="4" bestFit="1" customWidth="1"/>
    <col min="3" max="3" width="15.7109375" style="4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7"/>
  </cols>
  <sheetData>
    <row r="1" spans="1:14">
      <c r="A1" s="4" t="s">
        <v>35</v>
      </c>
      <c r="B1" s="4" t="str">
        <f>'Info '!C2</f>
        <v>JSC "VTB Bank (Georgia)"</v>
      </c>
    </row>
    <row r="2" spans="1:14" ht="14.25" customHeight="1">
      <c r="A2" s="4" t="s">
        <v>36</v>
      </c>
      <c r="B2" s="499">
        <v>43830</v>
      </c>
    </row>
    <row r="3" spans="1:14" ht="14.25" customHeight="1"/>
    <row r="4" spans="1:14" ht="13.5" thickBot="1">
      <c r="A4" s="4" t="s">
        <v>275</v>
      </c>
      <c r="B4" s="229" t="s">
        <v>33</v>
      </c>
    </row>
    <row r="5" spans="1:14" s="176" customFormat="1">
      <c r="A5" s="172"/>
      <c r="B5" s="173"/>
      <c r="C5" s="174" t="s">
        <v>0</v>
      </c>
      <c r="D5" s="174" t="s">
        <v>1</v>
      </c>
      <c r="E5" s="174" t="s">
        <v>2</v>
      </c>
      <c r="F5" s="174" t="s">
        <v>3</v>
      </c>
      <c r="G5" s="174" t="s">
        <v>4</v>
      </c>
      <c r="H5" s="174" t="s">
        <v>10</v>
      </c>
      <c r="I5" s="174" t="s">
        <v>13</v>
      </c>
      <c r="J5" s="174" t="s">
        <v>14</v>
      </c>
      <c r="K5" s="174" t="s">
        <v>15</v>
      </c>
      <c r="L5" s="174" t="s">
        <v>16</v>
      </c>
      <c r="M5" s="174" t="s">
        <v>17</v>
      </c>
      <c r="N5" s="175" t="s">
        <v>18</v>
      </c>
    </row>
    <row r="6" spans="1:14" ht="25.5">
      <c r="A6" s="177"/>
      <c r="B6" s="178"/>
      <c r="C6" s="179" t="s">
        <v>274</v>
      </c>
      <c r="D6" s="180" t="s">
        <v>273</v>
      </c>
      <c r="E6" s="181" t="s">
        <v>272</v>
      </c>
      <c r="F6" s="182">
        <v>0</v>
      </c>
      <c r="G6" s="182">
        <v>0.2</v>
      </c>
      <c r="H6" s="182">
        <v>0.35</v>
      </c>
      <c r="I6" s="182">
        <v>0.5</v>
      </c>
      <c r="J6" s="182">
        <v>0.75</v>
      </c>
      <c r="K6" s="182">
        <v>1</v>
      </c>
      <c r="L6" s="182">
        <v>1.5</v>
      </c>
      <c r="M6" s="182">
        <v>2.5</v>
      </c>
      <c r="N6" s="228" t="s">
        <v>287</v>
      </c>
    </row>
    <row r="7" spans="1:14" ht="15.75">
      <c r="A7" s="183">
        <v>1</v>
      </c>
      <c r="B7" s="184" t="s">
        <v>271</v>
      </c>
      <c r="C7" s="506">
        <f>SUM(C8:C13)</f>
        <v>136608599.46669999</v>
      </c>
      <c r="D7" s="507"/>
      <c r="E7" s="508">
        <f t="shared" ref="E7:M7" si="0">SUM(E8:E13)</f>
        <v>4652339.5067720003</v>
      </c>
      <c r="F7" s="506">
        <f>SUM(F8:F13)</f>
        <v>0</v>
      </c>
      <c r="G7" s="506">
        <f t="shared" si="0"/>
        <v>0</v>
      </c>
      <c r="H7" s="506">
        <f t="shared" si="0"/>
        <v>0</v>
      </c>
      <c r="I7" s="506">
        <f t="shared" si="0"/>
        <v>0</v>
      </c>
      <c r="J7" s="506">
        <f t="shared" si="0"/>
        <v>0</v>
      </c>
      <c r="K7" s="506">
        <f t="shared" si="0"/>
        <v>4652339.5067720003</v>
      </c>
      <c r="L7" s="506">
        <f t="shared" si="0"/>
        <v>0</v>
      </c>
      <c r="M7" s="506">
        <f t="shared" si="0"/>
        <v>0</v>
      </c>
      <c r="N7" s="509">
        <f>SUM(N8:N13)</f>
        <v>4652339.5067720003</v>
      </c>
    </row>
    <row r="8" spans="1:14" ht="15">
      <c r="A8" s="183">
        <v>1.1000000000000001</v>
      </c>
      <c r="B8" s="185" t="s">
        <v>269</v>
      </c>
      <c r="C8" s="510">
        <v>104525417.30939999</v>
      </c>
      <c r="D8" s="511">
        <v>0.02</v>
      </c>
      <c r="E8" s="508">
        <f>C8*D8</f>
        <v>2090508.3461879999</v>
      </c>
      <c r="F8" s="510"/>
      <c r="G8" s="510"/>
      <c r="H8" s="510"/>
      <c r="I8" s="510"/>
      <c r="J8" s="510"/>
      <c r="K8" s="510">
        <v>2090508.3461879999</v>
      </c>
      <c r="L8" s="510"/>
      <c r="M8" s="510"/>
      <c r="N8" s="509">
        <f>SUMPRODUCT($F$6:$M$6,F8:M8)</f>
        <v>2090508.3461879999</v>
      </c>
    </row>
    <row r="9" spans="1:14" ht="15">
      <c r="A9" s="183">
        <v>1.2</v>
      </c>
      <c r="B9" s="185" t="s">
        <v>268</v>
      </c>
      <c r="C9" s="510">
        <v>116352</v>
      </c>
      <c r="D9" s="511">
        <v>0.05</v>
      </c>
      <c r="E9" s="508">
        <f>C9*D9</f>
        <v>5817.6</v>
      </c>
      <c r="F9" s="510"/>
      <c r="G9" s="510"/>
      <c r="H9" s="510"/>
      <c r="I9" s="510"/>
      <c r="J9" s="510"/>
      <c r="K9" s="510">
        <v>5817.6</v>
      </c>
      <c r="L9" s="510"/>
      <c r="M9" s="510"/>
      <c r="N9" s="509">
        <f t="shared" ref="N9:N12" si="1">SUMPRODUCT($F$6:$M$6,F9:M9)</f>
        <v>5817.6</v>
      </c>
    </row>
    <row r="10" spans="1:14" ht="15">
      <c r="A10" s="183">
        <v>1.3</v>
      </c>
      <c r="B10" s="185" t="s">
        <v>267</v>
      </c>
      <c r="C10" s="510">
        <v>31093049.507300001</v>
      </c>
      <c r="D10" s="511">
        <v>0.08</v>
      </c>
      <c r="E10" s="508">
        <f>C10*D10</f>
        <v>2487443.9605840002</v>
      </c>
      <c r="F10" s="510"/>
      <c r="G10" s="510"/>
      <c r="H10" s="510"/>
      <c r="I10" s="510"/>
      <c r="J10" s="510"/>
      <c r="K10" s="510">
        <v>2487443.9605840002</v>
      </c>
      <c r="L10" s="510"/>
      <c r="M10" s="510"/>
      <c r="N10" s="509">
        <f>SUMPRODUCT($F$6:$M$6,F10:M10)</f>
        <v>2487443.9605840002</v>
      </c>
    </row>
    <row r="11" spans="1:14" ht="15">
      <c r="A11" s="183">
        <v>1.4</v>
      </c>
      <c r="B11" s="185" t="s">
        <v>266</v>
      </c>
      <c r="C11" s="510">
        <v>623360</v>
      </c>
      <c r="D11" s="511">
        <v>0.11</v>
      </c>
      <c r="E11" s="508">
        <f>C11*D11</f>
        <v>68569.600000000006</v>
      </c>
      <c r="F11" s="510"/>
      <c r="G11" s="510"/>
      <c r="H11" s="510"/>
      <c r="I11" s="510"/>
      <c r="J11" s="510"/>
      <c r="K11" s="510">
        <v>68569.600000000006</v>
      </c>
      <c r="L11" s="510"/>
      <c r="M11" s="510"/>
      <c r="N11" s="509">
        <f t="shared" si="1"/>
        <v>68569.600000000006</v>
      </c>
    </row>
    <row r="12" spans="1:14" ht="15">
      <c r="A12" s="183">
        <v>1.5</v>
      </c>
      <c r="B12" s="185" t="s">
        <v>265</v>
      </c>
      <c r="C12" s="510">
        <v>0</v>
      </c>
      <c r="D12" s="511">
        <v>0.14000000000000001</v>
      </c>
      <c r="E12" s="508">
        <f>C12*D12</f>
        <v>0</v>
      </c>
      <c r="F12" s="510"/>
      <c r="G12" s="510"/>
      <c r="H12" s="510"/>
      <c r="I12" s="510"/>
      <c r="J12" s="510"/>
      <c r="K12" s="510">
        <v>0</v>
      </c>
      <c r="L12" s="510"/>
      <c r="M12" s="510"/>
      <c r="N12" s="509">
        <f t="shared" si="1"/>
        <v>0</v>
      </c>
    </row>
    <row r="13" spans="1:14" ht="15">
      <c r="A13" s="183">
        <v>1.6</v>
      </c>
      <c r="B13" s="186" t="s">
        <v>264</v>
      </c>
      <c r="C13" s="510">
        <v>250420.65</v>
      </c>
      <c r="D13" s="512"/>
      <c r="E13" s="510"/>
      <c r="F13" s="510"/>
      <c r="G13" s="510"/>
      <c r="H13" s="510"/>
      <c r="I13" s="510"/>
      <c r="J13" s="510"/>
      <c r="K13" s="510"/>
      <c r="L13" s="510"/>
      <c r="M13" s="510"/>
      <c r="N13" s="509">
        <f>SUMPRODUCT($F$6:$M$6,F13:M13)</f>
        <v>0</v>
      </c>
    </row>
    <row r="14" spans="1:14" ht="15.75">
      <c r="A14" s="183">
        <v>2</v>
      </c>
      <c r="B14" s="187" t="s">
        <v>270</v>
      </c>
      <c r="C14" s="506">
        <f>SUM(C15:C20)</f>
        <v>0</v>
      </c>
      <c r="D14" s="507"/>
      <c r="E14" s="508">
        <f t="shared" ref="E14:M14" si="2">SUM(E15:E20)</f>
        <v>0</v>
      </c>
      <c r="F14" s="510">
        <f t="shared" si="2"/>
        <v>0</v>
      </c>
      <c r="G14" s="510">
        <f t="shared" si="2"/>
        <v>0</v>
      </c>
      <c r="H14" s="510">
        <f t="shared" si="2"/>
        <v>0</v>
      </c>
      <c r="I14" s="510">
        <f t="shared" si="2"/>
        <v>0</v>
      </c>
      <c r="J14" s="510">
        <f t="shared" si="2"/>
        <v>0</v>
      </c>
      <c r="K14" s="510">
        <f t="shared" si="2"/>
        <v>0</v>
      </c>
      <c r="L14" s="510">
        <f t="shared" si="2"/>
        <v>0</v>
      </c>
      <c r="M14" s="510">
        <f t="shared" si="2"/>
        <v>0</v>
      </c>
      <c r="N14" s="509">
        <f>SUM(N15:N20)</f>
        <v>0</v>
      </c>
    </row>
    <row r="15" spans="1:14" ht="15">
      <c r="A15" s="183">
        <v>2.1</v>
      </c>
      <c r="B15" s="186" t="s">
        <v>269</v>
      </c>
      <c r="C15" s="510"/>
      <c r="D15" s="511">
        <v>5.0000000000000001E-3</v>
      </c>
      <c r="E15" s="508">
        <f>C15*D15</f>
        <v>0</v>
      </c>
      <c r="F15" s="510"/>
      <c r="G15" s="510"/>
      <c r="H15" s="510"/>
      <c r="I15" s="510"/>
      <c r="J15" s="510"/>
      <c r="K15" s="510"/>
      <c r="L15" s="510"/>
      <c r="M15" s="510"/>
      <c r="N15" s="509">
        <f>SUMPRODUCT($F$6:$M$6,F15:M15)</f>
        <v>0</v>
      </c>
    </row>
    <row r="16" spans="1:14" ht="15">
      <c r="A16" s="183">
        <v>2.2000000000000002</v>
      </c>
      <c r="B16" s="186" t="s">
        <v>268</v>
      </c>
      <c r="C16" s="510"/>
      <c r="D16" s="511">
        <v>0.01</v>
      </c>
      <c r="E16" s="508">
        <f>C16*D16</f>
        <v>0</v>
      </c>
      <c r="F16" s="510"/>
      <c r="G16" s="510"/>
      <c r="H16" s="510"/>
      <c r="I16" s="510"/>
      <c r="J16" s="510"/>
      <c r="K16" s="510"/>
      <c r="L16" s="510"/>
      <c r="M16" s="510"/>
      <c r="N16" s="509">
        <f t="shared" ref="N16:N20" si="3">SUMPRODUCT($F$6:$M$6,F16:M16)</f>
        <v>0</v>
      </c>
    </row>
    <row r="17" spans="1:14" ht="15">
      <c r="A17" s="183">
        <v>2.2999999999999998</v>
      </c>
      <c r="B17" s="186" t="s">
        <v>267</v>
      </c>
      <c r="C17" s="510"/>
      <c r="D17" s="511">
        <v>0.02</v>
      </c>
      <c r="E17" s="508">
        <f>C17*D17</f>
        <v>0</v>
      </c>
      <c r="F17" s="510"/>
      <c r="G17" s="510"/>
      <c r="H17" s="510"/>
      <c r="I17" s="510"/>
      <c r="J17" s="510"/>
      <c r="K17" s="510"/>
      <c r="L17" s="510"/>
      <c r="M17" s="510"/>
      <c r="N17" s="509">
        <f t="shared" si="3"/>
        <v>0</v>
      </c>
    </row>
    <row r="18" spans="1:14" ht="15">
      <c r="A18" s="183">
        <v>2.4</v>
      </c>
      <c r="B18" s="186" t="s">
        <v>266</v>
      </c>
      <c r="C18" s="510"/>
      <c r="D18" s="511">
        <v>0.03</v>
      </c>
      <c r="E18" s="508">
        <f>C18*D18</f>
        <v>0</v>
      </c>
      <c r="F18" s="510"/>
      <c r="G18" s="510"/>
      <c r="H18" s="510"/>
      <c r="I18" s="510"/>
      <c r="J18" s="510"/>
      <c r="K18" s="510"/>
      <c r="L18" s="510"/>
      <c r="M18" s="510"/>
      <c r="N18" s="509">
        <f t="shared" si="3"/>
        <v>0</v>
      </c>
    </row>
    <row r="19" spans="1:14" ht="15">
      <c r="A19" s="183">
        <v>2.5</v>
      </c>
      <c r="B19" s="186" t="s">
        <v>265</v>
      </c>
      <c r="C19" s="510"/>
      <c r="D19" s="511">
        <v>0.04</v>
      </c>
      <c r="E19" s="508">
        <f>C19*D19</f>
        <v>0</v>
      </c>
      <c r="F19" s="510"/>
      <c r="G19" s="510"/>
      <c r="H19" s="510"/>
      <c r="I19" s="510"/>
      <c r="J19" s="510"/>
      <c r="K19" s="510"/>
      <c r="L19" s="510"/>
      <c r="M19" s="510"/>
      <c r="N19" s="509">
        <f t="shared" si="3"/>
        <v>0</v>
      </c>
    </row>
    <row r="20" spans="1:14" ht="15">
      <c r="A20" s="183">
        <v>2.6</v>
      </c>
      <c r="B20" s="186" t="s">
        <v>264</v>
      </c>
      <c r="C20" s="510"/>
      <c r="D20" s="512"/>
      <c r="E20" s="513"/>
      <c r="F20" s="510"/>
      <c r="G20" s="510"/>
      <c r="H20" s="510"/>
      <c r="I20" s="510"/>
      <c r="J20" s="510"/>
      <c r="K20" s="510"/>
      <c r="L20" s="510"/>
      <c r="M20" s="510"/>
      <c r="N20" s="509">
        <f t="shared" si="3"/>
        <v>0</v>
      </c>
    </row>
    <row r="21" spans="1:14" ht="16.5" thickBot="1">
      <c r="A21" s="188"/>
      <c r="B21" s="189" t="s">
        <v>114</v>
      </c>
      <c r="C21" s="514">
        <f>C14+C7</f>
        <v>136608599.46669999</v>
      </c>
      <c r="D21" s="515"/>
      <c r="E21" s="516">
        <f>E14+E7</f>
        <v>4652339.5067720003</v>
      </c>
      <c r="F21" s="517">
        <f>F7+F14</f>
        <v>0</v>
      </c>
      <c r="G21" s="517">
        <f t="shared" ref="G21:L21" si="4">G7+G14</f>
        <v>0</v>
      </c>
      <c r="H21" s="517">
        <f t="shared" si="4"/>
        <v>0</v>
      </c>
      <c r="I21" s="517">
        <f t="shared" si="4"/>
        <v>0</v>
      </c>
      <c r="J21" s="517">
        <f t="shared" si="4"/>
        <v>0</v>
      </c>
      <c r="K21" s="517">
        <f t="shared" si="4"/>
        <v>4652339.5067720003</v>
      </c>
      <c r="L21" s="517">
        <f t="shared" si="4"/>
        <v>0</v>
      </c>
      <c r="M21" s="517">
        <f>M7+M14</f>
        <v>0</v>
      </c>
      <c r="N21" s="518">
        <f>N14+N7</f>
        <v>4652339.5067720003</v>
      </c>
    </row>
    <row r="22" spans="1:14">
      <c r="E22" s="190"/>
      <c r="F22" s="190"/>
      <c r="G22" s="190"/>
      <c r="H22" s="190"/>
      <c r="I22" s="190"/>
      <c r="J22" s="190"/>
      <c r="K22" s="190"/>
      <c r="L22" s="190"/>
      <c r="M22" s="190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54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zoomScale="90" zoomScaleNormal="90" workbookViewId="0">
      <selection activeCell="C29" sqref="C29"/>
    </sheetView>
  </sheetViews>
  <sheetFormatPr defaultRowHeight="15"/>
  <cols>
    <col min="1" max="1" width="11.42578125" customWidth="1"/>
    <col min="2" max="2" width="76.85546875" style="357" customWidth="1"/>
    <col min="3" max="3" width="22.85546875" customWidth="1"/>
  </cols>
  <sheetData>
    <row r="1" spans="1:3">
      <c r="A1" s="2" t="s">
        <v>35</v>
      </c>
      <c r="B1" t="str">
        <f>'Info '!C2</f>
        <v>JSC "VTB Bank (Georgia)"</v>
      </c>
    </row>
    <row r="2" spans="1:3">
      <c r="A2" s="2" t="s">
        <v>36</v>
      </c>
      <c r="B2" s="498">
        <v>43830</v>
      </c>
    </row>
    <row r="3" spans="1:3">
      <c r="A3" s="4"/>
      <c r="B3"/>
    </row>
    <row r="4" spans="1:3">
      <c r="A4" s="4" t="s">
        <v>444</v>
      </c>
      <c r="B4" t="s">
        <v>445</v>
      </c>
    </row>
    <row r="5" spans="1:3">
      <c r="A5" s="358" t="s">
        <v>446</v>
      </c>
      <c r="B5" s="359"/>
      <c r="C5" s="360"/>
    </row>
    <row r="6" spans="1:3" ht="24">
      <c r="A6" s="361">
        <v>1</v>
      </c>
      <c r="B6" s="362" t="s">
        <v>447</v>
      </c>
      <c r="C6" s="522">
        <v>1671029231.2639904</v>
      </c>
    </row>
    <row r="7" spans="1:3">
      <c r="A7" s="361">
        <v>2</v>
      </c>
      <c r="B7" s="362" t="s">
        <v>448</v>
      </c>
      <c r="C7" s="522">
        <v>-19948107.079999998</v>
      </c>
    </row>
    <row r="8" spans="1:3" ht="24">
      <c r="A8" s="363">
        <v>3</v>
      </c>
      <c r="B8" s="364" t="s">
        <v>449</v>
      </c>
      <c r="C8" s="523">
        <f>C6+C7</f>
        <v>1651081124.1839905</v>
      </c>
    </row>
    <row r="9" spans="1:3">
      <c r="A9" s="358" t="s">
        <v>450</v>
      </c>
      <c r="B9" s="359"/>
      <c r="C9" s="524"/>
    </row>
    <row r="10" spans="1:3" ht="24">
      <c r="A10" s="366">
        <v>4</v>
      </c>
      <c r="B10" s="367" t="s">
        <v>451</v>
      </c>
      <c r="C10" s="522"/>
    </row>
    <row r="11" spans="1:3">
      <c r="A11" s="366">
        <v>5</v>
      </c>
      <c r="B11" s="368" t="s">
        <v>452</v>
      </c>
      <c r="C11" s="522"/>
    </row>
    <row r="12" spans="1:3">
      <c r="A12" s="366" t="s">
        <v>453</v>
      </c>
      <c r="B12" s="368" t="s">
        <v>454</v>
      </c>
      <c r="C12" s="523">
        <v>6151919.7942639999</v>
      </c>
    </row>
    <row r="13" spans="1:3" ht="24">
      <c r="A13" s="369">
        <v>6</v>
      </c>
      <c r="B13" s="367" t="s">
        <v>455</v>
      </c>
      <c r="C13" s="522"/>
    </row>
    <row r="14" spans="1:3">
      <c r="A14" s="369">
        <v>7</v>
      </c>
      <c r="B14" s="370" t="s">
        <v>456</v>
      </c>
      <c r="C14" s="522"/>
    </row>
    <row r="15" spans="1:3">
      <c r="A15" s="371">
        <v>8</v>
      </c>
      <c r="B15" s="372" t="s">
        <v>457</v>
      </c>
      <c r="C15" s="522"/>
    </row>
    <row r="16" spans="1:3">
      <c r="A16" s="369">
        <v>9</v>
      </c>
      <c r="B16" s="370" t="s">
        <v>458</v>
      </c>
      <c r="C16" s="522"/>
    </row>
    <row r="17" spans="1:3">
      <c r="A17" s="369">
        <v>10</v>
      </c>
      <c r="B17" s="370" t="s">
        <v>459</v>
      </c>
      <c r="C17" s="522"/>
    </row>
    <row r="18" spans="1:3">
      <c r="A18" s="373">
        <v>11</v>
      </c>
      <c r="B18" s="374" t="s">
        <v>460</v>
      </c>
      <c r="C18" s="523">
        <f>SUM(C10:C17)</f>
        <v>6151919.7942639999</v>
      </c>
    </row>
    <row r="19" spans="1:3">
      <c r="A19" s="375" t="s">
        <v>461</v>
      </c>
      <c r="B19" s="376"/>
      <c r="C19" s="525"/>
    </row>
    <row r="20" spans="1:3" ht="24">
      <c r="A20" s="377">
        <v>12</v>
      </c>
      <c r="B20" s="367" t="s">
        <v>462</v>
      </c>
      <c r="C20" s="522"/>
    </row>
    <row r="21" spans="1:3">
      <c r="A21" s="377">
        <v>13</v>
      </c>
      <c r="B21" s="367" t="s">
        <v>463</v>
      </c>
      <c r="C21" s="522"/>
    </row>
    <row r="22" spans="1:3">
      <c r="A22" s="377">
        <v>14</v>
      </c>
      <c r="B22" s="367" t="s">
        <v>464</v>
      </c>
      <c r="C22" s="522"/>
    </row>
    <row r="23" spans="1:3" ht="24">
      <c r="A23" s="377" t="s">
        <v>465</v>
      </c>
      <c r="B23" s="367" t="s">
        <v>466</v>
      </c>
      <c r="C23" s="522"/>
    </row>
    <row r="24" spans="1:3">
      <c r="A24" s="377">
        <v>15</v>
      </c>
      <c r="B24" s="367" t="s">
        <v>467</v>
      </c>
      <c r="C24" s="522"/>
    </row>
    <row r="25" spans="1:3">
      <c r="A25" s="377" t="s">
        <v>468</v>
      </c>
      <c r="B25" s="367" t="s">
        <v>469</v>
      </c>
      <c r="C25" s="522"/>
    </row>
    <row r="26" spans="1:3">
      <c r="A26" s="378">
        <v>16</v>
      </c>
      <c r="B26" s="379" t="s">
        <v>470</v>
      </c>
      <c r="C26" s="523">
        <f>SUM(C20:C25)</f>
        <v>0</v>
      </c>
    </row>
    <row r="27" spans="1:3">
      <c r="A27" s="358" t="s">
        <v>471</v>
      </c>
      <c r="B27" s="359"/>
      <c r="C27" s="524"/>
    </row>
    <row r="28" spans="1:3">
      <c r="A28" s="380">
        <v>17</v>
      </c>
      <c r="B28" s="368" t="s">
        <v>472</v>
      </c>
      <c r="C28" s="522">
        <v>173006127.84235001</v>
      </c>
    </row>
    <row r="29" spans="1:3">
      <c r="A29" s="380">
        <v>18</v>
      </c>
      <c r="B29" s="368" t="s">
        <v>473</v>
      </c>
      <c r="C29" s="522">
        <v>-77110901.098175004</v>
      </c>
    </row>
    <row r="30" spans="1:3">
      <c r="A30" s="378">
        <v>19</v>
      </c>
      <c r="B30" s="379" t="s">
        <v>474</v>
      </c>
      <c r="C30" s="523">
        <f>C28+C29</f>
        <v>95895226.744175002</v>
      </c>
    </row>
    <row r="31" spans="1:3">
      <c r="A31" s="358" t="s">
        <v>475</v>
      </c>
      <c r="B31" s="359"/>
      <c r="C31" s="524"/>
    </row>
    <row r="32" spans="1:3" ht="24">
      <c r="A32" s="380" t="s">
        <v>476</v>
      </c>
      <c r="B32" s="367" t="s">
        <v>477</v>
      </c>
      <c r="C32" s="526"/>
    </row>
    <row r="33" spans="1:3">
      <c r="A33" s="380" t="s">
        <v>478</v>
      </c>
      <c r="B33" s="368" t="s">
        <v>479</v>
      </c>
      <c r="C33" s="526"/>
    </row>
    <row r="34" spans="1:3">
      <c r="A34" s="358" t="s">
        <v>480</v>
      </c>
      <c r="B34" s="359"/>
      <c r="C34" s="524"/>
    </row>
    <row r="35" spans="1:3">
      <c r="A35" s="382">
        <v>20</v>
      </c>
      <c r="B35" s="383" t="s">
        <v>481</v>
      </c>
      <c r="C35" s="523">
        <v>214838080.92000002</v>
      </c>
    </row>
    <row r="36" spans="1:3">
      <c r="A36" s="378">
        <v>21</v>
      </c>
      <c r="B36" s="379" t="s">
        <v>482</v>
      </c>
      <c r="C36" s="523">
        <v>1751628690.4349375</v>
      </c>
    </row>
    <row r="37" spans="1:3">
      <c r="A37" s="358" t="s">
        <v>483</v>
      </c>
      <c r="B37" s="359"/>
      <c r="C37" s="524"/>
    </row>
    <row r="38" spans="1:3">
      <c r="A38" s="378">
        <v>22</v>
      </c>
      <c r="B38" s="379" t="s">
        <v>483</v>
      </c>
      <c r="C38" s="527">
        <f>IFERROR(C35/C36,0)</f>
        <v>0.12265046929932093</v>
      </c>
    </row>
    <row r="39" spans="1:3">
      <c r="A39" s="358" t="s">
        <v>484</v>
      </c>
      <c r="B39" s="359"/>
      <c r="C39" s="365"/>
    </row>
    <row r="40" spans="1:3">
      <c r="A40" s="384" t="s">
        <v>485</v>
      </c>
      <c r="B40" s="367" t="s">
        <v>486</v>
      </c>
      <c r="C40" s="381"/>
    </row>
    <row r="41" spans="1:3" ht="24">
      <c r="A41" s="385" t="s">
        <v>487</v>
      </c>
      <c r="B41" s="362" t="s">
        <v>488</v>
      </c>
      <c r="C41" s="381"/>
    </row>
  </sheetData>
  <pageMargins left="0.7" right="0.7" top="0.75" bottom="0.75" header="0.3" footer="0.3"/>
  <pageSetup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80" zoomScaleNormal="80" workbookViewId="0">
      <pane xSplit="1" ySplit="5" topLeftCell="B6" activePane="bottomRight" state="frozen"/>
      <selection activeCell="B22" sqref="B22"/>
      <selection pane="topRight" activeCell="B22" sqref="B22"/>
      <selection pane="bottomLeft" activeCell="B22" sqref="B22"/>
      <selection pane="bottomRight" activeCell="C8" sqref="C8:G38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7.85546875" style="3" customWidth="1"/>
    <col min="4" max="7" width="17.8554687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JSC "VTB Bank (Georgia)"</v>
      </c>
    </row>
    <row r="2" spans="1:8">
      <c r="A2" s="2" t="s">
        <v>36</v>
      </c>
      <c r="B2" s="497">
        <v>43830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83" t="s">
        <v>6</v>
      </c>
      <c r="E5" s="83" t="s">
        <v>7</v>
      </c>
      <c r="F5" s="83" t="s">
        <v>8</v>
      </c>
      <c r="G5" s="14" t="s">
        <v>9</v>
      </c>
    </row>
    <row r="6" spans="1:8">
      <c r="B6" s="206" t="s">
        <v>147</v>
      </c>
      <c r="C6" s="293"/>
      <c r="D6" s="293"/>
      <c r="E6" s="293"/>
      <c r="F6" s="293"/>
      <c r="G6" s="320"/>
    </row>
    <row r="7" spans="1:8">
      <c r="A7" s="15"/>
      <c r="B7" s="207" t="s">
        <v>141</v>
      </c>
      <c r="C7" s="293"/>
      <c r="D7" s="293"/>
      <c r="E7" s="293"/>
      <c r="F7" s="293"/>
      <c r="G7" s="320"/>
    </row>
    <row r="8" spans="1:8" ht="15">
      <c r="A8" s="351">
        <v>1</v>
      </c>
      <c r="B8" s="16" t="s">
        <v>146</v>
      </c>
      <c r="C8" s="409">
        <v>200911180.92000002</v>
      </c>
      <c r="D8" s="410">
        <v>198098025</v>
      </c>
      <c r="E8" s="410">
        <v>190672877</v>
      </c>
      <c r="F8" s="410">
        <v>191195007</v>
      </c>
      <c r="G8" s="411">
        <v>189346177.90000001</v>
      </c>
    </row>
    <row r="9" spans="1:8" ht="15">
      <c r="A9" s="351">
        <v>2</v>
      </c>
      <c r="B9" s="16" t="s">
        <v>145</v>
      </c>
      <c r="C9" s="409">
        <v>214838080.92000002</v>
      </c>
      <c r="D9" s="410">
        <v>211865325</v>
      </c>
      <c r="E9" s="410">
        <v>204317477</v>
      </c>
      <c r="F9" s="410">
        <v>203686407</v>
      </c>
      <c r="G9" s="411">
        <v>200922577.90000001</v>
      </c>
    </row>
    <row r="10" spans="1:8" ht="15">
      <c r="A10" s="351">
        <v>3</v>
      </c>
      <c r="B10" s="16" t="s">
        <v>144</v>
      </c>
      <c r="C10" s="409">
        <v>295123566.28228015</v>
      </c>
      <c r="D10" s="410">
        <v>291536873.20411837</v>
      </c>
      <c r="E10" s="410">
        <v>283227204.07920831</v>
      </c>
      <c r="F10" s="410">
        <v>276552071.08819979</v>
      </c>
      <c r="G10" s="411">
        <v>269689213.36938137</v>
      </c>
    </row>
    <row r="11" spans="1:8" ht="15">
      <c r="A11" s="352"/>
      <c r="B11" s="206" t="s">
        <v>143</v>
      </c>
      <c r="C11" s="293"/>
      <c r="D11" s="293"/>
      <c r="E11" s="293"/>
      <c r="F11" s="293"/>
      <c r="G11" s="320"/>
    </row>
    <row r="12" spans="1:8" ht="15" customHeight="1">
      <c r="A12" s="351">
        <v>4</v>
      </c>
      <c r="B12" s="16" t="s">
        <v>276</v>
      </c>
      <c r="C12" s="412">
        <v>1568503497.6756473</v>
      </c>
      <c r="D12" s="410">
        <v>1578196755.5900638</v>
      </c>
      <c r="E12" s="410">
        <v>1561893291.8764589</v>
      </c>
      <c r="F12" s="410">
        <v>1494786839.5580237</v>
      </c>
      <c r="G12" s="411">
        <v>1503903293.7350767</v>
      </c>
    </row>
    <row r="13" spans="1:8" ht="15">
      <c r="A13" s="352"/>
      <c r="B13" s="206" t="s">
        <v>142</v>
      </c>
      <c r="C13" s="293"/>
      <c r="D13" s="293"/>
      <c r="E13" s="293"/>
      <c r="F13" s="293"/>
      <c r="G13" s="320"/>
    </row>
    <row r="14" spans="1:8" s="17" customFormat="1" ht="15">
      <c r="A14" s="351"/>
      <c r="B14" s="207" t="s">
        <v>141</v>
      </c>
      <c r="C14" s="293"/>
      <c r="D14" s="293"/>
      <c r="E14" s="293"/>
      <c r="F14" s="293"/>
      <c r="G14" s="320"/>
    </row>
    <row r="15" spans="1:8" ht="15">
      <c r="A15" s="353">
        <v>5</v>
      </c>
      <c r="B15" s="16" t="s">
        <v>524</v>
      </c>
      <c r="C15" s="413">
        <v>0.12809099961697801</v>
      </c>
      <c r="D15" s="414">
        <v>0.12552175405146754</v>
      </c>
      <c r="E15" s="414">
        <v>0.12207804335398968</v>
      </c>
      <c r="F15" s="414">
        <v>0.12790787417992805</v>
      </c>
      <c r="G15" s="415">
        <v>0.12590316058803358</v>
      </c>
    </row>
    <row r="16" spans="1:8" ht="15" customHeight="1">
      <c r="A16" s="353">
        <v>6</v>
      </c>
      <c r="B16" s="16" t="s">
        <v>525</v>
      </c>
      <c r="C16" s="413">
        <v>0.13697009999554788</v>
      </c>
      <c r="D16" s="414">
        <v>0.13424519106984653</v>
      </c>
      <c r="E16" s="414">
        <v>0.13081397945856657</v>
      </c>
      <c r="F16" s="414">
        <v>0.13626451719378643</v>
      </c>
      <c r="G16" s="415">
        <v>0.13360073000504644</v>
      </c>
    </row>
    <row r="17" spans="1:7" ht="15">
      <c r="A17" s="353">
        <v>7</v>
      </c>
      <c r="B17" s="16" t="s">
        <v>526</v>
      </c>
      <c r="C17" s="413">
        <v>0.18815614164687638</v>
      </c>
      <c r="D17" s="414">
        <v>0.1847278371163025</v>
      </c>
      <c r="E17" s="414">
        <v>0.18133582207715299</v>
      </c>
      <c r="F17" s="414">
        <v>0.18501104222323117</v>
      </c>
      <c r="G17" s="415">
        <v>0.17932616710984414</v>
      </c>
    </row>
    <row r="18" spans="1:7" ht="15">
      <c r="A18" s="352"/>
      <c r="B18" s="208" t="s">
        <v>140</v>
      </c>
      <c r="C18" s="293"/>
      <c r="D18" s="293"/>
      <c r="E18" s="293"/>
      <c r="F18" s="293"/>
      <c r="G18" s="320"/>
    </row>
    <row r="19" spans="1:7" ht="15" customHeight="1">
      <c r="A19" s="354">
        <v>8</v>
      </c>
      <c r="B19" s="16" t="s">
        <v>139</v>
      </c>
      <c r="C19" s="413">
        <v>7.7065445601816829E-2</v>
      </c>
      <c r="D19" s="414">
        <v>7.5237724876858841E-2</v>
      </c>
      <c r="E19" s="414">
        <v>7.5116220911442433E-2</v>
      </c>
      <c r="F19" s="414">
        <v>7.7577351205399214E-2</v>
      </c>
      <c r="G19" s="415">
        <v>7.6815297180344411E-2</v>
      </c>
    </row>
    <row r="20" spans="1:7" ht="15">
      <c r="A20" s="354">
        <v>9</v>
      </c>
      <c r="B20" s="16" t="s">
        <v>138</v>
      </c>
      <c r="C20" s="413">
        <v>4.1836618312470583E-2</v>
      </c>
      <c r="D20" s="414">
        <v>4.1781949766552758E-2</v>
      </c>
      <c r="E20" s="414">
        <v>4.1265536344615432E-2</v>
      </c>
      <c r="F20" s="414">
        <v>4.124963225299938E-2</v>
      </c>
      <c r="G20" s="415">
        <v>3.8569490737193922E-2</v>
      </c>
    </row>
    <row r="21" spans="1:7" ht="15">
      <c r="A21" s="354">
        <v>10</v>
      </c>
      <c r="B21" s="16" t="s">
        <v>137</v>
      </c>
      <c r="C21" s="413">
        <v>2.3165696886641204E-2</v>
      </c>
      <c r="D21" s="414">
        <v>2.3281571662856351E-2</v>
      </c>
      <c r="E21" s="414">
        <v>2.6592364518573091E-2</v>
      </c>
      <c r="F21" s="414">
        <v>3.4231938558806782E-2</v>
      </c>
      <c r="G21" s="415">
        <v>6.3384338206587745E-3</v>
      </c>
    </row>
    <row r="22" spans="1:7" ht="15">
      <c r="A22" s="354">
        <v>11</v>
      </c>
      <c r="B22" s="16" t="s">
        <v>136</v>
      </c>
      <c r="C22" s="413">
        <v>3.4880471818683048E-2</v>
      </c>
      <c r="D22" s="414">
        <v>3.3455775110306091E-2</v>
      </c>
      <c r="E22" s="414">
        <v>3.3850684566827001E-2</v>
      </c>
      <c r="F22" s="414">
        <v>3.6182704435050179E-2</v>
      </c>
      <c r="G22" s="415">
        <v>3.7923981504142827E-2</v>
      </c>
    </row>
    <row r="23" spans="1:7" ht="15">
      <c r="A23" s="354">
        <v>12</v>
      </c>
      <c r="B23" s="16" t="s">
        <v>282</v>
      </c>
      <c r="C23" s="413">
        <v>8.4059626200530119E-3</v>
      </c>
      <c r="D23" s="414">
        <v>7.1606871050679619E-3</v>
      </c>
      <c r="E23" s="414">
        <v>1.8882251395953798E-3</v>
      </c>
      <c r="F23" s="414">
        <v>6.0779743205702612E-3</v>
      </c>
      <c r="G23" s="415">
        <v>1.977463841949359E-2</v>
      </c>
    </row>
    <row r="24" spans="1:7" ht="15">
      <c r="A24" s="354">
        <v>13</v>
      </c>
      <c r="B24" s="16" t="s">
        <v>283</v>
      </c>
      <c r="C24" s="413">
        <v>6.420357921621174E-2</v>
      </c>
      <c r="D24" s="414">
        <v>5.4902846967734363E-2</v>
      </c>
      <c r="E24" s="414">
        <v>1.4388229017479288E-2</v>
      </c>
      <c r="F24" s="414">
        <v>4.7808066125161107E-2</v>
      </c>
      <c r="G24" s="415">
        <v>0.16254498974001547</v>
      </c>
    </row>
    <row r="25" spans="1:7" ht="15">
      <c r="A25" s="352"/>
      <c r="B25" s="208" t="s">
        <v>362</v>
      </c>
      <c r="C25" s="293"/>
      <c r="D25" s="293"/>
      <c r="E25" s="293"/>
      <c r="F25" s="293"/>
      <c r="G25" s="320"/>
    </row>
    <row r="26" spans="1:7" ht="15">
      <c r="A26" s="354">
        <v>14</v>
      </c>
      <c r="B26" s="16" t="s">
        <v>135</v>
      </c>
      <c r="C26" s="413">
        <v>6.2527876085079842E-2</v>
      </c>
      <c r="D26" s="414">
        <v>6.9998653288272136E-2</v>
      </c>
      <c r="E26" s="414">
        <v>6.9636876331316419E-2</v>
      </c>
      <c r="F26" s="414">
        <v>6.6454751177656479E-2</v>
      </c>
      <c r="G26" s="415">
        <v>6.0492478264320561E-2</v>
      </c>
    </row>
    <row r="27" spans="1:7" ht="15" customHeight="1">
      <c r="A27" s="354">
        <v>15</v>
      </c>
      <c r="B27" s="16" t="s">
        <v>134</v>
      </c>
      <c r="C27" s="413">
        <v>6.3329428252012293E-2</v>
      </c>
      <c r="D27" s="414">
        <v>6.3844854838370171E-2</v>
      </c>
      <c r="E27" s="414">
        <v>6.3042046025703846E-2</v>
      </c>
      <c r="F27" s="414">
        <v>5.9365367303941631E-2</v>
      </c>
      <c r="G27" s="415">
        <v>5.6183889273856986E-2</v>
      </c>
    </row>
    <row r="28" spans="1:7" ht="15">
      <c r="A28" s="354">
        <v>16</v>
      </c>
      <c r="B28" s="16" t="s">
        <v>133</v>
      </c>
      <c r="C28" s="413">
        <v>0.46368370139358628</v>
      </c>
      <c r="D28" s="414">
        <v>0.46792653011791446</v>
      </c>
      <c r="E28" s="414">
        <v>0.50337959100570639</v>
      </c>
      <c r="F28" s="414">
        <v>0.50685454136862462</v>
      </c>
      <c r="G28" s="415">
        <v>0.50460499899911593</v>
      </c>
    </row>
    <row r="29" spans="1:7" ht="15" customHeight="1">
      <c r="A29" s="354">
        <v>17</v>
      </c>
      <c r="B29" s="16" t="s">
        <v>132</v>
      </c>
      <c r="C29" s="413">
        <v>0.45964819599393492</v>
      </c>
      <c r="D29" s="414">
        <v>0.48054731903714659</v>
      </c>
      <c r="E29" s="414">
        <v>0.49823852775864585</v>
      </c>
      <c r="F29" s="414">
        <v>0.49759235627240828</v>
      </c>
      <c r="G29" s="415">
        <v>0.49456169800854755</v>
      </c>
    </row>
    <row r="30" spans="1:7" ht="15">
      <c r="A30" s="354">
        <v>18</v>
      </c>
      <c r="B30" s="16" t="s">
        <v>131</v>
      </c>
      <c r="C30" s="413">
        <v>4.3736751452615331E-2</v>
      </c>
      <c r="D30" s="414">
        <v>1.4092400107412518E-2</v>
      </c>
      <c r="E30" s="414">
        <v>3.1468573053284191E-3</v>
      </c>
      <c r="F30" s="414">
        <v>-7.7734629392752315E-3</v>
      </c>
      <c r="G30" s="415">
        <v>0.14669185085607969</v>
      </c>
    </row>
    <row r="31" spans="1:7" ht="15" customHeight="1">
      <c r="A31" s="352"/>
      <c r="B31" s="208" t="s">
        <v>363</v>
      </c>
      <c r="C31" s="293"/>
      <c r="D31" s="293"/>
      <c r="E31" s="293"/>
      <c r="F31" s="293"/>
      <c r="G31" s="320"/>
    </row>
    <row r="32" spans="1:7" ht="15" customHeight="1">
      <c r="A32" s="354">
        <v>19</v>
      </c>
      <c r="B32" s="16" t="s">
        <v>130</v>
      </c>
      <c r="C32" s="413">
        <v>0.22378165235495659</v>
      </c>
      <c r="D32" s="414">
        <v>0.25703412108308538</v>
      </c>
      <c r="E32" s="414">
        <v>0.29727353529229567</v>
      </c>
      <c r="F32" s="414">
        <v>0.2629962175855069</v>
      </c>
      <c r="G32" s="415">
        <v>0.23691487373950526</v>
      </c>
    </row>
    <row r="33" spans="1:7" ht="15" customHeight="1">
      <c r="A33" s="354">
        <v>20</v>
      </c>
      <c r="B33" s="16" t="s">
        <v>129</v>
      </c>
      <c r="C33" s="413">
        <v>0.5737203857092098</v>
      </c>
      <c r="D33" s="414">
        <v>0.57732629431229221</v>
      </c>
      <c r="E33" s="414">
        <v>0.60453369346857477</v>
      </c>
      <c r="F33" s="414">
        <v>0.60982898535297714</v>
      </c>
      <c r="G33" s="415">
        <v>0.6003721055747776</v>
      </c>
    </row>
    <row r="34" spans="1:7" ht="15" customHeight="1">
      <c r="A34" s="354">
        <v>21</v>
      </c>
      <c r="B34" s="16" t="s">
        <v>128</v>
      </c>
      <c r="C34" s="413">
        <v>0.34434855999121727</v>
      </c>
      <c r="D34" s="414">
        <v>0.38794500459615322</v>
      </c>
      <c r="E34" s="414">
        <v>0.39780240358510788</v>
      </c>
      <c r="F34" s="414">
        <v>0.33347252895384666</v>
      </c>
      <c r="G34" s="415">
        <v>0.35909015542764494</v>
      </c>
    </row>
    <row r="35" spans="1:7" ht="15" customHeight="1">
      <c r="A35" s="355"/>
      <c r="B35" s="208" t="s">
        <v>406</v>
      </c>
      <c r="C35" s="293"/>
      <c r="D35" s="293"/>
      <c r="E35" s="293"/>
      <c r="F35" s="293"/>
      <c r="G35" s="320"/>
    </row>
    <row r="36" spans="1:7" ht="15">
      <c r="A36" s="354">
        <v>22</v>
      </c>
      <c r="B36" s="16" t="s">
        <v>389</v>
      </c>
      <c r="C36" s="416">
        <v>366390647.60940003</v>
      </c>
      <c r="D36" s="416">
        <v>406025950.17135006</v>
      </c>
      <c r="E36" s="416">
        <v>440793593.17995</v>
      </c>
      <c r="F36" s="416">
        <v>366119622.28017497</v>
      </c>
      <c r="G36" s="417">
        <v>369227759.44299996</v>
      </c>
    </row>
    <row r="37" spans="1:7" ht="15" customHeight="1">
      <c r="A37" s="354">
        <v>23</v>
      </c>
      <c r="B37" s="16" t="s">
        <v>401</v>
      </c>
      <c r="C37" s="416">
        <v>326471551.26200199</v>
      </c>
      <c r="D37" s="418">
        <v>343178092.280132</v>
      </c>
      <c r="E37" s="418">
        <v>359825699.75804245</v>
      </c>
      <c r="F37" s="418">
        <v>272760623.19399709</v>
      </c>
      <c r="G37" s="419">
        <v>337331836.77424401</v>
      </c>
    </row>
    <row r="38" spans="1:7" ht="15.75" thickBot="1">
      <c r="A38" s="356">
        <v>24</v>
      </c>
      <c r="B38" s="209" t="s">
        <v>390</v>
      </c>
      <c r="C38" s="420">
        <v>1.1222743488462856</v>
      </c>
      <c r="D38" s="420">
        <v>1.1831348192235889</v>
      </c>
      <c r="E38" s="420">
        <v>1.2250197622803285</v>
      </c>
      <c r="F38" s="420">
        <v>1.3422744749332005</v>
      </c>
      <c r="G38" s="421">
        <v>1.0945535499221259</v>
      </c>
    </row>
    <row r="39" spans="1:7">
      <c r="A39" s="18"/>
    </row>
    <row r="40" spans="1:7">
      <c r="B40" s="284"/>
    </row>
    <row r="41" spans="1:7" ht="51">
      <c r="B41" s="284" t="s">
        <v>405</v>
      </c>
    </row>
    <row r="43" spans="1:7">
      <c r="B43" s="283"/>
    </row>
  </sheetData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80" zoomScaleNormal="8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C7" sqref="C7:H4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5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tr">
        <f>'Info '!C2</f>
        <v>JSC "VTB Bank (Georgia)"</v>
      </c>
    </row>
    <row r="2" spans="1:8">
      <c r="A2" s="2" t="s">
        <v>36</v>
      </c>
      <c r="B2" s="499">
        <v>43830</v>
      </c>
    </row>
    <row r="3" spans="1:8">
      <c r="A3" s="2"/>
    </row>
    <row r="4" spans="1:8" ht="15" thickBot="1">
      <c r="A4" s="19" t="s">
        <v>37</v>
      </c>
      <c r="B4" s="20" t="s">
        <v>38</v>
      </c>
      <c r="C4" s="19"/>
      <c r="D4" s="21"/>
      <c r="E4" s="21"/>
      <c r="F4" s="22"/>
      <c r="G4" s="22"/>
      <c r="H4" s="23" t="s">
        <v>78</v>
      </c>
    </row>
    <row r="5" spans="1:8">
      <c r="A5" s="24"/>
      <c r="B5" s="25"/>
      <c r="C5" s="530" t="s">
        <v>73</v>
      </c>
      <c r="D5" s="531"/>
      <c r="E5" s="532"/>
      <c r="F5" s="530" t="s">
        <v>77</v>
      </c>
      <c r="G5" s="531"/>
      <c r="H5" s="533"/>
    </row>
    <row r="6" spans="1:8">
      <c r="A6" s="26" t="s">
        <v>11</v>
      </c>
      <c r="B6" s="27" t="s">
        <v>39</v>
      </c>
      <c r="C6" s="28" t="s">
        <v>74</v>
      </c>
      <c r="D6" s="28" t="s">
        <v>75</v>
      </c>
      <c r="E6" s="28" t="s">
        <v>76</v>
      </c>
      <c r="F6" s="28" t="s">
        <v>74</v>
      </c>
      <c r="G6" s="28" t="s">
        <v>75</v>
      </c>
      <c r="H6" s="29" t="s">
        <v>76</v>
      </c>
    </row>
    <row r="7" spans="1:8" ht="15.75">
      <c r="A7" s="26">
        <v>1</v>
      </c>
      <c r="B7" s="30" t="s">
        <v>40</v>
      </c>
      <c r="C7" s="422">
        <v>34382906</v>
      </c>
      <c r="D7" s="422">
        <v>20375338</v>
      </c>
      <c r="E7" s="423">
        <v>54758244</v>
      </c>
      <c r="F7" s="424">
        <v>29250552</v>
      </c>
      <c r="G7" s="425">
        <v>17905301</v>
      </c>
      <c r="H7" s="426">
        <v>47155853</v>
      </c>
    </row>
    <row r="8" spans="1:8" ht="15.75">
      <c r="A8" s="26">
        <v>2</v>
      </c>
      <c r="B8" s="30" t="s">
        <v>41</v>
      </c>
      <c r="C8" s="422">
        <v>20964531</v>
      </c>
      <c r="D8" s="422">
        <v>182131418</v>
      </c>
      <c r="E8" s="423">
        <v>203095949</v>
      </c>
      <c r="F8" s="424">
        <v>48528371</v>
      </c>
      <c r="G8" s="425">
        <v>159884226</v>
      </c>
      <c r="H8" s="426">
        <v>208412597</v>
      </c>
    </row>
    <row r="9" spans="1:8" ht="15.75">
      <c r="A9" s="26">
        <v>3</v>
      </c>
      <c r="B9" s="30" t="s">
        <v>42</v>
      </c>
      <c r="C9" s="422">
        <v>1484840</v>
      </c>
      <c r="D9" s="422">
        <v>43105632</v>
      </c>
      <c r="E9" s="423">
        <v>44590472</v>
      </c>
      <c r="F9" s="424">
        <v>6884426</v>
      </c>
      <c r="G9" s="425">
        <v>78454643</v>
      </c>
      <c r="H9" s="426">
        <v>85339069</v>
      </c>
    </row>
    <row r="10" spans="1:8" ht="15.75">
      <c r="A10" s="26">
        <v>4</v>
      </c>
      <c r="B10" s="30" t="s">
        <v>43</v>
      </c>
      <c r="C10" s="422">
        <v>0</v>
      </c>
      <c r="D10" s="422">
        <v>0</v>
      </c>
      <c r="E10" s="423">
        <v>0</v>
      </c>
      <c r="F10" s="424">
        <v>0</v>
      </c>
      <c r="G10" s="425">
        <v>0</v>
      </c>
      <c r="H10" s="426">
        <v>0</v>
      </c>
    </row>
    <row r="11" spans="1:8" ht="15.75">
      <c r="A11" s="26">
        <v>5</v>
      </c>
      <c r="B11" s="30" t="s">
        <v>44</v>
      </c>
      <c r="C11" s="422">
        <v>119243832</v>
      </c>
      <c r="D11" s="422">
        <v>0</v>
      </c>
      <c r="E11" s="423">
        <v>119243832</v>
      </c>
      <c r="F11" s="424">
        <v>113512658</v>
      </c>
      <c r="G11" s="425">
        <v>0</v>
      </c>
      <c r="H11" s="426">
        <v>113512658</v>
      </c>
    </row>
    <row r="12" spans="1:8" ht="15.75">
      <c r="A12" s="26">
        <v>6.1</v>
      </c>
      <c r="B12" s="31" t="s">
        <v>45</v>
      </c>
      <c r="C12" s="422">
        <v>626261818.6599983</v>
      </c>
      <c r="D12" s="422">
        <v>541448020.26770663</v>
      </c>
      <c r="E12" s="423">
        <v>1167709838.9277048</v>
      </c>
      <c r="F12" s="424">
        <v>554237087.10001743</v>
      </c>
      <c r="G12" s="425">
        <v>564541031.33123493</v>
      </c>
      <c r="H12" s="426">
        <v>1118778118.4312525</v>
      </c>
    </row>
    <row r="13" spans="1:8" ht="15.75">
      <c r="A13" s="26">
        <v>6.2</v>
      </c>
      <c r="B13" s="31" t="s">
        <v>46</v>
      </c>
      <c r="C13" s="422">
        <v>-36148970.148802698</v>
      </c>
      <c r="D13" s="422">
        <v>-37801426.314738214</v>
      </c>
      <c r="E13" s="423">
        <v>-73950396.463540912</v>
      </c>
      <c r="F13" s="424">
        <v>-30077019.681998834</v>
      </c>
      <c r="G13" s="425">
        <v>-32780286.245956711</v>
      </c>
      <c r="H13" s="426">
        <v>-62857305.927955545</v>
      </c>
    </row>
    <row r="14" spans="1:8" ht="15.75">
      <c r="A14" s="26">
        <v>6</v>
      </c>
      <c r="B14" s="30" t="s">
        <v>47</v>
      </c>
      <c r="C14" s="423">
        <v>590112848.51119566</v>
      </c>
      <c r="D14" s="423">
        <v>503646593.95296842</v>
      </c>
      <c r="E14" s="423">
        <v>1093759442.464164</v>
      </c>
      <c r="F14" s="423">
        <v>524160067.41801858</v>
      </c>
      <c r="G14" s="423">
        <v>531760745.08527821</v>
      </c>
      <c r="H14" s="426">
        <v>1055920812.5032969</v>
      </c>
    </row>
    <row r="15" spans="1:8" ht="15.75">
      <c r="A15" s="26">
        <v>7</v>
      </c>
      <c r="B15" s="30" t="s">
        <v>48</v>
      </c>
      <c r="C15" s="422">
        <v>7494333</v>
      </c>
      <c r="D15" s="422">
        <v>1953380</v>
      </c>
      <c r="E15" s="423">
        <v>9447713</v>
      </c>
      <c r="F15" s="424">
        <v>6458066</v>
      </c>
      <c r="G15" s="425">
        <v>2494060</v>
      </c>
      <c r="H15" s="426">
        <v>8952126</v>
      </c>
    </row>
    <row r="16" spans="1:8" ht="15.75">
      <c r="A16" s="26">
        <v>8</v>
      </c>
      <c r="B16" s="30" t="s">
        <v>209</v>
      </c>
      <c r="C16" s="422">
        <v>10067966.73</v>
      </c>
      <c r="D16" s="422" t="s">
        <v>523</v>
      </c>
      <c r="E16" s="423">
        <v>10067966.73</v>
      </c>
      <c r="F16" s="424">
        <v>8934730.9699999988</v>
      </c>
      <c r="G16" s="422" t="s">
        <v>523</v>
      </c>
      <c r="H16" s="426">
        <v>8934730.9699999988</v>
      </c>
    </row>
    <row r="17" spans="1:8" ht="15.75">
      <c r="A17" s="26">
        <v>9</v>
      </c>
      <c r="B17" s="30" t="s">
        <v>49</v>
      </c>
      <c r="C17" s="422">
        <v>54000</v>
      </c>
      <c r="D17" s="422">
        <v>0</v>
      </c>
      <c r="E17" s="423">
        <v>54000</v>
      </c>
      <c r="F17" s="424">
        <v>54000</v>
      </c>
      <c r="G17" s="422">
        <v>0</v>
      </c>
      <c r="H17" s="426">
        <v>54000</v>
      </c>
    </row>
    <row r="18" spans="1:8" ht="15.75">
      <c r="A18" s="26">
        <v>10</v>
      </c>
      <c r="B18" s="30" t="s">
        <v>50</v>
      </c>
      <c r="C18" s="422">
        <v>63620818</v>
      </c>
      <c r="D18" s="422" t="s">
        <v>523</v>
      </c>
      <c r="E18" s="423">
        <v>63620818</v>
      </c>
      <c r="F18" s="424">
        <v>51496322</v>
      </c>
      <c r="G18" s="422" t="s">
        <v>523</v>
      </c>
      <c r="H18" s="426">
        <v>51496322</v>
      </c>
    </row>
    <row r="19" spans="1:8" ht="15.75">
      <c r="A19" s="26">
        <v>11</v>
      </c>
      <c r="B19" s="30" t="s">
        <v>51</v>
      </c>
      <c r="C19" s="422">
        <v>44085701.809999995</v>
      </c>
      <c r="D19" s="422">
        <v>7148722.4199999999</v>
      </c>
      <c r="E19" s="423">
        <v>51234424.229999997</v>
      </c>
      <c r="F19" s="424">
        <v>30555332.069999997</v>
      </c>
      <c r="G19" s="425">
        <v>11693406.059999999</v>
      </c>
      <c r="H19" s="426">
        <v>42248738.129999995</v>
      </c>
    </row>
    <row r="20" spans="1:8" ht="15.75">
      <c r="A20" s="26">
        <v>12</v>
      </c>
      <c r="B20" s="33" t="s">
        <v>52</v>
      </c>
      <c r="C20" s="423">
        <v>891511777.05119562</v>
      </c>
      <c r="D20" s="423">
        <v>758361084.37296832</v>
      </c>
      <c r="E20" s="423">
        <v>1649872861.4241638</v>
      </c>
      <c r="F20" s="423">
        <v>819834525.45801866</v>
      </c>
      <c r="G20" s="423">
        <v>802192381.14527822</v>
      </c>
      <c r="H20" s="426">
        <v>1622026906.6032968</v>
      </c>
    </row>
    <row r="21" spans="1:8" ht="15.75">
      <c r="A21" s="26"/>
      <c r="B21" s="27" t="s">
        <v>53</v>
      </c>
      <c r="C21" s="427"/>
      <c r="D21" s="427"/>
      <c r="E21" s="427"/>
      <c r="F21" s="428"/>
      <c r="G21" s="429"/>
      <c r="H21" s="430"/>
    </row>
    <row r="22" spans="1:8" ht="15.75">
      <c r="A22" s="26">
        <v>13</v>
      </c>
      <c r="B22" s="30" t="s">
        <v>54</v>
      </c>
      <c r="C22" s="422">
        <v>7163703</v>
      </c>
      <c r="D22" s="422">
        <v>14758352</v>
      </c>
      <c r="E22" s="423">
        <v>21922055</v>
      </c>
      <c r="F22" s="424">
        <v>29459985</v>
      </c>
      <c r="G22" s="425">
        <v>3325167</v>
      </c>
      <c r="H22" s="426">
        <v>32785152</v>
      </c>
    </row>
    <row r="23" spans="1:8" ht="15.75">
      <c r="A23" s="26">
        <v>14</v>
      </c>
      <c r="B23" s="30" t="s">
        <v>55</v>
      </c>
      <c r="C23" s="422">
        <v>160744278</v>
      </c>
      <c r="D23" s="422">
        <v>188607814</v>
      </c>
      <c r="E23" s="423">
        <v>349352092</v>
      </c>
      <c r="F23" s="424">
        <v>144021232</v>
      </c>
      <c r="G23" s="425">
        <v>142160576</v>
      </c>
      <c r="H23" s="426">
        <v>286181808</v>
      </c>
    </row>
    <row r="24" spans="1:8" ht="15.75">
      <c r="A24" s="26">
        <v>15</v>
      </c>
      <c r="B24" s="30" t="s">
        <v>56</v>
      </c>
      <c r="C24" s="422">
        <v>165121391</v>
      </c>
      <c r="D24" s="422">
        <v>53657861</v>
      </c>
      <c r="E24" s="423">
        <v>218779252</v>
      </c>
      <c r="F24" s="424">
        <v>195273568</v>
      </c>
      <c r="G24" s="425">
        <v>100998518</v>
      </c>
      <c r="H24" s="426">
        <v>296272086</v>
      </c>
    </row>
    <row r="25" spans="1:8" ht="15.75">
      <c r="A25" s="26">
        <v>16</v>
      </c>
      <c r="B25" s="30" t="s">
        <v>57</v>
      </c>
      <c r="C25" s="422">
        <v>211164066</v>
      </c>
      <c r="D25" s="422">
        <v>373974282</v>
      </c>
      <c r="E25" s="423">
        <v>585138348</v>
      </c>
      <c r="F25" s="424">
        <v>121568474</v>
      </c>
      <c r="G25" s="425">
        <v>348766995</v>
      </c>
      <c r="H25" s="426">
        <v>470335469</v>
      </c>
    </row>
    <row r="26" spans="1:8" ht="15.75">
      <c r="A26" s="26">
        <v>17</v>
      </c>
      <c r="B26" s="30" t="s">
        <v>58</v>
      </c>
      <c r="C26" s="427"/>
      <c r="D26" s="427"/>
      <c r="E26" s="423">
        <v>0</v>
      </c>
      <c r="F26" s="428"/>
      <c r="G26" s="429"/>
      <c r="H26" s="426">
        <v>0</v>
      </c>
    </row>
    <row r="27" spans="1:8" ht="15.75">
      <c r="A27" s="26">
        <v>18</v>
      </c>
      <c r="B27" s="30" t="s">
        <v>59</v>
      </c>
      <c r="C27" s="422">
        <v>45000000</v>
      </c>
      <c r="D27" s="422">
        <v>86756440.079999998</v>
      </c>
      <c r="E27" s="423">
        <v>131756440.08</v>
      </c>
      <c r="F27" s="424">
        <v>48330000</v>
      </c>
      <c r="G27" s="425">
        <v>173970046.43999997</v>
      </c>
      <c r="H27" s="426">
        <v>222300046.43999997</v>
      </c>
    </row>
    <row r="28" spans="1:8" ht="15.75">
      <c r="A28" s="26">
        <v>19</v>
      </c>
      <c r="B28" s="30" t="s">
        <v>60</v>
      </c>
      <c r="C28" s="422">
        <v>4606894</v>
      </c>
      <c r="D28" s="422">
        <v>6065819</v>
      </c>
      <c r="E28" s="423">
        <v>10672713</v>
      </c>
      <c r="F28" s="424">
        <v>3802261</v>
      </c>
      <c r="G28" s="425">
        <v>7359282</v>
      </c>
      <c r="H28" s="426">
        <v>11161543</v>
      </c>
    </row>
    <row r="29" spans="1:8" ht="15.75">
      <c r="A29" s="26">
        <v>20</v>
      </c>
      <c r="B29" s="30" t="s">
        <v>61</v>
      </c>
      <c r="C29" s="422">
        <v>15359022.799999999</v>
      </c>
      <c r="D29" s="422">
        <v>19092857.18</v>
      </c>
      <c r="E29" s="423">
        <v>34451879.979999997</v>
      </c>
      <c r="F29" s="424">
        <v>22947764.599999998</v>
      </c>
      <c r="G29" s="425">
        <v>8885322.4499999993</v>
      </c>
      <c r="H29" s="426">
        <v>31833087.049999997</v>
      </c>
    </row>
    <row r="30" spans="1:8" ht="15.75">
      <c r="A30" s="26">
        <v>21</v>
      </c>
      <c r="B30" s="30" t="s">
        <v>62</v>
      </c>
      <c r="C30" s="422">
        <v>0</v>
      </c>
      <c r="D30" s="422">
        <v>76940793.140000001</v>
      </c>
      <c r="E30" s="423">
        <v>76940793.140000001</v>
      </c>
      <c r="F30" s="424">
        <v>0</v>
      </c>
      <c r="G30" s="425">
        <v>63955180.099999994</v>
      </c>
      <c r="H30" s="426">
        <v>63955180.099999994</v>
      </c>
    </row>
    <row r="31" spans="1:8" ht="15.75">
      <c r="A31" s="26">
        <v>22</v>
      </c>
      <c r="B31" s="33" t="s">
        <v>63</v>
      </c>
      <c r="C31" s="423">
        <v>609159354.79999995</v>
      </c>
      <c r="D31" s="423">
        <v>819854218.39999998</v>
      </c>
      <c r="E31" s="423">
        <v>1429013573.1999998</v>
      </c>
      <c r="F31" s="423">
        <v>565403284.60000002</v>
      </c>
      <c r="G31" s="423">
        <v>849421086.99000001</v>
      </c>
      <c r="H31" s="426">
        <v>1414824371.5900002</v>
      </c>
    </row>
    <row r="32" spans="1:8" ht="15.75">
      <c r="A32" s="26"/>
      <c r="B32" s="27" t="s">
        <v>64</v>
      </c>
      <c r="C32" s="427"/>
      <c r="D32" s="427"/>
      <c r="E32" s="422"/>
      <c r="F32" s="428"/>
      <c r="G32" s="429"/>
      <c r="H32" s="430"/>
    </row>
    <row r="33" spans="1:8" ht="15.75">
      <c r="A33" s="26">
        <v>23</v>
      </c>
      <c r="B33" s="30" t="s">
        <v>65</v>
      </c>
      <c r="C33" s="422">
        <v>209008277</v>
      </c>
      <c r="D33" s="427" t="s">
        <v>523</v>
      </c>
      <c r="E33" s="423">
        <v>209008277</v>
      </c>
      <c r="F33" s="424">
        <v>209008277</v>
      </c>
      <c r="G33" s="427" t="s">
        <v>523</v>
      </c>
      <c r="H33" s="426">
        <v>209008277</v>
      </c>
    </row>
    <row r="34" spans="1:8" ht="15.75">
      <c r="A34" s="26">
        <v>24</v>
      </c>
      <c r="B34" s="30" t="s">
        <v>66</v>
      </c>
      <c r="C34" s="422">
        <v>0</v>
      </c>
      <c r="D34" s="427" t="s">
        <v>523</v>
      </c>
      <c r="E34" s="423">
        <v>0</v>
      </c>
      <c r="F34" s="424">
        <v>0</v>
      </c>
      <c r="G34" s="427" t="s">
        <v>523</v>
      </c>
      <c r="H34" s="426">
        <v>0</v>
      </c>
    </row>
    <row r="35" spans="1:8" ht="15.75">
      <c r="A35" s="26">
        <v>25</v>
      </c>
      <c r="B35" s="32" t="s">
        <v>67</v>
      </c>
      <c r="C35" s="422">
        <v>0</v>
      </c>
      <c r="D35" s="427" t="s">
        <v>523</v>
      </c>
      <c r="E35" s="423">
        <v>0</v>
      </c>
      <c r="F35" s="424">
        <v>0</v>
      </c>
      <c r="G35" s="427" t="s">
        <v>523</v>
      </c>
      <c r="H35" s="426">
        <v>0</v>
      </c>
    </row>
    <row r="36" spans="1:8" ht="15.75">
      <c r="A36" s="26">
        <v>26</v>
      </c>
      <c r="B36" s="30" t="s">
        <v>68</v>
      </c>
      <c r="C36" s="422">
        <v>0</v>
      </c>
      <c r="D36" s="427" t="s">
        <v>523</v>
      </c>
      <c r="E36" s="423">
        <v>0</v>
      </c>
      <c r="F36" s="424">
        <v>0</v>
      </c>
      <c r="G36" s="427" t="s">
        <v>523</v>
      </c>
      <c r="H36" s="426">
        <v>0</v>
      </c>
    </row>
    <row r="37" spans="1:8" ht="15.75">
      <c r="A37" s="26">
        <v>27</v>
      </c>
      <c r="B37" s="30" t="s">
        <v>69</v>
      </c>
      <c r="C37" s="422">
        <v>0</v>
      </c>
      <c r="D37" s="427" t="s">
        <v>523</v>
      </c>
      <c r="E37" s="423">
        <v>0</v>
      </c>
      <c r="F37" s="424">
        <v>0</v>
      </c>
      <c r="G37" s="427" t="s">
        <v>523</v>
      </c>
      <c r="H37" s="426">
        <v>0</v>
      </c>
    </row>
    <row r="38" spans="1:8" ht="15.75">
      <c r="A38" s="26">
        <v>28</v>
      </c>
      <c r="B38" s="30" t="s">
        <v>70</v>
      </c>
      <c r="C38" s="422">
        <v>2199350.0000000112</v>
      </c>
      <c r="D38" s="427" t="s">
        <v>523</v>
      </c>
      <c r="E38" s="423">
        <v>2199350.0000000112</v>
      </c>
      <c r="F38" s="424">
        <v>-11632760.999999985</v>
      </c>
      <c r="G38" s="427" t="s">
        <v>523</v>
      </c>
      <c r="H38" s="426">
        <v>-11632760.999999985</v>
      </c>
    </row>
    <row r="39" spans="1:8" ht="15.75">
      <c r="A39" s="26">
        <v>29</v>
      </c>
      <c r="B39" s="30" t="s">
        <v>71</v>
      </c>
      <c r="C39" s="422">
        <v>9651661</v>
      </c>
      <c r="D39" s="427" t="s">
        <v>523</v>
      </c>
      <c r="E39" s="423">
        <v>9651661</v>
      </c>
      <c r="F39" s="424">
        <v>9827019</v>
      </c>
      <c r="G39" s="427" t="s">
        <v>523</v>
      </c>
      <c r="H39" s="426">
        <v>9827019</v>
      </c>
    </row>
    <row r="40" spans="1:8" ht="15.75">
      <c r="A40" s="26">
        <v>30</v>
      </c>
      <c r="B40" s="257" t="s">
        <v>277</v>
      </c>
      <c r="C40" s="422">
        <v>220859288</v>
      </c>
      <c r="D40" s="427" t="s">
        <v>523</v>
      </c>
      <c r="E40" s="423">
        <v>220859288</v>
      </c>
      <c r="F40" s="424">
        <v>207202535</v>
      </c>
      <c r="G40" s="427" t="s">
        <v>523</v>
      </c>
      <c r="H40" s="426">
        <v>207202535</v>
      </c>
    </row>
    <row r="41" spans="1:8" ht="16.5" thickBot="1">
      <c r="A41" s="34">
        <v>31</v>
      </c>
      <c r="B41" s="35" t="s">
        <v>72</v>
      </c>
      <c r="C41" s="431">
        <v>830018642.79999995</v>
      </c>
      <c r="D41" s="431">
        <v>819854218.39999998</v>
      </c>
      <c r="E41" s="431">
        <v>1649872861.1999998</v>
      </c>
      <c r="F41" s="431">
        <v>772605819.60000002</v>
      </c>
      <c r="G41" s="431">
        <v>849421086.99000001</v>
      </c>
      <c r="H41" s="432">
        <v>1622026906.5900002</v>
      </c>
    </row>
    <row r="43" spans="1:8">
      <c r="B43" s="36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="80" zoomScaleNormal="80" workbookViewId="0">
      <pane xSplit="1" ySplit="6" topLeftCell="B34" activePane="bottomRight" state="frozen"/>
      <selection activeCell="B3" sqref="B3"/>
      <selection pane="topRight" activeCell="B3" sqref="B3"/>
      <selection pane="bottomLeft" activeCell="B3" sqref="B3"/>
      <selection pane="bottomRight" activeCell="C8" sqref="C8:H67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4" width="12.7109375" style="4" customWidth="1"/>
    <col min="5" max="5" width="15.5703125" style="4" customWidth="1"/>
    <col min="6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JSC "VTB Bank (Georgia)"</v>
      </c>
      <c r="C1" s="3"/>
    </row>
    <row r="2" spans="1:8">
      <c r="A2" s="2" t="s">
        <v>36</v>
      </c>
      <c r="B2" s="497">
        <v>43830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8" t="s">
        <v>204</v>
      </c>
      <c r="B4" s="210" t="s">
        <v>27</v>
      </c>
      <c r="C4" s="19"/>
      <c r="D4" s="21"/>
      <c r="E4" s="21"/>
      <c r="F4" s="22"/>
      <c r="G4" s="22"/>
      <c r="H4" s="39" t="s">
        <v>78</v>
      </c>
    </row>
    <row r="5" spans="1:8">
      <c r="A5" s="40" t="s">
        <v>11</v>
      </c>
      <c r="B5" s="41"/>
      <c r="C5" s="530" t="s">
        <v>73</v>
      </c>
      <c r="D5" s="531"/>
      <c r="E5" s="532"/>
      <c r="F5" s="530" t="s">
        <v>77</v>
      </c>
      <c r="G5" s="531"/>
      <c r="H5" s="533"/>
    </row>
    <row r="6" spans="1:8">
      <c r="A6" s="42" t="s">
        <v>11</v>
      </c>
      <c r="B6" s="43"/>
      <c r="C6" s="44" t="s">
        <v>74</v>
      </c>
      <c r="D6" s="44" t="s">
        <v>75</v>
      </c>
      <c r="E6" s="44" t="s">
        <v>76</v>
      </c>
      <c r="F6" s="44" t="s">
        <v>74</v>
      </c>
      <c r="G6" s="44" t="s">
        <v>75</v>
      </c>
      <c r="H6" s="45" t="s">
        <v>76</v>
      </c>
    </row>
    <row r="7" spans="1:8">
      <c r="A7" s="46"/>
      <c r="B7" s="210" t="s">
        <v>203</v>
      </c>
      <c r="C7" s="47"/>
      <c r="D7" s="47"/>
      <c r="E7" s="47"/>
      <c r="F7" s="47"/>
      <c r="G7" s="47"/>
      <c r="H7" s="48"/>
    </row>
    <row r="8" spans="1:8" ht="15">
      <c r="A8" s="46">
        <v>1</v>
      </c>
      <c r="B8" s="49" t="s">
        <v>202</v>
      </c>
      <c r="C8" s="433">
        <v>2312070</v>
      </c>
      <c r="D8" s="433">
        <v>1407295</v>
      </c>
      <c r="E8" s="423">
        <v>3719365</v>
      </c>
      <c r="F8" s="433">
        <v>1861976</v>
      </c>
      <c r="G8" s="433">
        <v>2086183</v>
      </c>
      <c r="H8" s="434">
        <v>3948159</v>
      </c>
    </row>
    <row r="9" spans="1:8" ht="15">
      <c r="A9" s="46">
        <v>2</v>
      </c>
      <c r="B9" s="49" t="s">
        <v>201</v>
      </c>
      <c r="C9" s="435">
        <v>71449029</v>
      </c>
      <c r="D9" s="435">
        <v>39465314</v>
      </c>
      <c r="E9" s="423">
        <v>110914343</v>
      </c>
      <c r="F9" s="435">
        <v>64826130</v>
      </c>
      <c r="G9" s="435">
        <v>41327863</v>
      </c>
      <c r="H9" s="434">
        <v>106153993</v>
      </c>
    </row>
    <row r="10" spans="1:8" ht="15">
      <c r="A10" s="46">
        <v>2.1</v>
      </c>
      <c r="B10" s="50" t="s">
        <v>200</v>
      </c>
      <c r="C10" s="433">
        <v>156581</v>
      </c>
      <c r="D10" s="433">
        <v>65</v>
      </c>
      <c r="E10" s="423">
        <v>156646</v>
      </c>
      <c r="F10" s="433">
        <v>63218</v>
      </c>
      <c r="G10" s="433">
        <v>58879</v>
      </c>
      <c r="H10" s="434">
        <v>122097</v>
      </c>
    </row>
    <row r="11" spans="1:8" ht="15">
      <c r="A11" s="46">
        <v>2.2000000000000002</v>
      </c>
      <c r="B11" s="50" t="s">
        <v>199</v>
      </c>
      <c r="C11" s="433">
        <v>8720383.4000000004</v>
      </c>
      <c r="D11" s="433">
        <v>14661758.15</v>
      </c>
      <c r="E11" s="423">
        <v>23382141.550000001</v>
      </c>
      <c r="F11" s="433">
        <v>7842740.5400000019</v>
      </c>
      <c r="G11" s="433">
        <v>13858343.459999997</v>
      </c>
      <c r="H11" s="434">
        <v>21701084</v>
      </c>
    </row>
    <row r="12" spans="1:8" ht="15">
      <c r="A12" s="46">
        <v>2.2999999999999998</v>
      </c>
      <c r="B12" s="50" t="s">
        <v>198</v>
      </c>
      <c r="C12" s="433">
        <v>2072612.26</v>
      </c>
      <c r="D12" s="433">
        <v>1068975.44</v>
      </c>
      <c r="E12" s="423">
        <v>3141587.7</v>
      </c>
      <c r="F12" s="433">
        <v>2205370.39</v>
      </c>
      <c r="G12" s="433">
        <v>1736387.57</v>
      </c>
      <c r="H12" s="434">
        <v>3941757.96</v>
      </c>
    </row>
    <row r="13" spans="1:8" ht="15">
      <c r="A13" s="46">
        <v>2.4</v>
      </c>
      <c r="B13" s="50" t="s">
        <v>197</v>
      </c>
      <c r="C13" s="433">
        <v>5074235.7599999988</v>
      </c>
      <c r="D13" s="433">
        <v>1815077.4700000002</v>
      </c>
      <c r="E13" s="423">
        <v>6889313.2299999986</v>
      </c>
      <c r="F13" s="433">
        <v>2390814.5200000005</v>
      </c>
      <c r="G13" s="433">
        <v>2482890.9000000004</v>
      </c>
      <c r="H13" s="434">
        <v>4873705.4200000009</v>
      </c>
    </row>
    <row r="14" spans="1:8" ht="15">
      <c r="A14" s="46">
        <v>2.5</v>
      </c>
      <c r="B14" s="50" t="s">
        <v>196</v>
      </c>
      <c r="C14" s="433">
        <v>235324.12000000002</v>
      </c>
      <c r="D14" s="433">
        <v>638031.77</v>
      </c>
      <c r="E14" s="423">
        <v>873355.89</v>
      </c>
      <c r="F14" s="433">
        <v>402913.29000000004</v>
      </c>
      <c r="G14" s="433">
        <v>2235627.7399999993</v>
      </c>
      <c r="H14" s="434">
        <v>2638541.0299999993</v>
      </c>
    </row>
    <row r="15" spans="1:8" ht="15">
      <c r="A15" s="46">
        <v>2.6</v>
      </c>
      <c r="B15" s="50" t="s">
        <v>195</v>
      </c>
      <c r="C15" s="433">
        <v>2203315.77</v>
      </c>
      <c r="D15" s="433">
        <v>3669279.77</v>
      </c>
      <c r="E15" s="423">
        <v>5872595.54</v>
      </c>
      <c r="F15" s="433">
        <v>2024518.3299999996</v>
      </c>
      <c r="G15" s="433">
        <v>3713384.0500000003</v>
      </c>
      <c r="H15" s="434">
        <v>5737902.3799999999</v>
      </c>
    </row>
    <row r="16" spans="1:8" ht="15">
      <c r="A16" s="46">
        <v>2.7</v>
      </c>
      <c r="B16" s="50" t="s">
        <v>194</v>
      </c>
      <c r="C16" s="433">
        <v>318880.42</v>
      </c>
      <c r="D16" s="433">
        <v>1394366.27</v>
      </c>
      <c r="E16" s="423">
        <v>1713246.69</v>
      </c>
      <c r="F16" s="433">
        <v>202294.78999999998</v>
      </c>
      <c r="G16" s="433">
        <v>2454233.3200000003</v>
      </c>
      <c r="H16" s="434">
        <v>2656528.1100000003</v>
      </c>
    </row>
    <row r="17" spans="1:8" ht="15">
      <c r="A17" s="46">
        <v>2.8</v>
      </c>
      <c r="B17" s="50" t="s">
        <v>193</v>
      </c>
      <c r="C17" s="433">
        <v>47601635</v>
      </c>
      <c r="D17" s="433">
        <v>10899845</v>
      </c>
      <c r="E17" s="423">
        <v>58501480</v>
      </c>
      <c r="F17" s="433">
        <v>47452221</v>
      </c>
      <c r="G17" s="433">
        <v>11563703</v>
      </c>
      <c r="H17" s="434">
        <v>59015924</v>
      </c>
    </row>
    <row r="18" spans="1:8" ht="15">
      <c r="A18" s="46">
        <v>2.9</v>
      </c>
      <c r="B18" s="50" t="s">
        <v>192</v>
      </c>
      <c r="C18" s="433">
        <v>5066061.2700000033</v>
      </c>
      <c r="D18" s="433">
        <v>5317915.1300000027</v>
      </c>
      <c r="E18" s="423">
        <v>10383976.400000006</v>
      </c>
      <c r="F18" s="433">
        <v>2242039.1400000006</v>
      </c>
      <c r="G18" s="433">
        <v>3224413.9600000009</v>
      </c>
      <c r="H18" s="434">
        <v>5466453.1000000015</v>
      </c>
    </row>
    <row r="19" spans="1:8" ht="15">
      <c r="A19" s="46">
        <v>3</v>
      </c>
      <c r="B19" s="49" t="s">
        <v>191</v>
      </c>
      <c r="C19" s="433"/>
      <c r="D19" s="433"/>
      <c r="E19" s="423">
        <v>0</v>
      </c>
      <c r="F19" s="433"/>
      <c r="G19" s="433"/>
      <c r="H19" s="434">
        <v>0</v>
      </c>
    </row>
    <row r="20" spans="1:8" ht="15">
      <c r="A20" s="46">
        <v>4</v>
      </c>
      <c r="B20" s="49" t="s">
        <v>190</v>
      </c>
      <c r="C20" s="433">
        <v>8395049</v>
      </c>
      <c r="D20" s="433">
        <v>2189</v>
      </c>
      <c r="E20" s="423">
        <v>8397238</v>
      </c>
      <c r="F20" s="433">
        <v>7948784</v>
      </c>
      <c r="G20" s="433">
        <v>0</v>
      </c>
      <c r="H20" s="434">
        <v>7948784</v>
      </c>
    </row>
    <row r="21" spans="1:8" ht="15">
      <c r="A21" s="46">
        <v>5</v>
      </c>
      <c r="B21" s="49" t="s">
        <v>189</v>
      </c>
      <c r="C21" s="433">
        <v>1362293.1800000002</v>
      </c>
      <c r="D21" s="433">
        <v>245216.25</v>
      </c>
      <c r="E21" s="423">
        <v>1607509.4300000002</v>
      </c>
      <c r="F21" s="433">
        <v>227711.9</v>
      </c>
      <c r="G21" s="433">
        <v>612191</v>
      </c>
      <c r="H21" s="434">
        <v>839902.9</v>
      </c>
    </row>
    <row r="22" spans="1:8" ht="15">
      <c r="A22" s="46">
        <v>6</v>
      </c>
      <c r="B22" s="51" t="s">
        <v>188</v>
      </c>
      <c r="C22" s="435">
        <v>83518441.180000007</v>
      </c>
      <c r="D22" s="435">
        <v>41120014.25</v>
      </c>
      <c r="E22" s="423">
        <v>124638455.43000001</v>
      </c>
      <c r="F22" s="435">
        <v>74864601.900000006</v>
      </c>
      <c r="G22" s="435">
        <v>44026237</v>
      </c>
      <c r="H22" s="434">
        <v>118890838.90000001</v>
      </c>
    </row>
    <row r="23" spans="1:8" ht="15">
      <c r="A23" s="46"/>
      <c r="B23" s="210" t="s">
        <v>187</v>
      </c>
      <c r="C23" s="433"/>
      <c r="D23" s="433"/>
      <c r="E23" s="422"/>
      <c r="F23" s="433"/>
      <c r="G23" s="433"/>
      <c r="H23" s="436"/>
    </row>
    <row r="24" spans="1:8" ht="15">
      <c r="A24" s="46">
        <v>7</v>
      </c>
      <c r="B24" s="49" t="s">
        <v>186</v>
      </c>
      <c r="C24" s="433">
        <v>16664475.23</v>
      </c>
      <c r="D24" s="433">
        <v>1735951.23</v>
      </c>
      <c r="E24" s="423">
        <v>18400426.460000001</v>
      </c>
      <c r="F24" s="433">
        <v>9846561.5899999999</v>
      </c>
      <c r="G24" s="433">
        <v>1567873.52</v>
      </c>
      <c r="H24" s="434">
        <v>11414435.109999999</v>
      </c>
    </row>
    <row r="25" spans="1:8" ht="15">
      <c r="A25" s="46">
        <v>8</v>
      </c>
      <c r="B25" s="49" t="s">
        <v>185</v>
      </c>
      <c r="C25" s="433">
        <v>20157259.77</v>
      </c>
      <c r="D25" s="433">
        <v>11355078.77</v>
      </c>
      <c r="E25" s="423">
        <v>31512338.539999999</v>
      </c>
      <c r="F25" s="433">
        <v>20266675.41</v>
      </c>
      <c r="G25" s="433">
        <v>10572511.48</v>
      </c>
      <c r="H25" s="434">
        <v>30839186.890000001</v>
      </c>
    </row>
    <row r="26" spans="1:8" ht="15">
      <c r="A26" s="46">
        <v>9</v>
      </c>
      <c r="B26" s="49" t="s">
        <v>184</v>
      </c>
      <c r="C26" s="433">
        <v>639963</v>
      </c>
      <c r="D26" s="433">
        <v>4746</v>
      </c>
      <c r="E26" s="423">
        <v>644709</v>
      </c>
      <c r="F26" s="433">
        <v>790109</v>
      </c>
      <c r="G26" s="433">
        <v>338302</v>
      </c>
      <c r="H26" s="434">
        <v>1128411</v>
      </c>
    </row>
    <row r="27" spans="1:8" ht="15">
      <c r="A27" s="46">
        <v>10</v>
      </c>
      <c r="B27" s="49" t="s">
        <v>183</v>
      </c>
      <c r="C27" s="433">
        <v>0</v>
      </c>
      <c r="D27" s="433">
        <v>0</v>
      </c>
      <c r="E27" s="423">
        <v>0</v>
      </c>
      <c r="F27" s="433">
        <v>0</v>
      </c>
      <c r="G27" s="433">
        <v>0</v>
      </c>
      <c r="H27" s="434">
        <v>0</v>
      </c>
    </row>
    <row r="28" spans="1:8" ht="15">
      <c r="A28" s="46">
        <v>11</v>
      </c>
      <c r="B28" s="49" t="s">
        <v>182</v>
      </c>
      <c r="C28" s="433">
        <v>1408856</v>
      </c>
      <c r="D28" s="433">
        <v>14799555</v>
      </c>
      <c r="E28" s="423">
        <v>16208411</v>
      </c>
      <c r="F28" s="433">
        <v>2121330</v>
      </c>
      <c r="G28" s="433">
        <v>14094629</v>
      </c>
      <c r="H28" s="434">
        <v>16215959</v>
      </c>
    </row>
    <row r="29" spans="1:8" ht="15">
      <c r="A29" s="46">
        <v>12</v>
      </c>
      <c r="B29" s="49" t="s">
        <v>181</v>
      </c>
      <c r="C29" s="433">
        <v>685455</v>
      </c>
      <c r="D29" s="433">
        <v>518541</v>
      </c>
      <c r="E29" s="423">
        <v>1203996</v>
      </c>
      <c r="F29" s="433">
        <v>269726.44</v>
      </c>
      <c r="G29" s="433">
        <v>79346</v>
      </c>
      <c r="H29" s="434">
        <v>349072.44</v>
      </c>
    </row>
    <row r="30" spans="1:8" ht="15">
      <c r="A30" s="46">
        <v>13</v>
      </c>
      <c r="B30" s="52" t="s">
        <v>180</v>
      </c>
      <c r="C30" s="435">
        <v>39556009</v>
      </c>
      <c r="D30" s="435">
        <v>28413872</v>
      </c>
      <c r="E30" s="423">
        <v>67969881</v>
      </c>
      <c r="F30" s="435">
        <v>33294402.440000001</v>
      </c>
      <c r="G30" s="435">
        <v>26652662</v>
      </c>
      <c r="H30" s="434">
        <v>59947064.439999998</v>
      </c>
    </row>
    <row r="31" spans="1:8" ht="15">
      <c r="A31" s="46">
        <v>14</v>
      </c>
      <c r="B31" s="52" t="s">
        <v>179</v>
      </c>
      <c r="C31" s="435">
        <v>43962432.180000007</v>
      </c>
      <c r="D31" s="435">
        <v>12706142.25</v>
      </c>
      <c r="E31" s="423">
        <v>56668574.430000007</v>
      </c>
      <c r="F31" s="435">
        <v>41570199.460000008</v>
      </c>
      <c r="G31" s="435">
        <v>17373575</v>
      </c>
      <c r="H31" s="434">
        <v>58943774.460000008</v>
      </c>
    </row>
    <row r="32" spans="1:8">
      <c r="A32" s="46"/>
      <c r="B32" s="53"/>
      <c r="C32" s="437"/>
      <c r="D32" s="437"/>
      <c r="E32" s="437"/>
      <c r="F32" s="437"/>
      <c r="G32" s="437"/>
      <c r="H32" s="438"/>
    </row>
    <row r="33" spans="1:8" ht="15">
      <c r="A33" s="46"/>
      <c r="B33" s="53" t="s">
        <v>178</v>
      </c>
      <c r="C33" s="433"/>
      <c r="D33" s="433"/>
      <c r="E33" s="422"/>
      <c r="F33" s="433"/>
      <c r="G33" s="433"/>
      <c r="H33" s="436"/>
    </row>
    <row r="34" spans="1:8" ht="15">
      <c r="A34" s="46">
        <v>15</v>
      </c>
      <c r="B34" s="54" t="s">
        <v>177</v>
      </c>
      <c r="C34" s="439">
        <v>12554532.48</v>
      </c>
      <c r="D34" s="439">
        <v>762278.37999999989</v>
      </c>
      <c r="E34" s="423">
        <v>13316810.859999999</v>
      </c>
      <c r="F34" s="439">
        <v>17984230.600000001</v>
      </c>
      <c r="G34" s="439">
        <v>896424.79</v>
      </c>
      <c r="H34" s="434">
        <v>18880655.390000001</v>
      </c>
    </row>
    <row r="35" spans="1:8" ht="15">
      <c r="A35" s="46">
        <v>15.1</v>
      </c>
      <c r="B35" s="50" t="s">
        <v>176</v>
      </c>
      <c r="C35" s="433">
        <v>14760230.48</v>
      </c>
      <c r="D35" s="433">
        <v>7291832.1399999997</v>
      </c>
      <c r="E35" s="423">
        <v>22052062.620000001</v>
      </c>
      <c r="F35" s="433">
        <v>19899793.600000001</v>
      </c>
      <c r="G35" s="433">
        <v>6580396.9500000002</v>
      </c>
      <c r="H35" s="434">
        <v>26480190.550000001</v>
      </c>
    </row>
    <row r="36" spans="1:8" ht="15">
      <c r="A36" s="46">
        <v>15.2</v>
      </c>
      <c r="B36" s="50" t="s">
        <v>175</v>
      </c>
      <c r="C36" s="433">
        <v>2205698</v>
      </c>
      <c r="D36" s="433">
        <v>6529553.7599999998</v>
      </c>
      <c r="E36" s="423">
        <v>8735251.7599999998</v>
      </c>
      <c r="F36" s="433">
        <v>1915563</v>
      </c>
      <c r="G36" s="433">
        <v>5683972.1600000001</v>
      </c>
      <c r="H36" s="434">
        <v>7599535.1600000001</v>
      </c>
    </row>
    <row r="37" spans="1:8" ht="15">
      <c r="A37" s="46">
        <v>16</v>
      </c>
      <c r="B37" s="49" t="s">
        <v>174</v>
      </c>
      <c r="C37" s="433">
        <v>0</v>
      </c>
      <c r="D37" s="433">
        <v>0</v>
      </c>
      <c r="E37" s="423">
        <v>0</v>
      </c>
      <c r="F37" s="433">
        <v>0</v>
      </c>
      <c r="G37" s="433">
        <v>0</v>
      </c>
      <c r="H37" s="434">
        <v>0</v>
      </c>
    </row>
    <row r="38" spans="1:8" ht="15">
      <c r="A38" s="46">
        <v>17</v>
      </c>
      <c r="B38" s="49" t="s">
        <v>173</v>
      </c>
      <c r="C38" s="433">
        <v>0</v>
      </c>
      <c r="D38" s="433">
        <v>0</v>
      </c>
      <c r="E38" s="423">
        <v>0</v>
      </c>
      <c r="F38" s="433">
        <v>0</v>
      </c>
      <c r="G38" s="433">
        <v>0</v>
      </c>
      <c r="H38" s="434">
        <v>0</v>
      </c>
    </row>
    <row r="39" spans="1:8" ht="15">
      <c r="A39" s="46">
        <v>18</v>
      </c>
      <c r="B39" s="49" t="s">
        <v>172</v>
      </c>
      <c r="C39" s="433">
        <v>0</v>
      </c>
      <c r="D39" s="433">
        <v>0</v>
      </c>
      <c r="E39" s="423">
        <v>0</v>
      </c>
      <c r="F39" s="433">
        <v>0</v>
      </c>
      <c r="G39" s="433">
        <v>0</v>
      </c>
      <c r="H39" s="434">
        <v>0</v>
      </c>
    </row>
    <row r="40" spans="1:8" ht="15">
      <c r="A40" s="46">
        <v>19</v>
      </c>
      <c r="B40" s="49" t="s">
        <v>171</v>
      </c>
      <c r="C40" s="433">
        <v>25217162</v>
      </c>
      <c r="D40" s="433">
        <v>0</v>
      </c>
      <c r="E40" s="423">
        <v>25217162</v>
      </c>
      <c r="F40" s="433">
        <v>-8415743</v>
      </c>
      <c r="G40" s="433">
        <v>0</v>
      </c>
      <c r="H40" s="434">
        <v>-8415743</v>
      </c>
    </row>
    <row r="41" spans="1:8" ht="15">
      <c r="A41" s="46">
        <v>20</v>
      </c>
      <c r="B41" s="49" t="s">
        <v>170</v>
      </c>
      <c r="C41" s="433">
        <v>-12310280</v>
      </c>
      <c r="D41" s="433">
        <v>0</v>
      </c>
      <c r="E41" s="423">
        <v>-12310280</v>
      </c>
      <c r="F41" s="433">
        <v>23304576.140810002</v>
      </c>
      <c r="G41" s="433">
        <v>0</v>
      </c>
      <c r="H41" s="434">
        <v>23304576.140810002</v>
      </c>
    </row>
    <row r="42" spans="1:8" ht="15">
      <c r="A42" s="46">
        <v>21</v>
      </c>
      <c r="B42" s="49" t="s">
        <v>169</v>
      </c>
      <c r="C42" s="433">
        <v>1348031</v>
      </c>
      <c r="D42" s="433">
        <v>0</v>
      </c>
      <c r="E42" s="423">
        <v>1348031</v>
      </c>
      <c r="F42" s="433">
        <v>5207520</v>
      </c>
      <c r="G42" s="433">
        <v>0</v>
      </c>
      <c r="H42" s="434">
        <v>5207520</v>
      </c>
    </row>
    <row r="43" spans="1:8" ht="15">
      <c r="A43" s="46">
        <v>22</v>
      </c>
      <c r="B43" s="49" t="s">
        <v>168</v>
      </c>
      <c r="C43" s="433">
        <v>430057.46</v>
      </c>
      <c r="D43" s="433">
        <v>0</v>
      </c>
      <c r="E43" s="423">
        <v>430057.46</v>
      </c>
      <c r="F43" s="433">
        <v>806131.89999999991</v>
      </c>
      <c r="G43" s="433">
        <v>0</v>
      </c>
      <c r="H43" s="434">
        <v>806131.89999999991</v>
      </c>
    </row>
    <row r="44" spans="1:8" ht="15">
      <c r="A44" s="46">
        <v>23</v>
      </c>
      <c r="B44" s="49" t="s">
        <v>167</v>
      </c>
      <c r="C44" s="433">
        <v>3391922.88</v>
      </c>
      <c r="D44" s="433">
        <v>2378436.6100000003</v>
      </c>
      <c r="E44" s="423">
        <v>5770359.4900000002</v>
      </c>
      <c r="F44" s="433">
        <v>3955201.6</v>
      </c>
      <c r="G44" s="433">
        <v>1787809.05</v>
      </c>
      <c r="H44" s="434">
        <v>5743010.6500000004</v>
      </c>
    </row>
    <row r="45" spans="1:8" ht="15">
      <c r="A45" s="46">
        <v>24</v>
      </c>
      <c r="B45" s="52" t="s">
        <v>284</v>
      </c>
      <c r="C45" s="435">
        <v>30631425.820000004</v>
      </c>
      <c r="D45" s="435">
        <v>3140714.99</v>
      </c>
      <c r="E45" s="423">
        <v>33772140.810000002</v>
      </c>
      <c r="F45" s="435">
        <v>42841917.240810007</v>
      </c>
      <c r="G45" s="435">
        <v>2684233.84</v>
      </c>
      <c r="H45" s="434">
        <v>45526151.08081001</v>
      </c>
    </row>
    <row r="46" spans="1:8">
      <c r="A46" s="46"/>
      <c r="B46" s="210" t="s">
        <v>166</v>
      </c>
      <c r="C46" s="433"/>
      <c r="D46" s="433"/>
      <c r="E46" s="433"/>
      <c r="F46" s="433"/>
      <c r="G46" s="433"/>
      <c r="H46" s="440"/>
    </row>
    <row r="47" spans="1:8" ht="15">
      <c r="A47" s="46">
        <v>25</v>
      </c>
      <c r="B47" s="49" t="s">
        <v>165</v>
      </c>
      <c r="C47" s="433">
        <v>1953373</v>
      </c>
      <c r="D47" s="433">
        <v>2114825.2400000002</v>
      </c>
      <c r="E47" s="423">
        <v>4068198.24</v>
      </c>
      <c r="F47" s="433">
        <v>5206088.5599999996</v>
      </c>
      <c r="G47" s="433">
        <v>2249645.84</v>
      </c>
      <c r="H47" s="434">
        <v>7455734.3999999994</v>
      </c>
    </row>
    <row r="48" spans="1:8" ht="15">
      <c r="A48" s="46">
        <v>26</v>
      </c>
      <c r="B48" s="49" t="s">
        <v>164</v>
      </c>
      <c r="C48" s="433">
        <v>5749409</v>
      </c>
      <c r="D48" s="433">
        <v>807597</v>
      </c>
      <c r="E48" s="423">
        <v>6557006</v>
      </c>
      <c r="F48" s="433">
        <v>6079410</v>
      </c>
      <c r="G48" s="433">
        <v>1121388</v>
      </c>
      <c r="H48" s="434">
        <v>7200798</v>
      </c>
    </row>
    <row r="49" spans="1:8" ht="15">
      <c r="A49" s="46">
        <v>27</v>
      </c>
      <c r="B49" s="49" t="s">
        <v>163</v>
      </c>
      <c r="C49" s="433">
        <v>38398276</v>
      </c>
      <c r="D49" s="433">
        <v>0</v>
      </c>
      <c r="E49" s="423">
        <v>38398276</v>
      </c>
      <c r="F49" s="433">
        <v>38973427</v>
      </c>
      <c r="G49" s="433">
        <v>0</v>
      </c>
      <c r="H49" s="434">
        <v>38973427</v>
      </c>
    </row>
    <row r="50" spans="1:8" ht="15">
      <c r="A50" s="46">
        <v>28</v>
      </c>
      <c r="B50" s="49" t="s">
        <v>162</v>
      </c>
      <c r="C50" s="433">
        <v>647913</v>
      </c>
      <c r="D50" s="433">
        <v>0</v>
      </c>
      <c r="E50" s="423">
        <v>647913</v>
      </c>
      <c r="F50" s="433">
        <v>799921</v>
      </c>
      <c r="G50" s="433">
        <v>0</v>
      </c>
      <c r="H50" s="434">
        <v>799921</v>
      </c>
    </row>
    <row r="51" spans="1:8" ht="15">
      <c r="A51" s="46">
        <v>29</v>
      </c>
      <c r="B51" s="49" t="s">
        <v>161</v>
      </c>
      <c r="C51" s="433">
        <v>8169371</v>
      </c>
      <c r="D51" s="433">
        <v>0</v>
      </c>
      <c r="E51" s="423">
        <v>8169371</v>
      </c>
      <c r="F51" s="433">
        <v>5057308</v>
      </c>
      <c r="G51" s="433">
        <v>0</v>
      </c>
      <c r="H51" s="434">
        <v>5057308</v>
      </c>
    </row>
    <row r="52" spans="1:8" ht="15">
      <c r="A52" s="46">
        <v>30</v>
      </c>
      <c r="B52" s="49" t="s">
        <v>160</v>
      </c>
      <c r="C52" s="433">
        <v>5796926</v>
      </c>
      <c r="D52" s="433">
        <v>129114</v>
      </c>
      <c r="E52" s="423">
        <v>5926040</v>
      </c>
      <c r="F52" s="433">
        <v>6497320</v>
      </c>
      <c r="G52" s="433">
        <v>121739</v>
      </c>
      <c r="H52" s="434">
        <v>6619059</v>
      </c>
    </row>
    <row r="53" spans="1:8" ht="15">
      <c r="A53" s="46">
        <v>31</v>
      </c>
      <c r="B53" s="52" t="s">
        <v>285</v>
      </c>
      <c r="C53" s="435">
        <v>60715268</v>
      </c>
      <c r="D53" s="435">
        <v>3051536.24</v>
      </c>
      <c r="E53" s="423">
        <v>63766804.240000002</v>
      </c>
      <c r="F53" s="435">
        <v>62613474.560000002</v>
      </c>
      <c r="G53" s="435">
        <v>3492772.84</v>
      </c>
      <c r="H53" s="434">
        <v>66106247.400000006</v>
      </c>
    </row>
    <row r="54" spans="1:8" ht="15">
      <c r="A54" s="46">
        <v>32</v>
      </c>
      <c r="B54" s="52" t="s">
        <v>286</v>
      </c>
      <c r="C54" s="435">
        <v>-30083842.179999996</v>
      </c>
      <c r="D54" s="435">
        <v>89178.75</v>
      </c>
      <c r="E54" s="423">
        <v>-29994663.429999996</v>
      </c>
      <c r="F54" s="435">
        <v>-19771557.319189996</v>
      </c>
      <c r="G54" s="435">
        <v>-808539</v>
      </c>
      <c r="H54" s="434">
        <v>-20580096.319189996</v>
      </c>
    </row>
    <row r="55" spans="1:8">
      <c r="A55" s="46"/>
      <c r="B55" s="53"/>
      <c r="C55" s="437"/>
      <c r="D55" s="437"/>
      <c r="E55" s="437"/>
      <c r="F55" s="437"/>
      <c r="G55" s="437"/>
      <c r="H55" s="438"/>
    </row>
    <row r="56" spans="1:8" ht="15">
      <c r="A56" s="46">
        <v>33</v>
      </c>
      <c r="B56" s="52" t="s">
        <v>159</v>
      </c>
      <c r="C56" s="435">
        <v>13878590.000000011</v>
      </c>
      <c r="D56" s="435">
        <v>12795321</v>
      </c>
      <c r="E56" s="423">
        <v>26673911.000000011</v>
      </c>
      <c r="F56" s="435">
        <v>21798642.140810013</v>
      </c>
      <c r="G56" s="435">
        <v>16565036</v>
      </c>
      <c r="H56" s="434">
        <v>38363678.140810013</v>
      </c>
    </row>
    <row r="57" spans="1:8">
      <c r="A57" s="46"/>
      <c r="B57" s="53"/>
      <c r="C57" s="437"/>
      <c r="D57" s="437"/>
      <c r="E57" s="437"/>
      <c r="F57" s="437"/>
      <c r="G57" s="437"/>
      <c r="H57" s="438"/>
    </row>
    <row r="58" spans="1:8" ht="15">
      <c r="A58" s="46">
        <v>34</v>
      </c>
      <c r="B58" s="49" t="s">
        <v>158</v>
      </c>
      <c r="C58" s="433">
        <v>11301445</v>
      </c>
      <c r="D58" s="441" t="s">
        <v>523</v>
      </c>
      <c r="E58" s="423">
        <v>11301445</v>
      </c>
      <c r="F58" s="433">
        <v>14116022</v>
      </c>
      <c r="G58" s="441" t="s">
        <v>523</v>
      </c>
      <c r="H58" s="434">
        <v>14116022</v>
      </c>
    </row>
    <row r="59" spans="1:8" s="211" customFormat="1" ht="15">
      <c r="A59" s="46">
        <v>35</v>
      </c>
      <c r="B59" s="49" t="s">
        <v>157</v>
      </c>
      <c r="C59" s="441">
        <v>144000</v>
      </c>
      <c r="D59" s="441" t="s">
        <v>523</v>
      </c>
      <c r="E59" s="442">
        <v>144000</v>
      </c>
      <c r="F59" s="443">
        <v>200000</v>
      </c>
      <c r="G59" s="441" t="s">
        <v>523</v>
      </c>
      <c r="H59" s="444">
        <v>200000</v>
      </c>
    </row>
    <row r="60" spans="1:8" ht="15">
      <c r="A60" s="46">
        <v>36</v>
      </c>
      <c r="B60" s="49" t="s">
        <v>156</v>
      </c>
      <c r="C60" s="433">
        <v>410037</v>
      </c>
      <c r="D60" s="441" t="s">
        <v>523</v>
      </c>
      <c r="E60" s="423">
        <v>410037</v>
      </c>
      <c r="F60" s="433">
        <v>-10949135.85919</v>
      </c>
      <c r="G60" s="441" t="s">
        <v>523</v>
      </c>
      <c r="H60" s="434">
        <v>-10949135.85919</v>
      </c>
    </row>
    <row r="61" spans="1:8" ht="15">
      <c r="A61" s="46">
        <v>37</v>
      </c>
      <c r="B61" s="52" t="s">
        <v>155</v>
      </c>
      <c r="C61" s="435">
        <v>11855482</v>
      </c>
      <c r="D61" s="435">
        <v>0</v>
      </c>
      <c r="E61" s="423">
        <v>11855482</v>
      </c>
      <c r="F61" s="435">
        <v>3366886.1408099998</v>
      </c>
      <c r="G61" s="435">
        <v>0</v>
      </c>
      <c r="H61" s="434">
        <v>3366886.1408099998</v>
      </c>
    </row>
    <row r="62" spans="1:8">
      <c r="A62" s="46"/>
      <c r="B62" s="55"/>
      <c r="C62" s="433"/>
      <c r="D62" s="433"/>
      <c r="E62" s="433"/>
      <c r="F62" s="433"/>
      <c r="G62" s="433"/>
      <c r="H62" s="440"/>
    </row>
    <row r="63" spans="1:8" ht="15">
      <c r="A63" s="46">
        <v>38</v>
      </c>
      <c r="B63" s="56" t="s">
        <v>154</v>
      </c>
      <c r="C63" s="435">
        <v>2023108.0000000112</v>
      </c>
      <c r="D63" s="435">
        <v>12795321</v>
      </c>
      <c r="E63" s="423">
        <v>14818429.000000011</v>
      </c>
      <c r="F63" s="435">
        <v>18431756.000000015</v>
      </c>
      <c r="G63" s="435">
        <v>16565036</v>
      </c>
      <c r="H63" s="434">
        <v>34996792.000000015</v>
      </c>
    </row>
    <row r="64" spans="1:8" ht="15">
      <c r="A64" s="42">
        <v>39</v>
      </c>
      <c r="B64" s="49" t="s">
        <v>153</v>
      </c>
      <c r="C64" s="445">
        <v>1161678</v>
      </c>
      <c r="D64" s="445">
        <v>0</v>
      </c>
      <c r="E64" s="423">
        <v>1161678</v>
      </c>
      <c r="F64" s="445">
        <v>4261838</v>
      </c>
      <c r="G64" s="445">
        <v>0</v>
      </c>
      <c r="H64" s="434">
        <v>4261838</v>
      </c>
    </row>
    <row r="65" spans="1:8" ht="15">
      <c r="A65" s="46">
        <v>40</v>
      </c>
      <c r="B65" s="52" t="s">
        <v>152</v>
      </c>
      <c r="C65" s="435">
        <v>861430.00000001118</v>
      </c>
      <c r="D65" s="435">
        <v>12795321</v>
      </c>
      <c r="E65" s="423">
        <v>13656751.000000011</v>
      </c>
      <c r="F65" s="435">
        <v>14169918.000000015</v>
      </c>
      <c r="G65" s="435">
        <v>16565036</v>
      </c>
      <c r="H65" s="434">
        <v>30734954.000000015</v>
      </c>
    </row>
    <row r="66" spans="1:8" ht="15">
      <c r="A66" s="42">
        <v>41</v>
      </c>
      <c r="B66" s="49" t="s">
        <v>151</v>
      </c>
      <c r="C66" s="445"/>
      <c r="D66" s="445"/>
      <c r="E66" s="423">
        <v>0</v>
      </c>
      <c r="F66" s="445"/>
      <c r="G66" s="445"/>
      <c r="H66" s="434">
        <v>0</v>
      </c>
    </row>
    <row r="67" spans="1:8" ht="15.75" thickBot="1">
      <c r="A67" s="57">
        <v>42</v>
      </c>
      <c r="B67" s="58" t="s">
        <v>150</v>
      </c>
      <c r="C67" s="446">
        <v>861430.00000001118</v>
      </c>
      <c r="D67" s="446">
        <v>12795321</v>
      </c>
      <c r="E67" s="431">
        <v>13656751.000000011</v>
      </c>
      <c r="F67" s="446">
        <v>14169918.000000015</v>
      </c>
      <c r="G67" s="446">
        <v>16565036</v>
      </c>
      <c r="H67" s="447">
        <v>30734954.000000015</v>
      </c>
    </row>
  </sheetData>
  <mergeCells count="2">
    <mergeCell ref="C5:E5"/>
    <mergeCell ref="F5:H5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="80" zoomScaleNormal="80" workbookViewId="0">
      <selection activeCell="C7" sqref="C7:H5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4" width="16.7109375" style="5" customWidth="1"/>
    <col min="5" max="5" width="15.5703125" style="5" customWidth="1"/>
    <col min="6" max="6" width="12.42578125" style="5" bestFit="1" customWidth="1"/>
    <col min="7" max="8" width="15.28515625" style="5" bestFit="1" customWidth="1"/>
    <col min="9" max="16384" width="9.140625" style="5"/>
  </cols>
  <sheetData>
    <row r="1" spans="1:8">
      <c r="A1" s="2" t="s">
        <v>35</v>
      </c>
      <c r="B1" s="5" t="str">
        <f>'Info '!C2</f>
        <v>JSC "VTB Bank (Georgia)"</v>
      </c>
    </row>
    <row r="2" spans="1:8">
      <c r="A2" s="2" t="s">
        <v>36</v>
      </c>
      <c r="B2" s="503">
        <v>43830</v>
      </c>
    </row>
    <row r="3" spans="1:8">
      <c r="A3" s="4"/>
    </row>
    <row r="4" spans="1:8" ht="15" thickBot="1">
      <c r="A4" s="4" t="s">
        <v>79</v>
      </c>
      <c r="B4" s="4"/>
      <c r="C4" s="191"/>
      <c r="D4" s="191"/>
      <c r="E4" s="191"/>
      <c r="F4" s="192"/>
      <c r="G4" s="192"/>
      <c r="H4" s="193" t="s">
        <v>78</v>
      </c>
    </row>
    <row r="5" spans="1:8">
      <c r="A5" s="534" t="s">
        <v>11</v>
      </c>
      <c r="B5" s="536" t="s">
        <v>351</v>
      </c>
      <c r="C5" s="530" t="s">
        <v>73</v>
      </c>
      <c r="D5" s="531"/>
      <c r="E5" s="532"/>
      <c r="F5" s="530" t="s">
        <v>77</v>
      </c>
      <c r="G5" s="531"/>
      <c r="H5" s="533"/>
    </row>
    <row r="6" spans="1:8">
      <c r="A6" s="535"/>
      <c r="B6" s="537"/>
      <c r="C6" s="28" t="s">
        <v>298</v>
      </c>
      <c r="D6" s="28" t="s">
        <v>127</v>
      </c>
      <c r="E6" s="28" t="s">
        <v>114</v>
      </c>
      <c r="F6" s="28" t="s">
        <v>298</v>
      </c>
      <c r="G6" s="28" t="s">
        <v>127</v>
      </c>
      <c r="H6" s="29" t="s">
        <v>114</v>
      </c>
    </row>
    <row r="7" spans="1:8" s="17" customFormat="1" ht="15.75">
      <c r="A7" s="194">
        <v>1</v>
      </c>
      <c r="B7" s="195" t="s">
        <v>385</v>
      </c>
      <c r="C7" s="425">
        <v>78749182</v>
      </c>
      <c r="D7" s="425">
        <v>94303147</v>
      </c>
      <c r="E7" s="448">
        <v>173052329</v>
      </c>
      <c r="F7" s="425">
        <v>79771044</v>
      </c>
      <c r="G7" s="425">
        <v>78434420</v>
      </c>
      <c r="H7" s="426">
        <v>158205464</v>
      </c>
    </row>
    <row r="8" spans="1:8" s="17" customFormat="1" ht="15.75">
      <c r="A8" s="194">
        <v>1.1000000000000001</v>
      </c>
      <c r="B8" s="245" t="s">
        <v>316</v>
      </c>
      <c r="C8" s="425">
        <v>35818119</v>
      </c>
      <c r="D8" s="425">
        <v>47310809</v>
      </c>
      <c r="E8" s="448">
        <v>83128928</v>
      </c>
      <c r="F8" s="425">
        <v>42884849</v>
      </c>
      <c r="G8" s="425">
        <v>38412307</v>
      </c>
      <c r="H8" s="426">
        <v>81297156</v>
      </c>
    </row>
    <row r="9" spans="1:8" s="17" customFormat="1" ht="15.75">
      <c r="A9" s="194">
        <v>1.2</v>
      </c>
      <c r="B9" s="245" t="s">
        <v>317</v>
      </c>
      <c r="C9" s="425">
        <v>0</v>
      </c>
      <c r="D9" s="425">
        <v>54336.83</v>
      </c>
      <c r="E9" s="448">
        <v>54336.83</v>
      </c>
      <c r="F9" s="425">
        <v>0</v>
      </c>
      <c r="G9" s="425">
        <v>5607106.9800000004</v>
      </c>
      <c r="H9" s="426">
        <v>5607106.9800000004</v>
      </c>
    </row>
    <row r="10" spans="1:8" s="17" customFormat="1" ht="15.75">
      <c r="A10" s="194">
        <v>1.3</v>
      </c>
      <c r="B10" s="245" t="s">
        <v>318</v>
      </c>
      <c r="C10" s="425">
        <v>42931063</v>
      </c>
      <c r="D10" s="425">
        <v>46938001.170000002</v>
      </c>
      <c r="E10" s="448">
        <v>89869064.170000002</v>
      </c>
      <c r="F10" s="425">
        <v>36886195</v>
      </c>
      <c r="G10" s="425">
        <v>34415006.019999996</v>
      </c>
      <c r="H10" s="426">
        <v>71301201.019999996</v>
      </c>
    </row>
    <row r="11" spans="1:8" s="17" customFormat="1" ht="15.75">
      <c r="A11" s="194">
        <v>1.4</v>
      </c>
      <c r="B11" s="245" t="s">
        <v>299</v>
      </c>
      <c r="C11" s="425">
        <v>0</v>
      </c>
      <c r="D11" s="425">
        <v>0</v>
      </c>
      <c r="E11" s="448">
        <v>0</v>
      </c>
      <c r="F11" s="425">
        <v>0</v>
      </c>
      <c r="G11" s="425">
        <v>0</v>
      </c>
      <c r="H11" s="426">
        <v>0</v>
      </c>
    </row>
    <row r="12" spans="1:8" s="17" customFormat="1" ht="29.25" customHeight="1">
      <c r="A12" s="194">
        <v>2</v>
      </c>
      <c r="B12" s="197" t="s">
        <v>320</v>
      </c>
      <c r="C12" s="425">
        <v>0</v>
      </c>
      <c r="D12" s="425">
        <v>0</v>
      </c>
      <c r="E12" s="448">
        <v>0</v>
      </c>
      <c r="F12" s="425">
        <v>0</v>
      </c>
      <c r="G12" s="425">
        <v>0</v>
      </c>
      <c r="H12" s="426">
        <v>0</v>
      </c>
    </row>
    <row r="13" spans="1:8" s="17" customFormat="1" ht="19.899999999999999" customHeight="1">
      <c r="A13" s="194">
        <v>3</v>
      </c>
      <c r="B13" s="197" t="s">
        <v>319</v>
      </c>
      <c r="C13" s="425">
        <v>51302000</v>
      </c>
      <c r="D13" s="425">
        <v>0</v>
      </c>
      <c r="E13" s="448">
        <v>51302000</v>
      </c>
      <c r="F13" s="425">
        <v>54268498</v>
      </c>
      <c r="G13" s="425">
        <v>0</v>
      </c>
      <c r="H13" s="426">
        <v>54268498</v>
      </c>
    </row>
    <row r="14" spans="1:8" s="17" customFormat="1" ht="15.75">
      <c r="A14" s="194">
        <v>3.1</v>
      </c>
      <c r="B14" s="246" t="s">
        <v>300</v>
      </c>
      <c r="C14" s="425">
        <v>51302000</v>
      </c>
      <c r="D14" s="425">
        <v>0</v>
      </c>
      <c r="E14" s="448">
        <v>51302000</v>
      </c>
      <c r="F14" s="425">
        <v>54268498</v>
      </c>
      <c r="G14" s="425">
        <v>0</v>
      </c>
      <c r="H14" s="426">
        <v>54268498</v>
      </c>
    </row>
    <row r="15" spans="1:8" s="17" customFormat="1" ht="15.75">
      <c r="A15" s="194">
        <v>3.2</v>
      </c>
      <c r="B15" s="246" t="s">
        <v>301</v>
      </c>
      <c r="C15" s="425">
        <v>0</v>
      </c>
      <c r="D15" s="425">
        <v>0</v>
      </c>
      <c r="E15" s="448">
        <v>0</v>
      </c>
      <c r="F15" s="425">
        <v>0</v>
      </c>
      <c r="G15" s="425">
        <v>0</v>
      </c>
      <c r="H15" s="426">
        <v>0</v>
      </c>
    </row>
    <row r="16" spans="1:8" s="17" customFormat="1" ht="15.75">
      <c r="A16" s="194">
        <v>4</v>
      </c>
      <c r="B16" s="249" t="s">
        <v>330</v>
      </c>
      <c r="C16" s="425">
        <v>301517867</v>
      </c>
      <c r="D16" s="425">
        <v>32784152991</v>
      </c>
      <c r="E16" s="448">
        <v>33085670858</v>
      </c>
      <c r="F16" s="425">
        <v>582696993</v>
      </c>
      <c r="G16" s="425">
        <v>29925521683</v>
      </c>
      <c r="H16" s="426">
        <v>30508218676</v>
      </c>
    </row>
    <row r="17" spans="1:8" s="17" customFormat="1" ht="15.75">
      <c r="A17" s="194">
        <v>4.0999999999999996</v>
      </c>
      <c r="B17" s="246" t="s">
        <v>321</v>
      </c>
      <c r="C17" s="425">
        <v>301517867</v>
      </c>
      <c r="D17" s="425">
        <v>32703553296.959999</v>
      </c>
      <c r="E17" s="448">
        <v>33005071163.959999</v>
      </c>
      <c r="F17" s="425">
        <v>582696993</v>
      </c>
      <c r="G17" s="425">
        <v>29847015082.335701</v>
      </c>
      <c r="H17" s="426">
        <v>30429712075.335701</v>
      </c>
    </row>
    <row r="18" spans="1:8" s="17" customFormat="1" ht="15.75">
      <c r="A18" s="194">
        <v>4.2</v>
      </c>
      <c r="B18" s="246" t="s">
        <v>315</v>
      </c>
      <c r="C18" s="425">
        <v>0</v>
      </c>
      <c r="D18" s="425">
        <v>80599694.040000007</v>
      </c>
      <c r="E18" s="448">
        <v>80599694.040000007</v>
      </c>
      <c r="F18" s="425">
        <v>0</v>
      </c>
      <c r="G18" s="425">
        <v>78506600.66430001</v>
      </c>
      <c r="H18" s="426">
        <v>78506600.66430001</v>
      </c>
    </row>
    <row r="19" spans="1:8" s="17" customFormat="1" ht="15.75">
      <c r="A19" s="194">
        <v>5</v>
      </c>
      <c r="B19" s="197" t="s">
        <v>329</v>
      </c>
      <c r="C19" s="425">
        <v>172585653.09999999</v>
      </c>
      <c r="D19" s="425">
        <v>4689632683.7227001</v>
      </c>
      <c r="E19" s="448">
        <v>4862218336.8227005</v>
      </c>
      <c r="F19" s="425">
        <v>161664947.14000002</v>
      </c>
      <c r="G19" s="425">
        <v>4024762948.8278999</v>
      </c>
      <c r="H19" s="426">
        <v>4186427895.9678998</v>
      </c>
    </row>
    <row r="20" spans="1:8" s="17" customFormat="1" ht="15.75">
      <c r="A20" s="194">
        <v>5.0999999999999996</v>
      </c>
      <c r="B20" s="247" t="s">
        <v>304</v>
      </c>
      <c r="C20" s="425">
        <v>11835263.26</v>
      </c>
      <c r="D20" s="425">
        <v>36827039.8583</v>
      </c>
      <c r="E20" s="448">
        <v>48662303.118299998</v>
      </c>
      <c r="F20" s="425">
        <v>16968080.59</v>
      </c>
      <c r="G20" s="425">
        <v>50041357.318899997</v>
      </c>
      <c r="H20" s="426">
        <v>67009437.908899993</v>
      </c>
    </row>
    <row r="21" spans="1:8" s="17" customFormat="1" ht="15.75">
      <c r="A21" s="194">
        <v>5.2</v>
      </c>
      <c r="B21" s="247" t="s">
        <v>303</v>
      </c>
      <c r="C21" s="425">
        <v>1</v>
      </c>
      <c r="D21" s="425">
        <v>17566233.655400001</v>
      </c>
      <c r="E21" s="448">
        <v>17566234.655400001</v>
      </c>
      <c r="F21" s="425">
        <v>1</v>
      </c>
      <c r="G21" s="425">
        <v>18086433.134</v>
      </c>
      <c r="H21" s="426">
        <v>18086434.134</v>
      </c>
    </row>
    <row r="22" spans="1:8" s="17" customFormat="1" ht="15.75">
      <c r="A22" s="194">
        <v>5.3</v>
      </c>
      <c r="B22" s="247" t="s">
        <v>302</v>
      </c>
      <c r="C22" s="425">
        <v>124921046.5</v>
      </c>
      <c r="D22" s="425">
        <v>3552748786.8962002</v>
      </c>
      <c r="E22" s="448">
        <v>3677669833.3962002</v>
      </c>
      <c r="F22" s="425">
        <v>128496473</v>
      </c>
      <c r="G22" s="425">
        <v>3020943862.0318003</v>
      </c>
      <c r="H22" s="426">
        <v>3149440335.0318003</v>
      </c>
    </row>
    <row r="23" spans="1:8" s="17" customFormat="1" ht="15.75">
      <c r="A23" s="194" t="s">
        <v>20</v>
      </c>
      <c r="B23" s="198" t="s">
        <v>80</v>
      </c>
      <c r="C23" s="425">
        <v>5514898.2000000002</v>
      </c>
      <c r="D23" s="425">
        <v>1197866379.6796999</v>
      </c>
      <c r="E23" s="448">
        <v>1203381277.8796999</v>
      </c>
      <c r="F23" s="425">
        <v>6588893.2000000002</v>
      </c>
      <c r="G23" s="425">
        <v>1072188888.3974</v>
      </c>
      <c r="H23" s="426">
        <v>1078777781.5974</v>
      </c>
    </row>
    <row r="24" spans="1:8" s="17" customFormat="1" ht="15.75">
      <c r="A24" s="194" t="s">
        <v>21</v>
      </c>
      <c r="B24" s="198" t="s">
        <v>81</v>
      </c>
      <c r="C24" s="425">
        <v>30453328</v>
      </c>
      <c r="D24" s="425">
        <v>1408680186.3749001</v>
      </c>
      <c r="E24" s="448">
        <v>1439133514.3749001</v>
      </c>
      <c r="F24" s="425">
        <v>28590778</v>
      </c>
      <c r="G24" s="425">
        <v>1147713893.4402001</v>
      </c>
      <c r="H24" s="426">
        <v>1176304671.4402001</v>
      </c>
    </row>
    <row r="25" spans="1:8" s="17" customFormat="1" ht="15.75">
      <c r="A25" s="194" t="s">
        <v>22</v>
      </c>
      <c r="B25" s="198" t="s">
        <v>82</v>
      </c>
      <c r="C25" s="425">
        <v>0</v>
      </c>
      <c r="D25" s="425">
        <v>34701415.409100004</v>
      </c>
      <c r="E25" s="448">
        <v>34701415.409100004</v>
      </c>
      <c r="F25" s="425">
        <v>0</v>
      </c>
      <c r="G25" s="425">
        <v>31766381.294399999</v>
      </c>
      <c r="H25" s="426">
        <v>31766381.294399999</v>
      </c>
    </row>
    <row r="26" spans="1:8" s="17" customFormat="1" ht="15.75">
      <c r="A26" s="194" t="s">
        <v>23</v>
      </c>
      <c r="B26" s="198" t="s">
        <v>83</v>
      </c>
      <c r="C26" s="425">
        <v>677027.3</v>
      </c>
      <c r="D26" s="425">
        <v>439793523.54820001</v>
      </c>
      <c r="E26" s="448">
        <v>440470550.84820002</v>
      </c>
      <c r="F26" s="425">
        <v>7254256.7999999998</v>
      </c>
      <c r="G26" s="425">
        <v>364013821.8452</v>
      </c>
      <c r="H26" s="426">
        <v>371268078.64520001</v>
      </c>
    </row>
    <row r="27" spans="1:8" s="17" customFormat="1" ht="15.75">
      <c r="A27" s="194" t="s">
        <v>24</v>
      </c>
      <c r="B27" s="198" t="s">
        <v>84</v>
      </c>
      <c r="C27" s="425">
        <v>88275793</v>
      </c>
      <c r="D27" s="425">
        <v>471707281.88429999</v>
      </c>
      <c r="E27" s="448">
        <v>559983074.88429999</v>
      </c>
      <c r="F27" s="425">
        <v>86062545</v>
      </c>
      <c r="G27" s="425">
        <v>405260877.0546</v>
      </c>
      <c r="H27" s="426">
        <v>491323422.0546</v>
      </c>
    </row>
    <row r="28" spans="1:8" s="17" customFormat="1" ht="15.75">
      <c r="A28" s="194">
        <v>5.4</v>
      </c>
      <c r="B28" s="247" t="s">
        <v>305</v>
      </c>
      <c r="C28" s="425">
        <v>32353477.34</v>
      </c>
      <c r="D28" s="425">
        <v>388257221.54549998</v>
      </c>
      <c r="E28" s="448">
        <v>420610698.88549995</v>
      </c>
      <c r="F28" s="425">
        <v>13056229.550000001</v>
      </c>
      <c r="G28" s="425">
        <v>306733549.86119998</v>
      </c>
      <c r="H28" s="426">
        <v>319789779.41119999</v>
      </c>
    </row>
    <row r="29" spans="1:8" s="17" customFormat="1" ht="15.75">
      <c r="A29" s="194">
        <v>5.5</v>
      </c>
      <c r="B29" s="247" t="s">
        <v>306</v>
      </c>
      <c r="C29" s="425">
        <v>12</v>
      </c>
      <c r="D29" s="425">
        <v>573410012.5503</v>
      </c>
      <c r="E29" s="448">
        <v>573410024.5503</v>
      </c>
      <c r="F29" s="425">
        <v>10</v>
      </c>
      <c r="G29" s="425">
        <v>498181893.39490002</v>
      </c>
      <c r="H29" s="426">
        <v>498181903.39490002</v>
      </c>
    </row>
    <row r="30" spans="1:8" s="17" customFormat="1" ht="15.75">
      <c r="A30" s="194">
        <v>5.6</v>
      </c>
      <c r="B30" s="247" t="s">
        <v>307</v>
      </c>
      <c r="C30" s="425">
        <v>0</v>
      </c>
      <c r="D30" s="425">
        <v>59239205.733999997</v>
      </c>
      <c r="E30" s="448">
        <v>59239205.733999997</v>
      </c>
      <c r="F30" s="425">
        <v>0</v>
      </c>
      <c r="G30" s="425">
        <v>55577318.376199998</v>
      </c>
      <c r="H30" s="426">
        <v>55577318.376199998</v>
      </c>
    </row>
    <row r="31" spans="1:8" s="17" customFormat="1" ht="15.75">
      <c r="A31" s="194">
        <v>5.7</v>
      </c>
      <c r="B31" s="247" t="s">
        <v>84</v>
      </c>
      <c r="C31" s="425">
        <v>3475853</v>
      </c>
      <c r="D31" s="425">
        <v>61584183.483000003</v>
      </c>
      <c r="E31" s="448">
        <v>65060036.483000003</v>
      </c>
      <c r="F31" s="425">
        <v>3144153</v>
      </c>
      <c r="G31" s="425">
        <v>75198534.710899994</v>
      </c>
      <c r="H31" s="426">
        <v>78342687.710899994</v>
      </c>
    </row>
    <row r="32" spans="1:8" s="17" customFormat="1" ht="15.75">
      <c r="A32" s="194">
        <v>6</v>
      </c>
      <c r="B32" s="197" t="s">
        <v>335</v>
      </c>
      <c r="C32" s="425">
        <v>15668247</v>
      </c>
      <c r="D32" s="425">
        <v>560268861</v>
      </c>
      <c r="E32" s="448">
        <v>575937108</v>
      </c>
      <c r="F32" s="425">
        <v>20500610</v>
      </c>
      <c r="G32" s="425">
        <v>265097727</v>
      </c>
      <c r="H32" s="426">
        <v>285598337</v>
      </c>
    </row>
    <row r="33" spans="1:8" s="17" customFormat="1" ht="15.75">
      <c r="A33" s="194">
        <v>6.1</v>
      </c>
      <c r="B33" s="248" t="s">
        <v>325</v>
      </c>
      <c r="C33" s="425">
        <v>0</v>
      </c>
      <c r="D33" s="425">
        <v>294196336</v>
      </c>
      <c r="E33" s="448">
        <v>294196336</v>
      </c>
      <c r="F33" s="425">
        <v>463350</v>
      </c>
      <c r="G33" s="425">
        <v>143152158</v>
      </c>
      <c r="H33" s="426">
        <v>143615508</v>
      </c>
    </row>
    <row r="34" spans="1:8" s="17" customFormat="1" ht="15.75">
      <c r="A34" s="194">
        <v>6.2</v>
      </c>
      <c r="B34" s="248" t="s">
        <v>326</v>
      </c>
      <c r="C34" s="425">
        <v>15668247</v>
      </c>
      <c r="D34" s="425">
        <v>266072525</v>
      </c>
      <c r="E34" s="448">
        <v>281740772</v>
      </c>
      <c r="F34" s="425">
        <v>20037260</v>
      </c>
      <c r="G34" s="425">
        <v>121945569</v>
      </c>
      <c r="H34" s="426">
        <v>141982829</v>
      </c>
    </row>
    <row r="35" spans="1:8" s="17" customFormat="1" ht="15.75">
      <c r="A35" s="194">
        <v>6.3</v>
      </c>
      <c r="B35" s="248" t="s">
        <v>322</v>
      </c>
      <c r="C35" s="425">
        <v>0</v>
      </c>
      <c r="D35" s="425">
        <v>0</v>
      </c>
      <c r="E35" s="448">
        <v>0</v>
      </c>
      <c r="F35" s="425">
        <v>0</v>
      </c>
      <c r="G35" s="425">
        <v>0</v>
      </c>
      <c r="H35" s="426">
        <v>0</v>
      </c>
    </row>
    <row r="36" spans="1:8" s="17" customFormat="1" ht="15.75">
      <c r="A36" s="194">
        <v>6.4</v>
      </c>
      <c r="B36" s="248" t="s">
        <v>323</v>
      </c>
      <c r="C36" s="425">
        <v>0</v>
      </c>
      <c r="D36" s="425">
        <v>0</v>
      </c>
      <c r="E36" s="448">
        <v>0</v>
      </c>
      <c r="F36" s="425">
        <v>0</v>
      </c>
      <c r="G36" s="425">
        <v>0</v>
      </c>
      <c r="H36" s="426">
        <v>0</v>
      </c>
    </row>
    <row r="37" spans="1:8" s="17" customFormat="1" ht="15.75">
      <c r="A37" s="194">
        <v>6.5</v>
      </c>
      <c r="B37" s="248" t="s">
        <v>324</v>
      </c>
      <c r="C37" s="425">
        <v>0</v>
      </c>
      <c r="D37" s="425">
        <v>0</v>
      </c>
      <c r="E37" s="448">
        <v>0</v>
      </c>
      <c r="F37" s="425">
        <v>0</v>
      </c>
      <c r="G37" s="425">
        <v>0</v>
      </c>
      <c r="H37" s="426">
        <v>0</v>
      </c>
    </row>
    <row r="38" spans="1:8" s="17" customFormat="1" ht="15.75">
      <c r="A38" s="194">
        <v>6.6</v>
      </c>
      <c r="B38" s="248" t="s">
        <v>327</v>
      </c>
      <c r="C38" s="425">
        <v>0</v>
      </c>
      <c r="D38" s="425">
        <v>0</v>
      </c>
      <c r="E38" s="448">
        <v>0</v>
      </c>
      <c r="F38" s="425">
        <v>0</v>
      </c>
      <c r="G38" s="425">
        <v>0</v>
      </c>
      <c r="H38" s="426">
        <v>0</v>
      </c>
    </row>
    <row r="39" spans="1:8" s="17" customFormat="1" ht="15.75">
      <c r="A39" s="194">
        <v>6.7</v>
      </c>
      <c r="B39" s="248" t="s">
        <v>328</v>
      </c>
      <c r="C39" s="425">
        <v>0</v>
      </c>
      <c r="D39" s="425">
        <v>0</v>
      </c>
      <c r="E39" s="448">
        <v>0</v>
      </c>
      <c r="F39" s="425">
        <v>0</v>
      </c>
      <c r="G39" s="425">
        <v>0</v>
      </c>
      <c r="H39" s="426">
        <v>0</v>
      </c>
    </row>
    <row r="40" spans="1:8" s="17" customFormat="1" ht="15.75">
      <c r="A40" s="194">
        <v>7</v>
      </c>
      <c r="B40" s="197" t="s">
        <v>331</v>
      </c>
      <c r="C40" s="425">
        <v>13024022.940000001</v>
      </c>
      <c r="D40" s="425">
        <v>12090641.469999995</v>
      </c>
      <c r="E40" s="448">
        <v>25114664.409999996</v>
      </c>
      <c r="F40" s="425">
        <v>11267620.370000001</v>
      </c>
      <c r="G40" s="425">
        <v>12914773.220000004</v>
      </c>
      <c r="H40" s="426">
        <v>24182393.590000004</v>
      </c>
    </row>
    <row r="41" spans="1:8" s="17" customFormat="1" ht="15.75">
      <c r="A41" s="194">
        <v>7.1</v>
      </c>
      <c r="B41" s="196" t="s">
        <v>332</v>
      </c>
      <c r="C41" s="425">
        <v>2694503.9400000009</v>
      </c>
      <c r="D41" s="425">
        <v>411061.8711265701</v>
      </c>
      <c r="E41" s="448">
        <v>3105565.8111265711</v>
      </c>
      <c r="F41" s="425">
        <v>2581503.7300000209</v>
      </c>
      <c r="G41" s="425">
        <v>297597.81479188014</v>
      </c>
      <c r="H41" s="426">
        <v>2879101.544791901</v>
      </c>
    </row>
    <row r="42" spans="1:8" s="17" customFormat="1" ht="25.5">
      <c r="A42" s="194">
        <v>7.2</v>
      </c>
      <c r="B42" s="196" t="s">
        <v>333</v>
      </c>
      <c r="C42" s="425">
        <v>21912.709999999995</v>
      </c>
      <c r="D42" s="425">
        <v>485.42999999999995</v>
      </c>
      <c r="E42" s="448">
        <v>22398.139999999996</v>
      </c>
      <c r="F42" s="425">
        <v>8531.9400000000187</v>
      </c>
      <c r="G42" s="425">
        <v>4.45</v>
      </c>
      <c r="H42" s="426">
        <v>8536.3900000000194</v>
      </c>
    </row>
    <row r="43" spans="1:8" s="17" customFormat="1" ht="25.5">
      <c r="A43" s="194">
        <v>7.3</v>
      </c>
      <c r="B43" s="196" t="s">
        <v>336</v>
      </c>
      <c r="C43" s="425">
        <v>8231621.3200000003</v>
      </c>
      <c r="D43" s="425">
        <v>7260429.8399999961</v>
      </c>
      <c r="E43" s="448">
        <v>15492051.159999996</v>
      </c>
      <c r="F43" s="425">
        <v>6456373.3399999999</v>
      </c>
      <c r="G43" s="425">
        <v>7299291.0900000036</v>
      </c>
      <c r="H43" s="426">
        <v>13755664.430000003</v>
      </c>
    </row>
    <row r="44" spans="1:8" s="17" customFormat="1" ht="25.5">
      <c r="A44" s="194">
        <v>7.4</v>
      </c>
      <c r="B44" s="196" t="s">
        <v>337</v>
      </c>
      <c r="C44" s="425">
        <v>4792401.62</v>
      </c>
      <c r="D44" s="425">
        <v>4830211.629999999</v>
      </c>
      <c r="E44" s="448">
        <v>9622613.25</v>
      </c>
      <c r="F44" s="425">
        <v>4811247.03</v>
      </c>
      <c r="G44" s="425">
        <v>5615482.1300000008</v>
      </c>
      <c r="H44" s="426">
        <v>10426729.16</v>
      </c>
    </row>
    <row r="45" spans="1:8" s="17" customFormat="1" ht="15.75">
      <c r="A45" s="194">
        <v>8</v>
      </c>
      <c r="B45" s="197" t="s">
        <v>314</v>
      </c>
      <c r="C45" s="425">
        <v>16605.866666666669</v>
      </c>
      <c r="D45" s="425">
        <v>4153019.0834561009</v>
      </c>
      <c r="E45" s="448">
        <v>4169624.9501227676</v>
      </c>
      <c r="F45" s="425">
        <v>10013.637333333334</v>
      </c>
      <c r="G45" s="425">
        <v>5528764.8979907995</v>
      </c>
      <c r="H45" s="426">
        <v>5538778.535324133</v>
      </c>
    </row>
    <row r="46" spans="1:8" s="17" customFormat="1" ht="15.75">
      <c r="A46" s="194">
        <v>8.1</v>
      </c>
      <c r="B46" s="246" t="s">
        <v>338</v>
      </c>
      <c r="C46" s="425">
        <v>0</v>
      </c>
      <c r="D46" s="425">
        <v>0</v>
      </c>
      <c r="E46" s="448">
        <v>0</v>
      </c>
      <c r="F46" s="425">
        <v>0</v>
      </c>
      <c r="G46" s="425">
        <v>0</v>
      </c>
      <c r="H46" s="426">
        <v>0</v>
      </c>
    </row>
    <row r="47" spans="1:8" s="17" customFormat="1" ht="15.75">
      <c r="A47" s="194">
        <v>8.1999999999999993</v>
      </c>
      <c r="B47" s="246" t="s">
        <v>339</v>
      </c>
      <c r="C47" s="425">
        <v>2688</v>
      </c>
      <c r="D47" s="425">
        <v>1205783.386676</v>
      </c>
      <c r="E47" s="448">
        <v>1208471.386676</v>
      </c>
      <c r="F47" s="425">
        <v>5103.8933333333334</v>
      </c>
      <c r="G47" s="425">
        <v>1201206.0112079999</v>
      </c>
      <c r="H47" s="426">
        <v>1206309.9045413332</v>
      </c>
    </row>
    <row r="48" spans="1:8" s="17" customFormat="1" ht="15.75">
      <c r="A48" s="194">
        <v>8.3000000000000007</v>
      </c>
      <c r="B48" s="246" t="s">
        <v>340</v>
      </c>
      <c r="C48" s="425">
        <v>2688</v>
      </c>
      <c r="D48" s="425">
        <v>1138403.6579861001</v>
      </c>
      <c r="E48" s="448">
        <v>1141091.6579861001</v>
      </c>
      <c r="F48" s="425">
        <v>792.96</v>
      </c>
      <c r="G48" s="425">
        <v>1168817.366808</v>
      </c>
      <c r="H48" s="426">
        <v>1169610.326808</v>
      </c>
    </row>
    <row r="49" spans="1:8" s="17" customFormat="1" ht="15.75">
      <c r="A49" s="194">
        <v>8.4</v>
      </c>
      <c r="B49" s="246" t="s">
        <v>341</v>
      </c>
      <c r="C49" s="425">
        <v>2688</v>
      </c>
      <c r="D49" s="425">
        <v>807282.78576000012</v>
      </c>
      <c r="E49" s="448">
        <v>809970.78576000012</v>
      </c>
      <c r="F49" s="425">
        <v>792.96</v>
      </c>
      <c r="G49" s="425">
        <v>1123363.3759428</v>
      </c>
      <c r="H49" s="426">
        <v>1124156.3359427999</v>
      </c>
    </row>
    <row r="50" spans="1:8" s="17" customFormat="1" ht="15.75">
      <c r="A50" s="194">
        <v>8.5</v>
      </c>
      <c r="B50" s="246" t="s">
        <v>342</v>
      </c>
      <c r="C50" s="425">
        <v>2688</v>
      </c>
      <c r="D50" s="425">
        <v>478587.01176000002</v>
      </c>
      <c r="E50" s="448">
        <v>481275.01176000002</v>
      </c>
      <c r="F50" s="425">
        <v>792.96</v>
      </c>
      <c r="G50" s="425">
        <v>817392.9556799999</v>
      </c>
      <c r="H50" s="426">
        <v>818185.91567999986</v>
      </c>
    </row>
    <row r="51" spans="1:8" s="17" customFormat="1" ht="15.75">
      <c r="A51" s="194">
        <v>8.6</v>
      </c>
      <c r="B51" s="246" t="s">
        <v>343</v>
      </c>
      <c r="C51" s="425">
        <v>2688</v>
      </c>
      <c r="D51" s="425">
        <v>387585.33176000003</v>
      </c>
      <c r="E51" s="448">
        <v>390273.33176000003</v>
      </c>
      <c r="F51" s="425">
        <v>792.96</v>
      </c>
      <c r="G51" s="425">
        <v>504444.88368000003</v>
      </c>
      <c r="H51" s="426">
        <v>505237.84368000005</v>
      </c>
    </row>
    <row r="52" spans="1:8" s="17" customFormat="1" ht="15.75">
      <c r="A52" s="194">
        <v>8.6999999999999993</v>
      </c>
      <c r="B52" s="246" t="s">
        <v>344</v>
      </c>
      <c r="C52" s="425">
        <v>3165.8666666666682</v>
      </c>
      <c r="D52" s="425">
        <v>135376.90951400006</v>
      </c>
      <c r="E52" s="448">
        <v>138542.77618066673</v>
      </c>
      <c r="F52" s="425">
        <v>1737.9039999999998</v>
      </c>
      <c r="G52" s="425">
        <v>713540.30467200023</v>
      </c>
      <c r="H52" s="426">
        <v>715278.20867200021</v>
      </c>
    </row>
    <row r="53" spans="1:8" s="17" customFormat="1" ht="16.5" thickBot="1">
      <c r="A53" s="199">
        <v>9</v>
      </c>
      <c r="B53" s="200" t="s">
        <v>334</v>
      </c>
      <c r="C53" s="449"/>
      <c r="D53" s="449"/>
      <c r="E53" s="450">
        <v>0</v>
      </c>
      <c r="F53" s="449"/>
      <c r="G53" s="449"/>
      <c r="H53" s="432">
        <v>0</v>
      </c>
    </row>
  </sheetData>
  <mergeCells count="4">
    <mergeCell ref="A5:A6"/>
    <mergeCell ref="B5:B6"/>
    <mergeCell ref="C5:E5"/>
    <mergeCell ref="F5:H5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80" zoomScaleNormal="8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C7" sqref="C7:D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3.5703125" style="4" bestFit="1" customWidth="1"/>
    <col min="5" max="5" width="15.5703125" style="37" customWidth="1"/>
    <col min="6" max="11" width="9.7109375" style="37" customWidth="1"/>
    <col min="12" max="16384" width="9.140625" style="37"/>
  </cols>
  <sheetData>
    <row r="1" spans="1:8">
      <c r="A1" s="2" t="s">
        <v>35</v>
      </c>
      <c r="B1" s="3" t="str">
        <f>'Info '!C2</f>
        <v>JSC "VTB Bank (Georgia)"</v>
      </c>
      <c r="C1" s="3"/>
    </row>
    <row r="2" spans="1:8">
      <c r="A2" s="2" t="s">
        <v>36</v>
      </c>
      <c r="B2" s="497">
        <v>43830</v>
      </c>
      <c r="C2" s="6"/>
      <c r="D2" s="7"/>
      <c r="E2" s="59"/>
      <c r="F2" s="59"/>
      <c r="G2" s="59"/>
      <c r="H2" s="59"/>
    </row>
    <row r="3" spans="1:8">
      <c r="A3" s="2"/>
      <c r="B3" s="3"/>
      <c r="C3" s="6"/>
      <c r="D3" s="7"/>
      <c r="E3" s="59"/>
      <c r="F3" s="59"/>
      <c r="G3" s="59"/>
      <c r="H3" s="59"/>
    </row>
    <row r="4" spans="1:8" ht="15" customHeight="1" thickBot="1">
      <c r="A4" s="7" t="s">
        <v>208</v>
      </c>
      <c r="B4" s="150" t="s">
        <v>308</v>
      </c>
      <c r="D4" s="60" t="s">
        <v>78</v>
      </c>
    </row>
    <row r="5" spans="1:8" ht="15" customHeight="1">
      <c r="A5" s="231" t="s">
        <v>11</v>
      </c>
      <c r="B5" s="232"/>
      <c r="C5" s="343" t="s">
        <v>5</v>
      </c>
      <c r="D5" s="344" t="s">
        <v>6</v>
      </c>
    </row>
    <row r="6" spans="1:8" ht="15" customHeight="1">
      <c r="A6" s="61">
        <v>1</v>
      </c>
      <c r="B6" s="336" t="s">
        <v>312</v>
      </c>
      <c r="C6" s="338">
        <f>C7+C9+C10</f>
        <v>1381727377.3924098</v>
      </c>
      <c r="D6" s="339">
        <f>D7+D9+D10</f>
        <v>1390382722.4964678</v>
      </c>
    </row>
    <row r="7" spans="1:8" ht="15" customHeight="1">
      <c r="A7" s="61">
        <v>1.1000000000000001</v>
      </c>
      <c r="B7" s="336" t="s">
        <v>207</v>
      </c>
      <c r="C7" s="451">
        <v>1294324779.6462777</v>
      </c>
      <c r="D7" s="340">
        <v>1308302309.1733763</v>
      </c>
    </row>
    <row r="8" spans="1:8">
      <c r="A8" s="61" t="s">
        <v>19</v>
      </c>
      <c r="B8" s="336" t="s">
        <v>206</v>
      </c>
      <c r="C8" s="451">
        <v>2773376.3250000002</v>
      </c>
      <c r="D8" s="340">
        <v>2128207.5</v>
      </c>
    </row>
    <row r="9" spans="1:8" ht="15" customHeight="1">
      <c r="A9" s="61">
        <v>1.2</v>
      </c>
      <c r="B9" s="337" t="s">
        <v>205</v>
      </c>
      <c r="C9" s="451">
        <v>82750258.239360005</v>
      </c>
      <c r="D9" s="340">
        <v>75928493.528827474</v>
      </c>
    </row>
    <row r="10" spans="1:8" ht="15" customHeight="1">
      <c r="A10" s="61">
        <v>1.3</v>
      </c>
      <c r="B10" s="336" t="s">
        <v>33</v>
      </c>
      <c r="C10" s="452">
        <v>4652339.5067720003</v>
      </c>
      <c r="D10" s="340">
        <v>6151919.7942639999</v>
      </c>
    </row>
    <row r="11" spans="1:8" ht="15" customHeight="1">
      <c r="A11" s="61">
        <v>2</v>
      </c>
      <c r="B11" s="336" t="s">
        <v>309</v>
      </c>
      <c r="C11" s="451">
        <v>13937866.206981417</v>
      </c>
      <c r="D11" s="340">
        <v>14233779.255589629</v>
      </c>
    </row>
    <row r="12" spans="1:8" ht="15" customHeight="1">
      <c r="A12" s="61">
        <v>3</v>
      </c>
      <c r="B12" s="336" t="s">
        <v>310</v>
      </c>
      <c r="C12" s="452">
        <v>172838250.71925625</v>
      </c>
      <c r="D12" s="453">
        <v>173580253.83800626</v>
      </c>
    </row>
    <row r="13" spans="1:8" ht="15" customHeight="1" thickBot="1">
      <c r="A13" s="63">
        <v>4</v>
      </c>
      <c r="B13" s="64" t="s">
        <v>311</v>
      </c>
      <c r="C13" s="341">
        <f>C6+C11+C12</f>
        <v>1568503494.3186474</v>
      </c>
      <c r="D13" s="342">
        <f>D6+D11+D12</f>
        <v>1578196755.5900638</v>
      </c>
    </row>
    <row r="14" spans="1:8">
      <c r="B14" s="67"/>
    </row>
    <row r="15" spans="1:8">
      <c r="B15" s="68"/>
    </row>
    <row r="16" spans="1:8">
      <c r="B16" s="68"/>
    </row>
    <row r="17" spans="1:4" ht="11.25">
      <c r="A17" s="37"/>
      <c r="B17" s="37"/>
      <c r="C17" s="37"/>
      <c r="D17" s="37"/>
    </row>
    <row r="18" spans="1:4" ht="11.25">
      <c r="A18" s="37"/>
      <c r="B18" s="37"/>
      <c r="C18" s="37"/>
      <c r="D18" s="37"/>
    </row>
    <row r="19" spans="1:4" ht="11.25">
      <c r="A19" s="37"/>
      <c r="B19" s="37"/>
      <c r="C19" s="37"/>
      <c r="D19" s="37"/>
    </row>
    <row r="20" spans="1:4" ht="11.25">
      <c r="A20" s="37"/>
      <c r="B20" s="37"/>
      <c r="C20" s="37"/>
      <c r="D20" s="37"/>
    </row>
    <row r="21" spans="1:4" ht="11.25">
      <c r="A21" s="37"/>
      <c r="B21" s="37"/>
      <c r="C21" s="37"/>
      <c r="D21" s="37"/>
    </row>
    <row r="22" spans="1:4" ht="11.25">
      <c r="A22" s="37"/>
      <c r="B22" s="37"/>
      <c r="C22" s="37"/>
      <c r="D22" s="37"/>
    </row>
    <row r="23" spans="1:4" ht="11.25">
      <c r="A23" s="37"/>
      <c r="B23" s="37"/>
      <c r="C23" s="37"/>
      <c r="D23" s="37"/>
    </row>
    <row r="24" spans="1:4" ht="11.25">
      <c r="A24" s="37"/>
      <c r="B24" s="37"/>
      <c r="C24" s="37"/>
      <c r="D24" s="37"/>
    </row>
    <row r="25" spans="1:4" ht="11.25">
      <c r="A25" s="37"/>
      <c r="B25" s="37"/>
      <c r="C25" s="37"/>
      <c r="D25" s="37"/>
    </row>
    <row r="26" spans="1:4" ht="11.25">
      <c r="A26" s="37"/>
      <c r="B26" s="37"/>
      <c r="C26" s="37"/>
      <c r="D26" s="37"/>
    </row>
    <row r="27" spans="1:4" ht="11.25">
      <c r="A27" s="37"/>
      <c r="B27" s="37"/>
      <c r="C27" s="37"/>
      <c r="D27" s="37"/>
    </row>
    <row r="28" spans="1:4" ht="11.25">
      <c r="A28" s="37"/>
      <c r="B28" s="37"/>
      <c r="C28" s="37"/>
      <c r="D28" s="37"/>
    </row>
    <row r="29" spans="1:4" ht="11.25">
      <c r="A29" s="37"/>
      <c r="B29" s="37"/>
      <c r="C29" s="37"/>
      <c r="D29" s="37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="80" zoomScaleNormal="8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A6" sqref="A6:B13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4" width="9.140625" style="5"/>
    <col min="5" max="5" width="15.5703125" style="5" customWidth="1"/>
    <col min="6" max="16384" width="9.140625" style="5"/>
  </cols>
  <sheetData>
    <row r="1" spans="1:8">
      <c r="A1" s="2" t="s">
        <v>35</v>
      </c>
      <c r="B1" s="4" t="str">
        <f>'Info '!C2</f>
        <v>JSC "VTB Bank (Georgia)"</v>
      </c>
    </row>
    <row r="2" spans="1:8">
      <c r="A2" s="2" t="s">
        <v>36</v>
      </c>
      <c r="B2" s="499">
        <v>43830</v>
      </c>
    </row>
    <row r="4" spans="1:8" ht="16.5" customHeight="1" thickBot="1">
      <c r="A4" s="69" t="s">
        <v>85</v>
      </c>
      <c r="B4" s="70" t="s">
        <v>278</v>
      </c>
      <c r="C4" s="71"/>
    </row>
    <row r="5" spans="1:8">
      <c r="A5" s="72"/>
      <c r="B5" s="538" t="s">
        <v>86</v>
      </c>
      <c r="C5" s="539"/>
    </row>
    <row r="6" spans="1:8">
      <c r="A6" s="73">
        <v>1</v>
      </c>
      <c r="B6" s="454" t="s">
        <v>492</v>
      </c>
      <c r="C6" s="455"/>
    </row>
    <row r="7" spans="1:8">
      <c r="A7" s="73">
        <v>2</v>
      </c>
      <c r="B7" s="454" t="s">
        <v>495</v>
      </c>
      <c r="C7" s="455"/>
    </row>
    <row r="8" spans="1:8">
      <c r="A8" s="73">
        <v>3</v>
      </c>
      <c r="B8" s="454" t="s">
        <v>496</v>
      </c>
      <c r="C8" s="455"/>
    </row>
    <row r="9" spans="1:8">
      <c r="A9" s="73">
        <v>4</v>
      </c>
      <c r="B9" s="454" t="s">
        <v>497</v>
      </c>
      <c r="C9" s="455"/>
    </row>
    <row r="10" spans="1:8">
      <c r="A10" s="73">
        <v>5</v>
      </c>
      <c r="B10" s="454" t="s">
        <v>527</v>
      </c>
      <c r="C10" s="455"/>
    </row>
    <row r="11" spans="1:8">
      <c r="A11" s="73">
        <v>6</v>
      </c>
      <c r="B11" s="454" t="s">
        <v>528</v>
      </c>
      <c r="C11" s="455"/>
    </row>
    <row r="12" spans="1:8">
      <c r="A12" s="73">
        <v>7</v>
      </c>
      <c r="B12" s="454" t="s">
        <v>498</v>
      </c>
      <c r="C12" s="455"/>
    </row>
    <row r="13" spans="1:8">
      <c r="A13" s="73">
        <v>8</v>
      </c>
      <c r="B13" s="454" t="s">
        <v>499</v>
      </c>
      <c r="C13" s="455"/>
    </row>
    <row r="14" spans="1:8">
      <c r="A14" s="73"/>
      <c r="B14" s="540"/>
      <c r="C14" s="541"/>
      <c r="H14" s="74"/>
    </row>
    <row r="15" spans="1:8">
      <c r="A15" s="73"/>
      <c r="B15" s="542" t="s">
        <v>87</v>
      </c>
      <c r="C15" s="543"/>
    </row>
    <row r="16" spans="1:8">
      <c r="A16" s="73">
        <v>1</v>
      </c>
      <c r="B16" s="454" t="s">
        <v>493</v>
      </c>
      <c r="C16" s="456"/>
    </row>
    <row r="17" spans="1:3">
      <c r="A17" s="73">
        <v>2</v>
      </c>
      <c r="B17" s="454" t="s">
        <v>500</v>
      </c>
      <c r="C17" s="456"/>
    </row>
    <row r="18" spans="1:3">
      <c r="A18" s="73">
        <v>3</v>
      </c>
      <c r="B18" s="454" t="s">
        <v>501</v>
      </c>
      <c r="C18" s="456"/>
    </row>
    <row r="19" spans="1:3">
      <c r="A19" s="73">
        <v>4</v>
      </c>
      <c r="B19" s="454" t="s">
        <v>502</v>
      </c>
      <c r="C19" s="456"/>
    </row>
    <row r="20" spans="1:3">
      <c r="A20" s="73">
        <v>5</v>
      </c>
      <c r="B20" s="454" t="s">
        <v>503</v>
      </c>
      <c r="C20" s="456"/>
    </row>
    <row r="21" spans="1:3">
      <c r="A21" s="73">
        <v>6</v>
      </c>
      <c r="B21" s="454" t="s">
        <v>504</v>
      </c>
      <c r="C21" s="456"/>
    </row>
    <row r="22" spans="1:3">
      <c r="A22" s="73"/>
      <c r="B22" s="454"/>
      <c r="C22" s="457"/>
    </row>
    <row r="23" spans="1:3">
      <c r="A23" s="73"/>
      <c r="B23" s="542" t="s">
        <v>88</v>
      </c>
      <c r="C23" s="543"/>
    </row>
    <row r="24" spans="1:3">
      <c r="A24" s="73">
        <v>1</v>
      </c>
      <c r="B24" s="454" t="s">
        <v>505</v>
      </c>
      <c r="C24" s="458">
        <v>0.97384321770185212</v>
      </c>
    </row>
    <row r="25" spans="1:3">
      <c r="A25" s="73">
        <v>2</v>
      </c>
      <c r="B25" s="454" t="s">
        <v>506</v>
      </c>
      <c r="C25" s="458">
        <v>1.472765597699272E-2</v>
      </c>
    </row>
    <row r="26" spans="1:3">
      <c r="A26" s="73"/>
      <c r="B26" s="542" t="s">
        <v>89</v>
      </c>
      <c r="C26" s="543"/>
    </row>
    <row r="27" spans="1:3">
      <c r="A27" s="73">
        <v>1</v>
      </c>
      <c r="B27" s="454" t="s">
        <v>507</v>
      </c>
      <c r="C27" s="458">
        <v>0.59336267254573849</v>
      </c>
    </row>
    <row r="28" spans="1:3" ht="15" thickBot="1">
      <c r="A28" s="75"/>
      <c r="B28" s="76"/>
      <c r="C28" s="77"/>
    </row>
  </sheetData>
  <mergeCells count="5">
    <mergeCell ref="B5:C5"/>
    <mergeCell ref="B14:C14"/>
    <mergeCell ref="B15:C15"/>
    <mergeCell ref="B23:C23"/>
    <mergeCell ref="B26:C26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80" zoomScaleNormal="8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C8" sqref="C8:E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15.57031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74" t="s">
        <v>35</v>
      </c>
      <c r="B1" s="275" t="str">
        <f>'Info '!C2</f>
        <v>JSC "VTB Bank (Georgia)"</v>
      </c>
      <c r="C1" s="91"/>
      <c r="D1" s="91"/>
      <c r="E1" s="91"/>
      <c r="F1" s="17"/>
    </row>
    <row r="2" spans="1:7" s="78" customFormat="1" ht="15.75" customHeight="1">
      <c r="A2" s="274" t="s">
        <v>36</v>
      </c>
      <c r="B2" s="501">
        <v>43830</v>
      </c>
    </row>
    <row r="3" spans="1:7" s="78" customFormat="1" ht="15.75" customHeight="1">
      <c r="A3" s="274"/>
    </row>
    <row r="4" spans="1:7" s="78" customFormat="1" ht="15.75" customHeight="1" thickBot="1">
      <c r="A4" s="276" t="s">
        <v>212</v>
      </c>
      <c r="B4" s="548" t="s">
        <v>358</v>
      </c>
      <c r="C4" s="549"/>
      <c r="D4" s="549"/>
      <c r="E4" s="549"/>
    </row>
    <row r="5" spans="1:7" s="82" customFormat="1" ht="17.45" customHeight="1">
      <c r="A5" s="212"/>
      <c r="B5" s="213"/>
      <c r="C5" s="80" t="s">
        <v>0</v>
      </c>
      <c r="D5" s="80" t="s">
        <v>1</v>
      </c>
      <c r="E5" s="81" t="s">
        <v>2</v>
      </c>
    </row>
    <row r="6" spans="1:7" s="17" customFormat="1" ht="14.45" customHeight="1">
      <c r="A6" s="277"/>
      <c r="B6" s="544" t="s">
        <v>365</v>
      </c>
      <c r="C6" s="544" t="s">
        <v>98</v>
      </c>
      <c r="D6" s="546" t="s">
        <v>211</v>
      </c>
      <c r="E6" s="547"/>
      <c r="G6" s="5"/>
    </row>
    <row r="7" spans="1:7" s="17" customFormat="1" ht="99.6" customHeight="1">
      <c r="A7" s="277"/>
      <c r="B7" s="545"/>
      <c r="C7" s="544"/>
      <c r="D7" s="313" t="s">
        <v>210</v>
      </c>
      <c r="E7" s="314" t="s">
        <v>366</v>
      </c>
      <c r="G7" s="5"/>
    </row>
    <row r="8" spans="1:7">
      <c r="A8" s="278">
        <v>1</v>
      </c>
      <c r="B8" s="315" t="s">
        <v>40</v>
      </c>
      <c r="C8" s="459">
        <v>54758244</v>
      </c>
      <c r="D8" s="459"/>
      <c r="E8" s="316">
        <v>54758244</v>
      </c>
      <c r="F8" s="17"/>
    </row>
    <row r="9" spans="1:7">
      <c r="A9" s="278">
        <v>2</v>
      </c>
      <c r="B9" s="315" t="s">
        <v>41</v>
      </c>
      <c r="C9" s="459">
        <v>203095949</v>
      </c>
      <c r="D9" s="459"/>
      <c r="E9" s="316">
        <v>203095949</v>
      </c>
      <c r="F9" s="17"/>
    </row>
    <row r="10" spans="1:7">
      <c r="A10" s="278">
        <v>3</v>
      </c>
      <c r="B10" s="315" t="s">
        <v>42</v>
      </c>
      <c r="C10" s="459">
        <v>44590472</v>
      </c>
      <c r="D10" s="459"/>
      <c r="E10" s="316">
        <v>44590472</v>
      </c>
      <c r="F10" s="17"/>
    </row>
    <row r="11" spans="1:7">
      <c r="A11" s="278">
        <v>4</v>
      </c>
      <c r="B11" s="315" t="s">
        <v>43</v>
      </c>
      <c r="C11" s="459">
        <v>0</v>
      </c>
      <c r="D11" s="459"/>
      <c r="E11" s="316">
        <v>0</v>
      </c>
      <c r="F11" s="17"/>
    </row>
    <row r="12" spans="1:7">
      <c r="A12" s="278">
        <v>5</v>
      </c>
      <c r="B12" s="315" t="s">
        <v>44</v>
      </c>
      <c r="C12" s="459">
        <v>119243832</v>
      </c>
      <c r="D12" s="459"/>
      <c r="E12" s="316">
        <v>119243832</v>
      </c>
      <c r="F12" s="17"/>
    </row>
    <row r="13" spans="1:7">
      <c r="A13" s="278">
        <v>6.1</v>
      </c>
      <c r="B13" s="317" t="s">
        <v>45</v>
      </c>
      <c r="C13" s="460">
        <v>1167709838.9277048</v>
      </c>
      <c r="D13" s="459"/>
      <c r="E13" s="316">
        <v>1167709838.9277048</v>
      </c>
      <c r="F13" s="17"/>
    </row>
    <row r="14" spans="1:7">
      <c r="A14" s="278">
        <v>6.2</v>
      </c>
      <c r="B14" s="318" t="s">
        <v>46</v>
      </c>
      <c r="C14" s="460">
        <v>-73950396.463540912</v>
      </c>
      <c r="D14" s="459"/>
      <c r="E14" s="316">
        <v>-73950396.463540912</v>
      </c>
      <c r="F14" s="17"/>
    </row>
    <row r="15" spans="1:7">
      <c r="A15" s="278">
        <v>6</v>
      </c>
      <c r="B15" s="315" t="s">
        <v>47</v>
      </c>
      <c r="C15" s="459">
        <v>1093759442.464164</v>
      </c>
      <c r="D15" s="459"/>
      <c r="E15" s="316">
        <v>1093759442.464164</v>
      </c>
      <c r="F15" s="17"/>
    </row>
    <row r="16" spans="1:7">
      <c r="A16" s="278">
        <v>7</v>
      </c>
      <c r="B16" s="315" t="s">
        <v>48</v>
      </c>
      <c r="C16" s="459">
        <v>9447713</v>
      </c>
      <c r="D16" s="459"/>
      <c r="E16" s="316">
        <v>9447713</v>
      </c>
      <c r="F16" s="17"/>
    </row>
    <row r="17" spans="1:7">
      <c r="A17" s="278">
        <v>8</v>
      </c>
      <c r="B17" s="315" t="s">
        <v>209</v>
      </c>
      <c r="C17" s="459">
        <v>10067966.73</v>
      </c>
      <c r="D17" s="459"/>
      <c r="E17" s="316">
        <v>10067966.73</v>
      </c>
      <c r="F17" s="279"/>
      <c r="G17" s="85"/>
    </row>
    <row r="18" spans="1:7">
      <c r="A18" s="278">
        <v>9</v>
      </c>
      <c r="B18" s="315" t="s">
        <v>49</v>
      </c>
      <c r="C18" s="459">
        <v>54000</v>
      </c>
      <c r="D18" s="459"/>
      <c r="E18" s="316">
        <v>54000</v>
      </c>
      <c r="F18" s="17"/>
      <c r="G18" s="85"/>
    </row>
    <row r="19" spans="1:7">
      <c r="A19" s="278">
        <v>10</v>
      </c>
      <c r="B19" s="315" t="s">
        <v>50</v>
      </c>
      <c r="C19" s="459">
        <v>63620818</v>
      </c>
      <c r="D19" s="459">
        <v>10613016</v>
      </c>
      <c r="E19" s="316">
        <v>53007802</v>
      </c>
      <c r="F19" s="17"/>
      <c r="G19" s="85"/>
    </row>
    <row r="20" spans="1:7">
      <c r="A20" s="278">
        <v>11</v>
      </c>
      <c r="B20" s="315" t="s">
        <v>51</v>
      </c>
      <c r="C20" s="459">
        <v>51234424.229999997</v>
      </c>
      <c r="D20" s="459"/>
      <c r="E20" s="316">
        <v>51234424.229999997</v>
      </c>
      <c r="F20" s="17"/>
    </row>
    <row r="21" spans="1:7" ht="26.25" thickBot="1">
      <c r="A21" s="170"/>
      <c r="B21" s="280" t="s">
        <v>368</v>
      </c>
      <c r="C21" s="214">
        <f>SUM(C8:C12, C15:C20)</f>
        <v>1649872861.4241641</v>
      </c>
      <c r="D21" s="214">
        <f>SUM(D8:D12, D15:D20)</f>
        <v>10613016</v>
      </c>
      <c r="E21" s="319">
        <f>SUM(E8:E12, E15:E20)</f>
        <v>1639259845.4241641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6"/>
      <c r="F25" s="5"/>
      <c r="G25" s="5"/>
    </row>
    <row r="26" spans="1:7" s="4" customFormat="1">
      <c r="B26" s="86"/>
      <c r="F26" s="5"/>
      <c r="G26" s="5"/>
    </row>
    <row r="27" spans="1:7" s="4" customFormat="1">
      <c r="B27" s="86"/>
      <c r="F27" s="5"/>
      <c r="G27" s="5"/>
    </row>
    <row r="28" spans="1:7" s="4" customFormat="1">
      <c r="B28" s="86"/>
      <c r="F28" s="5"/>
      <c r="G28" s="5"/>
    </row>
    <row r="29" spans="1:7" s="4" customFormat="1">
      <c r="B29" s="86"/>
      <c r="F29" s="5"/>
      <c r="G29" s="5"/>
    </row>
    <row r="30" spans="1:7" s="4" customFormat="1">
      <c r="B30" s="86"/>
      <c r="F30" s="5"/>
      <c r="G30" s="5"/>
    </row>
    <row r="31" spans="1:7" s="4" customFormat="1">
      <c r="B31" s="86"/>
      <c r="F31" s="5"/>
      <c r="G31" s="5"/>
    </row>
    <row r="32" spans="1:7" s="4" customFormat="1">
      <c r="B32" s="86"/>
      <c r="F32" s="5"/>
      <c r="G32" s="5"/>
    </row>
    <row r="33" spans="2:7" s="4" customFormat="1">
      <c r="B33" s="86"/>
      <c r="F33" s="5"/>
      <c r="G33" s="5"/>
    </row>
    <row r="34" spans="2:7" s="4" customFormat="1">
      <c r="B34" s="86"/>
      <c r="F34" s="5"/>
      <c r="G34" s="5"/>
    </row>
    <row r="35" spans="2:7" s="4" customFormat="1">
      <c r="B35" s="86"/>
      <c r="F35" s="5"/>
      <c r="G35" s="5"/>
    </row>
    <row r="36" spans="2:7" s="4" customFormat="1">
      <c r="B36" s="86"/>
      <c r="F36" s="5"/>
      <c r="G36" s="5"/>
    </row>
    <row r="37" spans="2:7" s="4" customFormat="1">
      <c r="B37" s="8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C9" sqref="C9:C1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15.57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JSC "VTB Bank (Georgia)"</v>
      </c>
    </row>
    <row r="2" spans="1:6" s="78" customFormat="1" ht="15.75" customHeight="1">
      <c r="A2" s="2" t="s">
        <v>36</v>
      </c>
      <c r="B2" s="499">
        <v>43830</v>
      </c>
      <c r="C2" s="4"/>
      <c r="D2" s="4"/>
      <c r="E2" s="4"/>
      <c r="F2" s="4"/>
    </row>
    <row r="3" spans="1:6" s="78" customFormat="1" ht="15.75" customHeight="1">
      <c r="C3" s="4"/>
      <c r="D3" s="4"/>
      <c r="E3" s="4"/>
      <c r="F3" s="4"/>
    </row>
    <row r="4" spans="1:6" s="78" customFormat="1" ht="13.5" thickBot="1">
      <c r="A4" s="78" t="s">
        <v>90</v>
      </c>
      <c r="B4" s="281" t="s">
        <v>345</v>
      </c>
      <c r="C4" s="79" t="s">
        <v>78</v>
      </c>
      <c r="D4" s="4"/>
      <c r="E4" s="4"/>
      <c r="F4" s="4"/>
    </row>
    <row r="5" spans="1:6">
      <c r="A5" s="219">
        <v>1</v>
      </c>
      <c r="B5" s="282" t="s">
        <v>367</v>
      </c>
      <c r="C5" s="220">
        <f>'7. LI1 '!E21</f>
        <v>1639259845.4241641</v>
      </c>
    </row>
    <row r="6" spans="1:6" s="221" customFormat="1">
      <c r="A6" s="87">
        <v>2.1</v>
      </c>
      <c r="B6" s="216" t="s">
        <v>346</v>
      </c>
      <c r="C6" s="461">
        <v>173006127.84234998</v>
      </c>
    </row>
    <row r="7" spans="1:6" s="67" customFormat="1" outlineLevel="1">
      <c r="A7" s="61">
        <v>2.2000000000000002</v>
      </c>
      <c r="B7" s="62" t="s">
        <v>347</v>
      </c>
      <c r="C7" s="462">
        <v>136608599.46669999</v>
      </c>
    </row>
    <row r="8" spans="1:6" s="67" customFormat="1" ht="25.5">
      <c r="A8" s="61">
        <v>3</v>
      </c>
      <c r="B8" s="217" t="s">
        <v>348</v>
      </c>
      <c r="C8" s="222">
        <f>SUM(C5:C7)</f>
        <v>1948874572.7332141</v>
      </c>
    </row>
    <row r="9" spans="1:6" s="221" customFormat="1">
      <c r="A9" s="87">
        <v>4</v>
      </c>
      <c r="B9" s="89" t="s">
        <v>93</v>
      </c>
      <c r="C9" s="461">
        <v>20839799.810537573</v>
      </c>
    </row>
    <row r="10" spans="1:6" s="67" customFormat="1" outlineLevel="1">
      <c r="A10" s="61">
        <v>5.0999999999999996</v>
      </c>
      <c r="B10" s="62" t="s">
        <v>349</v>
      </c>
      <c r="C10" s="462">
        <v>-77110903.076175004</v>
      </c>
    </row>
    <row r="11" spans="1:6" s="67" customFormat="1" outlineLevel="1">
      <c r="A11" s="61">
        <v>5.2</v>
      </c>
      <c r="B11" s="62" t="s">
        <v>350</v>
      </c>
      <c r="C11" s="462">
        <v>-131956259.95992799</v>
      </c>
    </row>
    <row r="12" spans="1:6" s="67" customFormat="1">
      <c r="A12" s="61">
        <v>6</v>
      </c>
      <c r="B12" s="215" t="s">
        <v>92</v>
      </c>
      <c r="C12" s="462">
        <v>316569.53000000003</v>
      </c>
    </row>
    <row r="13" spans="1:6" s="67" customFormat="1" ht="13.5" thickBot="1">
      <c r="A13" s="63">
        <v>7</v>
      </c>
      <c r="B13" s="218" t="s">
        <v>296</v>
      </c>
      <c r="C13" s="223">
        <f>SUM(C8:C12)</f>
        <v>1760963779.0376487</v>
      </c>
    </row>
    <row r="15" spans="1:6">
      <c r="A15" s="238"/>
      <c r="B15" s="238"/>
    </row>
    <row r="16" spans="1:6">
      <c r="A16" s="238"/>
      <c r="B16" s="238"/>
    </row>
    <row r="17" spans="1:5" ht="15">
      <c r="A17" s="233"/>
      <c r="B17" s="234"/>
      <c r="C17" s="238"/>
      <c r="D17" s="238"/>
      <c r="E17" s="238"/>
    </row>
    <row r="18" spans="1:5" ht="15">
      <c r="A18" s="239"/>
      <c r="B18" s="240"/>
      <c r="C18" s="238"/>
      <c r="D18" s="238"/>
      <c r="E18" s="238"/>
    </row>
    <row r="19" spans="1:5">
      <c r="A19" s="241"/>
      <c r="B19" s="235"/>
      <c r="C19" s="238"/>
      <c r="D19" s="238"/>
      <c r="E19" s="238"/>
    </row>
    <row r="20" spans="1:5">
      <c r="A20" s="242"/>
      <c r="B20" s="236"/>
      <c r="C20" s="238"/>
      <c r="D20" s="238"/>
      <c r="E20" s="238"/>
    </row>
    <row r="21" spans="1:5">
      <c r="A21" s="242"/>
      <c r="B21" s="240"/>
      <c r="C21" s="238"/>
      <c r="D21" s="238"/>
      <c r="E21" s="238"/>
    </row>
    <row r="22" spans="1:5">
      <c r="A22" s="241"/>
      <c r="B22" s="237"/>
      <c r="C22" s="238"/>
      <c r="D22" s="238"/>
      <c r="E22" s="238"/>
    </row>
    <row r="23" spans="1:5">
      <c r="A23" s="242"/>
      <c r="B23" s="236"/>
      <c r="C23" s="238"/>
      <c r="D23" s="238"/>
      <c r="E23" s="238"/>
    </row>
    <row r="24" spans="1:5">
      <c r="A24" s="242"/>
      <c r="B24" s="236"/>
      <c r="C24" s="238"/>
      <c r="D24" s="238"/>
      <c r="E24" s="238"/>
    </row>
    <row r="25" spans="1:5">
      <c r="A25" s="242"/>
      <c r="B25" s="243"/>
      <c r="C25" s="238"/>
      <c r="D25" s="238"/>
      <c r="E25" s="238"/>
    </row>
    <row r="26" spans="1:5">
      <c r="A26" s="242"/>
      <c r="B26" s="240"/>
      <c r="C26" s="238"/>
      <c r="D26" s="238"/>
      <c r="E26" s="238"/>
    </row>
    <row r="27" spans="1:5">
      <c r="A27" s="238"/>
      <c r="B27" s="244"/>
      <c r="C27" s="238"/>
      <c r="D27" s="238"/>
      <c r="E27" s="238"/>
    </row>
    <row r="28" spans="1:5">
      <c r="A28" s="238"/>
      <c r="B28" s="244"/>
      <c r="C28" s="238"/>
      <c r="D28" s="238"/>
      <c r="E28" s="238"/>
    </row>
    <row r="29" spans="1:5">
      <c r="A29" s="238"/>
      <c r="B29" s="244"/>
      <c r="C29" s="238"/>
      <c r="D29" s="238"/>
      <c r="E29" s="238"/>
    </row>
    <row r="30" spans="1:5">
      <c r="A30" s="238"/>
      <c r="B30" s="244"/>
      <c r="C30" s="238"/>
      <c r="D30" s="238"/>
      <c r="E30" s="238"/>
    </row>
    <row r="31" spans="1:5">
      <c r="A31" s="238"/>
      <c r="B31" s="244"/>
      <c r="C31" s="238"/>
      <c r="D31" s="238"/>
      <c r="E31" s="238"/>
    </row>
    <row r="32" spans="1:5">
      <c r="A32" s="238"/>
      <c r="B32" s="244"/>
      <c r="C32" s="238"/>
      <c r="D32" s="238"/>
      <c r="E32" s="238"/>
    </row>
    <row r="33" spans="1:5">
      <c r="A33" s="238"/>
      <c r="B33" s="244"/>
      <c r="C33" s="238"/>
      <c r="D33" s="238"/>
      <c r="E33" s="238"/>
    </row>
  </sheetData>
  <pageMargins left="0.7" right="0.7" top="0.75" bottom="0.75" header="0.3" footer="0.3"/>
  <pageSetup paperSize="9" scale="91" orientation="landscape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wnre/CyrDcb+b/QvuRgZCNAVhN52TogLGmt7DFd4rY8=</DigestValue>
    </Reference>
    <Reference Type="http://www.w3.org/2000/09/xmldsig#Object" URI="#idOfficeObject">
      <DigestMethod Algorithm="http://www.w3.org/2001/04/xmlenc#sha256"/>
      <DigestValue>NW8mVOry8ZNg3GHF/AYvzC8oFMZGchxW/yX/x6+8PyY=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I16GwvPRuzRHRvp/Hm1YhX9Cfs6X3bSHEJWUEJA71OM=</DigestValue>
    </Reference>
  </SignedInfo>
  <SignatureValue>If4hYaiXkDAO8bquUejO3H5yPmMkA+BIjBWjmntjMerquq6e5nmyoirb9p8xGGPVDDlHK9akfyTq
PD11izUmUv6VYmedrjChNMbHTdx+MHOZ6AI85wrecHpMrTLnE0H+7YJjBkfckFIxv/4jtWBUrq7Y
v0UVixaQwX5uVVZoTn4FO3TK89J2IbwjAZmpElBibN5s7QjdabNc9HGmwPM4Bpao109kSucSBYZV
fU0wZUOKHzeonZuRX0tvNUV1e2akCee1bGPYeH6WqR8TKM18OJ8/mYOgkveBRpTzmedosYMkifIB
NMSzTXjGowonOZwSHZv1jnjWXD6SMMaCgU+dWg==</SignatureValue>
  <KeyInfo>
    <X509Data>
      <X509Certificate>MIIGRjCCBS6gAwIBAgIKTO4PgAACAAEM3TANBgkqhkiG9w0BAQsFADBKMRIwEAYKCZImiZPyLGQBGRYCZ2UxEzARBgoJkiaJk/IsZAEZFgNuYmcxHzAdBgNVBAMTFk5CRyBDbGFzcyAyIElOVCBTdWIgQ0EwHhcNMTkwMjE5MDgxMzM2WhcNMjEwMjE4MDgxMzM2WjBEMR0wGwYDVQQKExRKU0MgVlRCIEJhbmsgR2VvcmdpYTEjMCEGA1UEAxMaQlZUIC0gSXJha2xpIENoYWtobmFzaHZpbGkwggEiMA0GCSqGSIb3DQEBAQUAA4IBDwAwggEKAoIBAQCqhFDNErPfDMHbS5AZZWRsOnDBK587Mg6sBijBeajpG4lbuN5atOzbYw3oGuX4VfvpkptaJtK6EOghBOzR299lHXilHBF3JeUdg7XA4S9JLix/f9sC2MBcMWyR1xmL8qwrHB9aVVH/mcbOwmlGviBLHYFTWQtSKBORdvoY7CPBTJ1tYAmgKmUi31hAmrkr0BKY4i/h62vNmsOdpwxtr/9zHiRf3s1YXaK/O4qkPuEmJp6LXpQNH/2oGy/Kb51OPN7bpsi9H9zeyVGOeRBp6Lvf48FpJ7xutZqhqJD9mraJCUeiVHeHb1HdhXXvJDhJPWbpqOJi+ffkZfZL6uAF1mwdAgMBAAGjggMyMIIDLjA8BgkrBgEEAYI3FQcELzAtBiUrBgEEAYI3FQjmsmCDjfVEhoGZCYO4oUqDvoRxBIHPkBGGr54RAgFkAgEbMB0GA1UdJQQWMBQGCCsGAQUFBwMCBggrBgEFBQcDBDALBgNVHQ8EBAMCB4AwJwYJKwYBBAGCNxUKBBowGDAKBggrBgEFBQcDAjAKBggrBgEFBQcDBDAdBgNVHQ4EFgQUxrvSkmZbZmfpIvFEb/Svag+Yut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onRBolxNcbqGwVjOMSHrt//wM7tD7cD9NaBlaeaL+kBu7oSANuCOiG3sBcxoeCo5jpvtQMC5BYHBpXnmA/wYC+zNTGJ2pKzjLeg4y4lWeR56HFf9xSJJa3RXLeS14V2FaFGhr8f34TqtY4SXEFiL1JmuquTAt1xLTC77BQ/rQHYC0QKqnVbex0Rr7OisquKJAAdF/GxbBcrJJpnnjB+F6+R7TPEBh/Hi5FaLuJYI8hvdZINqZdS5pcukQXSv+adRr4cqk2DUwUE4X9cLM22OOiN9YdouLwnXvWRx7fdNHzlpHQUqlETGbs4x/CJe16Ocd6pEzgn9Gtx6GwR7yH4K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y8AqTTulSj9bs+Xo7OKs0Ljmk5Aj6rUKrH3z0zm6mLU=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AwiOM9ncA6cc0rqZSI8iEwUULulRAxBLRzTVkLVPatA=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mGgvl5EEm1wTyn1KZDdNEnn7R3yfMPf2ATQSYS1GjiM=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5cyseAP2LARRwyoIjgIxYnBvclKH6qHRvkXpn+rbb3k=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56Otqa24CI0HJ0FJZM9u3TC2zO0ckEkG5wb2lNK5+iE=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ZWQjMWCvUlLATAgFj8arwKRyk+yzTAKG6Xs/3Jf8Zks=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PZXYSM6d4fetpWMM+vKExz4HORBPw/tmiO6F7jqpgXI=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i2vZCSUnDGQllBmDA7S5xT2eoO9BJKyPL0cjj0D4eRU=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i2vZCSUnDGQllBmDA7S5xT2eoO9BJKyPL0cjj0D4eRU=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sharedStrings.xml?ContentType=application/vnd.openxmlformats-officedocument.spreadsheetml.sharedStrings+xml">
        <DigestMethod Algorithm="http://www.w3.org/2001/04/xmlenc#sha256"/>
        <DigestValue>ckoIoIY3Tp7OwSunwbwTBDOjZE0+PstnKUP1GGdSVJE=</DigestValue>
      </Reference>
      <Reference URI="/xl/styles.xml?ContentType=application/vnd.openxmlformats-officedocument.spreadsheetml.styles+xml">
        <DigestMethod Algorithm="http://www.w3.org/2001/04/xmlenc#sha256"/>
        <DigestValue>87jF4u1zuhbSUmniDai9dxIpywYMpDWrjFcpdcnv8xc=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DWr87dDH8idzVa42doNXcIdRXB0Otn9cTmcWZBP43gM=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RJJJMCRi0V/4gSd/8wbyrlMr8FtRtFHDAWfECedZQqs=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aWTNjCVyzWuXvdRT/EZh9lA3iH9WmI9w8FS+kTuUzdg=</DigestValue>
      </Reference>
      <Reference URI="/xl/worksheets/sheet10.xml?ContentType=application/vnd.openxmlformats-officedocument.spreadsheetml.worksheet+xml">
        <DigestMethod Algorithm="http://www.w3.org/2001/04/xmlenc#sha256"/>
        <DigestValue>UlcXM7Qhp0oqzxbYK67ufWibc6hhK/GW2cj4imQNCIo=</DigestValue>
      </Reference>
      <Reference URI="/xl/worksheets/sheet11.xml?ContentType=application/vnd.openxmlformats-officedocument.spreadsheetml.worksheet+xml">
        <DigestMethod Algorithm="http://www.w3.org/2001/04/xmlenc#sha256"/>
        <DigestValue>Nb1zGjTfdaqZnC84VuTFlPrIL79wW9K7IRv+S7nXAsQ=</DigestValue>
      </Reference>
      <Reference URI="/xl/worksheets/sheet12.xml?ContentType=application/vnd.openxmlformats-officedocument.spreadsheetml.worksheet+xml">
        <DigestMethod Algorithm="http://www.w3.org/2001/04/xmlenc#sha256"/>
        <DigestValue>I2omIPAONvKFadnlESFpAZIUToGZBLpyDircsQm/wfA=</DigestValue>
      </Reference>
      <Reference URI="/xl/worksheets/sheet13.xml?ContentType=application/vnd.openxmlformats-officedocument.spreadsheetml.worksheet+xml">
        <DigestMethod Algorithm="http://www.w3.org/2001/04/xmlenc#sha256"/>
        <DigestValue>HFUhDCZQjE9VmqKvyB34DA1fzewTMA13svU+zwtbXt0=</DigestValue>
      </Reference>
      <Reference URI="/xl/worksheets/sheet14.xml?ContentType=application/vnd.openxmlformats-officedocument.spreadsheetml.worksheet+xml">
        <DigestMethod Algorithm="http://www.w3.org/2001/04/xmlenc#sha256"/>
        <DigestValue>SsKkMmb+HaJ1TkKmg2Gti8fSZePG3O2CP7Rd+xj+J7s=</DigestValue>
      </Reference>
      <Reference URI="/xl/worksheets/sheet15.xml?ContentType=application/vnd.openxmlformats-officedocument.spreadsheetml.worksheet+xml">
        <DigestMethod Algorithm="http://www.w3.org/2001/04/xmlenc#sha256"/>
        <DigestValue>eiTaQ3Pm/qzuVl34Uz1lfvqmyLZ0/3p9Tde9S7LNYAs=</DigestValue>
      </Reference>
      <Reference URI="/xl/worksheets/sheet16.xml?ContentType=application/vnd.openxmlformats-officedocument.spreadsheetml.worksheet+xml">
        <DigestMethod Algorithm="http://www.w3.org/2001/04/xmlenc#sha256"/>
        <DigestValue>OReYJlGYP4IOR8dzGlosfq3gKdk510GswBeEzs8zwLI=</DigestValue>
      </Reference>
      <Reference URI="/xl/worksheets/sheet17.xml?ContentType=application/vnd.openxmlformats-officedocument.spreadsheetml.worksheet+xml">
        <DigestMethod Algorithm="http://www.w3.org/2001/04/xmlenc#sha256"/>
        <DigestValue>fSTA1wF0Rlc1ALh1RHTNr0dExfkqCKRl9Ro8A4nPyYs=</DigestValue>
      </Reference>
      <Reference URI="/xl/worksheets/sheet18.xml?ContentType=application/vnd.openxmlformats-officedocument.spreadsheetml.worksheet+xml">
        <DigestMethod Algorithm="http://www.w3.org/2001/04/xmlenc#sha256"/>
        <DigestValue>55St7F+BGZuF+y6I4nC8+CvPvfdLbk56P9MXgQiNTTE=</DigestValue>
      </Reference>
      <Reference URI="/xl/worksheets/sheet2.xml?ContentType=application/vnd.openxmlformats-officedocument.spreadsheetml.worksheet+xml">
        <DigestMethod Algorithm="http://www.w3.org/2001/04/xmlenc#sha256"/>
        <DigestValue>KWVMqYjisFdGrOBEZSwuke8wzHoR1tzdryIoQh8PBbc=</DigestValue>
      </Reference>
      <Reference URI="/xl/worksheets/sheet3.xml?ContentType=application/vnd.openxmlformats-officedocument.spreadsheetml.worksheet+xml">
        <DigestMethod Algorithm="http://www.w3.org/2001/04/xmlenc#sha256"/>
        <DigestValue>88kyaAuobtgpns3XQjlghMwEFCX99+nqeW+rb+8o0FA=</DigestValue>
      </Reference>
      <Reference URI="/xl/worksheets/sheet4.xml?ContentType=application/vnd.openxmlformats-officedocument.spreadsheetml.worksheet+xml">
        <DigestMethod Algorithm="http://www.w3.org/2001/04/xmlenc#sha256"/>
        <DigestValue>rvQ3yaY9kVlFZCqhpRU4+nqm8jFDltNvgIqp09w/JtI=</DigestValue>
      </Reference>
      <Reference URI="/xl/worksheets/sheet5.xml?ContentType=application/vnd.openxmlformats-officedocument.spreadsheetml.worksheet+xml">
        <DigestMethod Algorithm="http://www.w3.org/2001/04/xmlenc#sha256"/>
        <DigestValue>eyrj23sws7fASUhDQwrcvdyJg5a5ZQI8dbv6HrkTZqY=</DigestValue>
      </Reference>
      <Reference URI="/xl/worksheets/sheet6.xml?ContentType=application/vnd.openxmlformats-officedocument.spreadsheetml.worksheet+xml">
        <DigestMethod Algorithm="http://www.w3.org/2001/04/xmlenc#sha256"/>
        <DigestValue>kw+/Hm4wX8Bgk45LfOvkvyvNWLOFV7kK/36/WpmWZHg=</DigestValue>
      </Reference>
      <Reference URI="/xl/worksheets/sheet7.xml?ContentType=application/vnd.openxmlformats-officedocument.spreadsheetml.worksheet+xml">
        <DigestMethod Algorithm="http://www.w3.org/2001/04/xmlenc#sha256"/>
        <DigestValue>57PDznycAeE7M96PUC5onwwnDf9m2l/cor8QqzOI9hA=</DigestValue>
      </Reference>
      <Reference URI="/xl/worksheets/sheet8.xml?ContentType=application/vnd.openxmlformats-officedocument.spreadsheetml.worksheet+xml">
        <DigestMethod Algorithm="http://www.w3.org/2001/04/xmlenc#sha256"/>
        <DigestValue>/h4C4q3kXjiKlnz1KH33NRSXyXLrhxpWMwnSnjF+EFY=</DigestValue>
      </Reference>
      <Reference URI="/xl/worksheets/sheet9.xml?ContentType=application/vnd.openxmlformats-officedocument.spreadsheetml.worksheet+xml">
        <DigestMethod Algorithm="http://www.w3.org/2001/04/xmlenc#sha256"/>
        <DigestValue>vC4tslM4a5RyzW4Ko9eKU+zgT2Kn27vGTVdO6w2V4Vc=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2020-01-30T12:33:01Z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gamcvirvaloba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2020-01-30T12:33:01Z</xd:SigningTime>
          <xd:SigningCertificate>
            <xd:Cert>
              <xd:CertDigest>
                <DigestMethod Algorithm="http://www.w3.org/2001/04/xmlenc#sha256"/>
                <DigestValue>Jnv2OP4LTP13Cunhnc33juvYdn41gFJ8h8kbiCzkvsQ=</DigestValue>
              </xd:CertDigest>
              <xd:IssuerSerial>
                <X509IssuerName>CN=NBG Class 2 INT Sub CA, DC=nbg, DC=ge</X509IssuerName>
                <X509SerialNumber>363291294680352087411933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gamcvirvaloba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wCe3YSxmTxEUl2Z+yRm6JGNdFwpZM+/QI+3lUVQWFzA=</DigestValue>
    </Reference>
    <Reference Type="http://www.w3.org/2000/09/xmldsig#Object" URI="#idOfficeObject">
      <DigestMethod Algorithm="http://www.w3.org/2001/04/xmlenc#sha256"/>
      <DigestValue>NW8mVOry8ZNg3GHF/AYvzC8oFMZGchxW/yX/x6+8PyY=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aOjDRTpL4xdZOxRvpsU78bpM4wYMxHa8p9AEFw/Wol8=</DigestValue>
    </Reference>
  </SignedInfo>
  <SignatureValue>h0VEoH/9LqzH3g3Zvy6RbyBhK+iSjn9vAhtZLKKTg0BwF+F9pHBZI8u7EyFm5q8Tzplr/Cza6FyY
kLSxclWe4FL5vrqgfWqgBj2ArqKwTZzcVlAe6VYPSEcQ2+jsAsgGILUrMENWUuXOOhMPZ5f7+/YR
s8JrimLS6yBTayaqa3V4W3zrKUm3gjLvPbXhJLmDL7BoVbNfyTZf/pdXu0wyGI58EoWMN2r/E1d4
eAbXOEGDqhPvrJzacXwsRa//fvSofIqdv4U5KnY4rezIJ2QF5RLXHmrSxoc0Qe5dMXSbTda9nXwD
zCx4cS7i8BzGbUVX7MWqUiz95atvsVmsZ0OeOw==</SignatureValue>
  <KeyInfo>
    <X509Data>
      <X509Certificate>MIIGRzCCBS+gAwIBAgIKTPJyGQACAAEM3jANBgkqhkiG9w0BAQsFADBKMRIwEAYKCZImiZPyLGQBGRYCZ2UxEzARBgoJkiaJk/IsZAEZFgNuYmcxHzAdBgNVBAMTFk5CRyBDbGFzcyAyIElOVCBTdWIgQ0EwHhcNMTkwMjE5MDgxODI0WhcNMjEwMjE4MDgxODI0WjBFMR0wGwYDVQQKExRKU0MgVlRCIEJhbmsgR2VvcmdpYTEkMCIGA1UEAxMbQlZUIC0gTWFtdWthIE1lbnRlc2hhc2h2aWxpMIIBIjANBgkqhkiG9w0BAQEFAAOCAQ8AMIIBCgKCAQEApO2X1i1LGF3GottHgSatrJ/Ae7kTt87/snTzJoLc3O+bFbEOtwx+LwHPTTztyTsIMmseBiXxa/281RNcxhpBxjmXDtCtzQR9ElNahOPjcLHZzt5DO3QAZzfU4jwzsU1PDhd5EVEUWFGoSGED2R5MCCEiHszJ9THCAAGcu/c3d0+QCr1HU8L/680R7qCmWg09yMej7xzXF9/9H9dc491ZSbXRjgdsV+0q3E0DIfe6fK50s59jRp8ToHazL9ZQZ6bVdc2HL8amGGahwR7Vbaa8QAWoTq0NWwN8nXFH0VoDm784z6RcuavHeKhOSZ3LE2qppUCYYM8n8e4yPwlGePvjaQIDAQABo4IDMjCCAy4wPAYJKwYBBAGCNxUHBC8wLQYlKwYBBAGCNxUI5rJgg431RIaBmQmDuKFKg76EcQSBz5ARhq+eEQIBZAIBGzAdBgNVHSUEFjAUBggrBgEFBQcDAgYIKwYBBQUHAwQwCwYDVR0PBAQDAgeAMCcGCSsGAQQBgjcVCgQaMBgwCgYIKwYBBQUHAwIwCgYIKwYBBQUHAwQwHQYDVR0OBBYEFPUHv51KuSez548hCmlZxO7rMdZF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CSDpExwYFdgX5Hg9G1dx93SgWUJ8oWhVNOvkiC9nd4bQ1wScq54EMCoJwMEm3AOWXA048G+fHbAiWOYEE+Q1l51HtmHEhFxiPbtH2q0iBeFxjKFvrYQfrNlihcnOWcHrBb3S5tIci2JfmWnZtDBAtes67L0X9gAEyGR5n4G1KZjjFJPFNln9+jUdf7qMhLW62R7XDq0Z9hM7LbjeEkw602gNcsW+YxJawxGqrprvKn+Jfxin5Xulmxi1CicSGPsb7YIAnIKuahcG0ebYUmhw/Uo1FyJSJf0139Txba16249siZmkJIUZx5h6ECPetikE+stYJKESj7V06spugRs2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y8AqTTulSj9bs+Xo7OKs0Ljmk5Aj6rUKrH3z0zm6mLU=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AwiOM9ncA6cc0rqZSI8iEwUULulRAxBLRzTVkLVPatA=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mGgvl5EEm1wTyn1KZDdNEnn7R3yfMPf2ATQSYS1GjiM=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5cyseAP2LARRwyoIjgIxYnBvclKH6qHRvkXpn+rbb3k=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56Otqa24CI0HJ0FJZM9u3TC2zO0ckEkG5wb2lNK5+iE=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ZWQjMWCvUlLATAgFj8arwKRyk+yzTAKG6Xs/3Jf8Zks=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PZXYSM6d4fetpWMM+vKExz4HORBPw/tmiO6F7jqpgXI=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i2vZCSUnDGQllBmDA7S5xT2eoO9BJKyPL0cjj0D4eRU=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i2vZCSUnDGQllBmDA7S5xT2eoO9BJKyPL0cjj0D4eRU=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sharedStrings.xml?ContentType=application/vnd.openxmlformats-officedocument.spreadsheetml.sharedStrings+xml">
        <DigestMethod Algorithm="http://www.w3.org/2001/04/xmlenc#sha256"/>
        <DigestValue>ckoIoIY3Tp7OwSunwbwTBDOjZE0+PstnKUP1GGdSVJE=</DigestValue>
      </Reference>
      <Reference URI="/xl/styles.xml?ContentType=application/vnd.openxmlformats-officedocument.spreadsheetml.styles+xml">
        <DigestMethod Algorithm="http://www.w3.org/2001/04/xmlenc#sha256"/>
        <DigestValue>87jF4u1zuhbSUmniDai9dxIpywYMpDWrjFcpdcnv8xc=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DWr87dDH8idzVa42doNXcIdRXB0Otn9cTmcWZBP43gM=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RJJJMCRi0V/4gSd/8wbyrlMr8FtRtFHDAWfECedZQqs=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aWTNjCVyzWuXvdRT/EZh9lA3iH9WmI9w8FS+kTuUzdg=</DigestValue>
      </Reference>
      <Reference URI="/xl/worksheets/sheet10.xml?ContentType=application/vnd.openxmlformats-officedocument.spreadsheetml.worksheet+xml">
        <DigestMethod Algorithm="http://www.w3.org/2001/04/xmlenc#sha256"/>
        <DigestValue>UlcXM7Qhp0oqzxbYK67ufWibc6hhK/GW2cj4imQNCIo=</DigestValue>
      </Reference>
      <Reference URI="/xl/worksheets/sheet11.xml?ContentType=application/vnd.openxmlformats-officedocument.spreadsheetml.worksheet+xml">
        <DigestMethod Algorithm="http://www.w3.org/2001/04/xmlenc#sha256"/>
        <DigestValue>Nb1zGjTfdaqZnC84VuTFlPrIL79wW9K7IRv+S7nXAsQ=</DigestValue>
      </Reference>
      <Reference URI="/xl/worksheets/sheet12.xml?ContentType=application/vnd.openxmlformats-officedocument.spreadsheetml.worksheet+xml">
        <DigestMethod Algorithm="http://www.w3.org/2001/04/xmlenc#sha256"/>
        <DigestValue>I2omIPAONvKFadnlESFpAZIUToGZBLpyDircsQm/wfA=</DigestValue>
      </Reference>
      <Reference URI="/xl/worksheets/sheet13.xml?ContentType=application/vnd.openxmlformats-officedocument.spreadsheetml.worksheet+xml">
        <DigestMethod Algorithm="http://www.w3.org/2001/04/xmlenc#sha256"/>
        <DigestValue>HFUhDCZQjE9VmqKvyB34DA1fzewTMA13svU+zwtbXt0=</DigestValue>
      </Reference>
      <Reference URI="/xl/worksheets/sheet14.xml?ContentType=application/vnd.openxmlformats-officedocument.spreadsheetml.worksheet+xml">
        <DigestMethod Algorithm="http://www.w3.org/2001/04/xmlenc#sha256"/>
        <DigestValue>SsKkMmb+HaJ1TkKmg2Gti8fSZePG3O2CP7Rd+xj+J7s=</DigestValue>
      </Reference>
      <Reference URI="/xl/worksheets/sheet15.xml?ContentType=application/vnd.openxmlformats-officedocument.spreadsheetml.worksheet+xml">
        <DigestMethod Algorithm="http://www.w3.org/2001/04/xmlenc#sha256"/>
        <DigestValue>eiTaQ3Pm/qzuVl34Uz1lfvqmyLZ0/3p9Tde9S7LNYAs=</DigestValue>
      </Reference>
      <Reference URI="/xl/worksheets/sheet16.xml?ContentType=application/vnd.openxmlformats-officedocument.spreadsheetml.worksheet+xml">
        <DigestMethod Algorithm="http://www.w3.org/2001/04/xmlenc#sha256"/>
        <DigestValue>OReYJlGYP4IOR8dzGlosfq3gKdk510GswBeEzs8zwLI=</DigestValue>
      </Reference>
      <Reference URI="/xl/worksheets/sheet17.xml?ContentType=application/vnd.openxmlformats-officedocument.spreadsheetml.worksheet+xml">
        <DigestMethod Algorithm="http://www.w3.org/2001/04/xmlenc#sha256"/>
        <DigestValue>fSTA1wF0Rlc1ALh1RHTNr0dExfkqCKRl9Ro8A4nPyYs=</DigestValue>
      </Reference>
      <Reference URI="/xl/worksheets/sheet18.xml?ContentType=application/vnd.openxmlformats-officedocument.spreadsheetml.worksheet+xml">
        <DigestMethod Algorithm="http://www.w3.org/2001/04/xmlenc#sha256"/>
        <DigestValue>55St7F+BGZuF+y6I4nC8+CvPvfdLbk56P9MXgQiNTTE=</DigestValue>
      </Reference>
      <Reference URI="/xl/worksheets/sheet2.xml?ContentType=application/vnd.openxmlformats-officedocument.spreadsheetml.worksheet+xml">
        <DigestMethod Algorithm="http://www.w3.org/2001/04/xmlenc#sha256"/>
        <DigestValue>KWVMqYjisFdGrOBEZSwuke8wzHoR1tzdryIoQh8PBbc=</DigestValue>
      </Reference>
      <Reference URI="/xl/worksheets/sheet3.xml?ContentType=application/vnd.openxmlformats-officedocument.spreadsheetml.worksheet+xml">
        <DigestMethod Algorithm="http://www.w3.org/2001/04/xmlenc#sha256"/>
        <DigestValue>88kyaAuobtgpns3XQjlghMwEFCX99+nqeW+rb+8o0FA=</DigestValue>
      </Reference>
      <Reference URI="/xl/worksheets/sheet4.xml?ContentType=application/vnd.openxmlformats-officedocument.spreadsheetml.worksheet+xml">
        <DigestMethod Algorithm="http://www.w3.org/2001/04/xmlenc#sha256"/>
        <DigestValue>rvQ3yaY9kVlFZCqhpRU4+nqm8jFDltNvgIqp09w/JtI=</DigestValue>
      </Reference>
      <Reference URI="/xl/worksheets/sheet5.xml?ContentType=application/vnd.openxmlformats-officedocument.spreadsheetml.worksheet+xml">
        <DigestMethod Algorithm="http://www.w3.org/2001/04/xmlenc#sha256"/>
        <DigestValue>eyrj23sws7fASUhDQwrcvdyJg5a5ZQI8dbv6HrkTZqY=</DigestValue>
      </Reference>
      <Reference URI="/xl/worksheets/sheet6.xml?ContentType=application/vnd.openxmlformats-officedocument.spreadsheetml.worksheet+xml">
        <DigestMethod Algorithm="http://www.w3.org/2001/04/xmlenc#sha256"/>
        <DigestValue>kw+/Hm4wX8Bgk45LfOvkvyvNWLOFV7kK/36/WpmWZHg=</DigestValue>
      </Reference>
      <Reference URI="/xl/worksheets/sheet7.xml?ContentType=application/vnd.openxmlformats-officedocument.spreadsheetml.worksheet+xml">
        <DigestMethod Algorithm="http://www.w3.org/2001/04/xmlenc#sha256"/>
        <DigestValue>57PDznycAeE7M96PUC5onwwnDf9m2l/cor8QqzOI9hA=</DigestValue>
      </Reference>
      <Reference URI="/xl/worksheets/sheet8.xml?ContentType=application/vnd.openxmlformats-officedocument.spreadsheetml.worksheet+xml">
        <DigestMethod Algorithm="http://www.w3.org/2001/04/xmlenc#sha256"/>
        <DigestValue>/h4C4q3kXjiKlnz1KH33NRSXyXLrhxpWMwnSnjF+EFY=</DigestValue>
      </Reference>
      <Reference URI="/xl/worksheets/sheet9.xml?ContentType=application/vnd.openxmlformats-officedocument.spreadsheetml.worksheet+xml">
        <DigestMethod Algorithm="http://www.w3.org/2001/04/xmlenc#sha256"/>
        <DigestValue>vC4tslM4a5RyzW4Ko9eKU+zgT2Kn27vGTVdO6w2V4Vc=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2020-01-30T12:33:34Z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gamcvirvaloba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2020-01-30T12:33:34Z</xd:SigningTime>
          <xd:SigningCertificate>
            <xd:Cert>
              <xd:CertDigest>
                <DigestMethod Algorithm="http://www.w3.org/2001/04/xmlenc#sha256"/>
                <DigestValue>NL6GuOtTVVo8jmyMP7Cf9Xf9f0ANN3GbELxl4sWaqZ4=</DigestValue>
              </xd:CertDigest>
              <xd:IssuerSerial>
                <X509IssuerName>CN=NBG Class 2 INT Sub CA, DC=nbg, DC=ge</X509IssuerName>
                <X509SerialNumber>363372186366534079286494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gamcvirvaloba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12. CRM</vt:lpstr>
      <vt:lpstr>11. CRWA 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2020-01-22T06:48:07Z</dcterms:modified>
</cp:coreProperties>
</file>