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1231\To_Send&amp;Upload\"/>
    </mc:Choice>
  </mc:AlternateContent>
  <xr:revisionPtr revIDLastSave="0" documentId="13_ncr:1_{B06FD965-ED1A-451A-BB63-7FA8EE823269}"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13" i="95"/>
  <c r="C26" i="95"/>
  <c r="C10" i="95"/>
  <c r="B1" i="123"/>
  <c r="C12" i="95"/>
  <c r="C14" i="95" s="1"/>
  <c r="C22" i="95" l="1"/>
  <c r="C31" i="95"/>
  <c r="B2" i="123"/>
  <c r="B11" i="121" l="1"/>
  <c r="B1" i="122"/>
  <c r="B1" i="121"/>
  <c r="F12" i="122"/>
  <c r="F11" i="122"/>
  <c r="F10" i="122"/>
  <c r="F9" i="122"/>
  <c r="E9" i="122"/>
  <c r="D9" i="122"/>
  <c r="C9" i="122"/>
  <c r="B9" i="122"/>
  <c r="B7" i="121" l="1"/>
  <c r="B6" i="121" s="1"/>
  <c r="B16" i="121" l="1"/>
  <c r="B14" i="121" s="1"/>
  <c r="B22" i="12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21" i="97" l="1"/>
  <c r="B1" i="95"/>
  <c r="B1" i="92"/>
  <c r="B1" i="93"/>
  <c r="B1" i="64"/>
  <c r="B1" i="90"/>
  <c r="B1" i="69"/>
  <c r="B1" i="94"/>
  <c r="B1" i="89"/>
  <c r="B1" i="73"/>
  <c r="B1" i="88"/>
  <c r="B1" i="52"/>
  <c r="B1" i="86"/>
  <c r="G5" i="86"/>
  <c r="F5" i="86"/>
  <c r="E5" i="86"/>
  <c r="D5" i="86"/>
  <c r="G5" i="84"/>
  <c r="F5" i="84"/>
  <c r="E5" i="84"/>
  <c r="D5" i="84"/>
  <c r="C5" i="84"/>
  <c r="B1" i="91" l="1"/>
  <c r="B1" i="84"/>
  <c r="E21" i="112" l="1"/>
  <c r="H13" i="112"/>
  <c r="H12" i="112"/>
  <c r="G22" i="111"/>
  <c r="V18" i="64" l="1"/>
  <c r="H14" i="111"/>
  <c r="V19" i="64"/>
  <c r="V17" i="64"/>
  <c r="J21" i="64"/>
  <c r="I21" i="64"/>
  <c r="E22" i="111"/>
  <c r="V12" i="64"/>
  <c r="R21" i="64"/>
  <c r="U21" i="64"/>
  <c r="V11" i="64"/>
  <c r="Q21" i="64"/>
  <c r="V16" i="64"/>
  <c r="H17" i="111"/>
  <c r="V15" i="64"/>
  <c r="V8" i="64"/>
  <c r="N21" i="64"/>
  <c r="V13" i="64"/>
  <c r="S21" i="64"/>
  <c r="H13" i="111"/>
  <c r="D22" i="111"/>
  <c r="E21" i="64"/>
  <c r="T21" i="64"/>
  <c r="H16" i="112"/>
  <c r="G21" i="64"/>
  <c r="L21" i="64"/>
  <c r="K21" i="64"/>
  <c r="V10" i="64"/>
  <c r="P21" i="64"/>
  <c r="V9" i="64"/>
  <c r="O21" i="64"/>
  <c r="V20" i="64"/>
  <c r="H21" i="64"/>
  <c r="C21" i="64"/>
  <c r="V7" i="64"/>
  <c r="M21" i="64"/>
  <c r="F21" i="64"/>
  <c r="D21" i="64"/>
  <c r="V14" i="64"/>
  <c r="V21" i="64" l="1"/>
  <c r="D15" i="114" l="1"/>
  <c r="H22" i="112" l="1"/>
  <c r="H17" i="113" l="1"/>
  <c r="H18" i="113"/>
  <c r="H10" i="113"/>
  <c r="H16" i="113" l="1"/>
  <c r="H24" i="113"/>
  <c r="H26" i="113"/>
  <c r="H8" i="113"/>
  <c r="H32" i="113"/>
  <c r="H22" i="113"/>
  <c r="H27" i="113"/>
  <c r="H9" i="113"/>
  <c r="H28" i="113"/>
  <c r="H11" i="113"/>
  <c r="H25" i="113"/>
  <c r="H15" i="113"/>
  <c r="H13" i="113"/>
  <c r="H12" i="113"/>
  <c r="H30" i="113"/>
  <c r="H29" i="113"/>
  <c r="E34" i="113"/>
  <c r="H23" i="113"/>
  <c r="H19" i="113"/>
  <c r="H21" i="113"/>
  <c r="H14" i="113"/>
  <c r="H31" i="113"/>
  <c r="H20" i="113"/>
  <c r="H10" i="112" l="1"/>
  <c r="H23" i="112"/>
  <c r="H11" i="112"/>
  <c r="H9" i="112"/>
  <c r="H8" i="112"/>
  <c r="H8" i="111"/>
  <c r="G37" i="97" l="1"/>
  <c r="G39" i="97" s="1"/>
  <c r="C22" i="111"/>
  <c r="H21" i="111"/>
  <c r="H22" i="111" s="1"/>
  <c r="F22" i="111"/>
  <c r="H7" i="112"/>
  <c r="C21" i="112"/>
  <c r="C34" i="113" l="1"/>
  <c r="H7" i="113" l="1"/>
  <c r="C5" i="73" l="1"/>
  <c r="C8" i="73" s="1"/>
  <c r="C13" i="73" s="1"/>
  <c r="D21" i="112" l="1"/>
  <c r="H20" i="112"/>
  <c r="H21" i="112" s="1"/>
  <c r="H33" i="113" l="1"/>
  <c r="D34" i="113"/>
  <c r="H34" i="113" s="1"/>
  <c r="C8" i="95" l="1"/>
  <c r="C32" i="95" s="1"/>
  <c r="C34" i="95" s="1"/>
  <c r="B21" i="1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<sst xmlns="http://schemas.openxmlformats.org/spreadsheetml/2006/main" count="1271" uniqueCount="781">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</sst>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tabSelected="1"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46022</v>
      </c>
    </row>
    <row r="3" spans="1:3" s="2" customFormat="1" ht="15.75" customHeight="1"/>
    <row r="4" spans="1:3" ht="13.8" thickBot="1">
      <c r="A4" s="4" t="s">
        <v>143</v>
      </c>
      <c r="B4" s="85" t="s">
        <v>142</v>
      </c>
    </row>
    <row r="5" spans="1:3">
      <c r="A5" s="44" t="s">
        <v>6</v>
      </c>
      <c r="B5" s="45"/>
      <c r="C5" s="46" t="s">
        <v>35</v>
      </c>
    </row>
    <row r="6" spans="1:3">
      <c r="A6" s="47">
        <v>1</v>
      </c>
      <c r="B6" s="48" t="s">
        <v>141</v>
      </c>
      <c r="C6" s="49">
        <v>310115845</v>
      </c>
    </row>
    <row r="7" spans="1:3">
      <c r="A7" s="47">
        <v>2</v>
      </c>
      <c r="B7" s="50" t="s">
        <v>140</v>
      </c>
      <c r="C7" s="51">
        <v>128022000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182093845</v>
      </c>
    </row>
    <row r="12" spans="1:3" s="24" customFormat="1">
      <c r="A12" s="47">
        <v>7</v>
      </c>
      <c r="B12" s="48" t="s">
        <v>135</v>
      </c>
      <c r="C12" s="54">
        <v>37793587.241443649</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37061004</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732583.2414436501</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272322257.75855637</v>
      </c>
    </row>
    <row r="30" spans="1:3" s="24" customFormat="1">
      <c r="A30" s="62"/>
      <c r="B30" s="63"/>
      <c r="C30" s="56">
        <v>0</v>
      </c>
    </row>
    <row r="31" spans="1:3" s="24" customFormat="1">
      <c r="A31" s="62">
        <v>25</v>
      </c>
      <c r="B31" s="61" t="s">
        <v>119</v>
      </c>
      <c r="C31" s="54">
        <v>35036300</v>
      </c>
    </row>
    <row r="32" spans="1:3" s="24" customFormat="1">
      <c r="A32" s="62">
        <v>26</v>
      </c>
      <c r="B32" s="52" t="s">
        <v>118</v>
      </c>
      <c r="C32" s="64">
        <v>35036300</v>
      </c>
    </row>
    <row r="33" spans="1:3" s="24" customFormat="1">
      <c r="A33" s="62">
        <v>27</v>
      </c>
      <c r="B33" s="65" t="s">
        <v>179</v>
      </c>
      <c r="C33" s="56">
        <v>0</v>
      </c>
    </row>
    <row r="34" spans="1:3" s="24" customFormat="1">
      <c r="A34" s="62">
        <v>28</v>
      </c>
      <c r="B34" s="65" t="s">
        <v>117</v>
      </c>
      <c r="C34" s="56">
        <v>35036300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35036300</v>
      </c>
    </row>
    <row r="43" spans="1:3" s="24" customFormat="1">
      <c r="A43" s="62"/>
      <c r="B43" s="63"/>
      <c r="C43" s="56">
        <v>0</v>
      </c>
    </row>
    <row r="44" spans="1:3" s="24" customFormat="1">
      <c r="A44" s="62">
        <v>37</v>
      </c>
      <c r="B44" s="66" t="s">
        <v>109</v>
      </c>
      <c r="C44" s="54">
        <v>71294867.650000006</v>
      </c>
    </row>
    <row r="45" spans="1:3" s="24" customFormat="1">
      <c r="A45" s="62">
        <v>38</v>
      </c>
      <c r="B45" s="52" t="s">
        <v>108</v>
      </c>
      <c r="C45" s="56">
        <v>71294867.650000006</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71294867.650000006</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46022</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79381546.757224441</v>
      </c>
    </row>
    <row r="8" spans="1:4" s="209" customFormat="1">
      <c r="A8" s="205" t="s">
        <v>260</v>
      </c>
      <c r="B8" s="228" t="s">
        <v>275</v>
      </c>
      <c r="C8" s="223">
        <v>0.06</v>
      </c>
      <c r="D8" s="224">
        <v>105842062.34296592</v>
      </c>
    </row>
    <row r="9" spans="1:4" s="209" customFormat="1">
      <c r="A9" s="205" t="s">
        <v>261</v>
      </c>
      <c r="B9" s="228" t="s">
        <v>276</v>
      </c>
      <c r="C9" s="223">
        <v>0.08</v>
      </c>
      <c r="D9" s="224">
        <v>141122749.79062122</v>
      </c>
    </row>
    <row r="10" spans="1:4" s="209" customFormat="1">
      <c r="A10" s="203" t="s">
        <v>262</v>
      </c>
      <c r="B10" s="227" t="s">
        <v>277</v>
      </c>
      <c r="C10" s="227"/>
      <c r="D10" s="227"/>
    </row>
    <row r="11" spans="1:4" s="210" customFormat="1">
      <c r="A11" s="206" t="s">
        <v>263</v>
      </c>
      <c r="B11" s="222" t="s">
        <v>328</v>
      </c>
      <c r="C11" s="223">
        <v>2.5000000000000001E-2</v>
      </c>
      <c r="D11" s="224">
        <v>44100859.309569135</v>
      </c>
    </row>
    <row r="12" spans="1:4" s="210" customFormat="1">
      <c r="A12" s="206" t="s">
        <v>264</v>
      </c>
      <c r="B12" s="222" t="s">
        <v>278</v>
      </c>
      <c r="C12" s="223">
        <v>5.0000000000000001E-3</v>
      </c>
      <c r="D12" s="224">
        <v>8820171.8619138263</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5.8530409844721291E-2</v>
      </c>
      <c r="D15" s="224">
        <v>103249654.79573895</v>
      </c>
    </row>
    <row r="16" spans="1:4" s="210" customFormat="1">
      <c r="A16" s="206">
        <v>3.2</v>
      </c>
      <c r="B16" s="222" t="s">
        <v>285</v>
      </c>
      <c r="C16" s="223">
        <v>6.7492816873736289E-2</v>
      </c>
      <c r="D16" s="224">
        <v>119059648.85420631</v>
      </c>
    </row>
    <row r="17" spans="1:4" s="209" customFormat="1">
      <c r="A17" s="206">
        <v>3.3</v>
      </c>
      <c r="B17" s="222" t="s">
        <v>286</v>
      </c>
      <c r="C17" s="223">
        <v>7.9285457701387604E-2</v>
      </c>
      <c r="D17" s="224">
        <v>139862272.61534756</v>
      </c>
    </row>
    <row r="18" spans="1:4" s="138" customFormat="1" ht="12.75" customHeight="1">
      <c r="A18" s="230"/>
      <c r="B18" s="231" t="s">
        <v>325</v>
      </c>
      <c r="C18" s="226" t="s">
        <v>270</v>
      </c>
      <c r="D18" s="229" t="s">
        <v>271</v>
      </c>
    </row>
    <row r="19" spans="1:4" s="209" customFormat="1">
      <c r="A19" s="207">
        <v>4</v>
      </c>
      <c r="B19" s="222" t="s">
        <v>280</v>
      </c>
      <c r="C19" s="225">
        <v>0.13353040984472131</v>
      </c>
      <c r="D19" s="224">
        <v>235552232.72444639</v>
      </c>
    </row>
    <row r="20" spans="1:4" s="209" customFormat="1">
      <c r="A20" s="207">
        <v>5</v>
      </c>
      <c r="B20" s="222" t="s">
        <v>90</v>
      </c>
      <c r="C20" s="225">
        <v>0.15749281687373629</v>
      </c>
      <c r="D20" s="224">
        <v>277822742.3686552</v>
      </c>
    </row>
    <row r="21" spans="1:4" s="209" customFormat="1" ht="14.4" thickBot="1">
      <c r="A21" s="211" t="s">
        <v>267</v>
      </c>
      <c r="B21" s="212" t="s">
        <v>281</v>
      </c>
      <c r="C21" s="225">
        <v>0.1892854577013876</v>
      </c>
      <c r="D21" s="224">
        <v>333906053.57745177</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46022</v>
      </c>
    </row>
    <row r="3" spans="1:3">
      <c r="A3" s="486" t="s">
        <v>687</v>
      </c>
      <c r="B3" s="487" t="s">
        <v>688</v>
      </c>
    </row>
    <row r="4" spans="1:3" ht="15" thickBot="1"/>
    <row r="5" spans="1:3">
      <c r="A5" s="488"/>
      <c r="B5" s="489" t="s">
        <v>689</v>
      </c>
      <c r="C5" s="490"/>
    </row>
    <row r="6" spans="1:3">
      <c r="A6" s="491" t="s">
        <v>690</v>
      </c>
      <c r="B6" s="492">
        <f>SUM(B7,B11)</f>
        <v>378653425.40855634</v>
      </c>
      <c r="C6" s="490"/>
    </row>
    <row r="7" spans="1:3" ht="15.6">
      <c r="A7" s="491" t="s">
        <v>691</v>
      </c>
      <c r="B7" s="492">
        <f>SUM(B8:B10)</f>
        <v>378653425.40855634</v>
      </c>
      <c r="C7" s="490"/>
    </row>
    <row r="8" spans="1:3">
      <c r="A8" s="493" t="s">
        <v>692</v>
      </c>
      <c r="B8" s="494">
        <v>272322257.75855637</v>
      </c>
      <c r="C8" s="490"/>
    </row>
    <row r="9" spans="1:3">
      <c r="A9" s="493" t="s">
        <v>693</v>
      </c>
      <c r="B9" s="494">
        <v>35036300</v>
      </c>
      <c r="C9" s="490"/>
    </row>
    <row r="10" spans="1:3">
      <c r="A10" s="493" t="s">
        <v>694</v>
      </c>
      <c r="B10" s="494">
        <v>71294867.650000006</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378653425.40855634</v>
      </c>
      <c r="C14" s="490"/>
    </row>
    <row r="15" spans="1:3">
      <c r="A15" s="496" t="s">
        <v>699</v>
      </c>
      <c r="B15" s="494">
        <v>0</v>
      </c>
      <c r="C15" s="490"/>
    </row>
    <row r="16" spans="1:3">
      <c r="A16" s="496" t="s">
        <v>700</v>
      </c>
      <c r="B16" s="495">
        <f>B7</f>
        <v>378653425.40855634</v>
      </c>
      <c r="C16" s="490"/>
    </row>
    <row r="17" spans="1:5">
      <c r="A17" s="491" t="s">
        <v>701</v>
      </c>
      <c r="B17" s="492"/>
      <c r="C17" s="490"/>
    </row>
    <row r="18" spans="1:5">
      <c r="A18" s="496" t="s">
        <v>702</v>
      </c>
      <c r="B18" s="494">
        <v>1764034372.3827653</v>
      </c>
      <c r="C18" s="490"/>
    </row>
    <row r="19" spans="1:5">
      <c r="A19" s="496" t="s">
        <v>703</v>
      </c>
      <c r="B19" s="494">
        <v>0</v>
      </c>
      <c r="C19" s="490"/>
    </row>
    <row r="20" spans="1:5">
      <c r="A20" s="491" t="s">
        <v>704</v>
      </c>
      <c r="B20" s="492"/>
      <c r="C20" s="490"/>
    </row>
    <row r="21" spans="1:5">
      <c r="A21" s="497" t="s">
        <v>705</v>
      </c>
      <c r="B21" s="498">
        <f>IFERROR(B6/B18,0)</f>
        <v>0.2146519542570427</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46022</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46022</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248574590.31999999</v>
      </c>
      <c r="D6" s="73"/>
      <c r="E6" s="74"/>
    </row>
    <row r="7" spans="1:6" ht="14.4">
      <c r="A7" s="293">
        <v>1.1000000000000001</v>
      </c>
      <c r="B7" s="295" t="s">
        <v>530</v>
      </c>
      <c r="C7" s="359">
        <v>49440053.25</v>
      </c>
      <c r="D7" s="75"/>
      <c r="E7" s="74"/>
    </row>
    <row r="8" spans="1:6" ht="14.4">
      <c r="A8" s="293">
        <v>1.2</v>
      </c>
      <c r="B8" s="295" t="s">
        <v>531</v>
      </c>
      <c r="C8" s="359">
        <v>160137457.72</v>
      </c>
      <c r="D8" s="75"/>
      <c r="E8" s="74"/>
    </row>
    <row r="9" spans="1:6" ht="14.4">
      <c r="A9" s="293">
        <v>1.3</v>
      </c>
      <c r="B9" s="295" t="s">
        <v>532</v>
      </c>
      <c r="C9" s="359">
        <v>38997079.350000009</v>
      </c>
      <c r="D9" s="75"/>
      <c r="E9" s="74"/>
    </row>
    <row r="10" spans="1:6" ht="14.4">
      <c r="A10" s="293">
        <v>2</v>
      </c>
      <c r="B10" s="296" t="s">
        <v>533</v>
      </c>
      <c r="C10" s="359">
        <v>0</v>
      </c>
      <c r="D10" s="75"/>
      <c r="E10" s="74"/>
    </row>
    <row r="11" spans="1:6" ht="14.4">
      <c r="A11" s="293">
        <v>2.1</v>
      </c>
      <c r="B11" s="297" t="s">
        <v>534</v>
      </c>
      <c r="C11" s="359">
        <v>0</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1831408147.8432388</v>
      </c>
      <c r="D18" s="75"/>
      <c r="E18" s="74"/>
    </row>
    <row r="19" spans="1:5" ht="14.4">
      <c r="A19" s="293">
        <v>6.1</v>
      </c>
      <c r="B19" s="301" t="s">
        <v>539</v>
      </c>
      <c r="C19" s="359">
        <v>186460576.95780045</v>
      </c>
      <c r="D19" s="75"/>
      <c r="E19" s="74"/>
    </row>
    <row r="20" spans="1:5" ht="14.4">
      <c r="A20" s="293">
        <v>6.2</v>
      </c>
      <c r="B20" s="302" t="s">
        <v>540</v>
      </c>
      <c r="C20" s="359">
        <v>1644947570.8854384</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66499542</v>
      </c>
      <c r="D23" s="358"/>
      <c r="E23" s="74"/>
    </row>
    <row r="24" spans="1:5" ht="14.4">
      <c r="A24" s="293">
        <v>9.1</v>
      </c>
      <c r="B24" s="301" t="s">
        <v>545</v>
      </c>
      <c r="C24" s="359">
        <v>66499542</v>
      </c>
      <c r="D24" s="77"/>
      <c r="E24" s="74"/>
    </row>
    <row r="25" spans="1:5" ht="14.4">
      <c r="A25" s="293">
        <v>9.1999999999999993</v>
      </c>
      <c r="B25" s="301" t="s">
        <v>546</v>
      </c>
      <c r="C25" s="359">
        <v>0</v>
      </c>
      <c r="D25" s="356"/>
      <c r="E25" s="78"/>
    </row>
    <row r="26" spans="1:5" ht="14.4">
      <c r="A26" s="293">
        <v>10</v>
      </c>
      <c r="B26" s="299" t="s">
        <v>547</v>
      </c>
      <c r="C26" s="359">
        <v>37061004</v>
      </c>
      <c r="D26" s="457" t="s">
        <v>669</v>
      </c>
      <c r="E26" s="74"/>
    </row>
    <row r="27" spans="1:5" ht="14.4">
      <c r="A27" s="293">
        <v>10.1</v>
      </c>
      <c r="B27" s="301" t="s">
        <v>548</v>
      </c>
      <c r="C27" s="359">
        <v>20374000</v>
      </c>
      <c r="D27" s="75"/>
      <c r="E27" s="74"/>
    </row>
    <row r="28" spans="1:5" ht="14.4">
      <c r="A28" s="293">
        <v>10.199999999999999</v>
      </c>
      <c r="B28" s="301" t="s">
        <v>549</v>
      </c>
      <c r="C28" s="359">
        <v>16687004</v>
      </c>
      <c r="D28" s="75"/>
      <c r="E28" s="74"/>
    </row>
    <row r="29" spans="1:5" ht="14.4">
      <c r="A29" s="293">
        <v>11</v>
      </c>
      <c r="B29" s="299" t="s">
        <v>550</v>
      </c>
      <c r="C29" s="359">
        <v>652146.74656331958</v>
      </c>
      <c r="D29" s="75"/>
      <c r="E29" s="74"/>
    </row>
    <row r="30" spans="1:5" ht="14.4">
      <c r="A30" s="293">
        <v>11.1</v>
      </c>
      <c r="B30" s="301" t="s">
        <v>551</v>
      </c>
      <c r="C30" s="359">
        <v>652146.74656331958</v>
      </c>
      <c r="D30" s="75"/>
      <c r="E30" s="74"/>
    </row>
    <row r="31" spans="1:5" ht="14.4">
      <c r="A31" s="293">
        <v>11.2</v>
      </c>
      <c r="B31" s="301" t="s">
        <v>552</v>
      </c>
      <c r="C31" s="359">
        <v>0</v>
      </c>
      <c r="D31" s="75"/>
      <c r="E31" s="74"/>
    </row>
    <row r="32" spans="1:5" ht="14.4">
      <c r="A32" s="293">
        <v>13</v>
      </c>
      <c r="B32" s="299" t="s">
        <v>553</v>
      </c>
      <c r="C32" s="359">
        <v>51164949.355008073</v>
      </c>
      <c r="D32" s="75"/>
      <c r="E32" s="74"/>
    </row>
    <row r="33" spans="1:5" ht="14.4">
      <c r="A33" s="293">
        <v>13.1</v>
      </c>
      <c r="B33" s="304" t="s">
        <v>554</v>
      </c>
      <c r="C33" s="359">
        <v>42471367</v>
      </c>
      <c r="D33" s="75"/>
      <c r="E33" s="74"/>
    </row>
    <row r="34" spans="1:5" ht="14.4">
      <c r="A34" s="293">
        <v>13.2</v>
      </c>
      <c r="B34" s="304" t="s">
        <v>555</v>
      </c>
      <c r="C34" s="359">
        <v>0</v>
      </c>
      <c r="D34" s="77"/>
      <c r="E34" s="74"/>
    </row>
    <row r="35" spans="1:5" ht="14.4">
      <c r="A35" s="293">
        <v>14</v>
      </c>
      <c r="B35" s="305" t="s">
        <v>556</v>
      </c>
      <c r="C35" s="359">
        <v>2240862918.2648106</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246995.94999999995</v>
      </c>
      <c r="D39" s="75"/>
      <c r="E39" s="74"/>
    </row>
    <row r="40" spans="1:5" ht="14.4">
      <c r="A40" s="309">
        <v>17</v>
      </c>
      <c r="B40" s="296" t="s">
        <v>560</v>
      </c>
      <c r="C40" s="359">
        <v>1804501167.2200031</v>
      </c>
      <c r="D40" s="75"/>
      <c r="E40" s="74"/>
    </row>
    <row r="41" spans="1:5" ht="14.4">
      <c r="A41" s="309">
        <v>17.100000000000001</v>
      </c>
      <c r="B41" s="311" t="s">
        <v>561</v>
      </c>
      <c r="C41" s="359">
        <v>1451687090.1200032</v>
      </c>
      <c r="D41" s="75"/>
      <c r="E41" s="74"/>
    </row>
    <row r="42" spans="1:5" ht="14.4">
      <c r="A42" s="309">
        <v>17.2</v>
      </c>
      <c r="B42" s="312" t="s">
        <v>562</v>
      </c>
      <c r="C42" s="359">
        <v>335516946.25</v>
      </c>
      <c r="D42" s="75"/>
      <c r="E42" s="74"/>
    </row>
    <row r="43" spans="1:5" ht="14.4">
      <c r="A43" s="309">
        <v>17.3</v>
      </c>
      <c r="B43" s="347" t="s">
        <v>563</v>
      </c>
      <c r="C43" s="359">
        <v>0</v>
      </c>
      <c r="D43" s="77"/>
      <c r="E43" s="74"/>
    </row>
    <row r="44" spans="1:5" ht="14.4">
      <c r="A44" s="309">
        <v>17.399999999999999</v>
      </c>
      <c r="B44" s="348" t="s">
        <v>564</v>
      </c>
      <c r="C44" s="359">
        <v>17297130.849999998</v>
      </c>
      <c r="D44" s="349"/>
      <c r="E44" s="74"/>
    </row>
    <row r="45" spans="1:5" ht="14.4">
      <c r="A45" s="309">
        <v>18</v>
      </c>
      <c r="B45" s="320" t="s">
        <v>565</v>
      </c>
      <c r="C45" s="359">
        <v>469897.79580188321</v>
      </c>
      <c r="D45" s="355"/>
      <c r="E45" s="78"/>
    </row>
    <row r="46" spans="1:5" ht="14.4">
      <c r="A46" s="309">
        <v>19</v>
      </c>
      <c r="B46" s="320" t="s">
        <v>566</v>
      </c>
      <c r="C46" s="359">
        <v>4425892</v>
      </c>
      <c r="D46" s="350"/>
    </row>
    <row r="47" spans="1:5" ht="14.4">
      <c r="A47" s="309">
        <v>19.100000000000001</v>
      </c>
      <c r="B47" s="351" t="s">
        <v>567</v>
      </c>
      <c r="C47" s="359">
        <v>0</v>
      </c>
      <c r="D47" s="350"/>
    </row>
    <row r="48" spans="1:5" ht="14.4">
      <c r="A48" s="309">
        <v>19.2</v>
      </c>
      <c r="B48" s="351" t="s">
        <v>568</v>
      </c>
      <c r="C48" s="359">
        <v>4425892</v>
      </c>
      <c r="D48" s="350"/>
    </row>
    <row r="49" spans="1:4" ht="14.4">
      <c r="A49" s="309">
        <v>20</v>
      </c>
      <c r="B49" s="315" t="s">
        <v>569</v>
      </c>
      <c r="C49" s="359">
        <v>120368083.16</v>
      </c>
      <c r="D49" s="457" t="s">
        <v>681</v>
      </c>
    </row>
    <row r="50" spans="1:4" ht="14.4">
      <c r="A50" s="309">
        <v>21</v>
      </c>
      <c r="B50" s="352" t="s">
        <v>570</v>
      </c>
      <c r="C50" s="359">
        <v>735040.18000000017</v>
      </c>
      <c r="D50" s="350"/>
    </row>
    <row r="51" spans="1:4" ht="14.4">
      <c r="A51" s="309">
        <v>21.1</v>
      </c>
      <c r="B51" s="312" t="s">
        <v>571</v>
      </c>
      <c r="C51" s="359">
        <v>0</v>
      </c>
      <c r="D51" s="350"/>
    </row>
    <row r="52" spans="1:4" ht="14.4">
      <c r="A52" s="309">
        <v>22</v>
      </c>
      <c r="B52" s="316" t="s">
        <v>572</v>
      </c>
      <c r="C52" s="359">
        <v>1930747076.3058052</v>
      </c>
      <c r="D52" s="350"/>
    </row>
    <row r="53" spans="1:4" ht="14.4">
      <c r="A53" s="309"/>
      <c r="B53" s="317" t="s">
        <v>573</v>
      </c>
      <c r="C53" s="359">
        <v>0</v>
      </c>
      <c r="D53" s="350"/>
    </row>
    <row r="54" spans="1:4" ht="14.4">
      <c r="A54" s="309">
        <v>23</v>
      </c>
      <c r="B54" s="315" t="s">
        <v>574</v>
      </c>
      <c r="C54" s="359">
        <v>128022000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182093845</v>
      </c>
      <c r="D66" s="457" t="s">
        <v>683</v>
      </c>
    </row>
    <row r="67" spans="1:4" ht="14.4">
      <c r="A67" s="309">
        <v>31</v>
      </c>
      <c r="B67" s="354" t="s">
        <v>587</v>
      </c>
      <c r="C67" s="359">
        <v>310115845</v>
      </c>
      <c r="D67" s="350"/>
    </row>
    <row r="68" spans="1:4" ht="14.4">
      <c r="A68" s="309">
        <v>32</v>
      </c>
      <c r="B68" s="320" t="s">
        <v>588</v>
      </c>
      <c r="C68" s="359">
        <v>2240862921.3058052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46022</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216451898.36202866</v>
      </c>
      <c r="D8" s="81">
        <v>0</v>
      </c>
      <c r="E8" s="81">
        <v>0</v>
      </c>
      <c r="F8" s="81">
        <v>0</v>
      </c>
      <c r="G8" s="81">
        <v>0</v>
      </c>
      <c r="H8" s="81">
        <v>0</v>
      </c>
      <c r="I8" s="81">
        <v>0</v>
      </c>
      <c r="J8" s="81">
        <v>0</v>
      </c>
      <c r="K8" s="81">
        <v>0</v>
      </c>
      <c r="L8" s="81">
        <v>0</v>
      </c>
      <c r="M8" s="81">
        <v>104212155.00999999</v>
      </c>
      <c r="N8" s="81">
        <v>0</v>
      </c>
      <c r="O8" s="81">
        <v>0</v>
      </c>
      <c r="P8" s="81">
        <v>0</v>
      </c>
      <c r="Q8" s="81">
        <v>0</v>
      </c>
      <c r="R8" s="81">
        <v>0</v>
      </c>
      <c r="S8" s="162">
        <v>104212155.00999999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44132.61</v>
      </c>
      <c r="D13" s="81">
        <v>0</v>
      </c>
      <c r="E13" s="81">
        <v>28437325.300000001</v>
      </c>
      <c r="F13" s="81">
        <v>0</v>
      </c>
      <c r="G13" s="81">
        <v>0</v>
      </c>
      <c r="H13" s="81">
        <v>0</v>
      </c>
      <c r="I13" s="81">
        <v>10322084.15</v>
      </c>
      <c r="J13" s="81">
        <v>0</v>
      </c>
      <c r="K13" s="81">
        <v>0</v>
      </c>
      <c r="L13" s="81">
        <v>0</v>
      </c>
      <c r="M13" s="81">
        <v>974698.3600000001</v>
      </c>
      <c r="N13" s="81">
        <v>0</v>
      </c>
      <c r="O13" s="81">
        <v>0</v>
      </c>
      <c r="P13" s="81">
        <v>0</v>
      </c>
      <c r="Q13" s="81">
        <v>0</v>
      </c>
      <c r="R13" s="81">
        <v>0</v>
      </c>
      <c r="S13" s="162">
        <v>11823205.495000001</v>
      </c>
    </row>
    <row r="14" spans="1:19">
      <c r="A14" s="80">
        <v>7</v>
      </c>
      <c r="B14" s="1" t="s">
        <v>56</v>
      </c>
      <c r="C14" s="81">
        <v>0</v>
      </c>
      <c r="D14" s="81">
        <v>0</v>
      </c>
      <c r="E14" s="81">
        <v>0</v>
      </c>
      <c r="F14" s="81">
        <v>0</v>
      </c>
      <c r="G14" s="81">
        <v>0</v>
      </c>
      <c r="H14" s="81">
        <v>0</v>
      </c>
      <c r="I14" s="81">
        <v>0</v>
      </c>
      <c r="J14" s="81">
        <v>0</v>
      </c>
      <c r="K14" s="81">
        <v>0</v>
      </c>
      <c r="L14" s="81">
        <v>0</v>
      </c>
      <c r="M14" s="81">
        <v>736316044.92179966</v>
      </c>
      <c r="N14" s="81">
        <v>43285851.984240808</v>
      </c>
      <c r="O14" s="81">
        <v>0</v>
      </c>
      <c r="P14" s="81">
        <v>0</v>
      </c>
      <c r="Q14" s="81">
        <v>0</v>
      </c>
      <c r="R14" s="81">
        <v>0</v>
      </c>
      <c r="S14" s="162">
        <v>779601896.90604043</v>
      </c>
    </row>
    <row r="15" spans="1:19">
      <c r="A15" s="80">
        <v>8</v>
      </c>
      <c r="B15" s="1" t="s">
        <v>57</v>
      </c>
      <c r="C15" s="81">
        <v>0</v>
      </c>
      <c r="D15" s="81">
        <v>0</v>
      </c>
      <c r="E15" s="81">
        <v>0</v>
      </c>
      <c r="F15" s="81">
        <v>0</v>
      </c>
      <c r="G15" s="81">
        <v>0</v>
      </c>
      <c r="H15" s="81">
        <v>0</v>
      </c>
      <c r="I15" s="81">
        <v>0</v>
      </c>
      <c r="J15" s="81">
        <v>0</v>
      </c>
      <c r="K15" s="81">
        <v>706907250.39762032</v>
      </c>
      <c r="L15" s="81">
        <v>16744901.929556031</v>
      </c>
      <c r="M15" s="81">
        <v>0</v>
      </c>
      <c r="N15" s="81">
        <v>0</v>
      </c>
      <c r="O15" s="81">
        <v>0</v>
      </c>
      <c r="P15" s="81">
        <v>0</v>
      </c>
      <c r="Q15" s="81">
        <v>0</v>
      </c>
      <c r="R15" s="81">
        <v>0</v>
      </c>
      <c r="S15" s="162">
        <v>542739114.24538231</v>
      </c>
    </row>
    <row r="16" spans="1:19">
      <c r="A16" s="80">
        <v>9</v>
      </c>
      <c r="B16" s="1" t="s">
        <v>58</v>
      </c>
      <c r="C16" s="81">
        <v>0</v>
      </c>
      <c r="D16" s="81">
        <v>0</v>
      </c>
      <c r="E16" s="81">
        <v>0</v>
      </c>
      <c r="F16" s="81">
        <v>0</v>
      </c>
      <c r="G16" s="81">
        <v>194820460.32242012</v>
      </c>
      <c r="H16" s="81">
        <v>1106324.5326000005</v>
      </c>
      <c r="I16" s="81">
        <v>0</v>
      </c>
      <c r="J16" s="81">
        <v>0</v>
      </c>
      <c r="K16" s="81">
        <v>0</v>
      </c>
      <c r="L16" s="81">
        <v>0</v>
      </c>
      <c r="M16" s="81">
        <v>0</v>
      </c>
      <c r="N16" s="81">
        <v>0</v>
      </c>
      <c r="O16" s="81">
        <v>0</v>
      </c>
      <c r="P16" s="81">
        <v>0</v>
      </c>
      <c r="Q16" s="81">
        <v>0</v>
      </c>
      <c r="R16" s="81">
        <v>0</v>
      </c>
      <c r="S16" s="162">
        <v>68574374.699257031</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32837877.010999996</v>
      </c>
      <c r="P17" s="81">
        <v>0</v>
      </c>
      <c r="Q17" s="81">
        <v>0</v>
      </c>
      <c r="R17" s="81">
        <v>0</v>
      </c>
      <c r="S17" s="162">
        <v>49256815.516499996</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49426758.539999999</v>
      </c>
      <c r="D21" s="81">
        <v>0</v>
      </c>
      <c r="E21" s="81">
        <v>13294.71</v>
      </c>
      <c r="F21" s="81">
        <v>0</v>
      </c>
      <c r="G21" s="81">
        <v>0</v>
      </c>
      <c r="H21" s="81">
        <v>0</v>
      </c>
      <c r="I21" s="81">
        <v>0</v>
      </c>
      <c r="J21" s="81">
        <v>0</v>
      </c>
      <c r="K21" s="81">
        <v>0</v>
      </c>
      <c r="L21" s="81">
        <v>0</v>
      </c>
      <c r="M21" s="81">
        <v>117511883.91093647</v>
      </c>
      <c r="N21" s="81">
        <v>0</v>
      </c>
      <c r="O21" s="81">
        <v>0</v>
      </c>
      <c r="P21" s="81">
        <v>0</v>
      </c>
      <c r="Q21" s="81">
        <v>5526054</v>
      </c>
      <c r="R21" s="81">
        <v>0</v>
      </c>
      <c r="S21" s="162">
        <v>131329677.85293648</v>
      </c>
    </row>
    <row r="22" spans="1:19" ht="13.8" thickBot="1">
      <c r="A22" s="82"/>
      <c r="B22" s="83" t="s">
        <v>64</v>
      </c>
      <c r="C22" s="84">
        <v>265922789.51202866</v>
      </c>
      <c r="D22" s="84">
        <v>0</v>
      </c>
      <c r="E22" s="84">
        <v>28450620.010000002</v>
      </c>
      <c r="F22" s="84">
        <v>0</v>
      </c>
      <c r="G22" s="84">
        <v>194820460.32242012</v>
      </c>
      <c r="H22" s="84">
        <v>1106324.5326000005</v>
      </c>
      <c r="I22" s="84">
        <v>10322084.15</v>
      </c>
      <c r="J22" s="84">
        <v>0</v>
      </c>
      <c r="K22" s="84">
        <v>706907250.39762032</v>
      </c>
      <c r="L22" s="84">
        <v>16744901.929556031</v>
      </c>
      <c r="M22" s="84">
        <v>959014782.20273614</v>
      </c>
      <c r="N22" s="84">
        <v>43285851.984240808</v>
      </c>
      <c r="O22" s="84">
        <v>32837877.010999996</v>
      </c>
      <c r="P22" s="84">
        <v>0</v>
      </c>
      <c r="Q22" s="84">
        <v>5526054</v>
      </c>
      <c r="R22" s="84">
        <v>0</v>
      </c>
      <c r="S22" s="163">
        <v>1687537239.7251163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46022</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29538248.493450005</v>
      </c>
      <c r="E13" s="93">
        <v>0</v>
      </c>
      <c r="F13" s="93">
        <v>0</v>
      </c>
      <c r="G13" s="93">
        <v>0</v>
      </c>
      <c r="H13" s="93">
        <v>0</v>
      </c>
      <c r="I13" s="93">
        <v>0</v>
      </c>
      <c r="J13" s="93">
        <v>0</v>
      </c>
      <c r="K13" s="93">
        <v>0</v>
      </c>
      <c r="L13" s="93">
        <v>0</v>
      </c>
      <c r="M13" s="93">
        <v>17603216.082107406</v>
      </c>
      <c r="N13" s="93">
        <v>0</v>
      </c>
      <c r="O13" s="93">
        <v>717677.32</v>
      </c>
      <c r="P13" s="93">
        <v>0</v>
      </c>
      <c r="Q13" s="93">
        <v>0</v>
      </c>
      <c r="R13" s="93">
        <v>0</v>
      </c>
      <c r="S13" s="93">
        <v>0</v>
      </c>
      <c r="T13" s="93">
        <v>45223680.383407414</v>
      </c>
      <c r="U13" s="93">
        <v>2635461.5121499998</v>
      </c>
      <c r="V13" s="95">
        <f t="shared" si="0"/>
        <v>47859141.895557411</v>
      </c>
    </row>
    <row r="14" spans="1:22">
      <c r="A14" s="92">
        <v>8</v>
      </c>
      <c r="B14" s="1" t="s">
        <v>57</v>
      </c>
      <c r="C14" s="93">
        <v>0</v>
      </c>
      <c r="D14" s="93">
        <v>4305450.5931999991</v>
      </c>
      <c r="E14" s="93">
        <v>0</v>
      </c>
      <c r="F14" s="93">
        <v>0</v>
      </c>
      <c r="G14" s="93">
        <v>0</v>
      </c>
      <c r="H14" s="93">
        <v>0</v>
      </c>
      <c r="I14" s="93">
        <v>0</v>
      </c>
      <c r="J14" s="93">
        <v>0</v>
      </c>
      <c r="K14" s="93">
        <v>0</v>
      </c>
      <c r="L14" s="93">
        <v>0</v>
      </c>
      <c r="M14" s="93">
        <v>6678576.125769523</v>
      </c>
      <c r="N14" s="93">
        <v>0</v>
      </c>
      <c r="O14" s="93">
        <v>24596003.297397535</v>
      </c>
      <c r="P14" s="93">
        <v>0</v>
      </c>
      <c r="Q14" s="93">
        <v>0</v>
      </c>
      <c r="R14" s="93">
        <v>0</v>
      </c>
      <c r="S14" s="93">
        <v>0</v>
      </c>
      <c r="T14" s="93">
        <v>35146556.432667054</v>
      </c>
      <c r="U14" s="93">
        <v>433473.58370000002</v>
      </c>
      <c r="V14" s="95">
        <f t="shared" si="0"/>
        <v>35580030.016367055</v>
      </c>
    </row>
    <row r="15" spans="1:22">
      <c r="A15" s="92">
        <v>9</v>
      </c>
      <c r="B15" s="1" t="s">
        <v>58</v>
      </c>
      <c r="C15" s="93">
        <v>0</v>
      </c>
      <c r="D15" s="93">
        <v>0</v>
      </c>
      <c r="E15" s="93">
        <v>0</v>
      </c>
      <c r="F15" s="93">
        <v>0</v>
      </c>
      <c r="G15" s="93">
        <v>0</v>
      </c>
      <c r="H15" s="93">
        <v>0</v>
      </c>
      <c r="I15" s="93">
        <v>0</v>
      </c>
      <c r="J15" s="93">
        <v>0</v>
      </c>
      <c r="K15" s="93">
        <v>0</v>
      </c>
      <c r="L15" s="93">
        <v>0</v>
      </c>
      <c r="M15" s="93">
        <v>185035.56398290547</v>
      </c>
      <c r="N15" s="93">
        <v>0</v>
      </c>
      <c r="O15" s="93">
        <v>646636.37388112978</v>
      </c>
      <c r="P15" s="93">
        <v>0</v>
      </c>
      <c r="Q15" s="93">
        <v>0</v>
      </c>
      <c r="R15" s="93">
        <v>0</v>
      </c>
      <c r="S15" s="93">
        <v>0</v>
      </c>
      <c r="T15" s="93">
        <v>831671.93786403525</v>
      </c>
      <c r="U15" s="93">
        <v>0</v>
      </c>
      <c r="V15" s="95">
        <f t="shared" si="0"/>
        <v>831671.93786403525</v>
      </c>
    </row>
    <row r="16" spans="1:22">
      <c r="A16" s="92">
        <v>10</v>
      </c>
      <c r="B16" s="1" t="s">
        <v>59</v>
      </c>
      <c r="C16" s="93">
        <v>0</v>
      </c>
      <c r="D16" s="93">
        <v>0</v>
      </c>
      <c r="E16" s="93">
        <v>0</v>
      </c>
      <c r="F16" s="93">
        <v>0</v>
      </c>
      <c r="G16" s="93">
        <v>0</v>
      </c>
      <c r="H16" s="93">
        <v>0</v>
      </c>
      <c r="I16" s="93">
        <v>0</v>
      </c>
      <c r="J16" s="93">
        <v>0</v>
      </c>
      <c r="K16" s="93">
        <v>0</v>
      </c>
      <c r="L16" s="93">
        <v>0</v>
      </c>
      <c r="M16" s="93">
        <v>10348716.863999998</v>
      </c>
      <c r="N16" s="93">
        <v>0</v>
      </c>
      <c r="O16" s="93">
        <v>1249743.7799999998</v>
      </c>
      <c r="P16" s="93">
        <v>0</v>
      </c>
      <c r="Q16" s="93">
        <v>0</v>
      </c>
      <c r="R16" s="93">
        <v>0</v>
      </c>
      <c r="S16" s="93">
        <v>0</v>
      </c>
      <c r="T16" s="93">
        <v>11598460.643999998</v>
      </c>
      <c r="U16" s="93">
        <v>0</v>
      </c>
      <c r="V16" s="95">
        <f t="shared" si="0"/>
        <v>11598460.643999998</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33843699.086650006</v>
      </c>
      <c r="E21" s="84">
        <f t="shared" si="1"/>
        <v>0</v>
      </c>
      <c r="F21" s="84">
        <f t="shared" si="1"/>
        <v>0</v>
      </c>
      <c r="G21" s="84">
        <f t="shared" si="1"/>
        <v>0</v>
      </c>
      <c r="H21" s="84">
        <f t="shared" si="1"/>
        <v>0</v>
      </c>
      <c r="I21" s="84">
        <f t="shared" si="1"/>
        <v>0</v>
      </c>
      <c r="J21" s="84">
        <f t="shared" si="1"/>
        <v>0</v>
      </c>
      <c r="K21" s="84">
        <f t="shared" si="1"/>
        <v>0</v>
      </c>
      <c r="L21" s="98">
        <f t="shared" si="1"/>
        <v>0</v>
      </c>
      <c r="M21" s="97">
        <f t="shared" si="1"/>
        <v>34815544.635859832</v>
      </c>
      <c r="N21" s="84">
        <f t="shared" si="1"/>
        <v>0</v>
      </c>
      <c r="O21" s="84">
        <f t="shared" si="1"/>
        <v>27210060.771278668</v>
      </c>
      <c r="P21" s="84">
        <f t="shared" si="1"/>
        <v>0</v>
      </c>
      <c r="Q21" s="84">
        <f t="shared" si="1"/>
        <v>0</v>
      </c>
      <c r="R21" s="84">
        <f t="shared" si="1"/>
        <v>0</v>
      </c>
      <c r="S21" s="98">
        <f>SUM(S7:S20)</f>
        <v>0</v>
      </c>
      <c r="T21" s="98">
        <f>SUM(T7:T20)</f>
        <v>92800369.39793849</v>
      </c>
      <c r="U21" s="98">
        <f t="shared" ref="U21" si="2">SUM(U7:U20)</f>
        <v>3068935.0958499997</v>
      </c>
      <c r="V21" s="99">
        <f t="shared" si="1"/>
        <v>95869304.493788496</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46022</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320664053.37202865</v>
      </c>
      <c r="D8" s="157">
        <v>0</v>
      </c>
      <c r="E8" s="157">
        <v>0</v>
      </c>
      <c r="F8" s="157">
        <v>104212155.00999999</v>
      </c>
      <c r="G8" s="157">
        <v>104212155.00999999</v>
      </c>
      <c r="H8" s="159">
        <v>0.32498857890096877</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39778240.420000002</v>
      </c>
      <c r="D13" s="157">
        <v>0</v>
      </c>
      <c r="E13" s="157">
        <v>0</v>
      </c>
      <c r="F13" s="157">
        <v>11823205.495000001</v>
      </c>
      <c r="G13" s="157">
        <v>11823205.495000001</v>
      </c>
      <c r="H13" s="159">
        <v>0.29722796609815455</v>
      </c>
    </row>
    <row r="14" spans="1:9">
      <c r="A14" s="102">
        <v>7</v>
      </c>
      <c r="B14" s="1" t="s">
        <v>56</v>
      </c>
      <c r="C14" s="157">
        <v>736316044.92179966</v>
      </c>
      <c r="D14" s="157">
        <v>87669652.806336045</v>
      </c>
      <c r="E14" s="157">
        <v>43285851.984240808</v>
      </c>
      <c r="F14" s="157">
        <v>779601896.90604043</v>
      </c>
      <c r="G14" s="157">
        <v>731742755.01048303</v>
      </c>
      <c r="H14" s="159">
        <v>0.93861079342483245</v>
      </c>
    </row>
    <row r="15" spans="1:9">
      <c r="A15" s="102">
        <v>8</v>
      </c>
      <c r="B15" s="1" t="s">
        <v>57</v>
      </c>
      <c r="C15" s="157">
        <v>706907250.39762032</v>
      </c>
      <c r="D15" s="157">
        <v>37962978.906412065</v>
      </c>
      <c r="E15" s="157">
        <v>16744901.929556031</v>
      </c>
      <c r="F15" s="157">
        <v>542739114.24538231</v>
      </c>
      <c r="G15" s="157">
        <v>507159084.22901523</v>
      </c>
      <c r="H15" s="159">
        <v>0.70083268957060929</v>
      </c>
    </row>
    <row r="16" spans="1:9">
      <c r="A16" s="102">
        <v>9</v>
      </c>
      <c r="B16" s="1" t="s">
        <v>58</v>
      </c>
      <c r="C16" s="157">
        <v>194820460.32242012</v>
      </c>
      <c r="D16" s="157">
        <v>2205646.8531000009</v>
      </c>
      <c r="E16" s="157">
        <v>1106324.5326000005</v>
      </c>
      <c r="F16" s="157">
        <v>68574374.699257046</v>
      </c>
      <c r="G16" s="157">
        <v>67742702.761393011</v>
      </c>
      <c r="H16" s="159">
        <v>0.34575519019270673</v>
      </c>
    </row>
    <row r="17" spans="1:8">
      <c r="A17" s="102">
        <v>10</v>
      </c>
      <c r="B17" s="1" t="s">
        <v>59</v>
      </c>
      <c r="C17" s="157">
        <v>32837877.010999996</v>
      </c>
      <c r="D17" s="157">
        <v>0</v>
      </c>
      <c r="E17" s="157">
        <v>0</v>
      </c>
      <c r="F17" s="157">
        <v>49256815.516499996</v>
      </c>
      <c r="G17" s="157">
        <v>37658354.872500002</v>
      </c>
      <c r="H17" s="159">
        <v>1.1467962700477028</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172477991.16093647</v>
      </c>
      <c r="D21" s="157">
        <v>0</v>
      </c>
      <c r="E21" s="157">
        <v>0</v>
      </c>
      <c r="F21" s="157">
        <v>131329677.85293649</v>
      </c>
      <c r="G21" s="157">
        <v>131329677.85293649</v>
      </c>
      <c r="H21" s="159">
        <v>0.76142861456679911</v>
      </c>
    </row>
    <row r="22" spans="1:8" ht="14.4" thickBot="1">
      <c r="A22" s="105"/>
      <c r="B22" s="106" t="s">
        <v>64</v>
      </c>
      <c r="C22" s="158">
        <v>2203801917.6058054</v>
      </c>
      <c r="D22" s="158">
        <v>127838278.56584811</v>
      </c>
      <c r="E22" s="158">
        <v>61137078.446396843</v>
      </c>
      <c r="F22" s="158">
        <v>1687537239.7251163</v>
      </c>
      <c r="G22" s="158">
        <v>1591667935.2313278</v>
      </c>
      <c r="H22" s="160">
        <v>0.70274207738292793</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46022</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199469241.65203232</v>
      </c>
      <c r="G8" s="178">
        <v>175607974.72239193</v>
      </c>
      <c r="H8" s="178">
        <v>375077216.37442428</v>
      </c>
      <c r="I8" s="178">
        <v>181637733.0681693</v>
      </c>
      <c r="J8" s="178">
        <v>136373287.53516158</v>
      </c>
      <c r="K8" s="178">
        <v>318011020.60333091</v>
      </c>
    </row>
    <row r="9" spans="1:11">
      <c r="A9" s="172" t="s">
        <v>244</v>
      </c>
      <c r="B9" s="173"/>
      <c r="C9" s="173"/>
      <c r="D9" s="173"/>
      <c r="E9" s="173"/>
      <c r="F9" s="173"/>
      <c r="G9" s="173"/>
      <c r="H9" s="173"/>
      <c r="I9" s="173"/>
      <c r="J9" s="173"/>
      <c r="K9" s="174"/>
    </row>
    <row r="10" spans="1:11">
      <c r="A10" s="179">
        <v>2</v>
      </c>
      <c r="B10" s="180" t="s">
        <v>252</v>
      </c>
      <c r="C10" s="180">
        <v>186702975.50368077</v>
      </c>
      <c r="D10" s="180">
        <v>345496666.62534904</v>
      </c>
      <c r="E10" s="180">
        <v>532199642.12902981</v>
      </c>
      <c r="F10" s="180">
        <v>27680673.555176396</v>
      </c>
      <c r="G10" s="180">
        <v>63145294.585079484</v>
      </c>
      <c r="H10" s="180">
        <v>90825968.140255883</v>
      </c>
      <c r="I10" s="180">
        <v>5800251.6669189474</v>
      </c>
      <c r="J10" s="180">
        <v>11955101.172681747</v>
      </c>
      <c r="K10" s="180">
        <v>17755352.839600693</v>
      </c>
    </row>
    <row r="11" spans="1:11">
      <c r="A11" s="179">
        <v>3</v>
      </c>
      <c r="B11" s="180" t="s">
        <v>246</v>
      </c>
      <c r="C11" s="180">
        <v>642083568.87011862</v>
      </c>
      <c r="D11" s="473">
        <v>479593239.24328041</v>
      </c>
      <c r="E11" s="180">
        <v>1121676808.113399</v>
      </c>
      <c r="F11" s="180">
        <v>139365864.15070072</v>
      </c>
      <c r="G11" s="180">
        <v>63703620.90965832</v>
      </c>
      <c r="H11" s="180">
        <v>203069485.06035903</v>
      </c>
      <c r="I11" s="180">
        <v>124537314.84236489</v>
      </c>
      <c r="J11" s="180">
        <v>50180580.830932371</v>
      </c>
      <c r="K11" s="180">
        <v>174717895.67329726</v>
      </c>
    </row>
    <row r="12" spans="1:11">
      <c r="A12" s="179">
        <v>4</v>
      </c>
      <c r="B12" s="180" t="s">
        <v>247</v>
      </c>
      <c r="C12" s="180">
        <v>92063492.06349206</v>
      </c>
      <c r="D12" s="180">
        <v>0</v>
      </c>
      <c r="E12" s="180">
        <v>92063492.06349206</v>
      </c>
      <c r="F12" s="180">
        <v>0</v>
      </c>
      <c r="G12" s="180">
        <v>0</v>
      </c>
      <c r="H12" s="180">
        <v>0</v>
      </c>
      <c r="I12" s="180">
        <v>0</v>
      </c>
      <c r="J12" s="180">
        <v>0</v>
      </c>
      <c r="K12" s="180">
        <v>0</v>
      </c>
    </row>
    <row r="13" spans="1:11">
      <c r="A13" s="179">
        <v>5</v>
      </c>
      <c r="B13" s="180" t="s">
        <v>255</v>
      </c>
      <c r="C13" s="180">
        <v>73797238.956886247</v>
      </c>
      <c r="D13" s="180">
        <v>88003879.778398603</v>
      </c>
      <c r="E13" s="180">
        <v>161801118.73528486</v>
      </c>
      <c r="F13" s="180">
        <v>18262137.794509247</v>
      </c>
      <c r="G13" s="180">
        <v>33547050.079477273</v>
      </c>
      <c r="H13" s="180">
        <v>51809187.87398652</v>
      </c>
      <c r="I13" s="180">
        <v>6953740.08378038</v>
      </c>
      <c r="J13" s="180">
        <v>25438246.128430732</v>
      </c>
      <c r="K13" s="180">
        <v>32391986.21221111</v>
      </c>
    </row>
    <row r="14" spans="1:11">
      <c r="A14" s="179">
        <v>6</v>
      </c>
      <c r="B14" s="180" t="s">
        <v>287</v>
      </c>
      <c r="C14" s="180">
        <v>17558970.636852264</v>
      </c>
      <c r="D14" s="180">
        <v>12576438.453294562</v>
      </c>
      <c r="E14" s="180">
        <v>30135409.090146825</v>
      </c>
      <c r="F14" s="180">
        <v>0</v>
      </c>
      <c r="G14" s="180">
        <v>0</v>
      </c>
      <c r="H14" s="180">
        <v>0</v>
      </c>
      <c r="I14" s="180">
        <v>0</v>
      </c>
      <c r="J14" s="180">
        <v>0</v>
      </c>
      <c r="K14" s="180">
        <v>0</v>
      </c>
    </row>
    <row r="15" spans="1:11">
      <c r="A15" s="179">
        <v>7</v>
      </c>
      <c r="B15" s="180" t="s">
        <v>288</v>
      </c>
      <c r="C15" s="180">
        <v>23020320.166982062</v>
      </c>
      <c r="D15" s="180">
        <v>8225592.5271730116</v>
      </c>
      <c r="E15" s="180">
        <v>31245912.694155075</v>
      </c>
      <c r="F15" s="180">
        <v>9683860.8822787683</v>
      </c>
      <c r="G15" s="180">
        <v>5789014.066195095</v>
      </c>
      <c r="H15" s="180">
        <v>15472874.948473863</v>
      </c>
      <c r="I15" s="180">
        <v>9683860.8822787683</v>
      </c>
      <c r="J15" s="180">
        <v>5789014.066195095</v>
      </c>
      <c r="K15" s="180">
        <v>15472874.948473863</v>
      </c>
    </row>
    <row r="16" spans="1:11">
      <c r="A16" s="179">
        <v>8</v>
      </c>
      <c r="B16" s="181" t="s">
        <v>248</v>
      </c>
      <c r="C16" s="180">
        <v>1035226566.198012</v>
      </c>
      <c r="D16" s="180">
        <v>933895816.62749565</v>
      </c>
      <c r="E16" s="180">
        <v>1969122382.8255076</v>
      </c>
      <c r="F16" s="180">
        <v>194992536.38266513</v>
      </c>
      <c r="G16" s="180">
        <v>166184979.64041018</v>
      </c>
      <c r="H16" s="180">
        <v>361177516.02307534</v>
      </c>
      <c r="I16" s="180">
        <v>146975167.47534299</v>
      </c>
      <c r="J16" s="180">
        <v>93362942.198239952</v>
      </c>
      <c r="K16" s="180">
        <v>240338109.67358294</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799178547.52836931</v>
      </c>
      <c r="D19" s="180">
        <v>700711391.58826756</v>
      </c>
      <c r="E19" s="180">
        <v>1499889939.1166368</v>
      </c>
      <c r="F19" s="180">
        <v>40999978.442809984</v>
      </c>
      <c r="G19" s="180">
        <v>11864799.154699899</v>
      </c>
      <c r="H19" s="180">
        <v>52864777.597509883</v>
      </c>
      <c r="I19" s="180">
        <v>58831487.026673004</v>
      </c>
      <c r="J19" s="180">
        <v>51314500.238510631</v>
      </c>
      <c r="K19" s="180">
        <v>110145987.26518363</v>
      </c>
    </row>
    <row r="20" spans="1:11">
      <c r="A20" s="179">
        <v>11</v>
      </c>
      <c r="B20" s="180" t="s">
        <v>250</v>
      </c>
      <c r="C20" s="180">
        <v>56164697.175477028</v>
      </c>
      <c r="D20" s="180">
        <v>26750391.236134581</v>
      </c>
      <c r="E20" s="180">
        <v>82915088.411611617</v>
      </c>
      <c r="F20" s="180">
        <v>12953363.494183764</v>
      </c>
      <c r="G20" s="180">
        <v>17752651.689080521</v>
      </c>
      <c r="H20" s="180">
        <v>30706015.183264285</v>
      </c>
      <c r="I20" s="180">
        <v>12953363.494183764</v>
      </c>
      <c r="J20" s="180">
        <v>17752651.689080521</v>
      </c>
      <c r="K20" s="180">
        <v>30706015.183264285</v>
      </c>
    </row>
    <row r="21" spans="1:11" ht="14.4" thickBot="1">
      <c r="A21" s="182">
        <v>12</v>
      </c>
      <c r="B21" s="183" t="s">
        <v>249</v>
      </c>
      <c r="C21" s="180">
        <v>855343244.70384634</v>
      </c>
      <c r="D21" s="180">
        <v>727461782.82440209</v>
      </c>
      <c r="E21" s="180">
        <v>1582805027.5282483</v>
      </c>
      <c r="F21" s="180">
        <v>53953341.936993748</v>
      </c>
      <c r="G21" s="180">
        <v>29617450.843780421</v>
      </c>
      <c r="H21" s="180">
        <v>83570792.780774176</v>
      </c>
      <c r="I21" s="180">
        <v>71784850.520856768</v>
      </c>
      <c r="J21" s="180">
        <v>69067151.927591145</v>
      </c>
      <c r="K21" s="180">
        <v>140852002.44844791</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199469241.65203232</v>
      </c>
      <c r="G23" s="189">
        <v>175607974.72239193</v>
      </c>
      <c r="H23" s="189">
        <v>375077216.37442428</v>
      </c>
      <c r="I23" s="189">
        <v>181637733.0681693</v>
      </c>
      <c r="J23" s="189">
        <v>136373287.53516158</v>
      </c>
      <c r="K23" s="189">
        <v>318011020.60333091</v>
      </c>
    </row>
    <row r="24" spans="1:11" ht="14.4" thickBot="1">
      <c r="A24" s="190">
        <v>14</v>
      </c>
      <c r="B24" s="191" t="s">
        <v>253</v>
      </c>
      <c r="C24" s="192"/>
      <c r="D24" s="193"/>
      <c r="E24" s="194"/>
      <c r="F24" s="189">
        <v>141039194.44567138</v>
      </c>
      <c r="G24" s="189">
        <v>136567528.79662976</v>
      </c>
      <c r="H24" s="189">
        <v>277606723.24230117</v>
      </c>
      <c r="I24" s="189">
        <v>75190316.954486221</v>
      </c>
      <c r="J24" s="189">
        <v>24295790.270648807</v>
      </c>
      <c r="K24" s="189">
        <v>99486107.225135028</v>
      </c>
    </row>
    <row r="25" spans="1:11" ht="14.4" thickBot="1">
      <c r="A25" s="195">
        <v>15</v>
      </c>
      <c r="B25" s="196" t="s">
        <v>254</v>
      </c>
      <c r="C25" s="197"/>
      <c r="D25" s="197"/>
      <c r="E25" s="197"/>
      <c r="F25" s="463">
        <v>1.4142823378707563</v>
      </c>
      <c r="G25" s="463">
        <v>1.2858691686799097</v>
      </c>
      <c r="H25" s="463">
        <v>1.3511099875165802</v>
      </c>
      <c r="I25" s="463">
        <v>2.4157064423350847</v>
      </c>
      <c r="J25" s="463">
        <v>5.6130418486494369</v>
      </c>
      <c r="K25" s="463">
        <v>3.1965369786122846</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46022</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49872356.779999994</v>
      </c>
      <c r="D6" s="529" t="b">
        <v>0</v>
      </c>
      <c r="E6" s="529" t="b">
        <v>0</v>
      </c>
      <c r="F6" s="529">
        <v>45251.456700000002</v>
      </c>
      <c r="G6" s="529">
        <v>1870654.9704917599</v>
      </c>
      <c r="H6" s="529">
        <v>0</v>
      </c>
      <c r="I6" s="529">
        <v>2682268.9980684635</v>
      </c>
      <c r="J6" s="529" t="b">
        <v>0</v>
      </c>
      <c r="K6" s="529" t="b">
        <v>0</v>
      </c>
      <c r="L6" s="529" t="b">
        <v>0</v>
      </c>
      <c r="M6" s="529">
        <v>2682268.9980684635</v>
      </c>
      <c r="N6" s="529" t="b">
        <v>0</v>
      </c>
      <c r="O6" s="529" t="b">
        <v>0</v>
      </c>
      <c r="P6" s="529" t="b">
        <v>0</v>
      </c>
      <c r="Q6" s="529">
        <v>1341134.4990342318</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49872356.779999994</v>
      </c>
      <c r="D9" s="529">
        <v>-270516.462</v>
      </c>
      <c r="E9" s="529">
        <v>0</v>
      </c>
      <c r="F9" s="529">
        <v>45251.456700000002</v>
      </c>
      <c r="G9" s="529">
        <v>1870654.9704917599</v>
      </c>
      <c r="H9" s="531">
        <v>1.4</v>
      </c>
      <c r="I9" s="532">
        <v>2682268.9980684635</v>
      </c>
      <c r="J9" s="529">
        <v>0</v>
      </c>
      <c r="K9" s="529">
        <v>0</v>
      </c>
      <c r="L9" s="529">
        <v>0</v>
      </c>
      <c r="M9" s="529">
        <v>2682268.9980684635</v>
      </c>
      <c r="N9" s="529">
        <v>0</v>
      </c>
      <c r="O9" s="529">
        <v>0</v>
      </c>
      <c r="P9" s="529">
        <v>0</v>
      </c>
      <c r="Q9" s="529">
        <v>1341134.4990342318</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1341134.4990342318</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46698656.779999994</v>
      </c>
      <c r="D21" s="534">
        <v>-270516.462</v>
      </c>
      <c r="E21" s="534">
        <v>0</v>
      </c>
      <c r="F21" s="534">
        <v>45251.456700000002</v>
      </c>
      <c r="G21" s="534">
        <v>1870654.9704917599</v>
      </c>
      <c r="H21" s="531">
        <v>1.4</v>
      </c>
      <c r="I21" s="532">
        <v>2682268.9980684635</v>
      </c>
      <c r="J21" s="535">
        <v>0</v>
      </c>
      <c r="K21" s="535">
        <v>0</v>
      </c>
      <c r="L21" s="535">
        <v>0</v>
      </c>
      <c r="M21" s="535">
        <v>2682268.9980684635</v>
      </c>
      <c r="N21" s="535">
        <v>0</v>
      </c>
      <c r="O21" s="535">
        <v>0</v>
      </c>
      <c r="P21" s="535">
        <v>0</v>
      </c>
      <c r="Q21" s="529">
        <v>1341134.4990342318</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0</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3173700</v>
      </c>
      <c r="D25" s="534">
        <v>0</v>
      </c>
      <c r="E25" s="534">
        <v>0</v>
      </c>
      <c r="F25" s="534">
        <v>0</v>
      </c>
      <c r="G25" s="534">
        <v>0</v>
      </c>
      <c r="H25" s="531">
        <v>1.4</v>
      </c>
      <c r="I25" s="532">
        <v>0</v>
      </c>
      <c r="J25" s="535">
        <v>0</v>
      </c>
      <c r="K25" s="535">
        <v>0</v>
      </c>
      <c r="L25" s="535">
        <v>0</v>
      </c>
      <c r="M25" s="535">
        <v>0</v>
      </c>
      <c r="N25" s="535">
        <v>0</v>
      </c>
      <c r="O25" s="535">
        <v>0</v>
      </c>
      <c r="P25" s="535">
        <v>0</v>
      </c>
      <c r="Q25" s="529">
        <v>0</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49872356.779999994</v>
      </c>
      <c r="D34" s="539" t="b">
        <v>0</v>
      </c>
      <c r="E34" s="539" t="b">
        <v>0</v>
      </c>
      <c r="F34" s="539">
        <v>45251.456700000002</v>
      </c>
      <c r="G34" s="539">
        <v>1870654.9704917599</v>
      </c>
      <c r="H34" s="531">
        <v>1.4</v>
      </c>
      <c r="I34" s="532">
        <v>2682268.9980684635</v>
      </c>
      <c r="J34" s="539" t="b">
        <v>0</v>
      </c>
      <c r="K34" s="539" t="b">
        <v>0</v>
      </c>
      <c r="L34" s="539" t="b">
        <v>0</v>
      </c>
      <c r="M34" s="539">
        <v>2682268.9980684635</v>
      </c>
      <c r="N34" s="539" t="b">
        <v>0</v>
      </c>
      <c r="O34" s="539" t="b">
        <v>0</v>
      </c>
      <c r="P34" s="539" t="b">
        <v>0</v>
      </c>
      <c r="Q34" s="539">
        <v>1341134.4990342318</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85" zoomScaleNormal="85" workbookViewId="0">
      <pane xSplit="1" ySplit="5" topLeftCell="B6" activePane="bottomRight" state="frozen"/>
      <selection activeCell="B27" sqref="B27"/>
      <selection pane="topRight" activeCell="B27" sqref="B27"/>
      <selection pane="bottomLeft" activeCell="B27" sqref="B27"/>
      <selection pane="bottomRight" activeCell="B6" sqref="B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16384" width="9.109375" style="5"/>
  </cols>
  <sheetData>
    <row r="1" spans="1:7">
      <c r="A1" s="2" t="s">
        <v>30</v>
      </c>
      <c r="B1" s="3" t="str">
        <f>Info!C2</f>
        <v>Terabank</v>
      </c>
    </row>
    <row r="2" spans="1:7">
      <c r="A2" s="2" t="s">
        <v>31</v>
      </c>
      <c r="B2" s="245">
        <v>46022</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4Q-2025</v>
      </c>
      <c r="D5" s="243" t="str">
        <f>IF(INT(MONTH($B$2))=3, "4"&amp;"Q"&amp;"-"&amp;YEAR($B$2)-1, IF(INT(MONTH($B$2))=6, "1"&amp;"Q"&amp;"-"&amp;YEAR($B$2), IF(INT(MONTH($B$2))=9, "2"&amp;"Q"&amp;"-"&amp;YEAR($B$2),IF(INT(MONTH($B$2))=12, "3"&amp;"Q"&amp;"-"&amp;YEAR($B$2), 0))))</f>
        <v>3Q-2025</v>
      </c>
      <c r="E5" s="243" t="str">
        <f>IF(INT(MONTH($B$2))=3, "3"&amp;"Q"&amp;"-"&amp;YEAR($B$2)-1, IF(INT(MONTH($B$2))=6, "4"&amp;"Q"&amp;"-"&amp;YEAR($B$2)-1, IF(INT(MONTH($B$2))=9, "1"&amp;"Q"&amp;"-"&amp;YEAR($B$2),IF(INT(MONTH($B$2))=12, "2"&amp;"Q"&amp;"-"&amp;YEAR($B$2), 0))))</f>
        <v>2Q-2025</v>
      </c>
      <c r="F5" s="243" t="str">
        <f>IF(INT(MONTH($B$2))=3, "2"&amp;"Q"&amp;"-"&amp;YEAR($B$2)-1, IF(INT(MONTH($B$2))=6, "3"&amp;"Q"&amp;"-"&amp;YEAR($B$2)-1, IF(INT(MONTH($B$2))=9, "4"&amp;"Q"&amp;"-"&amp;YEAR($B$2)-1,IF(INT(MONTH($B$2))=12, "1"&amp;"Q"&amp;"-"&amp;YEAR($B$2), 0))))</f>
        <v>1Q-2025</v>
      </c>
      <c r="G5" s="244" t="str">
        <f>IF(INT(MONTH($B$2))=3, "1"&amp;"Q"&amp;"-"&amp;YEAR($B$2)-1, IF(INT(MONTH($B$2))=6, "2"&amp;"Q"&amp;"-"&amp;YEAR($B$2)-1, IF(INT(MONTH($B$2))=9, "3"&amp;"Q"&amp;"-"&amp;YEAR($B$2)-1,IF(INT(MONTH($B$2))=12, "4"&amp;"Q"&amp;"-"&amp;YEAR($B$2)-1, 0))))</f>
        <v>4Q-2024</v>
      </c>
    </row>
    <row r="6" spans="1:7">
      <c r="B6" s="114" t="s">
        <v>91</v>
      </c>
      <c r="C6" s="246"/>
      <c r="D6" s="246"/>
      <c r="E6" s="246"/>
      <c r="F6" s="246"/>
      <c r="G6" s="247"/>
    </row>
    <row r="7" spans="1:7">
      <c r="A7" s="10"/>
      <c r="B7" s="115" t="s">
        <v>89</v>
      </c>
      <c r="C7" s="246"/>
      <c r="D7" s="246"/>
      <c r="E7" s="246"/>
      <c r="F7" s="246"/>
      <c r="G7" s="247"/>
    </row>
    <row r="8" spans="1:7">
      <c r="A8" s="8">
        <v>1</v>
      </c>
      <c r="B8" s="11" t="s">
        <v>331</v>
      </c>
      <c r="C8" s="12">
        <v>272322257.75855637</v>
      </c>
      <c r="D8" s="12">
        <v>259056048.19693345</v>
      </c>
      <c r="E8" s="12">
        <v>262427423.76565838</v>
      </c>
      <c r="F8" s="12">
        <v>256803573</v>
      </c>
      <c r="G8" s="480">
        <v>250959145</v>
      </c>
    </row>
    <row r="9" spans="1:7">
      <c r="A9" s="8">
        <v>2</v>
      </c>
      <c r="B9" s="11" t="s">
        <v>332</v>
      </c>
      <c r="C9" s="12">
        <v>307358557.75855637</v>
      </c>
      <c r="D9" s="12">
        <v>294270448.19693345</v>
      </c>
      <c r="E9" s="12">
        <v>297834223.76565838</v>
      </c>
      <c r="F9" s="12">
        <v>292778473</v>
      </c>
      <c r="G9" s="480">
        <v>287447545</v>
      </c>
    </row>
    <row r="10" spans="1:7">
      <c r="A10" s="8">
        <v>3</v>
      </c>
      <c r="B10" s="11" t="s">
        <v>142</v>
      </c>
      <c r="C10" s="12">
        <v>378653425.40855634</v>
      </c>
      <c r="D10" s="12">
        <v>365749288.75693345</v>
      </c>
      <c r="E10" s="12">
        <v>336715804.72565836</v>
      </c>
      <c r="F10" s="12">
        <v>333946551.94</v>
      </c>
      <c r="G10" s="480">
        <v>329887381.01999998</v>
      </c>
    </row>
    <row r="11" spans="1:7">
      <c r="A11" s="8">
        <v>4</v>
      </c>
      <c r="B11" s="11" t="s">
        <v>334</v>
      </c>
      <c r="C11" s="12">
        <v>235552232.72444633</v>
      </c>
      <c r="D11" s="12">
        <v>229946318.4696978</v>
      </c>
      <c r="E11" s="12">
        <v>226682238.46210775</v>
      </c>
      <c r="F11" s="12">
        <v>212819438.56240204</v>
      </c>
      <c r="G11" s="480">
        <v>199587233.00076327</v>
      </c>
    </row>
    <row r="12" spans="1:7">
      <c r="A12" s="8">
        <v>5</v>
      </c>
      <c r="B12" s="11" t="s">
        <v>335</v>
      </c>
      <c r="C12" s="12">
        <v>277822742.3686552</v>
      </c>
      <c r="D12" s="12">
        <v>271033318.12518245</v>
      </c>
      <c r="E12" s="12">
        <v>267764667.74739665</v>
      </c>
      <c r="F12" s="12">
        <v>253054016.98503163</v>
      </c>
      <c r="G12" s="480">
        <v>238699064.86055708</v>
      </c>
    </row>
    <row r="13" spans="1:7">
      <c r="A13" s="8">
        <v>6</v>
      </c>
      <c r="B13" s="11" t="s">
        <v>333</v>
      </c>
      <c r="C13" s="12">
        <v>333906053.57745177</v>
      </c>
      <c r="D13" s="12">
        <v>325540741.0788182</v>
      </c>
      <c r="E13" s="12">
        <v>322266695.15753138</v>
      </c>
      <c r="F13" s="12">
        <v>306431640.94079649</v>
      </c>
      <c r="G13" s="480">
        <v>290585360.91190982</v>
      </c>
    </row>
    <row r="14" spans="1:7">
      <c r="A14" s="10"/>
      <c r="B14" s="114" t="s">
        <v>337</v>
      </c>
      <c r="C14" s="246"/>
      <c r="D14" s="246"/>
      <c r="E14" s="246"/>
      <c r="F14" s="246"/>
      <c r="G14" s="247"/>
    </row>
    <row r="15" spans="1:7" ht="15" customHeight="1">
      <c r="A15" s="8">
        <v>7</v>
      </c>
      <c r="B15" s="11" t="s">
        <v>336</v>
      </c>
      <c r="C15" s="12">
        <v>1764034372.3827653</v>
      </c>
      <c r="D15" s="12">
        <v>1693208946.3928421</v>
      </c>
      <c r="E15" s="12">
        <v>1695557732.0674584</v>
      </c>
      <c r="F15" s="12">
        <v>1662078918.7581804</v>
      </c>
      <c r="G15" s="480">
        <v>1608765696.1714237</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0.15437468907746832</v>
      </c>
      <c r="D18" s="459">
        <v>0.15299709391969499</v>
      </c>
      <c r="E18" s="459">
        <v>0.15477351127741937</v>
      </c>
      <c r="F18" s="459">
        <v>0.15450744853431531</v>
      </c>
      <c r="G18" s="481">
        <v>0.1559948385257332</v>
      </c>
    </row>
    <row r="19" spans="1:7" ht="15" customHeight="1">
      <c r="A19" s="8">
        <v>9</v>
      </c>
      <c r="B19" s="11" t="s">
        <v>332</v>
      </c>
      <c r="C19" s="459">
        <v>0.1742361501399729</v>
      </c>
      <c r="D19" s="459">
        <v>0.17379452714553498</v>
      </c>
      <c r="E19" s="459">
        <v>0.1756556076698714</v>
      </c>
      <c r="F19" s="459">
        <v>0.17615196829447122</v>
      </c>
      <c r="G19" s="481">
        <v>0.17867582935419002</v>
      </c>
    </row>
    <row r="20" spans="1:7">
      <c r="A20" s="8">
        <v>10</v>
      </c>
      <c r="B20" s="11" t="s">
        <v>142</v>
      </c>
      <c r="C20" s="459">
        <v>0.2146519542570427</v>
      </c>
      <c r="D20" s="459">
        <v>0.21600954184426793</v>
      </c>
      <c r="E20" s="459">
        <v>0.19858704800047586</v>
      </c>
      <c r="F20" s="459">
        <v>0.20092099609175457</v>
      </c>
      <c r="G20" s="481">
        <v>0.20505620041816736</v>
      </c>
    </row>
    <row r="21" spans="1:7">
      <c r="A21" s="8">
        <v>11</v>
      </c>
      <c r="B21" s="11" t="s">
        <v>334</v>
      </c>
      <c r="C21" s="459">
        <v>0.13353040984472128</v>
      </c>
      <c r="D21" s="459">
        <v>0.13580504577392416</v>
      </c>
      <c r="E21" s="459">
        <v>0.13369184320589628</v>
      </c>
      <c r="F21" s="459">
        <v>0.12804412363367784</v>
      </c>
      <c r="G21" s="481">
        <v>0.12406233765162036</v>
      </c>
    </row>
    <row r="22" spans="1:7">
      <c r="A22" s="8">
        <v>12</v>
      </c>
      <c r="B22" s="11" t="s">
        <v>335</v>
      </c>
      <c r="C22" s="459">
        <v>0.15749281687373631</v>
      </c>
      <c r="D22" s="459">
        <v>0.16007080443472918</v>
      </c>
      <c r="E22" s="459">
        <v>0.15792129202283248</v>
      </c>
      <c r="F22" s="459">
        <v>0.15225150510548593</v>
      </c>
      <c r="G22" s="481">
        <v>0.14837403944441283</v>
      </c>
    </row>
    <row r="23" spans="1:7">
      <c r="A23" s="8">
        <v>13</v>
      </c>
      <c r="B23" s="11" t="s">
        <v>333</v>
      </c>
      <c r="C23" s="459">
        <v>0.1892854577013876</v>
      </c>
      <c r="D23" s="459">
        <v>0.19226259214631469</v>
      </c>
      <c r="E23" s="459">
        <v>0.19006530362406432</v>
      </c>
      <c r="F23" s="459">
        <v>0.18436648072628609</v>
      </c>
      <c r="G23" s="481">
        <v>0.18062627864545552</v>
      </c>
    </row>
    <row r="24" spans="1:7">
      <c r="A24" s="10"/>
      <c r="B24" s="114" t="s">
        <v>88</v>
      </c>
      <c r="C24" s="246"/>
      <c r="D24" s="246"/>
      <c r="E24" s="246"/>
      <c r="F24" s="246"/>
      <c r="G24" s="247"/>
    </row>
    <row r="25" spans="1:7" ht="15" customHeight="1">
      <c r="A25" s="248">
        <v>14</v>
      </c>
      <c r="B25" s="11" t="s">
        <v>87</v>
      </c>
      <c r="C25" s="459">
        <v>0.10166953244311627</v>
      </c>
      <c r="D25" s="459">
        <v>0.10102683556871202</v>
      </c>
      <c r="E25" s="459">
        <v>9.9666431552975165E-2</v>
      </c>
      <c r="F25" s="459">
        <v>9.9875883716726066E-2</v>
      </c>
      <c r="G25" s="481">
        <v>0.10454826886590245</v>
      </c>
    </row>
    <row r="26" spans="1:7">
      <c r="A26" s="248">
        <v>15</v>
      </c>
      <c r="B26" s="11" t="s">
        <v>86</v>
      </c>
      <c r="C26" s="459">
        <v>6.1289352262906369E-2</v>
      </c>
      <c r="D26" s="459">
        <v>6.0439979524486105E-2</v>
      </c>
      <c r="E26" s="459">
        <v>5.9040814437411979E-2</v>
      </c>
      <c r="F26" s="459">
        <v>5.8280286844606038E-2</v>
      </c>
      <c r="G26" s="481">
        <v>6.2192377175854401E-2</v>
      </c>
    </row>
    <row r="27" spans="1:7">
      <c r="A27" s="248">
        <v>16</v>
      </c>
      <c r="B27" s="11" t="s">
        <v>85</v>
      </c>
      <c r="C27" s="459">
        <v>1.7185644500587668E-2</v>
      </c>
      <c r="D27" s="459">
        <v>1.6163534636160975E-2</v>
      </c>
      <c r="E27" s="459">
        <v>1.5276805351150842E-2</v>
      </c>
      <c r="F27" s="459">
        <v>1.7911666342078282E-2</v>
      </c>
      <c r="G27" s="481">
        <v>2.2675559790978586E-2</v>
      </c>
    </row>
    <row r="28" spans="1:7">
      <c r="A28" s="248">
        <v>17</v>
      </c>
      <c r="B28" s="11" t="s">
        <v>84</v>
      </c>
      <c r="C28" s="459">
        <v>4.0380180180209904E-2</v>
      </c>
      <c r="D28" s="459">
        <v>4.0586856044225912E-2</v>
      </c>
      <c r="E28" s="459">
        <v>4.0625617115563187E-2</v>
      </c>
      <c r="F28" s="459">
        <v>4.1595596872120028E-2</v>
      </c>
      <c r="G28" s="481">
        <v>4.2355891690048046E-2</v>
      </c>
    </row>
    <row r="29" spans="1:7">
      <c r="A29" s="248">
        <v>18</v>
      </c>
      <c r="B29" s="11" t="s">
        <v>154</v>
      </c>
      <c r="C29" s="459">
        <v>1.4698856066115002E-2</v>
      </c>
      <c r="D29" s="459">
        <v>1.442990680872819E-2</v>
      </c>
      <c r="E29" s="459">
        <v>1.3988373130934526E-2</v>
      </c>
      <c r="F29" s="459">
        <v>1.3085596966036648E-2</v>
      </c>
      <c r="G29" s="481">
        <v>1.7039964637272344E-2</v>
      </c>
    </row>
    <row r="30" spans="1:7">
      <c r="A30" s="248">
        <v>19</v>
      </c>
      <c r="B30" s="11" t="s">
        <v>155</v>
      </c>
      <c r="C30" s="459">
        <v>0.10525691849443131</v>
      </c>
      <c r="D30" s="459">
        <v>0.1029083446901722</v>
      </c>
      <c r="E30" s="459">
        <v>9.8217117149002844E-2</v>
      </c>
      <c r="F30" s="459">
        <v>9.0320737178363905E-2</v>
      </c>
      <c r="G30" s="481">
        <v>0.11545480417989966</v>
      </c>
    </row>
    <row r="31" spans="1:7">
      <c r="A31" s="10"/>
      <c r="B31" s="114" t="s">
        <v>216</v>
      </c>
      <c r="C31" s="246"/>
      <c r="D31" s="246"/>
      <c r="E31" s="246"/>
      <c r="F31" s="246"/>
      <c r="G31" s="247"/>
    </row>
    <row r="32" spans="1:7">
      <c r="A32" s="248">
        <v>20</v>
      </c>
      <c r="B32" s="11" t="s">
        <v>83</v>
      </c>
      <c r="C32" s="459">
        <v>4.5426854702204984E-2</v>
      </c>
      <c r="D32" s="459">
        <v>4.9825691243907441E-2</v>
      </c>
      <c r="E32" s="459">
        <v>4.8098615668396273E-2</v>
      </c>
      <c r="F32" s="459">
        <v>4.0596514786080923E-2</v>
      </c>
      <c r="G32" s="481">
        <v>3.9621333438005814E-2</v>
      </c>
    </row>
    <row r="33" spans="1:7" ht="15" customHeight="1">
      <c r="A33" s="248">
        <v>21</v>
      </c>
      <c r="B33" s="11" t="s">
        <v>679</v>
      </c>
      <c r="C33" s="459">
        <v>2.0848796271758195E-2</v>
      </c>
      <c r="D33" s="459">
        <v>2.1193073897566986E-2</v>
      </c>
      <c r="E33" s="459">
        <v>2.1835849663842E-2</v>
      </c>
      <c r="F33" s="459">
        <v>2.2321580665048996E-2</v>
      </c>
      <c r="G33" s="481">
        <v>2.2439243100297331E-2</v>
      </c>
    </row>
    <row r="34" spans="1:7">
      <c r="A34" s="248">
        <v>22</v>
      </c>
      <c r="B34" s="11" t="s">
        <v>82</v>
      </c>
      <c r="C34" s="459">
        <v>0.44359965917059524</v>
      </c>
      <c r="D34" s="459">
        <v>0.44460247145752146</v>
      </c>
      <c r="E34" s="459">
        <v>0.45701841711722641</v>
      </c>
      <c r="F34" s="459">
        <v>0.45994750002063484</v>
      </c>
      <c r="G34" s="481">
        <v>0.46296873109812192</v>
      </c>
    </row>
    <row r="35" spans="1:7" ht="15" customHeight="1">
      <c r="A35" s="248">
        <v>23</v>
      </c>
      <c r="B35" s="11" t="s">
        <v>81</v>
      </c>
      <c r="C35" s="459">
        <v>0.40691566626466535</v>
      </c>
      <c r="D35" s="459">
        <v>0.40820957110486078</v>
      </c>
      <c r="E35" s="459">
        <v>0.4121992646610852</v>
      </c>
      <c r="F35" s="459">
        <v>0.42917314428001618</v>
      </c>
      <c r="G35" s="481">
        <v>0.44240054608184592</v>
      </c>
    </row>
    <row r="36" spans="1:7">
      <c r="A36" s="248">
        <v>24</v>
      </c>
      <c r="B36" s="11" t="s">
        <v>80</v>
      </c>
      <c r="C36" s="459">
        <v>0.16766441518843656</v>
      </c>
      <c r="D36" s="459">
        <v>0.14539289230644048</v>
      </c>
      <c r="E36" s="459">
        <v>0.11073906675694589</v>
      </c>
      <c r="F36" s="459">
        <v>4.2591420461057572E-2</v>
      </c>
      <c r="G36" s="481">
        <v>9.943581387077427E-2</v>
      </c>
    </row>
    <row r="37" spans="1:7" ht="15" customHeight="1">
      <c r="A37" s="10"/>
      <c r="B37" s="114" t="s">
        <v>217</v>
      </c>
      <c r="C37" s="246"/>
      <c r="D37" s="246"/>
      <c r="E37" s="246"/>
      <c r="F37" s="246"/>
      <c r="G37" s="247"/>
    </row>
    <row r="38" spans="1:7" ht="15" customHeight="1">
      <c r="A38" s="248">
        <v>25</v>
      </c>
      <c r="B38" s="11" t="s">
        <v>79</v>
      </c>
      <c r="C38" s="459">
        <v>0.16603985414159586</v>
      </c>
      <c r="D38" s="459">
        <v>0.13194843050111016</v>
      </c>
      <c r="E38" s="459">
        <v>0.14894884029811178</v>
      </c>
      <c r="F38" s="459">
        <v>0.15045243503836855</v>
      </c>
      <c r="G38" s="481">
        <v>0.18019488185109109</v>
      </c>
    </row>
    <row r="39" spans="1:7" ht="15" customHeight="1">
      <c r="A39" s="248">
        <v>26</v>
      </c>
      <c r="B39" s="11" t="s">
        <v>78</v>
      </c>
      <c r="C39" s="459">
        <v>0.45996712806071371</v>
      </c>
      <c r="D39" s="459">
        <v>0.44613254289894538</v>
      </c>
      <c r="E39" s="459">
        <v>0.44331142581907007</v>
      </c>
      <c r="F39" s="459">
        <v>0.48158372147503814</v>
      </c>
      <c r="G39" s="481">
        <v>0.50422653713053922</v>
      </c>
    </row>
    <row r="40" spans="1:7" ht="15" customHeight="1">
      <c r="A40" s="248">
        <v>27</v>
      </c>
      <c r="B40" s="11" t="s">
        <v>77</v>
      </c>
      <c r="C40" s="459">
        <v>0.24909877793963239</v>
      </c>
      <c r="D40" s="459">
        <v>0.21593645963034275</v>
      </c>
      <c r="E40" s="459">
        <v>0.22126905252826268</v>
      </c>
      <c r="F40" s="459">
        <v>0.21843157602481877</v>
      </c>
      <c r="G40" s="481">
        <v>0.23489058545032793</v>
      </c>
    </row>
    <row r="41" spans="1:7" ht="15" customHeight="1">
      <c r="A41" s="249"/>
      <c r="B41" s="114" t="s">
        <v>258</v>
      </c>
      <c r="C41" s="246"/>
      <c r="D41" s="246"/>
      <c r="E41" s="246"/>
      <c r="F41" s="246"/>
      <c r="G41" s="247"/>
    </row>
    <row r="42" spans="1:7">
      <c r="A42" s="248">
        <v>28</v>
      </c>
      <c r="B42" s="11" t="s">
        <v>241</v>
      </c>
      <c r="C42" s="12">
        <v>375077216.37442428</v>
      </c>
      <c r="D42" s="12">
        <v>286145185.44108117</v>
      </c>
      <c r="E42" s="12">
        <v>263602676.25679201</v>
      </c>
      <c r="F42" s="12">
        <v>301106025.62794673</v>
      </c>
      <c r="G42" s="480">
        <v>367928031.09379369</v>
      </c>
    </row>
    <row r="43" spans="1:7" ht="15" customHeight="1">
      <c r="A43" s="248">
        <v>29</v>
      </c>
      <c r="B43" s="11" t="s">
        <v>253</v>
      </c>
      <c r="C43" s="12">
        <v>277606723.24230117</v>
      </c>
      <c r="D43" s="12">
        <v>227336876.08780906</v>
      </c>
      <c r="E43" s="12">
        <v>220990177.73659828</v>
      </c>
      <c r="F43" s="12">
        <v>243166049.38853681</v>
      </c>
      <c r="G43" s="480">
        <v>300227842.38145125</v>
      </c>
    </row>
    <row r="44" spans="1:7" ht="15" customHeight="1">
      <c r="A44" s="282">
        <v>30</v>
      </c>
      <c r="B44" s="283" t="s">
        <v>242</v>
      </c>
      <c r="C44" s="459">
        <v>1.3511099875165802</v>
      </c>
      <c r="D44" s="459">
        <v>1.2586835464852493</v>
      </c>
      <c r="E44" s="459">
        <v>1.1928253054349964</v>
      </c>
      <c r="F44" s="459">
        <v>1.2382732967250374</v>
      </c>
      <c r="G44" s="481">
        <v>1.2254960371940677</v>
      </c>
    </row>
    <row r="45" spans="1:7" ht="15" customHeight="1">
      <c r="A45" s="282"/>
      <c r="B45" s="114" t="s">
        <v>341</v>
      </c>
      <c r="C45" s="246"/>
      <c r="D45" s="246"/>
      <c r="E45" s="246"/>
      <c r="F45" s="246"/>
      <c r="G45" s="247"/>
    </row>
    <row r="46" spans="1:7" ht="15" customHeight="1">
      <c r="A46" s="282">
        <v>31</v>
      </c>
      <c r="B46" s="283" t="s">
        <v>348</v>
      </c>
      <c r="C46" s="12">
        <v>1513573970.4155579</v>
      </c>
      <c r="D46" s="12">
        <v>1398661420.7524352</v>
      </c>
      <c r="E46" s="12">
        <v>1397938569.1561573</v>
      </c>
      <c r="F46" s="12">
        <v>1395875594.1459999</v>
      </c>
      <c r="G46" s="480">
        <v>1383714753.7755005</v>
      </c>
    </row>
    <row r="47" spans="1:7" ht="15" customHeight="1">
      <c r="A47" s="282">
        <v>32</v>
      </c>
      <c r="B47" s="283" t="s">
        <v>363</v>
      </c>
      <c r="C47" s="12">
        <v>1328604078.2640526</v>
      </c>
      <c r="D47" s="12">
        <v>1264621238.7317915</v>
      </c>
      <c r="E47" s="12">
        <v>1241846029.3485625</v>
      </c>
      <c r="F47" s="12">
        <v>1161846406.4106998</v>
      </c>
      <c r="G47" s="480">
        <v>1114825265.7637968</v>
      </c>
    </row>
    <row r="48" spans="1:7" ht="14.4" thickBot="1">
      <c r="A48" s="250">
        <v>33</v>
      </c>
      <c r="B48" s="116" t="s">
        <v>381</v>
      </c>
      <c r="C48" s="482">
        <v>1.1392212286396004</v>
      </c>
      <c r="D48" s="482">
        <v>1.1059923540071683</v>
      </c>
      <c r="E48" s="482">
        <v>1.1256939557067929</v>
      </c>
      <c r="F48" s="482">
        <v>1.2014286797669651</v>
      </c>
      <c r="G48" s="483">
        <v>1.2411942896068833</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46022</v>
      </c>
    </row>
    <row r="3" spans="1:3">
      <c r="A3" s="4"/>
      <c r="B3"/>
    </row>
    <row r="4" spans="1:3">
      <c r="A4" s="521" t="s">
        <v>295</v>
      </c>
      <c r="B4" s="521" t="s">
        <v>296</v>
      </c>
      <c r="C4" s="521"/>
    </row>
    <row r="5" spans="1:3">
      <c r="A5" s="544" t="s">
        <v>297</v>
      </c>
      <c r="B5" s="545"/>
      <c r="C5" s="546"/>
    </row>
    <row r="6" spans="1:3" ht="27.6">
      <c r="A6" s="547">
        <v>1</v>
      </c>
      <c r="B6" s="548" t="s">
        <v>750</v>
      </c>
      <c r="C6" s="549">
        <v>2240862921.3058052</v>
      </c>
    </row>
    <row r="7" spans="1:3">
      <c r="A7" s="547">
        <v>2</v>
      </c>
      <c r="B7" s="548" t="s">
        <v>298</v>
      </c>
      <c r="C7" s="549">
        <v>-37793587.241443649</v>
      </c>
    </row>
    <row r="8" spans="1:3" ht="27.6">
      <c r="A8" s="550">
        <v>3</v>
      </c>
      <c r="B8" s="551" t="s">
        <v>299</v>
      </c>
      <c r="C8" s="549">
        <f>C6+C7</f>
        <v>2203069334.0643616</v>
      </c>
    </row>
    <row r="9" spans="1:3">
      <c r="A9" s="544" t="s">
        <v>300</v>
      </c>
      <c r="B9" s="545"/>
      <c r="C9" s="552"/>
    </row>
    <row r="10" spans="1:3">
      <c r="A10" s="547">
        <v>4</v>
      </c>
      <c r="B10" s="553" t="s">
        <v>751</v>
      </c>
      <c r="C10" s="549">
        <f>'15. CCR'!F34</f>
        <v>45251.456700000002</v>
      </c>
    </row>
    <row r="11" spans="1:3">
      <c r="A11" s="547">
        <v>5</v>
      </c>
      <c r="B11" s="554" t="s">
        <v>752</v>
      </c>
      <c r="C11" s="549">
        <f>'15. CCR'!G34</f>
        <v>1870654.9704917599</v>
      </c>
    </row>
    <row r="12" spans="1:3">
      <c r="A12" s="547">
        <v>6</v>
      </c>
      <c r="B12" s="554" t="s">
        <v>753</v>
      </c>
      <c r="C12" s="549">
        <f>'15. CCR'!I34</f>
        <v>2682268.9980684635</v>
      </c>
    </row>
    <row r="13" spans="1:3">
      <c r="A13" s="555">
        <v>7</v>
      </c>
      <c r="B13" s="553" t="s">
        <v>754</v>
      </c>
      <c r="C13" s="549" t="b">
        <f>'15. CCR'!E34</f>
        <v>0</v>
      </c>
    </row>
    <row r="14" spans="1:3">
      <c r="A14" s="550">
        <v>8</v>
      </c>
      <c r="B14" s="556" t="s">
        <v>301</v>
      </c>
      <c r="C14" s="557">
        <f>C12</f>
        <v>2682268.9980684635</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61137078.446396843</v>
      </c>
    </row>
    <row r="25" spans="1:3">
      <c r="A25" s="558">
        <v>17</v>
      </c>
      <c r="B25" s="554" t="s">
        <v>312</v>
      </c>
      <c r="C25" s="549">
        <v>0</v>
      </c>
    </row>
    <row r="26" spans="1:3">
      <c r="A26" s="559">
        <v>18</v>
      </c>
      <c r="B26" s="556" t="s">
        <v>313</v>
      </c>
      <c r="C26" s="557">
        <f>C24+C25</f>
        <v>61137078.446396843</v>
      </c>
    </row>
    <row r="27" spans="1:3">
      <c r="A27" s="544" t="s">
        <v>314</v>
      </c>
      <c r="B27" s="545"/>
      <c r="C27" s="552"/>
    </row>
    <row r="28" spans="1:3" ht="27.6">
      <c r="A28" s="558">
        <v>19</v>
      </c>
      <c r="B28" s="553" t="s">
        <v>315</v>
      </c>
      <c r="C28" s="549">
        <v>0</v>
      </c>
    </row>
    <row r="29" spans="1:3">
      <c r="A29" s="558">
        <v>20</v>
      </c>
      <c r="B29" s="554" t="s">
        <v>316</v>
      </c>
      <c r="C29" s="549">
        <v>307358557.75855637</v>
      </c>
    </row>
    <row r="30" spans="1:3">
      <c r="A30" s="544" t="s">
        <v>755</v>
      </c>
      <c r="B30" s="545"/>
      <c r="C30" s="552"/>
    </row>
    <row r="31" spans="1:3">
      <c r="A31" s="559">
        <v>21</v>
      </c>
      <c r="B31" s="560" t="s">
        <v>317</v>
      </c>
      <c r="C31" s="557">
        <f>'1. key ratios'!C9</f>
        <v>307358557.75855637</v>
      </c>
    </row>
    <row r="32" spans="1:3">
      <c r="A32" s="559">
        <v>22</v>
      </c>
      <c r="B32" s="556" t="s">
        <v>318</v>
      </c>
      <c r="C32" s="557">
        <f>C8+C14+C22+C26</f>
        <v>2266888681.5088267</v>
      </c>
    </row>
    <row r="33" spans="1:3">
      <c r="A33" s="544" t="s">
        <v>319</v>
      </c>
      <c r="B33" s="545"/>
      <c r="C33" s="552"/>
    </row>
    <row r="34" spans="1:3">
      <c r="A34" s="550">
        <v>23</v>
      </c>
      <c r="B34" s="556" t="s">
        <v>319</v>
      </c>
      <c r="C34" s="562">
        <f>IFERROR(C31/C32,0)</f>
        <v>0.13558608336867273</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46022</v>
      </c>
    </row>
    <row r="3" spans="1:6">
      <c r="A3" s="4"/>
      <c r="B3"/>
    </row>
    <row r="4" spans="1:6">
      <c r="A4" s="540" t="s">
        <v>745</v>
      </c>
    </row>
    <row r="5" spans="1:6" ht="43.2">
      <c r="B5" s="535"/>
      <c r="C5" s="541" t="s">
        <v>746</v>
      </c>
      <c r="D5" s="541" t="s">
        <v>747</v>
      </c>
      <c r="E5" s="541" t="s">
        <v>748</v>
      </c>
      <c r="F5" s="541" t="s">
        <v>749</v>
      </c>
    </row>
    <row r="6" spans="1:6">
      <c r="B6" s="542" t="s">
        <v>725</v>
      </c>
      <c r="C6" s="529">
        <v>2882377.4931419087</v>
      </c>
      <c r="D6" s="529">
        <v>22671.728774943993</v>
      </c>
      <c r="E6" s="529" t="b">
        <v>0</v>
      </c>
      <c r="F6" s="529">
        <v>283396.60968679993</v>
      </c>
    </row>
    <row r="7" spans="1:6">
      <c r="B7" s="530" t="s">
        <v>736</v>
      </c>
      <c r="C7" s="543">
        <v>0</v>
      </c>
      <c r="D7" s="543">
        <v>0</v>
      </c>
      <c r="E7" s="543">
        <v>0</v>
      </c>
      <c r="F7" s="543">
        <v>0</v>
      </c>
    </row>
    <row r="8" spans="1:6">
      <c r="B8" s="530" t="s">
        <v>737</v>
      </c>
      <c r="C8" s="543">
        <v>0</v>
      </c>
      <c r="D8" s="543">
        <v>0</v>
      </c>
      <c r="E8" s="543">
        <v>0</v>
      </c>
      <c r="F8" s="543">
        <v>0</v>
      </c>
    </row>
    <row r="9" spans="1:6">
      <c r="B9" s="530" t="s">
        <v>738</v>
      </c>
      <c r="C9" s="543">
        <v>2882377.4931419087</v>
      </c>
      <c r="D9" s="543">
        <v>22671.728774943993</v>
      </c>
      <c r="E9" s="543">
        <v>0</v>
      </c>
      <c r="F9" s="543">
        <v>283396.60968679993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46022</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307358557.75855637</v>
      </c>
      <c r="D8" s="263">
        <v>0</v>
      </c>
      <c r="E8" s="263">
        <v>0</v>
      </c>
      <c r="F8" s="263">
        <v>277985412.34999996</v>
      </c>
      <c r="G8" s="263">
        <v>585343970.10855627</v>
      </c>
    </row>
    <row r="9" spans="1:7">
      <c r="A9" s="261">
        <v>2</v>
      </c>
      <c r="B9" s="264" t="s">
        <v>350</v>
      </c>
      <c r="C9" s="263">
        <v>307358557.75855637</v>
      </c>
      <c r="D9" s="263">
        <v>0</v>
      </c>
      <c r="E9" s="263">
        <v>0</v>
      </c>
      <c r="F9" s="263">
        <v>71294867.650000006</v>
      </c>
      <c r="G9" s="263">
        <v>378653425.40855634</v>
      </c>
    </row>
    <row r="10" spans="1:7" ht="27.6">
      <c r="A10" s="261">
        <v>3</v>
      </c>
      <c r="B10" s="264" t="s">
        <v>351</v>
      </c>
      <c r="C10" s="265"/>
      <c r="D10" s="265"/>
      <c r="E10" s="265"/>
      <c r="F10" s="263">
        <v>206690544.69999996</v>
      </c>
      <c r="G10" s="263">
        <v>206690544.69999996</v>
      </c>
    </row>
    <row r="11" spans="1:7" ht="14.4" customHeight="1">
      <c r="A11" s="261">
        <v>4</v>
      </c>
      <c r="B11" s="262" t="s">
        <v>352</v>
      </c>
      <c r="C11" s="263">
        <v>181401834.04000163</v>
      </c>
      <c r="D11" s="263">
        <v>241206301.78999984</v>
      </c>
      <c r="E11" s="263">
        <v>158253355.93000016</v>
      </c>
      <c r="F11" s="263">
        <v>10165438.909999998</v>
      </c>
      <c r="G11" s="263">
        <v>540310797.80700147</v>
      </c>
    </row>
    <row r="12" spans="1:7">
      <c r="A12" s="261">
        <v>5</v>
      </c>
      <c r="B12" s="264" t="s">
        <v>353</v>
      </c>
      <c r="C12" s="263">
        <v>157355067.14000165</v>
      </c>
      <c r="D12" s="263">
        <v>232601817.55999985</v>
      </c>
      <c r="E12" s="263">
        <v>144423745.05000016</v>
      </c>
      <c r="F12" s="263">
        <v>9613442.4099999983</v>
      </c>
      <c r="G12" s="263">
        <v>516794368.55200154</v>
      </c>
    </row>
    <row r="13" spans="1:7">
      <c r="A13" s="261">
        <v>6</v>
      </c>
      <c r="B13" s="264" t="s">
        <v>354</v>
      </c>
      <c r="C13" s="263">
        <v>24046766.899999965</v>
      </c>
      <c r="D13" s="263">
        <v>8604484.2299999986</v>
      </c>
      <c r="E13" s="263">
        <v>13829610.880000005</v>
      </c>
      <c r="F13" s="263">
        <v>551996.5</v>
      </c>
      <c r="G13" s="263">
        <v>23516429.254999984</v>
      </c>
    </row>
    <row r="14" spans="1:7">
      <c r="A14" s="261">
        <v>7</v>
      </c>
      <c r="B14" s="262" t="s">
        <v>355</v>
      </c>
      <c r="C14" s="263">
        <v>328741950.07769996</v>
      </c>
      <c r="D14" s="263">
        <v>393100587.84000003</v>
      </c>
      <c r="E14" s="263">
        <v>265043297.75</v>
      </c>
      <c r="F14" s="263">
        <v>60539.96</v>
      </c>
      <c r="G14" s="263">
        <v>387919202.5</v>
      </c>
    </row>
    <row r="15" spans="1:7" ht="41.4">
      <c r="A15" s="261">
        <v>8</v>
      </c>
      <c r="B15" s="264" t="s">
        <v>356</v>
      </c>
      <c r="C15" s="263">
        <v>319371892.14999998</v>
      </c>
      <c r="D15" s="263">
        <v>191290189.91</v>
      </c>
      <c r="E15" s="263">
        <v>160105183.36000001</v>
      </c>
      <c r="F15" s="263">
        <v>4339.96</v>
      </c>
      <c r="G15" s="263">
        <v>335385802.69</v>
      </c>
    </row>
    <row r="16" spans="1:7" ht="27.6">
      <c r="A16" s="261">
        <v>9</v>
      </c>
      <c r="B16" s="264" t="s">
        <v>357</v>
      </c>
      <c r="C16" s="263">
        <v>9370057.9276999999</v>
      </c>
      <c r="D16" s="263">
        <v>201810397.93000001</v>
      </c>
      <c r="E16" s="263">
        <v>104938114.38999999</v>
      </c>
      <c r="F16" s="263">
        <v>56200</v>
      </c>
      <c r="G16" s="263">
        <v>52533399.809999987</v>
      </c>
    </row>
    <row r="17" spans="1:7">
      <c r="A17" s="261">
        <v>10</v>
      </c>
      <c r="B17" s="262" t="s">
        <v>358</v>
      </c>
      <c r="C17" s="263">
        <v>0</v>
      </c>
      <c r="D17" s="263">
        <v>0</v>
      </c>
      <c r="E17" s="263">
        <v>0</v>
      </c>
      <c r="F17" s="263">
        <v>0</v>
      </c>
      <c r="G17" s="263">
        <v>0</v>
      </c>
    </row>
    <row r="18" spans="1:7">
      <c r="A18" s="261">
        <v>11</v>
      </c>
      <c r="B18" s="262" t="s">
        <v>359</v>
      </c>
      <c r="C18" s="263">
        <v>0</v>
      </c>
      <c r="D18" s="263">
        <v>24104735.925272107</v>
      </c>
      <c r="E18" s="263">
        <v>6167829.1737060389</v>
      </c>
      <c r="F18" s="263">
        <v>10212075.800569193</v>
      </c>
      <c r="G18" s="263">
        <v>0</v>
      </c>
    </row>
    <row r="19" spans="1:7">
      <c r="A19" s="261">
        <v>12</v>
      </c>
      <c r="B19" s="264" t="s">
        <v>360</v>
      </c>
      <c r="C19" s="263">
        <v>0</v>
      </c>
      <c r="D19" s="263">
        <v>246995.94999999995</v>
      </c>
      <c r="E19" s="263">
        <v>0</v>
      </c>
      <c r="F19" s="263">
        <v>0</v>
      </c>
      <c r="G19" s="263">
        <v>0</v>
      </c>
    </row>
    <row r="20" spans="1:7">
      <c r="A20" s="261">
        <v>13</v>
      </c>
      <c r="B20" s="264" t="s">
        <v>361</v>
      </c>
      <c r="C20" s="263">
        <v>0</v>
      </c>
      <c r="D20" s="263">
        <v>23857739.975272108</v>
      </c>
      <c r="E20" s="263">
        <v>6167829.1737060389</v>
      </c>
      <c r="F20" s="263">
        <v>10212075.800569193</v>
      </c>
      <c r="G20" s="263">
        <v>0</v>
      </c>
    </row>
    <row r="21" spans="1:7">
      <c r="A21" s="266">
        <v>14</v>
      </c>
      <c r="B21" s="267" t="s">
        <v>362</v>
      </c>
      <c r="C21" s="265"/>
      <c r="D21" s="265"/>
      <c r="E21" s="265"/>
      <c r="F21" s="265"/>
      <c r="G21" s="268">
        <f>SUM(G8,G11,G14,G17,G18)</f>
        <v>1513573970.4155579</v>
      </c>
    </row>
    <row r="22" spans="1:7">
      <c r="A22" s="269"/>
      <c r="B22" s="270" t="s">
        <v>363</v>
      </c>
      <c r="C22" s="271"/>
      <c r="D22" s="272"/>
      <c r="E22" s="271"/>
      <c r="F22" s="271"/>
      <c r="G22" s="273"/>
    </row>
    <row r="23" spans="1:7">
      <c r="A23" s="261">
        <v>15</v>
      </c>
      <c r="B23" s="262" t="s">
        <v>364</v>
      </c>
      <c r="C23" s="274">
        <v>397836879.29059994</v>
      </c>
      <c r="D23" s="274">
        <v>70434750</v>
      </c>
      <c r="E23" s="274">
        <v>0</v>
      </c>
      <c r="F23" s="274">
        <v>779558.78</v>
      </c>
      <c r="G23" s="274">
        <v>13714264.696029998</v>
      </c>
    </row>
    <row r="24" spans="1:7">
      <c r="A24" s="261">
        <v>16</v>
      </c>
      <c r="B24" s="262" t="s">
        <v>365</v>
      </c>
      <c r="C24" s="274">
        <v>113734.71130001964</v>
      </c>
      <c r="D24" s="274">
        <v>233784611.66950035</v>
      </c>
      <c r="E24" s="274">
        <v>200740564.18439919</v>
      </c>
      <c r="F24" s="274">
        <v>1054433780.206799</v>
      </c>
      <c r="G24" s="274">
        <v>1073728703.4843934</v>
      </c>
    </row>
    <row r="25" spans="1:7">
      <c r="A25" s="261">
        <v>17</v>
      </c>
      <c r="B25" s="264" t="s">
        <v>366</v>
      </c>
      <c r="C25" s="274" t="s">
        <v>779</v>
      </c>
      <c r="D25" s="274">
        <v>0</v>
      </c>
      <c r="E25" s="274">
        <v>0</v>
      </c>
      <c r="F25" s="274">
        <v>0</v>
      </c>
      <c r="G25" s="274">
        <v>0</v>
      </c>
    </row>
    <row r="26" spans="1:7" ht="27.6">
      <c r="A26" s="261">
        <v>18</v>
      </c>
      <c r="B26" s="264" t="s">
        <v>367</v>
      </c>
      <c r="C26" s="274">
        <v>113734.71130001964</v>
      </c>
      <c r="D26" s="274">
        <v>43270679.954700015</v>
      </c>
      <c r="E26" s="274">
        <v>4135291.8701999998</v>
      </c>
      <c r="F26" s="274">
        <v>9397705.8103</v>
      </c>
      <c r="G26" s="274">
        <v>17973013.945300002</v>
      </c>
    </row>
    <row r="27" spans="1:7">
      <c r="A27" s="261">
        <v>19</v>
      </c>
      <c r="B27" s="264" t="s">
        <v>368</v>
      </c>
      <c r="C27" s="274" t="s">
        <v>779</v>
      </c>
      <c r="D27" s="274">
        <v>148957804.81639987</v>
      </c>
      <c r="E27" s="274">
        <v>156374716.05439916</v>
      </c>
      <c r="F27" s="274">
        <v>776629859.25279927</v>
      </c>
      <c r="G27" s="274">
        <v>812801640.8002789</v>
      </c>
    </row>
    <row r="28" spans="1:7">
      <c r="A28" s="261">
        <v>20</v>
      </c>
      <c r="B28" s="275" t="s">
        <v>369</v>
      </c>
      <c r="C28" s="274">
        <v>0</v>
      </c>
      <c r="D28" s="274">
        <v>0</v>
      </c>
      <c r="E28" s="274">
        <v>0</v>
      </c>
      <c r="F28" s="274">
        <v>0</v>
      </c>
      <c r="G28" s="274">
        <v>0</v>
      </c>
    </row>
    <row r="29" spans="1:7">
      <c r="A29" s="261">
        <v>21</v>
      </c>
      <c r="B29" s="264" t="s">
        <v>370</v>
      </c>
      <c r="C29" s="274" t="s">
        <v>779</v>
      </c>
      <c r="D29" s="274">
        <v>34981181.340599999</v>
      </c>
      <c r="E29" s="274">
        <v>40230556.259800009</v>
      </c>
      <c r="F29" s="274">
        <v>259339833.74369982</v>
      </c>
      <c r="G29" s="274">
        <v>231960151.76991421</v>
      </c>
    </row>
    <row r="30" spans="1:7">
      <c r="A30" s="261">
        <v>22</v>
      </c>
      <c r="B30" s="275" t="s">
        <v>369</v>
      </c>
      <c r="C30" s="274">
        <v>0</v>
      </c>
      <c r="D30" s="274">
        <v>16935460.660870969</v>
      </c>
      <c r="E30" s="274">
        <v>15898716.607167015</v>
      </c>
      <c r="F30" s="274">
        <v>130422878.56215321</v>
      </c>
      <c r="G30" s="274">
        <v>101191959.69941857</v>
      </c>
    </row>
    <row r="31" spans="1:7">
      <c r="A31" s="261">
        <v>23</v>
      </c>
      <c r="B31" s="264" t="s">
        <v>371</v>
      </c>
      <c r="C31" s="274" t="s">
        <v>779</v>
      </c>
      <c r="D31" s="274">
        <v>6574945.5578004858</v>
      </c>
      <c r="E31" s="274">
        <v>0</v>
      </c>
      <c r="F31" s="274">
        <v>9066381.4000000004</v>
      </c>
      <c r="G31" s="274">
        <v>10993896.968900243</v>
      </c>
    </row>
    <row r="32" spans="1:7">
      <c r="A32" s="261">
        <v>24</v>
      </c>
      <c r="B32" s="262" t="s">
        <v>372</v>
      </c>
      <c r="C32" s="274">
        <v>0</v>
      </c>
      <c r="D32" s="274">
        <v>0</v>
      </c>
      <c r="E32" s="274">
        <v>0</v>
      </c>
      <c r="F32" s="274">
        <v>0</v>
      </c>
      <c r="G32" s="274">
        <v>0</v>
      </c>
    </row>
    <row r="33" spans="1:7">
      <c r="A33" s="261">
        <v>25</v>
      </c>
      <c r="B33" s="262" t="s">
        <v>373</v>
      </c>
      <c r="C33" s="274">
        <v>109623055.18925044</v>
      </c>
      <c r="D33" s="274">
        <v>18454834.517900079</v>
      </c>
      <c r="E33" s="274">
        <v>9539449.4399999771</v>
      </c>
      <c r="F33" s="274">
        <v>108060812.18697247</v>
      </c>
      <c r="G33" s="274">
        <v>231681009.35517293</v>
      </c>
    </row>
    <row r="34" spans="1:7">
      <c r="A34" s="261">
        <v>26</v>
      </c>
      <c r="B34" s="264" t="s">
        <v>374</v>
      </c>
      <c r="C34" s="265"/>
      <c r="D34" s="274">
        <v>0</v>
      </c>
      <c r="E34" s="274">
        <v>0</v>
      </c>
      <c r="F34" s="274">
        <v>0</v>
      </c>
      <c r="G34" s="274">
        <v>0</v>
      </c>
    </row>
    <row r="35" spans="1:7">
      <c r="A35" s="261">
        <v>27</v>
      </c>
      <c r="B35" s="264" t="s">
        <v>375</v>
      </c>
      <c r="C35" s="274">
        <v>109623055.18925044</v>
      </c>
      <c r="D35" s="274">
        <v>18454834.517900079</v>
      </c>
      <c r="E35" s="274">
        <v>9539449.4399999771</v>
      </c>
      <c r="F35" s="274">
        <v>108060812.18697247</v>
      </c>
      <c r="G35" s="274">
        <v>231681009.35517293</v>
      </c>
    </row>
    <row r="36" spans="1:7">
      <c r="A36" s="261">
        <v>28</v>
      </c>
      <c r="B36" s="262" t="s">
        <v>376</v>
      </c>
      <c r="C36" s="274">
        <v>0</v>
      </c>
      <c r="D36" s="274">
        <v>37577197.809525184</v>
      </c>
      <c r="E36" s="274">
        <v>36912888.388493955</v>
      </c>
      <c r="F36" s="274">
        <v>53541696.310330831</v>
      </c>
      <c r="G36" s="274">
        <v>9480100.72845654</v>
      </c>
    </row>
    <row r="37" spans="1:7">
      <c r="A37" s="266">
        <v>29</v>
      </c>
      <c r="B37" s="267" t="s">
        <v>377</v>
      </c>
      <c r="C37" s="265"/>
      <c r="D37" s="265"/>
      <c r="E37" s="265"/>
      <c r="F37" s="265"/>
      <c r="G37" s="268">
        <f>SUM(G23:G24,G32:G33,G36)</f>
        <v>1328604078.2640526</v>
      </c>
    </row>
    <row r="38" spans="1:7">
      <c r="A38" s="257"/>
      <c r="B38" s="276"/>
      <c r="C38" s="277"/>
      <c r="D38" s="277"/>
      <c r="E38" s="277"/>
      <c r="F38" s="277"/>
      <c r="G38" s="278"/>
    </row>
    <row r="39" spans="1:7" ht="15" thickBot="1">
      <c r="A39" s="279">
        <v>30</v>
      </c>
      <c r="B39" s="280" t="s">
        <v>378</v>
      </c>
      <c r="C39" s="192"/>
      <c r="D39" s="193"/>
      <c r="E39" s="193"/>
      <c r="F39" s="194"/>
      <c r="G39" s="281">
        <f>IFERROR(G21/G37,0)</f>
        <v>1.1392212286396004</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46022</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160137457.72</v>
      </c>
      <c r="D8" s="467">
        <v>118342938.48</v>
      </c>
      <c r="E8" s="467">
        <v>37190039.884528652</v>
      </c>
      <c r="F8" s="467">
        <v>4993617.2874999996</v>
      </c>
      <c r="G8" s="360">
        <v>0</v>
      </c>
      <c r="H8" s="360">
        <f t="shared" ref="H8:H21" si="0">SUM(C8:G8)</f>
        <v>320664053.37202865</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38997079.349999994</v>
      </c>
      <c r="E13" s="360">
        <v>0</v>
      </c>
      <c r="F13" s="360">
        <v>781161.07</v>
      </c>
      <c r="G13" s="360">
        <v>0</v>
      </c>
      <c r="H13" s="360">
        <f t="shared" si="0"/>
        <v>39778240.419999994</v>
      </c>
    </row>
    <row r="14" spans="1:8">
      <c r="A14" s="363">
        <v>7</v>
      </c>
      <c r="B14" s="362" t="s">
        <v>56</v>
      </c>
      <c r="C14" s="360">
        <v>0</v>
      </c>
      <c r="D14" s="360">
        <v>72730561.460141942</v>
      </c>
      <c r="E14" s="360">
        <v>210494076.20727497</v>
      </c>
      <c r="F14" s="360">
        <v>463885021.56546617</v>
      </c>
      <c r="G14" s="468">
        <v>0</v>
      </c>
      <c r="H14" s="360">
        <f t="shared" si="0"/>
        <v>747109659.2328831</v>
      </c>
    </row>
    <row r="15" spans="1:8">
      <c r="A15" s="363">
        <v>8</v>
      </c>
      <c r="B15" s="364" t="s">
        <v>57</v>
      </c>
      <c r="C15" s="360">
        <v>0</v>
      </c>
      <c r="D15" s="360">
        <v>30567587.529097997</v>
      </c>
      <c r="E15" s="360">
        <v>214692560.84990278</v>
      </c>
      <c r="F15" s="360">
        <v>481028148.30862659</v>
      </c>
      <c r="G15" s="360" t="s">
        <v>780</v>
      </c>
      <c r="H15" s="360">
        <f t="shared" si="0"/>
        <v>726288296.68762732</v>
      </c>
    </row>
    <row r="16" spans="1:8">
      <c r="A16" s="363">
        <v>9</v>
      </c>
      <c r="B16" s="362" t="s">
        <v>58</v>
      </c>
      <c r="C16" s="360">
        <v>0</v>
      </c>
      <c r="D16" s="360">
        <v>4711265.6076220004</v>
      </c>
      <c r="E16" s="360">
        <v>23557020.327865992</v>
      </c>
      <c r="F16" s="360">
        <v>169215390.79684812</v>
      </c>
      <c r="G16" s="360">
        <v>0</v>
      </c>
      <c r="H16" s="360">
        <f t="shared" si="0"/>
        <v>197483676.7323361</v>
      </c>
    </row>
    <row r="17" spans="1:8">
      <c r="A17" s="363">
        <v>10</v>
      </c>
      <c r="B17" s="366" t="s">
        <v>399</v>
      </c>
      <c r="C17" s="360">
        <v>0</v>
      </c>
      <c r="D17" s="360">
        <v>1143944.1280480004</v>
      </c>
      <c r="E17" s="360">
        <v>10288046.575166989</v>
      </c>
      <c r="F17" s="360">
        <v>21405886.307785004</v>
      </c>
      <c r="G17" s="360">
        <v>0</v>
      </c>
      <c r="H17" s="360">
        <f t="shared" si="0"/>
        <v>32837877.010999992</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58274762.761571385</v>
      </c>
      <c r="D21" s="467">
        <v>0</v>
      </c>
      <c r="E21" s="467">
        <v>0</v>
      </c>
      <c r="F21" s="467">
        <v>151264309.52000001</v>
      </c>
      <c r="G21" s="360">
        <v>0</v>
      </c>
      <c r="H21" s="360">
        <f t="shared" si="0"/>
        <v>209539072.28157139</v>
      </c>
    </row>
    <row r="22" spans="1:8">
      <c r="A22" s="361">
        <v>15</v>
      </c>
      <c r="B22" s="360" t="s">
        <v>64</v>
      </c>
      <c r="C22" s="360">
        <f>SUM(C18:C21)+SUM(C8:C16)</f>
        <v>218412220.48157138</v>
      </c>
      <c r="D22" s="360">
        <f t="shared" ref="D22:H22" si="1">SUM(D18:D21)+SUM(D8:D16)</f>
        <v>265349432.42686194</v>
      </c>
      <c r="E22" s="360">
        <f t="shared" si="1"/>
        <v>485933697.26957244</v>
      </c>
      <c r="F22" s="360">
        <f t="shared" si="1"/>
        <v>1271167648.5484409</v>
      </c>
      <c r="G22" s="360">
        <f t="shared" si="1"/>
        <v>0</v>
      </c>
      <c r="H22" s="360">
        <f t="shared" si="1"/>
        <v>2240862998.7264466</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46022</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320753527.59999996</v>
      </c>
      <c r="E7" s="372">
        <v>89474.227971344939</v>
      </c>
      <c r="F7" s="372">
        <v>0</v>
      </c>
      <c r="G7" s="372">
        <v>0</v>
      </c>
      <c r="H7" s="371">
        <f>C7+D7-E7-F7</f>
        <v>320664053.37202865</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39778240.419999994</v>
      </c>
      <c r="E12" s="372">
        <v>0</v>
      </c>
      <c r="F12" s="372">
        <v>0</v>
      </c>
      <c r="G12" s="372">
        <v>0</v>
      </c>
      <c r="H12" s="371">
        <f t="shared" si="0"/>
        <v>39778240.419999994</v>
      </c>
    </row>
    <row r="13" spans="1:8">
      <c r="A13" s="378">
        <v>7</v>
      </c>
      <c r="B13" s="362" t="s">
        <v>56</v>
      </c>
      <c r="C13" s="372">
        <v>16687469.573700001</v>
      </c>
      <c r="D13" s="372">
        <v>735665019.55419946</v>
      </c>
      <c r="E13" s="372">
        <v>5242829.8950171731</v>
      </c>
      <c r="F13" s="372">
        <v>0</v>
      </c>
      <c r="G13" s="372">
        <v>0</v>
      </c>
      <c r="H13" s="371">
        <f t="shared" si="0"/>
        <v>747109659.23288226</v>
      </c>
    </row>
    <row r="14" spans="1:8">
      <c r="A14" s="378">
        <v>8</v>
      </c>
      <c r="B14" s="364" t="s">
        <v>57</v>
      </c>
      <c r="C14" s="372">
        <v>53258383.661600083</v>
      </c>
      <c r="D14" s="372">
        <v>700150544.76040113</v>
      </c>
      <c r="E14" s="372">
        <v>27120631.734371942</v>
      </c>
      <c r="F14" s="372">
        <v>0</v>
      </c>
      <c r="G14" s="372">
        <v>1957521.113877682</v>
      </c>
      <c r="H14" s="371">
        <f t="shared" si="0"/>
        <v>726288296.68762934</v>
      </c>
    </row>
    <row r="15" spans="1:8">
      <c r="A15" s="378">
        <v>9</v>
      </c>
      <c r="B15" s="362" t="s">
        <v>58</v>
      </c>
      <c r="C15" s="372">
        <v>6370035.4761000033</v>
      </c>
      <c r="D15" s="372">
        <v>193881106.21410003</v>
      </c>
      <c r="E15" s="372">
        <v>2767464.9578640009</v>
      </c>
      <c r="F15" s="372">
        <v>0</v>
      </c>
      <c r="G15" s="372">
        <v>0</v>
      </c>
      <c r="H15" s="371">
        <f t="shared" si="0"/>
        <v>197483676.73233604</v>
      </c>
    </row>
    <row r="16" spans="1:8">
      <c r="A16" s="378">
        <v>10</v>
      </c>
      <c r="B16" s="366" t="s">
        <v>399</v>
      </c>
      <c r="C16" s="372">
        <v>49275351.927400038</v>
      </c>
      <c r="D16" s="372">
        <v>0</v>
      </c>
      <c r="E16" s="372">
        <v>16437474.916399997</v>
      </c>
      <c r="F16" s="372">
        <v>0</v>
      </c>
      <c r="G16" s="372">
        <v>1937484.6838776818</v>
      </c>
      <c r="H16" s="371">
        <f t="shared" si="0"/>
        <v>32837877.011000041</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42471367.136322178</v>
      </c>
      <c r="D20" s="372">
        <v>204128708.84524921</v>
      </c>
      <c r="E20" s="372">
        <v>0</v>
      </c>
      <c r="F20" s="372">
        <v>0</v>
      </c>
      <c r="G20" s="372">
        <v>0</v>
      </c>
      <c r="H20" s="371">
        <f t="shared" si="0"/>
        <v>246600075.98157138</v>
      </c>
    </row>
    <row r="21" spans="1:8" s="375" customFormat="1">
      <c r="A21" s="377">
        <v>15</v>
      </c>
      <c r="B21" s="376" t="s">
        <v>64</v>
      </c>
      <c r="C21" s="376">
        <f t="shared" ref="C21:H21" si="1">SUM(C7:C15)+SUM(C17:C20)</f>
        <v>118787255.84772226</v>
      </c>
      <c r="D21" s="376">
        <f t="shared" si="1"/>
        <v>2194357147.39395</v>
      </c>
      <c r="E21" s="376">
        <f t="shared" si="1"/>
        <v>35220400.815224461</v>
      </c>
      <c r="F21" s="376">
        <f t="shared" si="1"/>
        <v>0</v>
      </c>
      <c r="G21" s="376">
        <f t="shared" si="1"/>
        <v>1957521.113877682</v>
      </c>
      <c r="H21" s="371">
        <f t="shared" si="1"/>
        <v>2277924002.4264474</v>
      </c>
    </row>
    <row r="22" spans="1:8">
      <c r="A22" s="374">
        <v>16</v>
      </c>
      <c r="B22" s="373" t="s">
        <v>400</v>
      </c>
      <c r="C22" s="372">
        <v>76315888.711400077</v>
      </c>
      <c r="D22" s="372">
        <v>1603657096.6887007</v>
      </c>
      <c r="E22" s="372">
        <v>35025414.511299908</v>
      </c>
      <c r="F22" s="372">
        <v>0</v>
      </c>
      <c r="G22" s="372">
        <v>1957521.113877682</v>
      </c>
      <c r="H22" s="371">
        <f>C22+D22-E22-F22</f>
        <v>1644947570.8888009</v>
      </c>
    </row>
    <row r="23" spans="1:8">
      <c r="A23" s="374">
        <v>17</v>
      </c>
      <c r="B23" s="373" t="s">
        <v>401</v>
      </c>
      <c r="C23" s="476">
        <v>0</v>
      </c>
      <c r="D23" s="372">
        <v>186655643.71999997</v>
      </c>
      <c r="E23" s="372">
        <v>195066.76219951455</v>
      </c>
      <c r="F23" s="372">
        <v>0</v>
      </c>
      <c r="G23" s="372">
        <v>0</v>
      </c>
      <c r="H23" s="371">
        <f>C23+D23-E23-F23</f>
        <v>186460576.95780045</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46022</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1096950.1293000001</v>
      </c>
      <c r="D7" s="372">
        <v>394634217.27419972</v>
      </c>
      <c r="E7" s="372">
        <v>1376514.150171346</v>
      </c>
      <c r="F7" s="372">
        <v>0</v>
      </c>
      <c r="G7" s="372">
        <v>0</v>
      </c>
      <c r="H7" s="371">
        <f t="shared" ref="H7:H34" si="0">C7+D7-E7-F7</f>
        <v>394354653.25332838</v>
      </c>
    </row>
    <row r="8" spans="1:8">
      <c r="A8" s="372">
        <v>2</v>
      </c>
      <c r="B8" s="387" t="s">
        <v>403</v>
      </c>
      <c r="C8" s="372">
        <v>969269.20000000007</v>
      </c>
      <c r="D8" s="372">
        <v>114075978.0738</v>
      </c>
      <c r="E8" s="372">
        <v>726784.20972816972</v>
      </c>
      <c r="F8" s="372">
        <v>0</v>
      </c>
      <c r="G8" s="372">
        <v>0</v>
      </c>
      <c r="H8" s="371">
        <f t="shared" si="0"/>
        <v>114318463.06407183</v>
      </c>
    </row>
    <row r="9" spans="1:8">
      <c r="A9" s="372">
        <v>3</v>
      </c>
      <c r="B9" s="387" t="s">
        <v>404</v>
      </c>
      <c r="C9" s="372">
        <v>0</v>
      </c>
      <c r="D9" s="372">
        <v>37236809.322400004</v>
      </c>
      <c r="E9" s="372">
        <v>77.974099999999993</v>
      </c>
      <c r="F9" s="372">
        <v>0</v>
      </c>
      <c r="G9" s="372">
        <v>0</v>
      </c>
      <c r="H9" s="371">
        <f t="shared" si="0"/>
        <v>37236731.348300003</v>
      </c>
    </row>
    <row r="10" spans="1:8">
      <c r="A10" s="372">
        <v>4</v>
      </c>
      <c r="B10" s="387" t="s">
        <v>491</v>
      </c>
      <c r="C10" s="372">
        <v>4751860.6182999993</v>
      </c>
      <c r="D10" s="372">
        <v>127916899.95410006</v>
      </c>
      <c r="E10" s="372">
        <v>623781.10120000003</v>
      </c>
      <c r="F10" s="372">
        <v>0</v>
      </c>
      <c r="G10" s="372">
        <v>0</v>
      </c>
      <c r="H10" s="371">
        <f t="shared" si="0"/>
        <v>132044979.47120006</v>
      </c>
    </row>
    <row r="11" spans="1:8">
      <c r="A11" s="372">
        <v>5</v>
      </c>
      <c r="B11" s="387" t="s">
        <v>405</v>
      </c>
      <c r="C11" s="372">
        <v>7122794.7090999987</v>
      </c>
      <c r="D11" s="372">
        <v>120891633.98609994</v>
      </c>
      <c r="E11" s="372">
        <v>2338236.1738999989</v>
      </c>
      <c r="F11" s="372">
        <v>0</v>
      </c>
      <c r="G11" s="372">
        <v>0</v>
      </c>
      <c r="H11" s="371">
        <f t="shared" si="0"/>
        <v>125676192.52129994</v>
      </c>
    </row>
    <row r="12" spans="1:8">
      <c r="A12" s="372">
        <v>6</v>
      </c>
      <c r="B12" s="387" t="s">
        <v>406</v>
      </c>
      <c r="C12" s="372">
        <v>2352250.2411000011</v>
      </c>
      <c r="D12" s="372">
        <v>47936905.525400005</v>
      </c>
      <c r="E12" s="372">
        <v>557240.56520000007</v>
      </c>
      <c r="F12" s="372">
        <v>0</v>
      </c>
      <c r="G12" s="372">
        <v>0</v>
      </c>
      <c r="H12" s="371">
        <f t="shared" si="0"/>
        <v>49731915.201300003</v>
      </c>
    </row>
    <row r="13" spans="1:8">
      <c r="A13" s="372">
        <v>7</v>
      </c>
      <c r="B13" s="387" t="s">
        <v>407</v>
      </c>
      <c r="C13" s="372">
        <v>4498337.1496000001</v>
      </c>
      <c r="D13" s="372">
        <v>101936482.4351</v>
      </c>
      <c r="E13" s="372">
        <v>1200313.7651999991</v>
      </c>
      <c r="F13" s="372">
        <v>0</v>
      </c>
      <c r="G13" s="372">
        <v>0</v>
      </c>
      <c r="H13" s="371">
        <f t="shared" si="0"/>
        <v>105234505.8195</v>
      </c>
    </row>
    <row r="14" spans="1:8">
      <c r="A14" s="372">
        <v>8</v>
      </c>
      <c r="B14" s="387" t="s">
        <v>408</v>
      </c>
      <c r="C14" s="372">
        <v>2875485.5092000007</v>
      </c>
      <c r="D14" s="372">
        <v>70491573.646299973</v>
      </c>
      <c r="E14" s="372">
        <v>1157335.7962000011</v>
      </c>
      <c r="F14" s="372">
        <v>0</v>
      </c>
      <c r="G14" s="372">
        <v>0</v>
      </c>
      <c r="H14" s="371">
        <f t="shared" si="0"/>
        <v>72209723.359299973</v>
      </c>
    </row>
    <row r="15" spans="1:8">
      <c r="A15" s="372">
        <v>9</v>
      </c>
      <c r="B15" s="387" t="s">
        <v>409</v>
      </c>
      <c r="C15" s="372">
        <v>1582744.7699999998</v>
      </c>
      <c r="D15" s="372">
        <v>58161924.391499989</v>
      </c>
      <c r="E15" s="372">
        <v>675622.39489999996</v>
      </c>
      <c r="F15" s="372">
        <v>0</v>
      </c>
      <c r="G15" s="372">
        <v>0</v>
      </c>
      <c r="H15" s="371">
        <f t="shared" si="0"/>
        <v>59069046.76659999</v>
      </c>
    </row>
    <row r="16" spans="1:8">
      <c r="A16" s="372">
        <v>10</v>
      </c>
      <c r="B16" s="387" t="s">
        <v>410</v>
      </c>
      <c r="C16" s="372">
        <v>775255.18540000007</v>
      </c>
      <c r="D16" s="372">
        <v>32695343.634300005</v>
      </c>
      <c r="E16" s="372">
        <v>581152.1175000004</v>
      </c>
      <c r="F16" s="372">
        <v>0</v>
      </c>
      <c r="G16" s="372">
        <v>0</v>
      </c>
      <c r="H16" s="371">
        <f t="shared" si="0"/>
        <v>32889446.702200007</v>
      </c>
    </row>
    <row r="17" spans="1:8">
      <c r="A17" s="372">
        <v>11</v>
      </c>
      <c r="B17" s="387" t="s">
        <v>411</v>
      </c>
      <c r="C17" s="372">
        <v>1072529.7419</v>
      </c>
      <c r="D17" s="372">
        <v>9850281.1023000013</v>
      </c>
      <c r="E17" s="372">
        <v>433819.76559999987</v>
      </c>
      <c r="F17" s="372">
        <v>0</v>
      </c>
      <c r="G17" s="372">
        <v>0</v>
      </c>
      <c r="H17" s="371">
        <f t="shared" si="0"/>
        <v>10488991.078600002</v>
      </c>
    </row>
    <row r="18" spans="1:8">
      <c r="A18" s="372">
        <v>12</v>
      </c>
      <c r="B18" s="387" t="s">
        <v>412</v>
      </c>
      <c r="C18" s="372">
        <v>6834003.1452000001</v>
      </c>
      <c r="D18" s="372">
        <v>81493431.69430007</v>
      </c>
      <c r="E18" s="372">
        <v>2859615.4461000022</v>
      </c>
      <c r="F18" s="372">
        <v>0</v>
      </c>
      <c r="G18" s="372">
        <v>0</v>
      </c>
      <c r="H18" s="371">
        <f t="shared" si="0"/>
        <v>85467819.393400073</v>
      </c>
    </row>
    <row r="19" spans="1:8">
      <c r="A19" s="372">
        <v>13</v>
      </c>
      <c r="B19" s="387" t="s">
        <v>413</v>
      </c>
      <c r="C19" s="372">
        <v>1580060.1427999996</v>
      </c>
      <c r="D19" s="372">
        <v>22844769.375699993</v>
      </c>
      <c r="E19" s="372">
        <v>532548.52209999959</v>
      </c>
      <c r="F19" s="372">
        <v>0</v>
      </c>
      <c r="G19" s="372">
        <v>0</v>
      </c>
      <c r="H19" s="371">
        <f t="shared" si="0"/>
        <v>23892280.996399995</v>
      </c>
    </row>
    <row r="20" spans="1:8">
      <c r="A20" s="372">
        <v>14</v>
      </c>
      <c r="B20" s="387" t="s">
        <v>414</v>
      </c>
      <c r="C20" s="372">
        <v>8326692.2997000003</v>
      </c>
      <c r="D20" s="372">
        <v>148529998.54119989</v>
      </c>
      <c r="E20" s="372">
        <v>2749821.2738999953</v>
      </c>
      <c r="F20" s="372">
        <v>0</v>
      </c>
      <c r="G20" s="372">
        <v>0</v>
      </c>
      <c r="H20" s="371">
        <f t="shared" si="0"/>
        <v>154106869.56699988</v>
      </c>
    </row>
    <row r="21" spans="1:8">
      <c r="A21" s="372">
        <v>15</v>
      </c>
      <c r="B21" s="387" t="s">
        <v>415</v>
      </c>
      <c r="C21" s="372">
        <v>286016.05180000002</v>
      </c>
      <c r="D21" s="372">
        <v>56451913.022799991</v>
      </c>
      <c r="E21" s="372">
        <v>862438.93430000008</v>
      </c>
      <c r="F21" s="372">
        <v>0</v>
      </c>
      <c r="G21" s="372">
        <v>0</v>
      </c>
      <c r="H21" s="371">
        <f t="shared" si="0"/>
        <v>55875490.140299991</v>
      </c>
    </row>
    <row r="22" spans="1:8">
      <c r="A22" s="372">
        <v>16</v>
      </c>
      <c r="B22" s="387" t="s">
        <v>416</v>
      </c>
      <c r="C22" s="372">
        <v>0</v>
      </c>
      <c r="D22" s="372">
        <v>231246.25150000001</v>
      </c>
      <c r="E22" s="372">
        <v>1286.9277</v>
      </c>
      <c r="F22" s="372">
        <v>0</v>
      </c>
      <c r="G22" s="372">
        <v>0</v>
      </c>
      <c r="H22" s="371">
        <f t="shared" si="0"/>
        <v>229959.32380000001</v>
      </c>
    </row>
    <row r="23" spans="1:8">
      <c r="A23" s="372">
        <v>17</v>
      </c>
      <c r="B23" s="387" t="s">
        <v>494</v>
      </c>
      <c r="C23" s="372">
        <v>13194</v>
      </c>
      <c r="D23" s="372">
        <v>2372760.4347999999</v>
      </c>
      <c r="E23" s="372">
        <v>41688.249700000015</v>
      </c>
      <c r="F23" s="372">
        <v>0</v>
      </c>
      <c r="G23" s="372">
        <v>0</v>
      </c>
      <c r="H23" s="371">
        <f t="shared" si="0"/>
        <v>2344266.1850999999</v>
      </c>
    </row>
    <row r="24" spans="1:8">
      <c r="A24" s="372">
        <v>18</v>
      </c>
      <c r="B24" s="387" t="s">
        <v>417</v>
      </c>
      <c r="C24" s="372">
        <v>0</v>
      </c>
      <c r="D24" s="372">
        <v>5185939.6314999992</v>
      </c>
      <c r="E24" s="372">
        <v>20969.309600000001</v>
      </c>
      <c r="F24" s="372">
        <v>0</v>
      </c>
      <c r="G24" s="372">
        <v>0</v>
      </c>
      <c r="H24" s="371">
        <f t="shared" si="0"/>
        <v>5164970.3218999989</v>
      </c>
    </row>
    <row r="25" spans="1:8">
      <c r="A25" s="372">
        <v>19</v>
      </c>
      <c r="B25" s="387" t="s">
        <v>418</v>
      </c>
      <c r="C25" s="372">
        <v>108317.59340000001</v>
      </c>
      <c r="D25" s="372">
        <v>3876688.5155999996</v>
      </c>
      <c r="E25" s="372">
        <v>94418.020699999994</v>
      </c>
      <c r="F25" s="372">
        <v>0</v>
      </c>
      <c r="G25" s="372">
        <v>0</v>
      </c>
      <c r="H25" s="371">
        <f t="shared" si="0"/>
        <v>3890588.0882999999</v>
      </c>
    </row>
    <row r="26" spans="1:8">
      <c r="A26" s="372">
        <v>20</v>
      </c>
      <c r="B26" s="387" t="s">
        <v>493</v>
      </c>
      <c r="C26" s="372">
        <v>515459.50380000001</v>
      </c>
      <c r="D26" s="372">
        <v>39459494.483699985</v>
      </c>
      <c r="E26" s="372">
        <v>423872.39499999967</v>
      </c>
      <c r="F26" s="372">
        <v>0</v>
      </c>
      <c r="G26" s="372">
        <v>0</v>
      </c>
      <c r="H26" s="371">
        <f t="shared" si="0"/>
        <v>39551081.592499979</v>
      </c>
    </row>
    <row r="27" spans="1:8">
      <c r="A27" s="372">
        <v>21</v>
      </c>
      <c r="B27" s="387" t="s">
        <v>419</v>
      </c>
      <c r="C27" s="372">
        <v>252125.08</v>
      </c>
      <c r="D27" s="372">
        <v>1987923.1617000001</v>
      </c>
      <c r="E27" s="372">
        <v>103593.06289999999</v>
      </c>
      <c r="F27" s="372">
        <v>0</v>
      </c>
      <c r="G27" s="372">
        <v>0</v>
      </c>
      <c r="H27" s="371">
        <f t="shared" si="0"/>
        <v>2136455.1788000003</v>
      </c>
    </row>
    <row r="28" spans="1:8">
      <c r="A28" s="372">
        <v>22</v>
      </c>
      <c r="B28" s="387" t="s">
        <v>420</v>
      </c>
      <c r="C28" s="372">
        <v>479111.62410000002</v>
      </c>
      <c r="D28" s="372">
        <v>1498855.4180000001</v>
      </c>
      <c r="E28" s="372">
        <v>17983.263600000002</v>
      </c>
      <c r="F28" s="372">
        <v>0</v>
      </c>
      <c r="G28" s="372">
        <v>0</v>
      </c>
      <c r="H28" s="371">
        <f t="shared" si="0"/>
        <v>1959983.7785000002</v>
      </c>
    </row>
    <row r="29" spans="1:8">
      <c r="A29" s="372">
        <v>23</v>
      </c>
      <c r="B29" s="387" t="s">
        <v>421</v>
      </c>
      <c r="C29" s="372">
        <v>11825739.349900007</v>
      </c>
      <c r="D29" s="372">
        <v>237572320.49139845</v>
      </c>
      <c r="E29" s="372">
        <v>6509684.7143000206</v>
      </c>
      <c r="F29" s="372">
        <v>0</v>
      </c>
      <c r="G29" s="372">
        <v>0</v>
      </c>
      <c r="H29" s="371">
        <f t="shared" si="0"/>
        <v>242888375.12699845</v>
      </c>
    </row>
    <row r="30" spans="1:8">
      <c r="A30" s="372">
        <v>24</v>
      </c>
      <c r="B30" s="387" t="s">
        <v>492</v>
      </c>
      <c r="C30" s="372">
        <v>10991339.849200001</v>
      </c>
      <c r="D30" s="372">
        <v>151899224.64529958</v>
      </c>
      <c r="E30" s="372">
        <v>5455721.3386999983</v>
      </c>
      <c r="F30" s="372">
        <v>0</v>
      </c>
      <c r="G30" s="372">
        <v>0</v>
      </c>
      <c r="H30" s="371">
        <f t="shared" si="0"/>
        <v>157434843.1557996</v>
      </c>
    </row>
    <row r="31" spans="1:8">
      <c r="A31" s="372">
        <v>25</v>
      </c>
      <c r="B31" s="387" t="s">
        <v>422</v>
      </c>
      <c r="C31" s="372">
        <v>3016732.7921999996</v>
      </c>
      <c r="D31" s="372">
        <v>80156150.625100002</v>
      </c>
      <c r="E31" s="372">
        <v>1910694.9423999984</v>
      </c>
      <c r="F31" s="372">
        <v>0</v>
      </c>
      <c r="G31" s="372">
        <v>0</v>
      </c>
      <c r="H31" s="371">
        <f t="shared" si="0"/>
        <v>81262188.474900007</v>
      </c>
    </row>
    <row r="32" spans="1:8">
      <c r="A32" s="372">
        <v>26</v>
      </c>
      <c r="B32" s="387" t="s">
        <v>489</v>
      </c>
      <c r="C32" s="372">
        <v>4989620.0253999988</v>
      </c>
      <c r="D32" s="372">
        <v>40839672.91059991</v>
      </c>
      <c r="E32" s="372">
        <v>3965266.8587999879</v>
      </c>
      <c r="F32" s="372">
        <v>0</v>
      </c>
      <c r="G32" s="372">
        <v>1957521.113877682</v>
      </c>
      <c r="H32" s="371">
        <f t="shared" si="0"/>
        <v>41864026.077199921</v>
      </c>
    </row>
    <row r="33" spans="1:8">
      <c r="A33" s="372">
        <v>27</v>
      </c>
      <c r="B33" s="372" t="s">
        <v>423</v>
      </c>
      <c r="C33" s="372">
        <v>42471367.136322178</v>
      </c>
      <c r="D33" s="372">
        <v>204128708.84524921</v>
      </c>
      <c r="E33" s="372">
        <v>0</v>
      </c>
      <c r="F33" s="372">
        <v>0</v>
      </c>
      <c r="G33" s="372">
        <v>0</v>
      </c>
      <c r="H33" s="371">
        <f t="shared" si="0"/>
        <v>246600075.98157138</v>
      </c>
    </row>
    <row r="34" spans="1:8">
      <c r="A34" s="372">
        <v>28</v>
      </c>
      <c r="B34" s="376" t="s">
        <v>64</v>
      </c>
      <c r="C34" s="376">
        <f>SUM(C7:C33)</f>
        <v>118787255.84772217</v>
      </c>
      <c r="D34" s="376">
        <f>SUM(D7:D33)</f>
        <v>2194357147.3939466</v>
      </c>
      <c r="E34" s="376">
        <f>SUM(E7:E33)</f>
        <v>35220481.273499519</v>
      </c>
      <c r="F34" s="376">
        <f>SUM(F7:F33)</f>
        <v>0</v>
      </c>
      <c r="G34" s="376">
        <f>SUM(G7:G33)</f>
        <v>1957521.113877682</v>
      </c>
      <c r="H34" s="371">
        <f t="shared" si="0"/>
        <v>2277923921.9681692</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46022</v>
      </c>
    </row>
    <row r="3" spans="1:4">
      <c r="A3" s="285" t="s">
        <v>424</v>
      </c>
    </row>
    <row r="5" spans="1:4">
      <c r="A5" s="644" t="s">
        <v>638</v>
      </c>
      <c r="B5" s="644"/>
      <c r="C5" s="367" t="s">
        <v>441</v>
      </c>
      <c r="D5" s="367" t="s">
        <v>482</v>
      </c>
    </row>
    <row r="6" spans="1:4">
      <c r="A6" s="395">
        <v>1</v>
      </c>
      <c r="B6" s="388" t="s">
        <v>637</v>
      </c>
      <c r="C6" s="390">
        <v>34924700.403000012</v>
      </c>
      <c r="D6" s="390">
        <v>0</v>
      </c>
    </row>
    <row r="7" spans="1:4">
      <c r="A7" s="392">
        <v>2</v>
      </c>
      <c r="B7" s="388" t="s">
        <v>636</v>
      </c>
      <c r="C7" s="390">
        <v>39756997.529079139</v>
      </c>
      <c r="D7" s="390">
        <v>0</v>
      </c>
    </row>
    <row r="8" spans="1:4">
      <c r="A8" s="394">
        <v>2.1</v>
      </c>
      <c r="B8" s="393" t="s">
        <v>497</v>
      </c>
      <c r="C8" s="390">
        <v>2056231.4552000016</v>
      </c>
      <c r="D8" s="390">
        <v>0</v>
      </c>
    </row>
    <row r="9" spans="1:4">
      <c r="A9" s="394">
        <v>2.2000000000000002</v>
      </c>
      <c r="B9" s="393" t="s">
        <v>495</v>
      </c>
      <c r="C9" s="390">
        <v>37700766.073879138</v>
      </c>
      <c r="D9" s="390">
        <v>0</v>
      </c>
    </row>
    <row r="10" spans="1:4">
      <c r="A10" s="395">
        <v>3</v>
      </c>
      <c r="B10" s="388" t="s">
        <v>635</v>
      </c>
      <c r="C10" s="390">
        <v>39630155.136033379</v>
      </c>
      <c r="D10" s="390">
        <v>0</v>
      </c>
    </row>
    <row r="11" spans="1:4">
      <c r="A11" s="394">
        <v>3.1</v>
      </c>
      <c r="B11" s="393" t="s">
        <v>426</v>
      </c>
      <c r="C11" s="390">
        <v>1948232.5438776826</v>
      </c>
      <c r="D11" s="390">
        <v>0</v>
      </c>
    </row>
    <row r="12" spans="1:4">
      <c r="A12" s="394">
        <v>3.2</v>
      </c>
      <c r="B12" s="393" t="s">
        <v>634</v>
      </c>
      <c r="C12" s="390">
        <v>3767634.560206993</v>
      </c>
      <c r="D12" s="390">
        <v>0</v>
      </c>
    </row>
    <row r="13" spans="1:4">
      <c r="A13" s="394">
        <v>3.3</v>
      </c>
      <c r="B13" s="393" t="s">
        <v>496</v>
      </c>
      <c r="C13" s="390">
        <v>33914288.031948701</v>
      </c>
      <c r="D13" s="390">
        <v>0</v>
      </c>
    </row>
    <row r="14" spans="1:4">
      <c r="A14" s="392">
        <v>4</v>
      </c>
      <c r="B14" s="391" t="s">
        <v>633</v>
      </c>
      <c r="C14" s="390">
        <v>-26127.853276999995</v>
      </c>
      <c r="D14" s="390">
        <v>0</v>
      </c>
    </row>
    <row r="15" spans="1:4">
      <c r="A15" s="389">
        <v>5</v>
      </c>
      <c r="B15" s="388" t="s">
        <v>632</v>
      </c>
      <c r="C15" s="360">
        <f>C6+C7-C10+C14</f>
        <v>35025414.942768775</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46022</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82116368.84740001</v>
      </c>
      <c r="D7" s="396"/>
    </row>
    <row r="8" spans="1:4">
      <c r="A8" s="390">
        <v>2</v>
      </c>
      <c r="B8" s="390" t="s">
        <v>431</v>
      </c>
      <c r="C8" s="390">
        <v>11671767.985148989</v>
      </c>
      <c r="D8" s="396"/>
    </row>
    <row r="9" spans="1:4">
      <c r="A9" s="390">
        <v>3</v>
      </c>
      <c r="B9" s="399" t="s">
        <v>641</v>
      </c>
      <c r="C9" s="390">
        <v>0.28726199999999702</v>
      </c>
      <c r="D9" s="396"/>
    </row>
    <row r="10" spans="1:4">
      <c r="A10" s="390">
        <v>4</v>
      </c>
      <c r="B10" s="390" t="s">
        <v>432</v>
      </c>
      <c r="C10" s="390">
        <v>17071476.87841101</v>
      </c>
      <c r="D10" s="396"/>
    </row>
    <row r="11" spans="1:4">
      <c r="A11" s="390">
        <v>5</v>
      </c>
      <c r="B11" s="398" t="s">
        <v>640</v>
      </c>
      <c r="C11" s="390">
        <v>10497467.346839437</v>
      </c>
      <c r="D11" s="396"/>
    </row>
    <row r="12" spans="1:4">
      <c r="A12" s="390">
        <v>6</v>
      </c>
      <c r="B12" s="398" t="s">
        <v>433</v>
      </c>
      <c r="C12" s="390">
        <v>5036500.0877850605</v>
      </c>
      <c r="D12" s="396"/>
    </row>
    <row r="13" spans="1:4">
      <c r="A13" s="390">
        <v>7</v>
      </c>
      <c r="B13" s="398" t="s">
        <v>436</v>
      </c>
      <c r="C13" s="390">
        <v>1446211.3553540001</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91298.088432498946</v>
      </c>
      <c r="D17" s="396"/>
    </row>
    <row r="18" spans="1:4">
      <c r="A18" s="360">
        <v>12</v>
      </c>
      <c r="B18" s="397" t="s">
        <v>427</v>
      </c>
      <c r="C18" s="360">
        <f>C7+C8+C9-C10</f>
        <v>76716660.241399989</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46022</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1679972985.4000983</v>
      </c>
      <c r="D8" s="376">
        <v>1528706221.4980993</v>
      </c>
      <c r="E8" s="376">
        <v>34434274.182800002</v>
      </c>
      <c r="F8" s="376">
        <v>0</v>
      </c>
      <c r="G8" s="376">
        <v>0</v>
      </c>
      <c r="H8" s="376">
        <v>74950875.190599978</v>
      </c>
      <c r="I8" s="376">
        <v>5255272.4716000007</v>
      </c>
      <c r="J8" s="376">
        <v>9214260.3115000017</v>
      </c>
      <c r="K8" s="376">
        <v>0</v>
      </c>
      <c r="L8" s="376">
        <v>76315888.711400017</v>
      </c>
      <c r="M8" s="376">
        <v>3505504.4043000001</v>
      </c>
      <c r="N8" s="376">
        <v>3758541.6412999993</v>
      </c>
      <c r="O8" s="376">
        <v>10992743.977399999</v>
      </c>
      <c r="P8" s="376">
        <v>20944570.399699993</v>
      </c>
      <c r="Q8" s="376">
        <v>10838285.379699998</v>
      </c>
      <c r="R8" s="376">
        <v>4793164.1394000007</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67582461.266200006</v>
      </c>
      <c r="D12" s="372">
        <v>66064662.686500013</v>
      </c>
      <c r="E12" s="372">
        <v>0</v>
      </c>
      <c r="F12" s="372">
        <v>0</v>
      </c>
      <c r="G12" s="372">
        <v>0</v>
      </c>
      <c r="H12" s="372">
        <v>660673.1997</v>
      </c>
      <c r="I12" s="372">
        <v>0</v>
      </c>
      <c r="J12" s="372">
        <v>0</v>
      </c>
      <c r="K12" s="372">
        <v>0</v>
      </c>
      <c r="L12" s="372">
        <v>857125.38</v>
      </c>
      <c r="M12" s="372">
        <v>0</v>
      </c>
      <c r="N12" s="372">
        <v>0</v>
      </c>
      <c r="O12" s="372">
        <v>0</v>
      </c>
      <c r="P12" s="372">
        <v>821775.41</v>
      </c>
      <c r="Q12" s="372">
        <v>0</v>
      </c>
      <c r="R12" s="372">
        <v>0</v>
      </c>
      <c r="S12" s="372">
        <v>0</v>
      </c>
      <c r="T12" s="372"/>
      <c r="U12" s="372">
        <v>0</v>
      </c>
      <c r="V12" s="372">
        <v>0</v>
      </c>
      <c r="W12" s="372">
        <v>0</v>
      </c>
      <c r="X12" s="372">
        <v>0</v>
      </c>
      <c r="Y12" s="372">
        <v>0</v>
      </c>
      <c r="Z12" s="372">
        <v>0</v>
      </c>
      <c r="AA12" s="372">
        <v>0</v>
      </c>
    </row>
    <row r="13" spans="1:28">
      <c r="A13" s="372">
        <v>1.5</v>
      </c>
      <c r="B13" s="392" t="s">
        <v>446</v>
      </c>
      <c r="C13" s="372">
        <v>738409954.10769963</v>
      </c>
      <c r="D13" s="372">
        <v>660801628.85100043</v>
      </c>
      <c r="E13" s="372">
        <v>17446174.357900001</v>
      </c>
      <c r="F13" s="372">
        <v>0</v>
      </c>
      <c r="G13" s="372">
        <v>0</v>
      </c>
      <c r="H13" s="372">
        <v>43957826.17589999</v>
      </c>
      <c r="I13" s="372">
        <v>2766753.287</v>
      </c>
      <c r="J13" s="372">
        <v>3810368.1232000003</v>
      </c>
      <c r="K13" s="372">
        <v>0</v>
      </c>
      <c r="L13" s="372">
        <v>33650499.080800004</v>
      </c>
      <c r="M13" s="372">
        <v>1151743.2732000002</v>
      </c>
      <c r="N13" s="372">
        <v>177383.58999999997</v>
      </c>
      <c r="O13" s="372">
        <v>5528977.9575999985</v>
      </c>
      <c r="P13" s="372">
        <v>10209369.513799999</v>
      </c>
      <c r="Q13" s="372">
        <v>5764125.1009999998</v>
      </c>
      <c r="R13" s="372">
        <v>2120064.1101000002</v>
      </c>
      <c r="S13" s="372">
        <v>0</v>
      </c>
      <c r="T13" s="372"/>
      <c r="U13" s="372">
        <v>0</v>
      </c>
      <c r="V13" s="372">
        <v>0</v>
      </c>
      <c r="W13" s="372">
        <v>0</v>
      </c>
      <c r="X13" s="372">
        <v>0</v>
      </c>
      <c r="Y13" s="372">
        <v>0</v>
      </c>
      <c r="Z13" s="372">
        <v>0</v>
      </c>
      <c r="AA13" s="372">
        <v>0</v>
      </c>
    </row>
    <row r="14" spans="1:28">
      <c r="A14" s="372">
        <v>1.6</v>
      </c>
      <c r="B14" s="392" t="s">
        <v>447</v>
      </c>
      <c r="C14" s="372">
        <v>873980570.02619851</v>
      </c>
      <c r="D14" s="372">
        <v>801839929.96059883</v>
      </c>
      <c r="E14" s="372">
        <v>16988099.824900001</v>
      </c>
      <c r="F14" s="372">
        <v>0</v>
      </c>
      <c r="G14" s="372">
        <v>0</v>
      </c>
      <c r="H14" s="372">
        <v>30332375.814999998</v>
      </c>
      <c r="I14" s="372">
        <v>2488519.1846000007</v>
      </c>
      <c r="J14" s="372">
        <v>5403892.1883000014</v>
      </c>
      <c r="K14" s="372">
        <v>0</v>
      </c>
      <c r="L14" s="372">
        <v>41808264.25060001</v>
      </c>
      <c r="M14" s="372">
        <v>2353761.1310999999</v>
      </c>
      <c r="N14" s="372">
        <v>3581158.0512999995</v>
      </c>
      <c r="O14" s="372">
        <v>5463766.0198000008</v>
      </c>
      <c r="P14" s="372">
        <v>9913425.4758999944</v>
      </c>
      <c r="Q14" s="372">
        <v>5074160.2786999987</v>
      </c>
      <c r="R14" s="372">
        <v>2673100.0293000005</v>
      </c>
      <c r="S14" s="372">
        <v>0</v>
      </c>
      <c r="T14" s="372"/>
      <c r="U14" s="372">
        <v>0</v>
      </c>
      <c r="V14" s="372">
        <v>0</v>
      </c>
      <c r="W14" s="372">
        <v>0</v>
      </c>
      <c r="X14" s="372">
        <v>0</v>
      </c>
      <c r="Y14" s="372">
        <v>0</v>
      </c>
      <c r="Z14" s="372">
        <v>0</v>
      </c>
      <c r="AA14" s="372">
        <v>0</v>
      </c>
    </row>
    <row r="15" spans="1:28">
      <c r="A15" s="401">
        <v>2</v>
      </c>
      <c r="B15" s="376" t="s">
        <v>448</v>
      </c>
      <c r="C15" s="376">
        <v>186655643.72</v>
      </c>
      <c r="D15" s="376">
        <v>186655643.72</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0</v>
      </c>
      <c r="D16" s="372">
        <v>0</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67944997.810000002</v>
      </c>
      <c r="D17" s="372">
        <v>67944997.810000002</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92671072.070000008</v>
      </c>
      <c r="D18" s="372">
        <v>92671072.070000008</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26039573.84</v>
      </c>
      <c r="D19" s="372">
        <v>26039573.84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49360468.221400015</v>
      </c>
      <c r="D22" s="376">
        <v>48960468.221400015</v>
      </c>
      <c r="E22" s="400"/>
      <c r="F22" s="400"/>
      <c r="G22" s="400"/>
      <c r="H22" s="376">
        <v>0</v>
      </c>
      <c r="I22" s="400"/>
      <c r="J22" s="400"/>
      <c r="K22" s="400"/>
      <c r="L22" s="376">
        <v>400000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49290468.221400015</v>
      </c>
      <c r="D27" s="376">
        <v>48890468.221400015</v>
      </c>
      <c r="E27" s="400"/>
      <c r="F27" s="400"/>
      <c r="G27" s="400"/>
      <c r="H27" s="376">
        <v>0</v>
      </c>
      <c r="I27" s="400"/>
      <c r="J27" s="400"/>
      <c r="K27" s="400"/>
      <c r="L27" s="376">
        <v>400000</v>
      </c>
      <c r="M27" s="400"/>
      <c r="N27" s="400"/>
      <c r="O27" s="400"/>
      <c r="P27" s="400"/>
      <c r="Q27" s="400"/>
      <c r="R27" s="400"/>
      <c r="S27" s="400"/>
      <c r="T27" s="376"/>
      <c r="U27" s="400"/>
      <c r="V27" s="400"/>
      <c r="W27" s="400"/>
      <c r="X27" s="400"/>
      <c r="Y27" s="400"/>
      <c r="Z27" s="400"/>
      <c r="AA27" s="400"/>
    </row>
    <row r="28" spans="1:27">
      <c r="A28" s="372">
        <v>3.6</v>
      </c>
      <c r="B28" s="392" t="s">
        <v>447</v>
      </c>
      <c r="C28" s="376">
        <v>0</v>
      </c>
      <c r="D28" s="376">
        <v>0</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46022</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1679972985.4001288</v>
      </c>
      <c r="D8" s="372">
        <v>1528706221.4981222</v>
      </c>
      <c r="E8" s="372">
        <v>34434274.182800017</v>
      </c>
      <c r="F8" s="372">
        <v>0</v>
      </c>
      <c r="G8" s="372">
        <v>0</v>
      </c>
      <c r="H8" s="372">
        <v>74950875.190600067</v>
      </c>
      <c r="I8" s="372">
        <v>5255272.4716000007</v>
      </c>
      <c r="J8" s="372">
        <v>9214260.3115000017</v>
      </c>
      <c r="K8" s="372">
        <v>0</v>
      </c>
      <c r="L8" s="372">
        <v>76315888.711400107</v>
      </c>
      <c r="M8" s="372">
        <v>3505504.4042999991</v>
      </c>
      <c r="N8" s="372">
        <v>3758541.6412999993</v>
      </c>
      <c r="O8" s="372">
        <v>10992743.977399994</v>
      </c>
      <c r="P8" s="372">
        <v>20944570.399700001</v>
      </c>
      <c r="Q8" s="372">
        <v>10838285.379699998</v>
      </c>
      <c r="R8" s="372">
        <v>4793164.1394000007</v>
      </c>
      <c r="S8" s="372">
        <v>0</v>
      </c>
      <c r="T8" s="415"/>
      <c r="U8" s="372"/>
      <c r="V8" s="372"/>
      <c r="W8" s="372"/>
      <c r="X8" s="372"/>
      <c r="Y8" s="372"/>
      <c r="Z8" s="372"/>
      <c r="AA8" s="414"/>
    </row>
    <row r="9" spans="1:27">
      <c r="A9" s="428">
        <v>1.1000000000000001</v>
      </c>
      <c r="B9" s="434" t="s">
        <v>451</v>
      </c>
      <c r="C9" s="435">
        <v>1586954180.5239182</v>
      </c>
      <c r="D9" s="372">
        <v>1440912132.414315</v>
      </c>
      <c r="E9" s="372">
        <v>1440912132.414315</v>
      </c>
      <c r="F9" s="372">
        <v>0</v>
      </c>
      <c r="G9" s="372">
        <v>0</v>
      </c>
      <c r="H9" s="372">
        <v>73658018.953600034</v>
      </c>
      <c r="I9" s="372">
        <v>65025383.622100025</v>
      </c>
      <c r="J9" s="372">
        <v>8632635.3315000013</v>
      </c>
      <c r="K9" s="372">
        <v>0</v>
      </c>
      <c r="L9" s="372">
        <v>72384029.156000093</v>
      </c>
      <c r="M9" s="372">
        <v>23967587.264700007</v>
      </c>
      <c r="N9" s="372">
        <v>3619264.0612999997</v>
      </c>
      <c r="O9" s="372">
        <v>9991055.6911999919</v>
      </c>
      <c r="P9" s="372">
        <v>19261659.549699988</v>
      </c>
      <c r="Q9" s="372">
        <v>10766418.209699998</v>
      </c>
      <c r="R9" s="372">
        <v>4778044.3794000009</v>
      </c>
      <c r="S9" s="372">
        <v>0</v>
      </c>
      <c r="T9" s="415"/>
      <c r="U9" s="372"/>
      <c r="V9" s="372"/>
      <c r="W9" s="372"/>
      <c r="X9" s="372"/>
      <c r="Y9" s="372"/>
      <c r="Z9" s="372"/>
      <c r="AA9" s="414"/>
    </row>
    <row r="10" spans="1:27">
      <c r="A10" s="432" t="s">
        <v>14</v>
      </c>
      <c r="B10" s="433" t="s">
        <v>452</v>
      </c>
      <c r="C10" s="435">
        <v>1428426414.147115</v>
      </c>
      <c r="D10" s="372">
        <v>1299081384.5204086</v>
      </c>
      <c r="E10" s="372">
        <v>1299081384.5204086</v>
      </c>
      <c r="F10" s="372">
        <v>0</v>
      </c>
      <c r="G10" s="372">
        <v>0</v>
      </c>
      <c r="H10" s="372">
        <v>70014436.839800015</v>
      </c>
      <c r="I10" s="372">
        <v>62233481.928300001</v>
      </c>
      <c r="J10" s="372">
        <v>7780954.9115000023</v>
      </c>
      <c r="K10" s="372">
        <v>0</v>
      </c>
      <c r="L10" s="372">
        <v>59330592.786899984</v>
      </c>
      <c r="M10" s="372">
        <v>21797320.018100008</v>
      </c>
      <c r="N10" s="372">
        <v>3368142.0153000001</v>
      </c>
      <c r="O10" s="372">
        <v>9049972.6611999981</v>
      </c>
      <c r="P10" s="372">
        <v>14576357.329299999</v>
      </c>
      <c r="Q10" s="372">
        <v>6155049.185899999</v>
      </c>
      <c r="R10" s="372">
        <v>4383751.5771000003</v>
      </c>
      <c r="S10" s="372">
        <v>0</v>
      </c>
      <c r="T10" s="415"/>
      <c r="U10" s="372"/>
      <c r="V10" s="372"/>
      <c r="W10" s="372"/>
      <c r="X10" s="372"/>
      <c r="Y10" s="372"/>
      <c r="Z10" s="372"/>
      <c r="AA10" s="414"/>
    </row>
    <row r="11" spans="1:27">
      <c r="A11" s="430" t="s">
        <v>453</v>
      </c>
      <c r="B11" s="431" t="s">
        <v>454</v>
      </c>
      <c r="C11" s="435">
        <v>816167794.23429799</v>
      </c>
      <c r="D11" s="372">
        <v>745522445.95389903</v>
      </c>
      <c r="E11" s="372">
        <v>745522445.95389903</v>
      </c>
      <c r="F11" s="372">
        <v>0</v>
      </c>
      <c r="G11" s="372">
        <v>0</v>
      </c>
      <c r="H11" s="372">
        <v>31664610.396599997</v>
      </c>
      <c r="I11" s="372">
        <v>28683116.874799997</v>
      </c>
      <c r="J11" s="372">
        <v>2981493.5218000002</v>
      </c>
      <c r="K11" s="372">
        <v>0</v>
      </c>
      <c r="L11" s="372">
        <v>38980737.883800007</v>
      </c>
      <c r="M11" s="372">
        <v>17614075.744600009</v>
      </c>
      <c r="N11" s="372">
        <v>2212923.5573999998</v>
      </c>
      <c r="O11" s="372">
        <v>5779074.1643999992</v>
      </c>
      <c r="P11" s="372">
        <v>0</v>
      </c>
      <c r="Q11" s="372">
        <v>0</v>
      </c>
      <c r="R11" s="372">
        <v>0</v>
      </c>
      <c r="S11" s="372">
        <v>0</v>
      </c>
      <c r="T11" s="415"/>
      <c r="U11" s="372"/>
      <c r="V11" s="372"/>
      <c r="W11" s="372"/>
      <c r="X11" s="372"/>
      <c r="Y11" s="372"/>
      <c r="Z11" s="372"/>
      <c r="AA11" s="414"/>
    </row>
    <row r="12" spans="1:27">
      <c r="A12" s="430" t="s">
        <v>455</v>
      </c>
      <c r="B12" s="431" t="s">
        <v>456</v>
      </c>
      <c r="C12" s="435">
        <v>225415279.32099992</v>
      </c>
      <c r="D12" s="372">
        <v>213137800.80359989</v>
      </c>
      <c r="E12" s="372">
        <v>213137800.80359989</v>
      </c>
      <c r="F12" s="372">
        <v>0</v>
      </c>
      <c r="G12" s="372">
        <v>0</v>
      </c>
      <c r="H12" s="372">
        <v>7196050.5675999997</v>
      </c>
      <c r="I12" s="372">
        <v>5494095.2443999993</v>
      </c>
      <c r="J12" s="372">
        <v>1701955.3232</v>
      </c>
      <c r="K12" s="372">
        <v>0</v>
      </c>
      <c r="L12" s="372">
        <v>5081427.9497999996</v>
      </c>
      <c r="M12" s="372">
        <v>1234697.7965000002</v>
      </c>
      <c r="N12" s="372">
        <v>619992.11789999995</v>
      </c>
      <c r="O12" s="372">
        <v>256631.84450000001</v>
      </c>
      <c r="P12" s="372">
        <v>0</v>
      </c>
      <c r="Q12" s="372">
        <v>0</v>
      </c>
      <c r="R12" s="372">
        <v>0</v>
      </c>
      <c r="S12" s="372">
        <v>0</v>
      </c>
      <c r="T12" s="415"/>
      <c r="U12" s="372"/>
      <c r="V12" s="372"/>
      <c r="W12" s="372"/>
      <c r="X12" s="372"/>
      <c r="Y12" s="372"/>
      <c r="Z12" s="372"/>
      <c r="AA12" s="414"/>
    </row>
    <row r="13" spans="1:27">
      <c r="A13" s="430" t="s">
        <v>457</v>
      </c>
      <c r="B13" s="431" t="s">
        <v>458</v>
      </c>
      <c r="C13" s="435">
        <v>160291680.7112</v>
      </c>
      <c r="D13" s="372">
        <v>136786936.26280007</v>
      </c>
      <c r="E13" s="372">
        <v>136786936.26280007</v>
      </c>
      <c r="F13" s="372">
        <v>0</v>
      </c>
      <c r="G13" s="372">
        <v>0</v>
      </c>
      <c r="H13" s="372">
        <v>19041683.911499999</v>
      </c>
      <c r="I13" s="372">
        <v>17018473.681499999</v>
      </c>
      <c r="J13" s="372">
        <v>2023210.23</v>
      </c>
      <c r="K13" s="372">
        <v>0</v>
      </c>
      <c r="L13" s="372">
        <v>4463060.5369000006</v>
      </c>
      <c r="M13" s="372">
        <v>807040.32</v>
      </c>
      <c r="N13" s="372">
        <v>211522.09</v>
      </c>
      <c r="O13" s="372">
        <v>293366.15999999997</v>
      </c>
      <c r="P13" s="372">
        <v>0</v>
      </c>
      <c r="Q13" s="372">
        <v>0</v>
      </c>
      <c r="R13" s="372">
        <v>0</v>
      </c>
      <c r="S13" s="372">
        <v>0</v>
      </c>
      <c r="T13" s="415"/>
      <c r="U13" s="372"/>
      <c r="V13" s="372"/>
      <c r="W13" s="372"/>
      <c r="X13" s="372"/>
      <c r="Y13" s="372"/>
      <c r="Z13" s="372"/>
      <c r="AA13" s="414"/>
    </row>
    <row r="14" spans="1:27">
      <c r="A14" s="430" t="s">
        <v>459</v>
      </c>
      <c r="B14" s="431" t="s">
        <v>460</v>
      </c>
      <c r="C14" s="435">
        <v>226551659.88060015</v>
      </c>
      <c r="D14" s="372">
        <v>203634201.50010011</v>
      </c>
      <c r="E14" s="372">
        <v>203634201.50010011</v>
      </c>
      <c r="F14" s="372">
        <v>0</v>
      </c>
      <c r="G14" s="372">
        <v>0</v>
      </c>
      <c r="H14" s="372">
        <v>12112091.964099998</v>
      </c>
      <c r="I14" s="372">
        <v>11037796.127599999</v>
      </c>
      <c r="J14" s="372">
        <v>1074295.8365</v>
      </c>
      <c r="K14" s="372">
        <v>0</v>
      </c>
      <c r="L14" s="372">
        <v>10805366.416399999</v>
      </c>
      <c r="M14" s="372">
        <v>2141506.1570000001</v>
      </c>
      <c r="N14" s="372">
        <v>323704.25</v>
      </c>
      <c r="O14" s="372">
        <v>2720900.4923</v>
      </c>
      <c r="P14" s="372">
        <v>2316801.4427999998</v>
      </c>
      <c r="Q14" s="372">
        <v>2500953.1195000005</v>
      </c>
      <c r="R14" s="372">
        <v>801500.95479999995</v>
      </c>
      <c r="S14" s="372">
        <v>0</v>
      </c>
      <c r="T14" s="415"/>
      <c r="U14" s="372"/>
      <c r="V14" s="372"/>
      <c r="W14" s="372"/>
      <c r="X14" s="372"/>
      <c r="Y14" s="372"/>
      <c r="Z14" s="372"/>
      <c r="AA14" s="414"/>
    </row>
    <row r="15" spans="1:27">
      <c r="A15" s="429">
        <v>1.2</v>
      </c>
      <c r="B15" s="427" t="s">
        <v>654</v>
      </c>
      <c r="C15" s="435">
        <v>30789549.215699948</v>
      </c>
      <c r="D15" s="372">
        <v>6874993.6584000019</v>
      </c>
      <c r="E15" s="372">
        <v>6870226.7098000012</v>
      </c>
      <c r="F15" s="372">
        <v>0</v>
      </c>
      <c r="G15" s="372">
        <v>0</v>
      </c>
      <c r="H15" s="372">
        <v>4293070.2731999997</v>
      </c>
      <c r="I15" s="372">
        <v>3254226.1099000019</v>
      </c>
      <c r="J15" s="372">
        <v>1038844.1633000001</v>
      </c>
      <c r="K15" s="372">
        <v>0</v>
      </c>
      <c r="L15" s="372">
        <v>19621485.284100007</v>
      </c>
      <c r="M15" s="372">
        <v>4902062.9635000024</v>
      </c>
      <c r="N15" s="372">
        <v>1209980.4938999992</v>
      </c>
      <c r="O15" s="372">
        <v>1779445.9641999996</v>
      </c>
      <c r="P15" s="372">
        <v>4842335.2138999999</v>
      </c>
      <c r="Q15" s="372">
        <v>4964744.747899998</v>
      </c>
      <c r="R15" s="372">
        <v>1922915.9007000008</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1559283227.4600139</v>
      </c>
      <c r="D17" s="372">
        <v>1417239440.5500107</v>
      </c>
      <c r="E17" s="372">
        <v>1416185193.6700106</v>
      </c>
      <c r="F17" s="372">
        <v>0</v>
      </c>
      <c r="G17" s="372">
        <v>0</v>
      </c>
      <c r="H17" s="372">
        <v>72289615.600000009</v>
      </c>
      <c r="I17" s="372">
        <v>64088523.540000007</v>
      </c>
      <c r="J17" s="372">
        <v>8201092.0600000024</v>
      </c>
      <c r="K17" s="372">
        <v>0</v>
      </c>
      <c r="L17" s="372">
        <v>69754171.310000077</v>
      </c>
      <c r="M17" s="372">
        <v>23755702.310000006</v>
      </c>
      <c r="N17" s="372">
        <v>3579728.6899999995</v>
      </c>
      <c r="O17" s="372">
        <v>9651158.0699999984</v>
      </c>
      <c r="P17" s="372">
        <v>18526342.999999985</v>
      </c>
      <c r="Q17" s="372">
        <v>9603119.0399999972</v>
      </c>
      <c r="R17" s="372">
        <v>4638120.2</v>
      </c>
      <c r="S17" s="372">
        <v>0</v>
      </c>
      <c r="T17" s="415"/>
      <c r="U17" s="372"/>
      <c r="V17" s="372"/>
      <c r="W17" s="372"/>
      <c r="X17" s="372"/>
      <c r="Y17" s="372"/>
      <c r="Z17" s="372"/>
      <c r="AA17" s="414"/>
    </row>
    <row r="18" spans="1:27">
      <c r="A18" s="418" t="s">
        <v>463</v>
      </c>
      <c r="B18" s="419" t="s">
        <v>464</v>
      </c>
      <c r="C18" s="435">
        <v>1300517959.3800046</v>
      </c>
      <c r="D18" s="372">
        <v>1184889767.0400028</v>
      </c>
      <c r="E18" s="372">
        <v>1184685366.3900027</v>
      </c>
      <c r="F18" s="372">
        <v>0</v>
      </c>
      <c r="G18" s="372">
        <v>0</v>
      </c>
      <c r="H18" s="372">
        <v>62949834.859999947</v>
      </c>
      <c r="I18" s="372">
        <v>56362259.529999971</v>
      </c>
      <c r="J18" s="372">
        <v>6587575.330000001</v>
      </c>
      <c r="K18" s="372">
        <v>0</v>
      </c>
      <c r="L18" s="372">
        <v>52678357.480000027</v>
      </c>
      <c r="M18" s="372">
        <v>20640007.530000005</v>
      </c>
      <c r="N18" s="372">
        <v>3233448.2199999997</v>
      </c>
      <c r="O18" s="372">
        <v>7279381.2200000016</v>
      </c>
      <c r="P18" s="372">
        <v>12857324.99</v>
      </c>
      <c r="Q18" s="372">
        <v>4444923.0499999989</v>
      </c>
      <c r="R18" s="372">
        <v>4223272.47</v>
      </c>
      <c r="S18" s="372">
        <v>0</v>
      </c>
      <c r="T18" s="415"/>
      <c r="U18" s="372"/>
      <c r="V18" s="372"/>
      <c r="W18" s="372"/>
      <c r="X18" s="372"/>
      <c r="Y18" s="372"/>
      <c r="Z18" s="372"/>
      <c r="AA18" s="414"/>
    </row>
    <row r="19" spans="1:27">
      <c r="A19" s="420" t="s">
        <v>465</v>
      </c>
      <c r="B19" s="421" t="s">
        <v>466</v>
      </c>
      <c r="C19" s="435">
        <v>1838661231.6362045</v>
      </c>
      <c r="D19" s="372">
        <v>1657113114.7089059</v>
      </c>
      <c r="E19" s="372">
        <v>1656635678.6983058</v>
      </c>
      <c r="F19" s="372">
        <v>0</v>
      </c>
      <c r="G19" s="372">
        <v>0</v>
      </c>
      <c r="H19" s="372">
        <v>91280897.259400129</v>
      </c>
      <c r="I19" s="372">
        <v>85520719.747900084</v>
      </c>
      <c r="J19" s="372">
        <v>5760177.5114999991</v>
      </c>
      <c r="K19" s="372">
        <v>0</v>
      </c>
      <c r="L19" s="372">
        <v>90267219.667899892</v>
      </c>
      <c r="M19" s="372">
        <v>43235746.046299979</v>
      </c>
      <c r="N19" s="372">
        <v>2862272.6925999983</v>
      </c>
      <c r="O19" s="372">
        <v>22373268.689999998</v>
      </c>
      <c r="P19" s="372">
        <v>14104734.028900003</v>
      </c>
      <c r="Q19" s="372">
        <v>2685120.3583000014</v>
      </c>
      <c r="R19" s="372">
        <v>5006077.8517999994</v>
      </c>
      <c r="S19" s="372">
        <v>0</v>
      </c>
      <c r="T19" s="415"/>
      <c r="U19" s="372"/>
      <c r="V19" s="372"/>
      <c r="W19" s="372"/>
      <c r="X19" s="372"/>
      <c r="Y19" s="372"/>
      <c r="Z19" s="372"/>
      <c r="AA19" s="414"/>
    </row>
    <row r="20" spans="1:27">
      <c r="A20" s="418" t="s">
        <v>467</v>
      </c>
      <c r="B20" s="419" t="s">
        <v>464</v>
      </c>
      <c r="C20" s="435">
        <v>1571766104.9697044</v>
      </c>
      <c r="D20" s="372">
        <v>1407182023.9496012</v>
      </c>
      <c r="E20" s="372">
        <v>1406823367.474401</v>
      </c>
      <c r="F20" s="372">
        <v>0</v>
      </c>
      <c r="G20" s="372">
        <v>0</v>
      </c>
      <c r="H20" s="372">
        <v>82552903.188700035</v>
      </c>
      <c r="I20" s="372">
        <v>78170615.328100041</v>
      </c>
      <c r="J20" s="372">
        <v>4382287.8605999993</v>
      </c>
      <c r="K20" s="372">
        <v>0</v>
      </c>
      <c r="L20" s="372">
        <v>82031177.831399947</v>
      </c>
      <c r="M20" s="372">
        <v>39882866.952100001</v>
      </c>
      <c r="N20" s="372">
        <v>2409018.4510999997</v>
      </c>
      <c r="O20" s="372">
        <v>21273216.860699996</v>
      </c>
      <c r="P20" s="372">
        <v>11766033.347500004</v>
      </c>
      <c r="Q20" s="372">
        <v>1821726.1695000003</v>
      </c>
      <c r="R20" s="372">
        <v>4878316.0504999999</v>
      </c>
      <c r="S20" s="372">
        <v>0</v>
      </c>
      <c r="T20" s="415"/>
      <c r="U20" s="372"/>
      <c r="V20" s="372"/>
      <c r="W20" s="372"/>
      <c r="X20" s="372"/>
      <c r="Y20" s="372"/>
      <c r="Z20" s="372"/>
      <c r="AA20" s="414"/>
    </row>
    <row r="21" spans="1:27">
      <c r="A21" s="417">
        <v>1.4</v>
      </c>
      <c r="B21" s="416" t="s">
        <v>468</v>
      </c>
      <c r="C21" s="435">
        <v>98239032.27000007</v>
      </c>
      <c r="D21" s="372">
        <v>85026196.260000095</v>
      </c>
      <c r="E21" s="372">
        <v>84281165.440000087</v>
      </c>
      <c r="F21" s="372">
        <v>0</v>
      </c>
      <c r="G21" s="372">
        <v>0</v>
      </c>
      <c r="H21" s="372">
        <v>5410265.7400000002</v>
      </c>
      <c r="I21" s="372">
        <v>4578764.57</v>
      </c>
      <c r="J21" s="372">
        <v>831501.16999999993</v>
      </c>
      <c r="K21" s="372">
        <v>0</v>
      </c>
      <c r="L21" s="372">
        <v>7802570.2699999996</v>
      </c>
      <c r="M21" s="372">
        <v>1019835.0000000001</v>
      </c>
      <c r="N21" s="372">
        <v>86905.26</v>
      </c>
      <c r="O21" s="372">
        <v>1277386.03</v>
      </c>
      <c r="P21" s="372">
        <v>2588731.4500000002</v>
      </c>
      <c r="Q21" s="372">
        <v>2604019.9800000004</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46022</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76408041.499999985</v>
      </c>
      <c r="D7" s="290">
        <v>172166548.81999999</v>
      </c>
      <c r="E7" s="290">
        <v>248574590.31999999</v>
      </c>
      <c r="F7" s="290">
        <v>56449562.329999998</v>
      </c>
      <c r="G7" s="290">
        <v>209114844.43000001</v>
      </c>
      <c r="H7" s="290">
        <v>265564406.75999999</v>
      </c>
    </row>
    <row r="8" spans="1:8">
      <c r="A8" s="293">
        <v>1.1000000000000001</v>
      </c>
      <c r="B8" s="295" t="s">
        <v>530</v>
      </c>
      <c r="C8" s="290">
        <v>19375314.299999997</v>
      </c>
      <c r="D8" s="290">
        <v>30064738.949999999</v>
      </c>
      <c r="E8" s="290">
        <v>49440053.25</v>
      </c>
      <c r="F8" s="290">
        <v>18516944.199999999</v>
      </c>
      <c r="G8" s="290">
        <v>37376606.559999995</v>
      </c>
      <c r="H8" s="290">
        <v>55893550.75999999</v>
      </c>
    </row>
    <row r="9" spans="1:8">
      <c r="A9" s="293">
        <v>1.2</v>
      </c>
      <c r="B9" s="295" t="s">
        <v>531</v>
      </c>
      <c r="C9" s="290">
        <v>55925302.710000001</v>
      </c>
      <c r="D9" s="290">
        <v>104212155.00999999</v>
      </c>
      <c r="E9" s="290">
        <v>160137457.72</v>
      </c>
      <c r="F9" s="290">
        <v>21807740.079999998</v>
      </c>
      <c r="G9" s="290">
        <v>143289087.00999999</v>
      </c>
      <c r="H9" s="290">
        <v>165096827.08999997</v>
      </c>
    </row>
    <row r="10" spans="1:8">
      <c r="A10" s="293">
        <v>1.3</v>
      </c>
      <c r="B10" s="295" t="s">
        <v>532</v>
      </c>
      <c r="C10" s="290">
        <v>1107424.49</v>
      </c>
      <c r="D10" s="290">
        <v>37889654.860000007</v>
      </c>
      <c r="E10" s="290">
        <v>38997079.350000009</v>
      </c>
      <c r="F10" s="290">
        <v>16124878.050000001</v>
      </c>
      <c r="G10" s="290">
        <v>28449150.859999999</v>
      </c>
      <c r="H10" s="290">
        <v>44574028.909999996</v>
      </c>
    </row>
    <row r="11" spans="1:8">
      <c r="A11" s="293">
        <v>2</v>
      </c>
      <c r="B11" s="296" t="s">
        <v>533</v>
      </c>
      <c r="C11" s="290">
        <v>0</v>
      </c>
      <c r="D11" s="290">
        <v>0</v>
      </c>
      <c r="E11" s="290">
        <v>0</v>
      </c>
      <c r="F11" s="290">
        <v>159257.82999999996</v>
      </c>
      <c r="G11" s="290">
        <v>0</v>
      </c>
      <c r="H11" s="290">
        <v>159257.82999999996</v>
      </c>
    </row>
    <row r="12" spans="1:8">
      <c r="A12" s="293">
        <v>2.1</v>
      </c>
      <c r="B12" s="297" t="s">
        <v>534</v>
      </c>
      <c r="C12" s="290">
        <v>0</v>
      </c>
      <c r="D12" s="290">
        <v>0</v>
      </c>
      <c r="E12" s="290">
        <v>0</v>
      </c>
      <c r="F12" s="290">
        <v>159257.82999999996</v>
      </c>
      <c r="G12" s="290">
        <v>0</v>
      </c>
      <c r="H12" s="290">
        <v>159257.82999999996</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1094102027.4997313</v>
      </c>
      <c r="D19" s="290">
        <v>737306120.34350765</v>
      </c>
      <c r="E19" s="290">
        <v>1831408147.8432388</v>
      </c>
      <c r="F19" s="290">
        <v>933544954.29969645</v>
      </c>
      <c r="G19" s="290">
        <v>654852748.39063787</v>
      </c>
      <c r="H19" s="290">
        <v>1588397702.6903343</v>
      </c>
    </row>
    <row r="20" spans="1:8">
      <c r="A20" s="293">
        <v>6.1</v>
      </c>
      <c r="B20" s="301" t="s">
        <v>539</v>
      </c>
      <c r="C20" s="290">
        <v>186460576.95780045</v>
      </c>
      <c r="D20" s="290">
        <v>0</v>
      </c>
      <c r="E20" s="290">
        <v>186460576.95780045</v>
      </c>
      <c r="F20" s="290">
        <v>181935673.17498857</v>
      </c>
      <c r="G20" s="290">
        <v>0</v>
      </c>
      <c r="H20" s="290">
        <v>181935673.17498857</v>
      </c>
    </row>
    <row r="21" spans="1:8">
      <c r="A21" s="293">
        <v>6.2</v>
      </c>
      <c r="B21" s="302" t="s">
        <v>540</v>
      </c>
      <c r="C21" s="290">
        <v>907641450.54193079</v>
      </c>
      <c r="D21" s="290">
        <v>737306120.34350765</v>
      </c>
      <c r="E21" s="290">
        <v>1644947570.8854384</v>
      </c>
      <c r="F21" s="290">
        <v>751609281.12470782</v>
      </c>
      <c r="G21" s="290">
        <v>654852748.39063787</v>
      </c>
      <c r="H21" s="290">
        <v>1406462029.5153456</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66499542</v>
      </c>
      <c r="D24" s="290">
        <v>0</v>
      </c>
      <c r="E24" s="290">
        <v>66499542</v>
      </c>
      <c r="F24" s="290">
        <v>29863674</v>
      </c>
      <c r="G24" s="290">
        <v>0</v>
      </c>
      <c r="H24" s="290">
        <v>29863674</v>
      </c>
    </row>
    <row r="25" spans="1:8">
      <c r="A25" s="293">
        <v>9.1</v>
      </c>
      <c r="B25" s="301" t="s">
        <v>545</v>
      </c>
      <c r="C25" s="290">
        <v>66499542</v>
      </c>
      <c r="D25" s="290">
        <v>0</v>
      </c>
      <c r="E25" s="290">
        <v>66499542</v>
      </c>
      <c r="F25" s="290">
        <v>29863674</v>
      </c>
      <c r="G25" s="290">
        <v>0</v>
      </c>
      <c r="H25" s="290">
        <v>29863674</v>
      </c>
    </row>
    <row r="26" spans="1:8">
      <c r="A26" s="293">
        <v>9.1999999999999993</v>
      </c>
      <c r="B26" s="301" t="s">
        <v>546</v>
      </c>
      <c r="C26" s="290">
        <v>0</v>
      </c>
      <c r="D26" s="290">
        <v>0</v>
      </c>
      <c r="E26" s="290">
        <v>0</v>
      </c>
      <c r="F26" s="290">
        <v>0</v>
      </c>
      <c r="G26" s="290">
        <v>0</v>
      </c>
      <c r="H26" s="290">
        <v>0</v>
      </c>
    </row>
    <row r="27" spans="1:8">
      <c r="A27" s="293">
        <v>10</v>
      </c>
      <c r="B27" s="299" t="s">
        <v>547</v>
      </c>
      <c r="C27" s="290">
        <v>37061004</v>
      </c>
      <c r="D27" s="290">
        <v>0</v>
      </c>
      <c r="E27" s="290">
        <v>37061004</v>
      </c>
      <c r="F27" s="290">
        <v>31601928</v>
      </c>
      <c r="G27" s="290">
        <v>0</v>
      </c>
      <c r="H27" s="290">
        <v>31601928</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16687004</v>
      </c>
      <c r="D29" s="290">
        <v>0</v>
      </c>
      <c r="E29" s="290">
        <v>16687004</v>
      </c>
      <c r="F29" s="290">
        <v>11227928</v>
      </c>
      <c r="G29" s="290">
        <v>0</v>
      </c>
      <c r="H29" s="290">
        <v>11227928</v>
      </c>
    </row>
    <row r="30" spans="1:8">
      <c r="A30" s="293">
        <v>11</v>
      </c>
      <c r="B30" s="299" t="s">
        <v>550</v>
      </c>
      <c r="C30" s="290">
        <v>652146.74656331958</v>
      </c>
      <c r="D30" s="290">
        <v>0</v>
      </c>
      <c r="E30" s="290">
        <v>652146.74656331958</v>
      </c>
      <c r="F30" s="290">
        <v>5509117.5215521995</v>
      </c>
      <c r="G30" s="290">
        <v>0</v>
      </c>
      <c r="H30" s="290">
        <v>5509117.5215521995</v>
      </c>
    </row>
    <row r="31" spans="1:8">
      <c r="A31" s="293">
        <v>11.1</v>
      </c>
      <c r="B31" s="301" t="s">
        <v>551</v>
      </c>
      <c r="C31" s="290">
        <v>652146.74656331958</v>
      </c>
      <c r="D31" s="290">
        <v>0</v>
      </c>
      <c r="E31" s="290">
        <v>652146.74656331958</v>
      </c>
      <c r="F31" s="290">
        <v>5509117.5215521995</v>
      </c>
      <c r="G31" s="290">
        <v>0</v>
      </c>
      <c r="H31" s="290">
        <v>5509117.5215521995</v>
      </c>
    </row>
    <row r="32" spans="1:8">
      <c r="A32" s="293">
        <v>11.2</v>
      </c>
      <c r="B32" s="301" t="s">
        <v>552</v>
      </c>
      <c r="C32" s="290">
        <v>0</v>
      </c>
      <c r="D32" s="290">
        <v>0</v>
      </c>
      <c r="E32" s="290">
        <v>0</v>
      </c>
      <c r="F32" s="290">
        <v>0</v>
      </c>
      <c r="G32" s="290">
        <v>0</v>
      </c>
      <c r="H32" s="290">
        <v>0</v>
      </c>
    </row>
    <row r="33" spans="1:8">
      <c r="A33" s="293">
        <v>13</v>
      </c>
      <c r="B33" s="299" t="s">
        <v>553</v>
      </c>
      <c r="C33" s="290">
        <v>48795391.125008076</v>
      </c>
      <c r="D33" s="290">
        <v>2369558.2299999995</v>
      </c>
      <c r="E33" s="290">
        <v>51164949.355008073</v>
      </c>
      <c r="F33" s="290">
        <v>37189528.73844853</v>
      </c>
      <c r="G33" s="290">
        <v>4268576.0799999991</v>
      </c>
      <c r="H33" s="290">
        <v>41458104.818448529</v>
      </c>
    </row>
    <row r="34" spans="1:8">
      <c r="A34" s="293">
        <v>13.1</v>
      </c>
      <c r="B34" s="304" t="s">
        <v>554</v>
      </c>
      <c r="C34" s="290">
        <v>42471367</v>
      </c>
      <c r="D34" s="290">
        <v>0</v>
      </c>
      <c r="E34" s="290">
        <v>42471367</v>
      </c>
      <c r="F34" s="290">
        <v>33947413</v>
      </c>
      <c r="G34" s="290">
        <v>0</v>
      </c>
      <c r="H34" s="290">
        <v>33947413</v>
      </c>
    </row>
    <row r="35" spans="1:8">
      <c r="A35" s="293">
        <v>13.2</v>
      </c>
      <c r="B35" s="304" t="s">
        <v>555</v>
      </c>
      <c r="C35" s="290">
        <v>0</v>
      </c>
      <c r="D35" s="290">
        <v>0</v>
      </c>
      <c r="E35" s="290">
        <v>0</v>
      </c>
      <c r="F35" s="290">
        <v>0</v>
      </c>
      <c r="G35" s="290">
        <v>0</v>
      </c>
      <c r="H35" s="290">
        <v>0</v>
      </c>
    </row>
    <row r="36" spans="1:8">
      <c r="A36" s="293">
        <v>14</v>
      </c>
      <c r="B36" s="305" t="s">
        <v>556</v>
      </c>
      <c r="C36" s="290">
        <v>1329020690.8713028</v>
      </c>
      <c r="D36" s="290">
        <v>911842227.39350772</v>
      </c>
      <c r="E36" s="290">
        <v>2240862918.2648106</v>
      </c>
      <c r="F36" s="290">
        <v>1094320560.7196972</v>
      </c>
      <c r="G36" s="290">
        <v>868236168.90063798</v>
      </c>
      <c r="H36" s="290">
        <v>1962556729.6203351</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246995.94999999995</v>
      </c>
      <c r="D40" s="308">
        <v>0</v>
      </c>
      <c r="E40" s="308">
        <v>246995.94999999995</v>
      </c>
      <c r="F40" s="308">
        <v>0</v>
      </c>
      <c r="G40" s="308">
        <v>0</v>
      </c>
      <c r="H40" s="308">
        <v>0</v>
      </c>
    </row>
    <row r="41" spans="1:8">
      <c r="A41" s="309">
        <v>17</v>
      </c>
      <c r="B41" s="296" t="s">
        <v>560</v>
      </c>
      <c r="C41" s="308">
        <v>1036791203.0800023</v>
      </c>
      <c r="D41" s="308">
        <v>767709964.14000094</v>
      </c>
      <c r="E41" s="308">
        <v>1804501167.2200031</v>
      </c>
      <c r="F41" s="308">
        <v>828985791.69575274</v>
      </c>
      <c r="G41" s="308">
        <v>753501520.046</v>
      </c>
      <c r="H41" s="308">
        <v>1582487311.7417526</v>
      </c>
    </row>
    <row r="42" spans="1:8">
      <c r="A42" s="309">
        <v>17.100000000000001</v>
      </c>
      <c r="B42" s="311" t="s">
        <v>561</v>
      </c>
      <c r="C42" s="308">
        <v>863438161.70000231</v>
      </c>
      <c r="D42" s="308">
        <v>588248928.42000091</v>
      </c>
      <c r="E42" s="308">
        <v>1451687090.1200032</v>
      </c>
      <c r="F42" s="308">
        <v>599900959.8500123</v>
      </c>
      <c r="G42" s="308">
        <v>585094285.76999998</v>
      </c>
      <c r="H42" s="308">
        <v>1184995245.6200123</v>
      </c>
    </row>
    <row r="43" spans="1:8">
      <c r="A43" s="309">
        <v>17.2</v>
      </c>
      <c r="B43" s="312" t="s">
        <v>562</v>
      </c>
      <c r="C43" s="308">
        <v>162707092.38999999</v>
      </c>
      <c r="D43" s="308">
        <v>172809853.85999998</v>
      </c>
      <c r="E43" s="308">
        <v>335516946.25</v>
      </c>
      <c r="F43" s="308">
        <v>213895712.86000001</v>
      </c>
      <c r="G43" s="308">
        <v>161100614.85000002</v>
      </c>
      <c r="H43" s="308">
        <v>374996327.71000004</v>
      </c>
    </row>
    <row r="44" spans="1:8">
      <c r="A44" s="309">
        <v>17.3</v>
      </c>
      <c r="B44" s="311" t="s">
        <v>563</v>
      </c>
      <c r="C44" s="308">
        <v>0</v>
      </c>
      <c r="D44" s="308">
        <v>0</v>
      </c>
      <c r="E44" s="308">
        <v>0</v>
      </c>
      <c r="F44" s="308">
        <v>0</v>
      </c>
      <c r="G44" s="308">
        <v>0</v>
      </c>
      <c r="H44" s="308">
        <v>0</v>
      </c>
    </row>
    <row r="45" spans="1:8">
      <c r="A45" s="309">
        <v>17.399999999999999</v>
      </c>
      <c r="B45" s="311" t="s">
        <v>564</v>
      </c>
      <c r="C45" s="308">
        <v>10645948.989999998</v>
      </c>
      <c r="D45" s="466">
        <v>6651181.8600000003</v>
      </c>
      <c r="E45" s="308">
        <v>17297130.849999998</v>
      </c>
      <c r="F45" s="308">
        <v>15189118.985740464</v>
      </c>
      <c r="G45" s="466">
        <v>7306619.4260000009</v>
      </c>
      <c r="H45" s="308">
        <v>22495738.411740467</v>
      </c>
    </row>
    <row r="46" spans="1:8">
      <c r="A46" s="309">
        <v>18</v>
      </c>
      <c r="B46" s="299" t="s">
        <v>565</v>
      </c>
      <c r="C46" s="308">
        <v>469897.79580188321</v>
      </c>
      <c r="D46" s="308">
        <v>0</v>
      </c>
      <c r="E46" s="308">
        <v>469897.79580188321</v>
      </c>
      <c r="F46" s="308">
        <v>519235.17457714624</v>
      </c>
      <c r="G46" s="308">
        <v>0</v>
      </c>
      <c r="H46" s="308">
        <v>519235.17457714624</v>
      </c>
    </row>
    <row r="47" spans="1:8">
      <c r="A47" s="309">
        <v>19</v>
      </c>
      <c r="B47" s="299" t="s">
        <v>566</v>
      </c>
      <c r="C47" s="308">
        <v>4425892</v>
      </c>
      <c r="D47" s="308">
        <v>0</v>
      </c>
      <c r="E47" s="308">
        <v>4425892</v>
      </c>
      <c r="F47" s="308">
        <v>2817081</v>
      </c>
      <c r="G47" s="308">
        <v>0</v>
      </c>
      <c r="H47" s="308">
        <v>2817081</v>
      </c>
    </row>
    <row r="48" spans="1:8">
      <c r="A48" s="309">
        <v>19.100000000000001</v>
      </c>
      <c r="B48" s="313" t="s">
        <v>567</v>
      </c>
      <c r="C48" s="308">
        <v>0</v>
      </c>
      <c r="D48" s="308">
        <v>0</v>
      </c>
      <c r="E48" s="308">
        <v>0</v>
      </c>
      <c r="F48" s="308">
        <v>0</v>
      </c>
      <c r="G48" s="308">
        <v>0</v>
      </c>
      <c r="H48" s="308">
        <v>0</v>
      </c>
    </row>
    <row r="49" spans="1:8">
      <c r="A49" s="309">
        <v>19.2</v>
      </c>
      <c r="B49" s="314" t="s">
        <v>568</v>
      </c>
      <c r="C49" s="308">
        <v>4425892</v>
      </c>
      <c r="D49" s="308">
        <v>0</v>
      </c>
      <c r="E49" s="308">
        <v>4425892</v>
      </c>
      <c r="F49" s="308">
        <v>2817081</v>
      </c>
      <c r="G49" s="308">
        <v>0</v>
      </c>
      <c r="H49" s="308">
        <v>2817081</v>
      </c>
    </row>
    <row r="50" spans="1:8">
      <c r="A50" s="309">
        <v>20</v>
      </c>
      <c r="B50" s="315" t="s">
        <v>569</v>
      </c>
      <c r="C50" s="308">
        <v>0</v>
      </c>
      <c r="D50" s="308">
        <v>120368083.16</v>
      </c>
      <c r="E50" s="308">
        <v>120368083.16</v>
      </c>
      <c r="F50" s="308">
        <v>0</v>
      </c>
      <c r="G50" s="308">
        <v>93303662.939999998</v>
      </c>
      <c r="H50" s="308">
        <v>93303662.939999998</v>
      </c>
    </row>
    <row r="51" spans="1:8">
      <c r="A51" s="309">
        <v>21</v>
      </c>
      <c r="B51" s="303" t="s">
        <v>570</v>
      </c>
      <c r="C51" s="308">
        <v>732899.78000000014</v>
      </c>
      <c r="D51" s="308">
        <v>2140.4000000000092</v>
      </c>
      <c r="E51" s="308">
        <v>735040.18000000017</v>
      </c>
      <c r="F51" s="308">
        <v>575157.11999999965</v>
      </c>
      <c r="G51" s="308">
        <v>293210.06000000041</v>
      </c>
      <c r="H51" s="308">
        <v>868367.18</v>
      </c>
    </row>
    <row r="52" spans="1:8">
      <c r="A52" s="309">
        <v>21.1</v>
      </c>
      <c r="B52" s="312" t="s">
        <v>571</v>
      </c>
      <c r="C52" s="308">
        <v>0</v>
      </c>
      <c r="D52" s="308">
        <v>0</v>
      </c>
      <c r="E52" s="308">
        <v>0</v>
      </c>
      <c r="F52" s="308">
        <v>0</v>
      </c>
      <c r="G52" s="308">
        <v>0</v>
      </c>
      <c r="H52" s="308">
        <v>0</v>
      </c>
    </row>
    <row r="53" spans="1:8">
      <c r="A53" s="309">
        <v>22</v>
      </c>
      <c r="B53" s="316" t="s">
        <v>572</v>
      </c>
      <c r="C53" s="308">
        <v>1042666888.6058042</v>
      </c>
      <c r="D53" s="308">
        <v>888080187.70000088</v>
      </c>
      <c r="E53" s="308">
        <v>1930747076.3058052</v>
      </c>
      <c r="F53" s="308">
        <v>832897264.99032986</v>
      </c>
      <c r="G53" s="308">
        <v>847098393.046</v>
      </c>
      <c r="H53" s="308">
        <v>1679995658.0363297</v>
      </c>
    </row>
    <row r="54" spans="1:8" ht="24" customHeight="1">
      <c r="A54" s="309"/>
      <c r="B54" s="317" t="s">
        <v>573</v>
      </c>
      <c r="C54" s="569"/>
      <c r="D54" s="570"/>
      <c r="E54" s="570"/>
      <c r="F54" s="570"/>
      <c r="G54" s="570"/>
      <c r="H54" s="571"/>
    </row>
    <row r="55" spans="1:8">
      <c r="A55" s="309">
        <v>23</v>
      </c>
      <c r="B55" s="315" t="s">
        <v>724</v>
      </c>
      <c r="C55" s="308">
        <v>128022000</v>
      </c>
      <c r="D55" s="308">
        <v>0</v>
      </c>
      <c r="E55" s="308">
        <v>128022000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182093845</v>
      </c>
      <c r="D67" s="308">
        <v>0</v>
      </c>
      <c r="E67" s="308">
        <v>182093845</v>
      </c>
      <c r="F67" s="308">
        <v>161189073</v>
      </c>
      <c r="G67" s="308">
        <v>0</v>
      </c>
      <c r="H67" s="308">
        <v>161189073</v>
      </c>
    </row>
    <row r="68" spans="1:8">
      <c r="A68" s="309">
        <v>31</v>
      </c>
      <c r="B68" s="319" t="s">
        <v>587</v>
      </c>
      <c r="C68" s="308">
        <v>310115845</v>
      </c>
      <c r="D68" s="308">
        <v>0</v>
      </c>
      <c r="E68" s="308">
        <v>310115845</v>
      </c>
      <c r="F68" s="308">
        <v>282561073</v>
      </c>
      <c r="G68" s="308">
        <v>0</v>
      </c>
      <c r="H68" s="308">
        <v>282561073</v>
      </c>
    </row>
    <row r="69" spans="1:8">
      <c r="A69" s="309">
        <v>32</v>
      </c>
      <c r="B69" s="320" t="s">
        <v>588</v>
      </c>
      <c r="C69" s="308">
        <v>1352782733.6058042</v>
      </c>
      <c r="D69" s="308">
        <v>888080187.70000088</v>
      </c>
      <c r="E69" s="308">
        <v>2240862921.3058052</v>
      </c>
      <c r="F69" s="308">
        <v>1115458337.9903297</v>
      </c>
      <c r="G69" s="308">
        <v>847098393.046</v>
      </c>
      <c r="H69" s="308">
        <v>1962556731.0363297</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46022</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74977639.803499773</v>
      </c>
      <c r="D7" s="387">
        <v>73253739.464299768</v>
      </c>
      <c r="E7" s="387">
        <v>626950.20990000025</v>
      </c>
      <c r="F7" s="387">
        <v>1096950.1293000001</v>
      </c>
      <c r="G7" s="387">
        <v>0</v>
      </c>
      <c r="H7" s="387">
        <v>1287039.9222000004</v>
      </c>
      <c r="I7" s="387">
        <v>397054.40610000043</v>
      </c>
      <c r="J7" s="387">
        <v>55347.416900000011</v>
      </c>
      <c r="K7" s="387">
        <v>834638.09920000006</v>
      </c>
      <c r="L7" s="387">
        <v>0</v>
      </c>
    </row>
    <row r="8" spans="1:12">
      <c r="A8" s="372">
        <v>2</v>
      </c>
      <c r="B8" s="387" t="s">
        <v>403</v>
      </c>
      <c r="C8" s="387">
        <v>49227433.013800025</v>
      </c>
      <c r="D8" s="387">
        <v>47447302.354100019</v>
      </c>
      <c r="E8" s="387">
        <v>810861.45970000001</v>
      </c>
      <c r="F8" s="387">
        <v>969269.20000000007</v>
      </c>
      <c r="G8" s="387">
        <v>0</v>
      </c>
      <c r="H8" s="387">
        <v>621191.67550000001</v>
      </c>
      <c r="I8" s="387">
        <v>184228.64209999997</v>
      </c>
      <c r="J8" s="387">
        <v>86811.6587</v>
      </c>
      <c r="K8" s="387">
        <v>350151.37470000004</v>
      </c>
      <c r="L8" s="387">
        <v>0</v>
      </c>
    </row>
    <row r="9" spans="1:12">
      <c r="A9" s="372">
        <v>3</v>
      </c>
      <c r="B9" s="387" t="s">
        <v>404</v>
      </c>
      <c r="C9" s="387">
        <v>37236809.322400004</v>
      </c>
      <c r="D9" s="387">
        <v>37236809.322400004</v>
      </c>
      <c r="E9" s="387">
        <v>0</v>
      </c>
      <c r="F9" s="387">
        <v>0</v>
      </c>
      <c r="G9" s="387">
        <v>0</v>
      </c>
      <c r="H9" s="387">
        <v>77.974099999999993</v>
      </c>
      <c r="I9" s="387">
        <v>77.974099999999993</v>
      </c>
      <c r="J9" s="387">
        <v>0</v>
      </c>
      <c r="K9" s="387">
        <v>0</v>
      </c>
      <c r="L9" s="387">
        <v>0</v>
      </c>
    </row>
    <row r="10" spans="1:12">
      <c r="A10" s="372">
        <v>4</v>
      </c>
      <c r="B10" s="387" t="s">
        <v>491</v>
      </c>
      <c r="C10" s="387">
        <v>132668760.57240005</v>
      </c>
      <c r="D10" s="387">
        <v>127868107.68410005</v>
      </c>
      <c r="E10" s="387">
        <v>48792.27</v>
      </c>
      <c r="F10" s="387">
        <v>4751860.6182999993</v>
      </c>
      <c r="G10" s="387">
        <v>0</v>
      </c>
      <c r="H10" s="387">
        <v>623781.10119999992</v>
      </c>
      <c r="I10" s="387">
        <v>483932.64969999989</v>
      </c>
      <c r="J10" s="387">
        <v>17523.4627</v>
      </c>
      <c r="K10" s="387">
        <v>122324.98880000001</v>
      </c>
      <c r="L10" s="387">
        <v>0</v>
      </c>
    </row>
    <row r="11" spans="1:12">
      <c r="A11" s="372">
        <v>5</v>
      </c>
      <c r="B11" s="387" t="s">
        <v>405</v>
      </c>
      <c r="C11" s="387">
        <v>128014428.69519994</v>
      </c>
      <c r="D11" s="387">
        <v>118278122.43269995</v>
      </c>
      <c r="E11" s="387">
        <v>2613511.5534000001</v>
      </c>
      <c r="F11" s="387">
        <v>7122794.7090999987</v>
      </c>
      <c r="G11" s="387">
        <v>0</v>
      </c>
      <c r="H11" s="387">
        <v>2338236.1738999998</v>
      </c>
      <c r="I11" s="387">
        <v>542846.32909999962</v>
      </c>
      <c r="J11" s="387">
        <v>246169.97779999999</v>
      </c>
      <c r="K11" s="387">
        <v>1549219.8670000001</v>
      </c>
      <c r="L11" s="387">
        <v>0</v>
      </c>
    </row>
    <row r="12" spans="1:12">
      <c r="A12" s="372">
        <v>6</v>
      </c>
      <c r="B12" s="387" t="s">
        <v>406</v>
      </c>
      <c r="C12" s="387">
        <v>50289155.766499989</v>
      </c>
      <c r="D12" s="387">
        <v>42865546.644799992</v>
      </c>
      <c r="E12" s="387">
        <v>5071358.8805999998</v>
      </c>
      <c r="F12" s="387">
        <v>2352250.2411000011</v>
      </c>
      <c r="G12" s="387">
        <v>0</v>
      </c>
      <c r="H12" s="387">
        <v>557240.56519999984</v>
      </c>
      <c r="I12" s="387">
        <v>161193.69149999984</v>
      </c>
      <c r="J12" s="387">
        <v>84524.0432</v>
      </c>
      <c r="K12" s="387">
        <v>311522.83049999998</v>
      </c>
      <c r="L12" s="387">
        <v>0</v>
      </c>
    </row>
    <row r="13" spans="1:12">
      <c r="A13" s="372">
        <v>7</v>
      </c>
      <c r="B13" s="387" t="s">
        <v>407</v>
      </c>
      <c r="C13" s="387">
        <v>106434819.58469999</v>
      </c>
      <c r="D13" s="387">
        <v>95991538.41169998</v>
      </c>
      <c r="E13" s="387">
        <v>5944944.0234000012</v>
      </c>
      <c r="F13" s="387">
        <v>4498337.1496000001</v>
      </c>
      <c r="G13" s="387">
        <v>0</v>
      </c>
      <c r="H13" s="387">
        <v>1200313.7651999996</v>
      </c>
      <c r="I13" s="387">
        <v>408452.43689999956</v>
      </c>
      <c r="J13" s="387">
        <v>376412.92819999997</v>
      </c>
      <c r="K13" s="387">
        <v>415448.40009999991</v>
      </c>
      <c r="L13" s="387">
        <v>0</v>
      </c>
    </row>
    <row r="14" spans="1:12">
      <c r="A14" s="372">
        <v>8</v>
      </c>
      <c r="B14" s="387" t="s">
        <v>408</v>
      </c>
      <c r="C14" s="387">
        <v>73367059.15549998</v>
      </c>
      <c r="D14" s="387">
        <v>69721500.391499966</v>
      </c>
      <c r="E14" s="387">
        <v>770073.25480000011</v>
      </c>
      <c r="F14" s="387">
        <v>2875485.5092000007</v>
      </c>
      <c r="G14" s="387">
        <v>0</v>
      </c>
      <c r="H14" s="387">
        <v>1157335.7961999997</v>
      </c>
      <c r="I14" s="387">
        <v>362487.38499999995</v>
      </c>
      <c r="J14" s="387">
        <v>71119.825599999996</v>
      </c>
      <c r="K14" s="387">
        <v>723728.58559999987</v>
      </c>
      <c r="L14" s="387">
        <v>0</v>
      </c>
    </row>
    <row r="15" spans="1:12">
      <c r="A15" s="372">
        <v>9</v>
      </c>
      <c r="B15" s="387" t="s">
        <v>409</v>
      </c>
      <c r="C15" s="387">
        <v>59744669.161500007</v>
      </c>
      <c r="D15" s="387">
        <v>52170472.708500005</v>
      </c>
      <c r="E15" s="387">
        <v>5991451.6830000002</v>
      </c>
      <c r="F15" s="387">
        <v>1582744.7699999998</v>
      </c>
      <c r="G15" s="387">
        <v>0</v>
      </c>
      <c r="H15" s="387">
        <v>675622.39489999996</v>
      </c>
      <c r="I15" s="387">
        <v>229898.17019999996</v>
      </c>
      <c r="J15" s="387">
        <v>164890.1361</v>
      </c>
      <c r="K15" s="387">
        <v>280834.08860000002</v>
      </c>
      <c r="L15" s="387">
        <v>0</v>
      </c>
    </row>
    <row r="16" spans="1:12">
      <c r="A16" s="372">
        <v>10</v>
      </c>
      <c r="B16" s="387" t="s">
        <v>410</v>
      </c>
      <c r="C16" s="387">
        <v>33470598.819700006</v>
      </c>
      <c r="D16" s="387">
        <v>32695343.634300005</v>
      </c>
      <c r="E16" s="387">
        <v>0</v>
      </c>
      <c r="F16" s="387">
        <v>775255.18540000007</v>
      </c>
      <c r="G16" s="387">
        <v>0</v>
      </c>
      <c r="H16" s="387">
        <v>581152.11749999993</v>
      </c>
      <c r="I16" s="387">
        <v>126041.42859999998</v>
      </c>
      <c r="J16" s="387">
        <v>0</v>
      </c>
      <c r="K16" s="387">
        <v>455110.68890000001</v>
      </c>
      <c r="L16" s="387">
        <v>0</v>
      </c>
    </row>
    <row r="17" spans="1:12">
      <c r="A17" s="372">
        <v>11</v>
      </c>
      <c r="B17" s="387" t="s">
        <v>411</v>
      </c>
      <c r="C17" s="387">
        <v>10922810.844200004</v>
      </c>
      <c r="D17" s="387">
        <v>9544073.2726000026</v>
      </c>
      <c r="E17" s="387">
        <v>306207.8297</v>
      </c>
      <c r="F17" s="387">
        <v>1072529.7419</v>
      </c>
      <c r="G17" s="387">
        <v>0</v>
      </c>
      <c r="H17" s="387">
        <v>433819.7656000001</v>
      </c>
      <c r="I17" s="387">
        <v>48888.058300000019</v>
      </c>
      <c r="J17" s="387">
        <v>62443.214200000002</v>
      </c>
      <c r="K17" s="387">
        <v>322488.49310000008</v>
      </c>
      <c r="L17" s="387">
        <v>0</v>
      </c>
    </row>
    <row r="18" spans="1:12">
      <c r="A18" s="372">
        <v>12</v>
      </c>
      <c r="B18" s="387" t="s">
        <v>412</v>
      </c>
      <c r="C18" s="387">
        <v>88327434.83950007</v>
      </c>
      <c r="D18" s="387">
        <v>80772011.77350007</v>
      </c>
      <c r="E18" s="387">
        <v>721419.92080000008</v>
      </c>
      <c r="F18" s="387">
        <v>6834003.1452000001</v>
      </c>
      <c r="G18" s="387">
        <v>0</v>
      </c>
      <c r="H18" s="387">
        <v>2859615.4461000003</v>
      </c>
      <c r="I18" s="387">
        <v>419555.6538999998</v>
      </c>
      <c r="J18" s="387">
        <v>65252.110500000017</v>
      </c>
      <c r="K18" s="387">
        <v>2374807.6817000005</v>
      </c>
      <c r="L18" s="387">
        <v>0</v>
      </c>
    </row>
    <row r="19" spans="1:12">
      <c r="A19" s="372">
        <v>13</v>
      </c>
      <c r="B19" s="387" t="s">
        <v>413</v>
      </c>
      <c r="C19" s="387">
        <v>24424829.518499993</v>
      </c>
      <c r="D19" s="387">
        <v>22670018.525999993</v>
      </c>
      <c r="E19" s="387">
        <v>174750.84970000002</v>
      </c>
      <c r="F19" s="387">
        <v>1580060.1427999996</v>
      </c>
      <c r="G19" s="387">
        <v>0</v>
      </c>
      <c r="H19" s="387">
        <v>532548.52209999994</v>
      </c>
      <c r="I19" s="387">
        <v>110687.39509999992</v>
      </c>
      <c r="J19" s="387">
        <v>38665.259299999998</v>
      </c>
      <c r="K19" s="387">
        <v>383195.8677</v>
      </c>
      <c r="L19" s="387">
        <v>0</v>
      </c>
    </row>
    <row r="20" spans="1:12">
      <c r="A20" s="372">
        <v>14</v>
      </c>
      <c r="B20" s="387" t="s">
        <v>414</v>
      </c>
      <c r="C20" s="387">
        <v>156856690.84089985</v>
      </c>
      <c r="D20" s="387">
        <v>135480057.79439986</v>
      </c>
      <c r="E20" s="387">
        <v>13049940.7468</v>
      </c>
      <c r="F20" s="387">
        <v>8326692.2997000003</v>
      </c>
      <c r="G20" s="387">
        <v>0</v>
      </c>
      <c r="H20" s="387">
        <v>2749821.2738999994</v>
      </c>
      <c r="I20" s="387">
        <v>576211.33389999985</v>
      </c>
      <c r="J20" s="387">
        <v>650115.61580000003</v>
      </c>
      <c r="K20" s="387">
        <v>1523494.3241999997</v>
      </c>
      <c r="L20" s="387">
        <v>0</v>
      </c>
    </row>
    <row r="21" spans="1:12">
      <c r="A21" s="372">
        <v>15</v>
      </c>
      <c r="B21" s="387" t="s">
        <v>415</v>
      </c>
      <c r="C21" s="387">
        <v>56737929.074599981</v>
      </c>
      <c r="D21" s="387">
        <v>38562446.27829998</v>
      </c>
      <c r="E21" s="387">
        <v>17889466.7445</v>
      </c>
      <c r="F21" s="387">
        <v>286016.05180000002</v>
      </c>
      <c r="G21" s="387">
        <v>0</v>
      </c>
      <c r="H21" s="387">
        <v>862438.93430000008</v>
      </c>
      <c r="I21" s="387">
        <v>181378.81599999996</v>
      </c>
      <c r="J21" s="387">
        <v>528413.56650000007</v>
      </c>
      <c r="K21" s="387">
        <v>152646.55179999999</v>
      </c>
      <c r="L21" s="387">
        <v>0</v>
      </c>
    </row>
    <row r="22" spans="1:12">
      <c r="A22" s="372">
        <v>16</v>
      </c>
      <c r="B22" s="387" t="s">
        <v>416</v>
      </c>
      <c r="C22" s="387">
        <v>231246.25150000001</v>
      </c>
      <c r="D22" s="387">
        <v>231246.25150000001</v>
      </c>
      <c r="E22" s="387">
        <v>0</v>
      </c>
      <c r="F22" s="387">
        <v>0</v>
      </c>
      <c r="G22" s="387">
        <v>0</v>
      </c>
      <c r="H22" s="387">
        <v>1286.9277</v>
      </c>
      <c r="I22" s="387">
        <v>1286.9277</v>
      </c>
      <c r="J22" s="387">
        <v>0</v>
      </c>
      <c r="K22" s="387">
        <v>0</v>
      </c>
      <c r="L22" s="387">
        <v>0</v>
      </c>
    </row>
    <row r="23" spans="1:12">
      <c r="A23" s="372">
        <v>17</v>
      </c>
      <c r="B23" s="387" t="s">
        <v>494</v>
      </c>
      <c r="C23" s="387">
        <v>2385954.4348000004</v>
      </c>
      <c r="D23" s="387">
        <v>1223698.0511000003</v>
      </c>
      <c r="E23" s="387">
        <v>1149062.3837000001</v>
      </c>
      <c r="F23" s="387">
        <v>13194</v>
      </c>
      <c r="G23" s="387">
        <v>0</v>
      </c>
      <c r="H23" s="387">
        <v>41688.249699999993</v>
      </c>
      <c r="I23" s="387">
        <v>6966.043999999999</v>
      </c>
      <c r="J23" s="387">
        <v>24833.272999999997</v>
      </c>
      <c r="K23" s="387">
        <v>9888.9326999999994</v>
      </c>
      <c r="L23" s="387">
        <v>0</v>
      </c>
    </row>
    <row r="24" spans="1:12">
      <c r="A24" s="372">
        <v>18</v>
      </c>
      <c r="B24" s="387" t="s">
        <v>417</v>
      </c>
      <c r="C24" s="387">
        <v>5185939.6314999992</v>
      </c>
      <c r="D24" s="387">
        <v>5185939.6314999992</v>
      </c>
      <c r="E24" s="387">
        <v>0</v>
      </c>
      <c r="F24" s="387">
        <v>0</v>
      </c>
      <c r="G24" s="387">
        <v>0</v>
      </c>
      <c r="H24" s="387">
        <v>20969.309600000001</v>
      </c>
      <c r="I24" s="387">
        <v>20969.309600000001</v>
      </c>
      <c r="J24" s="387">
        <v>0</v>
      </c>
      <c r="K24" s="387">
        <v>0</v>
      </c>
      <c r="L24" s="387">
        <v>0</v>
      </c>
    </row>
    <row r="25" spans="1:12">
      <c r="A25" s="372">
        <v>19</v>
      </c>
      <c r="B25" s="387" t="s">
        <v>418</v>
      </c>
      <c r="C25" s="387">
        <v>3985006.1089999997</v>
      </c>
      <c r="D25" s="387">
        <v>3502543.3755999994</v>
      </c>
      <c r="E25" s="387">
        <v>374145.14</v>
      </c>
      <c r="F25" s="387">
        <v>108317.59340000001</v>
      </c>
      <c r="G25" s="387">
        <v>0</v>
      </c>
      <c r="H25" s="387">
        <v>94418.020699999994</v>
      </c>
      <c r="I25" s="387">
        <v>17137.918099999999</v>
      </c>
      <c r="J25" s="387">
        <v>28573.362799999999</v>
      </c>
      <c r="K25" s="387">
        <v>48706.739799999996</v>
      </c>
      <c r="L25" s="387">
        <v>0</v>
      </c>
    </row>
    <row r="26" spans="1:12">
      <c r="A26" s="372">
        <v>20</v>
      </c>
      <c r="B26" s="387" t="s">
        <v>493</v>
      </c>
      <c r="C26" s="387">
        <v>39974953.98749996</v>
      </c>
      <c r="D26" s="387">
        <v>38053806.028999962</v>
      </c>
      <c r="E26" s="387">
        <v>1405688.4547000001</v>
      </c>
      <c r="F26" s="387">
        <v>515459.50380000001</v>
      </c>
      <c r="G26" s="387">
        <v>0</v>
      </c>
      <c r="H26" s="387">
        <v>423872.39500000014</v>
      </c>
      <c r="I26" s="387">
        <v>163509.89190000016</v>
      </c>
      <c r="J26" s="387">
        <v>20238.863300000001</v>
      </c>
      <c r="K26" s="387">
        <v>240123.6398</v>
      </c>
      <c r="L26" s="387">
        <v>0</v>
      </c>
    </row>
    <row r="27" spans="1:12">
      <c r="A27" s="372">
        <v>21</v>
      </c>
      <c r="B27" s="387" t="s">
        <v>419</v>
      </c>
      <c r="C27" s="387">
        <v>2240048.2416999997</v>
      </c>
      <c r="D27" s="387">
        <v>1697439.6518999999</v>
      </c>
      <c r="E27" s="387">
        <v>290483.50979999994</v>
      </c>
      <c r="F27" s="387">
        <v>252125.08</v>
      </c>
      <c r="G27" s="387">
        <v>0</v>
      </c>
      <c r="H27" s="387">
        <v>103593.06289999999</v>
      </c>
      <c r="I27" s="387">
        <v>9554.804900000001</v>
      </c>
      <c r="J27" s="387">
        <v>16448.066000000003</v>
      </c>
      <c r="K27" s="387">
        <v>77590.191999999995</v>
      </c>
      <c r="L27" s="387">
        <v>0</v>
      </c>
    </row>
    <row r="28" spans="1:12">
      <c r="A28" s="372">
        <v>22</v>
      </c>
      <c r="B28" s="387" t="s">
        <v>420</v>
      </c>
      <c r="C28" s="387">
        <v>1977967.0421000002</v>
      </c>
      <c r="D28" s="387">
        <v>1498401.568</v>
      </c>
      <c r="E28" s="387">
        <v>453.85</v>
      </c>
      <c r="F28" s="387">
        <v>479111.62410000002</v>
      </c>
      <c r="G28" s="387">
        <v>0</v>
      </c>
      <c r="H28" s="387">
        <v>17983.263599999998</v>
      </c>
      <c r="I28" s="387">
        <v>7447.3149000000003</v>
      </c>
      <c r="J28" s="387">
        <v>81.387900000000002</v>
      </c>
      <c r="K28" s="387">
        <v>10454.560799999999</v>
      </c>
      <c r="L28" s="387">
        <v>0</v>
      </c>
    </row>
    <row r="29" spans="1:12">
      <c r="A29" s="372">
        <v>23</v>
      </c>
      <c r="B29" s="387" t="s">
        <v>421</v>
      </c>
      <c r="C29" s="387">
        <v>249398059.84129852</v>
      </c>
      <c r="D29" s="387">
        <v>229464587.65839851</v>
      </c>
      <c r="E29" s="387">
        <v>8107732.8330000015</v>
      </c>
      <c r="F29" s="387">
        <v>11825739.349900007</v>
      </c>
      <c r="G29" s="387">
        <v>0</v>
      </c>
      <c r="H29" s="387">
        <v>6509684.7142999955</v>
      </c>
      <c r="I29" s="387">
        <v>1259468.8834999977</v>
      </c>
      <c r="J29" s="387">
        <v>848411.87299999932</v>
      </c>
      <c r="K29" s="387">
        <v>4401803.957799999</v>
      </c>
      <c r="L29" s="387">
        <v>0</v>
      </c>
    </row>
    <row r="30" spans="1:12">
      <c r="A30" s="372">
        <v>24</v>
      </c>
      <c r="B30" s="387" t="s">
        <v>492</v>
      </c>
      <c r="C30" s="387">
        <v>162890564.49449959</v>
      </c>
      <c r="D30" s="387">
        <v>144442634.01089957</v>
      </c>
      <c r="E30" s="387">
        <v>7456590.6343999989</v>
      </c>
      <c r="F30" s="387">
        <v>10991339.849200001</v>
      </c>
      <c r="G30" s="387">
        <v>0</v>
      </c>
      <c r="H30" s="387">
        <v>5455721.3386999983</v>
      </c>
      <c r="I30" s="387">
        <v>1067184.9941999982</v>
      </c>
      <c r="J30" s="387">
        <v>784161.02129999991</v>
      </c>
      <c r="K30" s="387">
        <v>3604375.3232000005</v>
      </c>
      <c r="L30" s="387">
        <v>0</v>
      </c>
    </row>
    <row r="31" spans="1:12">
      <c r="A31" s="372">
        <v>25</v>
      </c>
      <c r="B31" s="387" t="s">
        <v>422</v>
      </c>
      <c r="C31" s="387">
        <v>83172883.417299986</v>
      </c>
      <c r="D31" s="387">
        <v>79288988.362299994</v>
      </c>
      <c r="E31" s="387">
        <v>867162.26280000003</v>
      </c>
      <c r="F31" s="387">
        <v>3016732.7921999996</v>
      </c>
      <c r="G31" s="387">
        <v>0</v>
      </c>
      <c r="H31" s="387">
        <v>1910694.9423999994</v>
      </c>
      <c r="I31" s="387">
        <v>332734.85859999957</v>
      </c>
      <c r="J31" s="387">
        <v>132184.9633</v>
      </c>
      <c r="K31" s="387">
        <v>1445775.1204999997</v>
      </c>
      <c r="L31" s="387">
        <v>0</v>
      </c>
    </row>
    <row r="32" spans="1:12">
      <c r="A32" s="372">
        <v>26</v>
      </c>
      <c r="B32" s="387" t="s">
        <v>489</v>
      </c>
      <c r="C32" s="387">
        <v>45829292.9359999</v>
      </c>
      <c r="D32" s="387">
        <v>39559846.214699902</v>
      </c>
      <c r="E32" s="387">
        <v>1279826.6959000002</v>
      </c>
      <c r="F32" s="387">
        <v>4989620.0253999988</v>
      </c>
      <c r="G32" s="387">
        <v>0</v>
      </c>
      <c r="H32" s="387">
        <v>3965266.8588</v>
      </c>
      <c r="I32" s="387">
        <v>368733.11030000006</v>
      </c>
      <c r="J32" s="387">
        <v>242807.92119999998</v>
      </c>
      <c r="K32" s="387">
        <v>3353725.8273</v>
      </c>
      <c r="L32" s="387">
        <v>0</v>
      </c>
    </row>
    <row r="33" spans="1:12">
      <c r="A33" s="372">
        <v>27</v>
      </c>
      <c r="B33" s="441" t="s">
        <v>64</v>
      </c>
      <c r="C33" s="387">
        <v>1679972985.4000971</v>
      </c>
      <c r="D33" s="387">
        <v>1528706221.4980977</v>
      </c>
      <c r="E33" s="387">
        <v>74950875.190599993</v>
      </c>
      <c r="F33" s="387">
        <v>76315888.711399987</v>
      </c>
      <c r="G33" s="387">
        <v>0</v>
      </c>
      <c r="H33" s="387">
        <v>35025414.511299998</v>
      </c>
      <c r="I33" s="387">
        <v>7487928.4281999944</v>
      </c>
      <c r="J33" s="387">
        <v>4545429.9472999992</v>
      </c>
      <c r="K33" s="387">
        <v>22992056.1358</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46022</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32673640.249999996</v>
      </c>
      <c r="D6" s="372">
        <v>98239032.27000007</v>
      </c>
      <c r="E6" s="372">
        <v>0</v>
      </c>
      <c r="F6" s="372">
        <v>20358210.759999998</v>
      </c>
      <c r="G6" s="372">
        <v>1300517959.3800046</v>
      </c>
      <c r="H6" s="372">
        <v>0</v>
      </c>
      <c r="I6" s="372">
        <v>107494384.79999986</v>
      </c>
      <c r="J6" s="372">
        <v>16124894.440000011</v>
      </c>
      <c r="K6" s="372">
        <v>104564863.50012422</v>
      </c>
    </row>
    <row r="7" spans="1:11">
      <c r="A7" s="372">
        <v>2</v>
      </c>
      <c r="B7" s="372" t="s">
        <v>482</v>
      </c>
      <c r="C7" s="372">
        <v>0</v>
      </c>
      <c r="D7" s="372">
        <v>0</v>
      </c>
      <c r="E7" s="372">
        <v>0</v>
      </c>
      <c r="F7" s="372">
        <v>0</v>
      </c>
      <c r="G7" s="372">
        <v>0</v>
      </c>
      <c r="H7" s="372">
        <v>0</v>
      </c>
      <c r="I7" s="372">
        <v>0</v>
      </c>
      <c r="J7" s="372">
        <v>0</v>
      </c>
      <c r="K7" s="372">
        <v>26039573.84</v>
      </c>
    </row>
    <row r="8" spans="1:11">
      <c r="A8" s="372">
        <v>3</v>
      </c>
      <c r="B8" s="372" t="s">
        <v>449</v>
      </c>
      <c r="C8" s="372">
        <v>11087925.223700004</v>
      </c>
      <c r="D8" s="372">
        <v>0</v>
      </c>
      <c r="E8" s="372">
        <v>0</v>
      </c>
      <c r="F8" s="372">
        <v>0</v>
      </c>
      <c r="G8" s="372">
        <v>32175637.590500005</v>
      </c>
      <c r="H8" s="372">
        <v>0</v>
      </c>
      <c r="I8" s="372">
        <v>3255992.6377999997</v>
      </c>
      <c r="J8" s="372">
        <v>2632852.2676999993</v>
      </c>
      <c r="K8" s="372">
        <v>208060.50170000643</v>
      </c>
    </row>
    <row r="9" spans="1:11">
      <c r="A9" s="372">
        <v>4</v>
      </c>
      <c r="B9" s="392" t="s">
        <v>483</v>
      </c>
      <c r="C9" s="372">
        <v>171505.02000000002</v>
      </c>
      <c r="D9" s="372">
        <v>7802570.2699999996</v>
      </c>
      <c r="E9" s="372">
        <v>0</v>
      </c>
      <c r="F9" s="372">
        <v>0</v>
      </c>
      <c r="G9" s="372">
        <v>52678357.480000027</v>
      </c>
      <c r="H9" s="372">
        <v>0</v>
      </c>
      <c r="I9" s="372">
        <v>9101738.5399999954</v>
      </c>
      <c r="J9" s="372">
        <v>1405519.7700000003</v>
      </c>
      <c r="K9" s="372">
        <v>5156197.6314000934</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400771.53</v>
      </c>
      <c r="H11" s="372">
        <v>0</v>
      </c>
      <c r="I11" s="372">
        <v>0</v>
      </c>
      <c r="J11" s="372">
        <v>0</v>
      </c>
      <c r="K11" s="372">
        <v>0</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46022</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2796055.4502999997</v>
      </c>
      <c r="D7" s="444">
        <v>1437675.0995999998</v>
      </c>
      <c r="E7" s="444">
        <v>307722.20539999998</v>
      </c>
      <c r="F7" s="444">
        <v>1050658.1453</v>
      </c>
      <c r="G7" s="444">
        <v>0</v>
      </c>
      <c r="H7" s="444">
        <v>2831947.1029000003</v>
      </c>
      <c r="I7" s="444">
        <v>1438993.6152999999</v>
      </c>
      <c r="J7" s="444">
        <v>309101.7438</v>
      </c>
      <c r="K7" s="444">
        <v>1083851.7438000001</v>
      </c>
      <c r="L7" s="444">
        <v>0</v>
      </c>
      <c r="M7" s="444">
        <v>381312.53199393</v>
      </c>
      <c r="N7" s="444">
        <v>39036.599850490005</v>
      </c>
      <c r="O7" s="444">
        <v>114151.70910856999</v>
      </c>
      <c r="P7" s="444">
        <v>228124.22303487</v>
      </c>
      <c r="Q7" s="444">
        <v>0</v>
      </c>
      <c r="R7" s="444">
        <v>20</v>
      </c>
      <c r="S7" s="464">
        <v>0.155</v>
      </c>
      <c r="T7" s="471">
        <v>0.17652399999999999</v>
      </c>
      <c r="U7" s="444">
        <v>0.14161609999999999</v>
      </c>
      <c r="V7" s="465">
        <v>41.085900000000002</v>
      </c>
    </row>
    <row r="8" spans="1:22">
      <c r="A8" s="451">
        <v>2</v>
      </c>
      <c r="B8" s="454" t="s">
        <v>509</v>
      </c>
      <c r="C8" s="444">
        <v>154750062.0122</v>
      </c>
      <c r="D8" s="444">
        <v>145497468.3229</v>
      </c>
      <c r="E8" s="444">
        <v>2132480.9369999999</v>
      </c>
      <c r="F8" s="444">
        <v>7120112.7523000007</v>
      </c>
      <c r="G8" s="444">
        <v>0</v>
      </c>
      <c r="H8" s="444">
        <v>157189458.05409995</v>
      </c>
      <c r="I8" s="444">
        <v>146308439.70569995</v>
      </c>
      <c r="J8" s="444">
        <v>2200963.1175000002</v>
      </c>
      <c r="K8" s="444">
        <v>8680055.2309000008</v>
      </c>
      <c r="L8" s="444">
        <v>0</v>
      </c>
      <c r="M8" s="444">
        <v>7377354.4808403496</v>
      </c>
      <c r="N8" s="444">
        <v>1288173.9871093198</v>
      </c>
      <c r="O8" s="444">
        <v>430251.32956410001</v>
      </c>
      <c r="P8" s="444">
        <v>5658929.1641669301</v>
      </c>
      <c r="Q8" s="444">
        <v>0</v>
      </c>
      <c r="R8" s="444">
        <v>8594</v>
      </c>
      <c r="S8" s="464">
        <v>0.24232578945992109</v>
      </c>
      <c r="T8" s="471">
        <v>0.28924069949173797</v>
      </c>
      <c r="U8" s="444">
        <v>0.20050767999999999</v>
      </c>
      <c r="V8" s="465">
        <v>48.0413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7942.98</v>
      </c>
      <c r="D10" s="444">
        <v>7942.98</v>
      </c>
      <c r="E10" s="444">
        <v>0</v>
      </c>
      <c r="F10" s="444">
        <v>0</v>
      </c>
      <c r="G10" s="444">
        <v>0</v>
      </c>
      <c r="H10" s="444">
        <v>7942.98</v>
      </c>
      <c r="I10" s="444">
        <v>7942.98</v>
      </c>
      <c r="J10" s="444">
        <v>0</v>
      </c>
      <c r="K10" s="444">
        <v>0</v>
      </c>
      <c r="L10" s="444">
        <v>0</v>
      </c>
      <c r="M10" s="444">
        <v>83.009835839999994</v>
      </c>
      <c r="N10" s="444">
        <v>83.009835839999994</v>
      </c>
      <c r="O10" s="444">
        <v>0</v>
      </c>
      <c r="P10" s="444">
        <v>0</v>
      </c>
      <c r="Q10" s="444">
        <v>0</v>
      </c>
      <c r="R10" s="444">
        <v>8</v>
      </c>
      <c r="S10" s="464">
        <v>0</v>
      </c>
      <c r="T10" s="471">
        <v>0.19715309141401827</v>
      </c>
      <c r="U10" s="444">
        <v>0</v>
      </c>
      <c r="V10" s="465">
        <v>11.4171</v>
      </c>
    </row>
    <row r="11" spans="1:22">
      <c r="A11" s="451">
        <v>5</v>
      </c>
      <c r="B11" s="454" t="s">
        <v>506</v>
      </c>
      <c r="C11" s="444">
        <v>1549938.1931</v>
      </c>
      <c r="D11" s="444">
        <v>1456118.53</v>
      </c>
      <c r="E11" s="444">
        <v>21892.18</v>
      </c>
      <c r="F11" s="444">
        <v>71927.483100000012</v>
      </c>
      <c r="G11" s="444">
        <v>0</v>
      </c>
      <c r="H11" s="444">
        <v>1554963.2031</v>
      </c>
      <c r="I11" s="444">
        <v>1459610.61</v>
      </c>
      <c r="J11" s="444">
        <v>22334.240000000002</v>
      </c>
      <c r="K11" s="444">
        <v>73018.353100000008</v>
      </c>
      <c r="L11" s="444">
        <v>0</v>
      </c>
      <c r="M11" s="444">
        <v>92893.427179310005</v>
      </c>
      <c r="N11" s="444">
        <v>15819.5859953</v>
      </c>
      <c r="O11" s="444">
        <v>4606.1945920400003</v>
      </c>
      <c r="P11" s="444">
        <v>72467.646591970013</v>
      </c>
      <c r="Q11" s="444">
        <v>0</v>
      </c>
      <c r="R11" s="444">
        <v>1592</v>
      </c>
      <c r="S11" s="464">
        <v>0.13796136634382716</v>
      </c>
      <c r="T11" s="471">
        <v>0.14745280595793514</v>
      </c>
      <c r="U11" s="444">
        <v>0.13626589</v>
      </c>
      <c r="V11" s="465">
        <v>23.373200000000001</v>
      </c>
    </row>
    <row r="12" spans="1:22">
      <c r="A12" s="451">
        <v>6</v>
      </c>
      <c r="B12" s="454" t="s">
        <v>505</v>
      </c>
      <c r="C12" s="444">
        <v>1556263.2286</v>
      </c>
      <c r="D12" s="444">
        <v>1449450.4886</v>
      </c>
      <c r="E12" s="444">
        <v>46038.02</v>
      </c>
      <c r="F12" s="444">
        <v>60774.720000000001</v>
      </c>
      <c r="G12" s="444">
        <v>0</v>
      </c>
      <c r="H12" s="444">
        <v>1587782.6333999999</v>
      </c>
      <c r="I12" s="444">
        <v>1469634.1133999999</v>
      </c>
      <c r="J12" s="444">
        <v>47809.55</v>
      </c>
      <c r="K12" s="444">
        <v>70338.97</v>
      </c>
      <c r="L12" s="444">
        <v>0</v>
      </c>
      <c r="M12" s="444">
        <v>103040.80335731001</v>
      </c>
      <c r="N12" s="444">
        <v>30036.422262470001</v>
      </c>
      <c r="O12" s="444">
        <v>11300.409826970001</v>
      </c>
      <c r="P12" s="444">
        <v>61703.971267870002</v>
      </c>
      <c r="Q12" s="444">
        <v>0</v>
      </c>
      <c r="R12" s="444">
        <v>1609</v>
      </c>
      <c r="S12" s="464">
        <v>0.25340089363582202</v>
      </c>
      <c r="T12" s="471">
        <v>0.3177628463798905</v>
      </c>
      <c r="U12" s="444">
        <v>0.26527908</v>
      </c>
      <c r="V12" s="465">
        <v>23.985099999999999</v>
      </c>
    </row>
    <row r="13" spans="1:22">
      <c r="A13" s="451">
        <v>7</v>
      </c>
      <c r="B13" s="454" t="s">
        <v>504</v>
      </c>
      <c r="C13" s="444">
        <v>127617428.42040002</v>
      </c>
      <c r="D13" s="444">
        <v>124199696.73900002</v>
      </c>
      <c r="E13" s="444">
        <v>941146.3811</v>
      </c>
      <c r="F13" s="444">
        <v>2476585.3003000002</v>
      </c>
      <c r="G13" s="444">
        <v>0</v>
      </c>
      <c r="H13" s="444">
        <v>128180595.93620001</v>
      </c>
      <c r="I13" s="444">
        <v>124564213.55420001</v>
      </c>
      <c r="J13" s="444">
        <v>944968.17960000003</v>
      </c>
      <c r="K13" s="444">
        <v>2671414.2023999998</v>
      </c>
      <c r="L13" s="444">
        <v>0</v>
      </c>
      <c r="M13" s="444">
        <v>840511.61650817003</v>
      </c>
      <c r="N13" s="444">
        <v>220973.72411899999</v>
      </c>
      <c r="O13" s="444">
        <v>61174.912768400005</v>
      </c>
      <c r="P13" s="444">
        <v>558362.97962077009</v>
      </c>
      <c r="Q13" s="444">
        <v>0</v>
      </c>
      <c r="R13" s="444">
        <v>1401</v>
      </c>
      <c r="S13" s="464">
        <v>0.12968728695134771</v>
      </c>
      <c r="T13" s="471">
        <v>0.1536477304669655</v>
      </c>
      <c r="U13" s="444">
        <v>0.10943253999999999</v>
      </c>
      <c r="V13" s="465">
        <v>118.89449999999999</v>
      </c>
    </row>
    <row r="14" spans="1:22">
      <c r="A14" s="449">
        <v>7.1</v>
      </c>
      <c r="B14" s="448" t="s">
        <v>513</v>
      </c>
      <c r="C14" s="444">
        <v>95445042.495000005</v>
      </c>
      <c r="D14" s="444">
        <v>92547414.518900007</v>
      </c>
      <c r="E14" s="444">
        <v>621268.48580000002</v>
      </c>
      <c r="F14" s="444">
        <v>2276359.4902999997</v>
      </c>
      <c r="G14" s="444">
        <v>0</v>
      </c>
      <c r="H14" s="444">
        <v>95929528.421700001</v>
      </c>
      <c r="I14" s="444">
        <v>92844113.533900008</v>
      </c>
      <c r="J14" s="444">
        <v>622848.3237999999</v>
      </c>
      <c r="K14" s="444">
        <v>2462566.5640000002</v>
      </c>
      <c r="L14" s="444">
        <v>0</v>
      </c>
      <c r="M14" s="444">
        <v>698341.24111051997</v>
      </c>
      <c r="N14" s="444">
        <v>164966.71407506001</v>
      </c>
      <c r="O14" s="444">
        <v>38493.273876560001</v>
      </c>
      <c r="P14" s="444">
        <v>494881.25315889996</v>
      </c>
      <c r="Q14" s="444">
        <v>0</v>
      </c>
      <c r="R14" s="444">
        <v>959</v>
      </c>
      <c r="S14" s="464">
        <v>0.127319601451611</v>
      </c>
      <c r="T14" s="471">
        <v>0.15190923028691447</v>
      </c>
      <c r="U14" s="444">
        <v>0.10867159999999999</v>
      </c>
      <c r="V14" s="465">
        <v>120.7809</v>
      </c>
    </row>
    <row r="15" spans="1:22">
      <c r="A15" s="449">
        <v>7.2</v>
      </c>
      <c r="B15" s="448" t="s">
        <v>515</v>
      </c>
      <c r="C15" s="444">
        <v>19585946.426000003</v>
      </c>
      <c r="D15" s="444">
        <v>19308856.320700001</v>
      </c>
      <c r="E15" s="444">
        <v>277090.1053</v>
      </c>
      <c r="F15" s="444">
        <v>0</v>
      </c>
      <c r="G15" s="444">
        <v>0</v>
      </c>
      <c r="H15" s="444">
        <v>19634444.3706</v>
      </c>
      <c r="I15" s="444">
        <v>19355181.713799998</v>
      </c>
      <c r="J15" s="444">
        <v>279262.6568</v>
      </c>
      <c r="K15" s="444">
        <v>0</v>
      </c>
      <c r="L15" s="444">
        <v>0</v>
      </c>
      <c r="M15" s="444">
        <v>53202.464456970003</v>
      </c>
      <c r="N15" s="444">
        <v>33570.914149730001</v>
      </c>
      <c r="O15" s="444">
        <v>19631.550307240002</v>
      </c>
      <c r="P15" s="444">
        <v>0</v>
      </c>
      <c r="Q15" s="444">
        <v>0</v>
      </c>
      <c r="R15" s="444">
        <v>270</v>
      </c>
      <c r="S15" s="464">
        <v>0.13805677877674749</v>
      </c>
      <c r="T15" s="471">
        <v>0.16205741352781741</v>
      </c>
      <c r="U15" s="444">
        <v>0.11370811</v>
      </c>
      <c r="V15" s="465">
        <v>105.9521</v>
      </c>
    </row>
    <row r="16" spans="1:22">
      <c r="A16" s="449">
        <v>7.3</v>
      </c>
      <c r="B16" s="448" t="s">
        <v>512</v>
      </c>
      <c r="C16" s="444">
        <v>12586439.499399999</v>
      </c>
      <c r="D16" s="444">
        <v>12343425.8994</v>
      </c>
      <c r="E16" s="444">
        <v>42787.79</v>
      </c>
      <c r="F16" s="444">
        <v>200225.81</v>
      </c>
      <c r="G16" s="444">
        <v>0</v>
      </c>
      <c r="H16" s="444">
        <v>12616623.143899998</v>
      </c>
      <c r="I16" s="444">
        <v>12364918.306499999</v>
      </c>
      <c r="J16" s="444">
        <v>42857.199000000001</v>
      </c>
      <c r="K16" s="444">
        <v>208847.6384</v>
      </c>
      <c r="L16" s="444">
        <v>0</v>
      </c>
      <c r="M16" s="444">
        <v>88967.910940679998</v>
      </c>
      <c r="N16" s="444">
        <v>22436.095894209997</v>
      </c>
      <c r="O16" s="444">
        <v>3050.0885846000001</v>
      </c>
      <c r="P16" s="444">
        <v>63481.726461869999</v>
      </c>
      <c r="Q16" s="444">
        <v>0</v>
      </c>
      <c r="R16" s="444">
        <v>172</v>
      </c>
      <c r="S16" s="464">
        <v>0.12448662820773422</v>
      </c>
      <c r="T16" s="471">
        <v>0.14246236176347474</v>
      </c>
      <c r="U16" s="444">
        <v>0.10854959</v>
      </c>
      <c r="V16" s="465">
        <v>125.03879999999999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284908.09999999998</v>
      </c>
      <c r="D18" s="444">
        <v>243855.62</v>
      </c>
      <c r="E18" s="444">
        <v>14398.65</v>
      </c>
      <c r="F18" s="444">
        <v>26653.83</v>
      </c>
      <c r="G18" s="444">
        <v>0</v>
      </c>
      <c r="H18" s="444">
        <v>347800.87</v>
      </c>
      <c r="I18" s="444">
        <v>294570.73</v>
      </c>
      <c r="J18" s="444">
        <v>21412.57</v>
      </c>
      <c r="K18" s="444">
        <v>31817.57</v>
      </c>
      <c r="L18" s="444">
        <v>0</v>
      </c>
      <c r="M18" s="444">
        <v>36912.840068079997</v>
      </c>
      <c r="N18" s="444">
        <v>3184.9800394899999</v>
      </c>
      <c r="O18" s="444">
        <v>10207.84285696</v>
      </c>
      <c r="P18" s="444">
        <v>23520.017171629999</v>
      </c>
      <c r="Q18" s="444">
        <v>0</v>
      </c>
      <c r="R18" s="444">
        <v>20</v>
      </c>
      <c r="S18" s="464" t="s">
        <v>778</v>
      </c>
      <c r="T18" s="471" t="s">
        <v>778</v>
      </c>
      <c r="U18" s="444">
        <v>0.11049750999999999</v>
      </c>
      <c r="V18" s="465">
        <v>60.134399999999999</v>
      </c>
    </row>
    <row r="19" spans="1:22">
      <c r="A19" s="451">
        <v>10</v>
      </c>
      <c r="B19" s="450" t="s">
        <v>514</v>
      </c>
      <c r="C19" s="444">
        <v>288562598.38459998</v>
      </c>
      <c r="D19" s="444">
        <v>274292207.78009999</v>
      </c>
      <c r="E19" s="444">
        <v>3463678.3734999998</v>
      </c>
      <c r="F19" s="444">
        <v>10806712.231000001</v>
      </c>
      <c r="G19" s="444">
        <v>0</v>
      </c>
      <c r="H19" s="444">
        <v>291700490.77969992</v>
      </c>
      <c r="I19" s="444">
        <v>275543405.30860001</v>
      </c>
      <c r="J19" s="444">
        <v>3546589.4008999998</v>
      </c>
      <c r="K19" s="444">
        <v>12610496.0702</v>
      </c>
      <c r="L19" s="444">
        <v>0</v>
      </c>
      <c r="M19" s="444">
        <v>8832108.7097829897</v>
      </c>
      <c r="N19" s="444">
        <v>1597308.3092119095</v>
      </c>
      <c r="O19" s="444">
        <v>631692.39871704008</v>
      </c>
      <c r="P19" s="444">
        <v>6603108.0018540388</v>
      </c>
      <c r="Q19" s="444">
        <v>0</v>
      </c>
      <c r="R19" s="444">
        <v>13244</v>
      </c>
      <c r="S19" s="464">
        <v>0.20781925205923968</v>
      </c>
      <c r="T19" s="471">
        <v>0.24570417714055395</v>
      </c>
      <c r="U19" s="471">
        <v>0.15956874314528258</v>
      </c>
      <c r="V19" s="465">
        <v>78.753100000000003</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46022</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149791883.90688109</v>
      </c>
      <c r="D6" s="308">
        <v>63971268.093118921</v>
      </c>
      <c r="E6" s="308">
        <v>213763152</v>
      </c>
      <c r="F6" s="308">
        <v>129071347.4241996</v>
      </c>
      <c r="G6" s="308">
        <v>60144040.575800456</v>
      </c>
      <c r="H6" s="308">
        <v>189215388.00000006</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150165528.92214802</v>
      </c>
      <c r="D11" s="308">
        <v>63971268.093118921</v>
      </c>
      <c r="E11" s="308">
        <v>214136797.01526695</v>
      </c>
      <c r="F11" s="308">
        <v>129104685.0282446</v>
      </c>
      <c r="G11" s="308">
        <v>60144040.575800456</v>
      </c>
      <c r="H11" s="308">
        <v>189248725.60404506</v>
      </c>
    </row>
    <row r="12" spans="1:8">
      <c r="A12" s="324">
        <v>1.6</v>
      </c>
      <c r="B12" s="314" t="s">
        <v>423</v>
      </c>
      <c r="C12" s="308">
        <v>-373645.01526691281</v>
      </c>
      <c r="D12" s="308">
        <v>0</v>
      </c>
      <c r="E12" s="308">
        <v>-373645.01526691281</v>
      </c>
      <c r="F12" s="308">
        <v>-33337.604044998297</v>
      </c>
      <c r="G12" s="308">
        <v>0</v>
      </c>
      <c r="H12" s="308">
        <v>-33337.604044998297</v>
      </c>
    </row>
    <row r="13" spans="1:8">
      <c r="A13" s="324">
        <v>2</v>
      </c>
      <c r="B13" s="326" t="s">
        <v>592</v>
      </c>
      <c r="C13" s="308">
        <v>-89782217.650000036</v>
      </c>
      <c r="D13" s="308">
        <v>-39080429.880000025</v>
      </c>
      <c r="E13" s="308">
        <v>-128862647.53000006</v>
      </c>
      <c r="F13" s="308">
        <v>-79374303.060000047</v>
      </c>
      <c r="G13" s="308">
        <v>-33183799.581234541</v>
      </c>
      <c r="H13" s="308">
        <v>-112558102.64123459</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-88475478.030000031</v>
      </c>
      <c r="D16" s="308">
        <v>-39080429.880000025</v>
      </c>
      <c r="E16" s="308">
        <v>-127555907.91000006</v>
      </c>
      <c r="F16" s="308">
        <v>-78471899.200000048</v>
      </c>
      <c r="G16" s="308">
        <v>-33183799.581234541</v>
      </c>
      <c r="H16" s="308">
        <v>-111655698.78123459</v>
      </c>
    </row>
    <row r="17" spans="1:8">
      <c r="A17" s="324">
        <v>2.4</v>
      </c>
      <c r="B17" s="313" t="s">
        <v>596</v>
      </c>
      <c r="C17" s="308">
        <v>-1306739.6200000001</v>
      </c>
      <c r="D17" s="308">
        <v>0</v>
      </c>
      <c r="E17" s="308">
        <v>-1306739.6200000001</v>
      </c>
      <c r="F17" s="308">
        <v>-902403.86</v>
      </c>
      <c r="G17" s="308">
        <v>0</v>
      </c>
      <c r="H17" s="308">
        <v>-902403.86</v>
      </c>
    </row>
    <row r="18" spans="1:8">
      <c r="A18" s="324">
        <v>3</v>
      </c>
      <c r="B18" s="326" t="s">
        <v>597</v>
      </c>
      <c r="C18" s="308">
        <v>0</v>
      </c>
      <c r="D18" s="308">
        <v>0</v>
      </c>
      <c r="E18" s="308">
        <v>0</v>
      </c>
      <c r="F18" s="308">
        <v>0</v>
      </c>
      <c r="G18" s="308">
        <v>0</v>
      </c>
      <c r="H18" s="308">
        <v>0</v>
      </c>
    </row>
    <row r="19" spans="1:8">
      <c r="A19" s="324">
        <v>4</v>
      </c>
      <c r="B19" s="326" t="s">
        <v>598</v>
      </c>
      <c r="C19" s="308">
        <v>7634025.9500000011</v>
      </c>
      <c r="D19" s="308">
        <v>2197417.0499999989</v>
      </c>
      <c r="E19" s="308">
        <v>9831443</v>
      </c>
      <c r="F19" s="308">
        <v>7555092.0300000003</v>
      </c>
      <c r="G19" s="308">
        <v>2695985.9699999997</v>
      </c>
      <c r="H19" s="308">
        <v>10251078</v>
      </c>
    </row>
    <row r="20" spans="1:8">
      <c r="A20" s="324">
        <v>5</v>
      </c>
      <c r="B20" s="326" t="s">
        <v>599</v>
      </c>
      <c r="C20" s="308">
        <v>-4359150.18</v>
      </c>
      <c r="D20" s="308">
        <v>-2830436.82</v>
      </c>
      <c r="E20" s="308">
        <v>-7189587</v>
      </c>
      <c r="F20" s="308">
        <v>-2857071.1700000004</v>
      </c>
      <c r="G20" s="308">
        <v>-2255956.8299999996</v>
      </c>
      <c r="H20" s="308">
        <v>-5113028</v>
      </c>
    </row>
    <row r="21" spans="1:8" ht="24" customHeight="1">
      <c r="A21" s="324">
        <v>6</v>
      </c>
      <c r="B21" s="326" t="s">
        <v>600</v>
      </c>
      <c r="C21" s="308">
        <v>2313.5300000000002</v>
      </c>
      <c r="D21" s="308">
        <v>0</v>
      </c>
      <c r="E21" s="308">
        <v>2313.5300000000002</v>
      </c>
      <c r="F21" s="308">
        <v>44996.29</v>
      </c>
      <c r="G21" s="308">
        <v>0</v>
      </c>
      <c r="H21" s="308">
        <v>44996.29</v>
      </c>
    </row>
    <row r="22" spans="1:8" ht="18.600000000000001" customHeight="1">
      <c r="A22" s="324">
        <v>7</v>
      </c>
      <c r="B22" s="326" t="s">
        <v>601</v>
      </c>
      <c r="C22" s="308">
        <v>-406253.77999999747</v>
      </c>
      <c r="D22" s="308">
        <v>0</v>
      </c>
      <c r="E22" s="308">
        <v>-406253.77999999747</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5268692.7799999975</v>
      </c>
      <c r="D25" s="308">
        <v>0</v>
      </c>
      <c r="E25" s="308">
        <v>5268692.7799999975</v>
      </c>
      <c r="F25" s="308">
        <v>7514640</v>
      </c>
      <c r="G25" s="308">
        <v>0</v>
      </c>
      <c r="H25" s="308">
        <v>7514640</v>
      </c>
    </row>
    <row r="26" spans="1:8">
      <c r="A26" s="324">
        <v>11</v>
      </c>
      <c r="B26" s="328" t="s">
        <v>605</v>
      </c>
      <c r="C26" s="472">
        <v>497182.19834672706</v>
      </c>
      <c r="D26" s="308">
        <v>0</v>
      </c>
      <c r="E26" s="308">
        <v>497182.19834672706</v>
      </c>
      <c r="F26" s="308">
        <v>425798.08819039341</v>
      </c>
      <c r="G26" s="308">
        <v>0</v>
      </c>
      <c r="H26" s="308">
        <v>425798.08819039341</v>
      </c>
    </row>
    <row r="27" spans="1:8">
      <c r="A27" s="324">
        <v>12</v>
      </c>
      <c r="B27" s="326" t="s">
        <v>606</v>
      </c>
      <c r="C27" s="308">
        <v>450893.15</v>
      </c>
      <c r="D27" s="308">
        <v>517491.56000000006</v>
      </c>
      <c r="E27" s="308">
        <v>968384.71000000008</v>
      </c>
      <c r="F27" s="308">
        <v>479709.9599999999</v>
      </c>
      <c r="G27" s="308">
        <v>640600.67000000004</v>
      </c>
      <c r="H27" s="308">
        <v>1120310.6299999999</v>
      </c>
    </row>
    <row r="28" spans="1:8">
      <c r="A28" s="324">
        <v>13</v>
      </c>
      <c r="B28" s="329" t="s">
        <v>607</v>
      </c>
      <c r="C28" s="308">
        <v>-9990762.1409093123</v>
      </c>
      <c r="D28" s="308">
        <v>-62448.480000000003</v>
      </c>
      <c r="E28" s="308">
        <v>-10053210.620909313</v>
      </c>
      <c r="F28" s="308">
        <v>-9885545.7431603</v>
      </c>
      <c r="G28" s="308">
        <v>-87114.18</v>
      </c>
      <c r="H28" s="308">
        <v>-9972659.9231602997</v>
      </c>
    </row>
    <row r="29" spans="1:8">
      <c r="A29" s="324">
        <v>14</v>
      </c>
      <c r="B29" s="330" t="s">
        <v>608</v>
      </c>
      <c r="C29" s="308">
        <v>-35570363.910000004</v>
      </c>
      <c r="D29" s="308">
        <v>-175041.54</v>
      </c>
      <c r="E29" s="308">
        <v>-35745405.450000003</v>
      </c>
      <c r="F29" s="308">
        <v>-32948018.647551022</v>
      </c>
      <c r="G29" s="308">
        <v>-164811.99</v>
      </c>
      <c r="H29" s="308">
        <v>-33112830.637551021</v>
      </c>
    </row>
    <row r="30" spans="1:8">
      <c r="A30" s="324">
        <v>14.1</v>
      </c>
      <c r="B30" s="301" t="s">
        <v>609</v>
      </c>
      <c r="C30" s="308">
        <v>-32187832.440000001</v>
      </c>
      <c r="D30" s="308">
        <v>0</v>
      </c>
      <c r="E30" s="308">
        <v>-32187832.440000001</v>
      </c>
      <c r="F30" s="308">
        <v>-29338132.15755102</v>
      </c>
      <c r="G30" s="308">
        <v>0</v>
      </c>
      <c r="H30" s="308">
        <v>-29338132.15755102</v>
      </c>
    </row>
    <row r="31" spans="1:8">
      <c r="A31" s="324">
        <v>14.2</v>
      </c>
      <c r="B31" s="301" t="s">
        <v>610</v>
      </c>
      <c r="C31" s="308">
        <v>-3382531.4699999997</v>
      </c>
      <c r="D31" s="308">
        <v>-175041.54</v>
      </c>
      <c r="E31" s="308">
        <v>-3557573.01</v>
      </c>
      <c r="F31" s="308">
        <v>-3609886.49</v>
      </c>
      <c r="G31" s="308">
        <v>-164811.99</v>
      </c>
      <c r="H31" s="308">
        <v>-3774698.4800000004</v>
      </c>
    </row>
    <row r="32" spans="1:8">
      <c r="A32" s="324">
        <v>15</v>
      </c>
      <c r="B32" s="326" t="s">
        <v>611</v>
      </c>
      <c r="C32" s="308">
        <v>-7838383</v>
      </c>
      <c r="D32" s="308">
        <v>0</v>
      </c>
      <c r="E32" s="308">
        <v>-7838383</v>
      </c>
      <c r="F32" s="308">
        <v>-6539577</v>
      </c>
      <c r="G32" s="308">
        <v>0</v>
      </c>
      <c r="H32" s="308">
        <v>-6539577</v>
      </c>
    </row>
    <row r="33" spans="1:8" ht="22.5" customHeight="1">
      <c r="A33" s="324">
        <v>16</v>
      </c>
      <c r="B33" s="299" t="s">
        <v>612</v>
      </c>
      <c r="C33" s="308">
        <v>0</v>
      </c>
      <c r="D33" s="308">
        <v>0</v>
      </c>
      <c r="E33" s="308">
        <v>0</v>
      </c>
      <c r="F33" s="308">
        <v>0</v>
      </c>
      <c r="G33" s="308">
        <v>0</v>
      </c>
      <c r="H33" s="308">
        <v>0</v>
      </c>
    </row>
    <row r="34" spans="1:8">
      <c r="A34" s="324">
        <v>17</v>
      </c>
      <c r="B34" s="326" t="s">
        <v>613</v>
      </c>
      <c r="C34" s="308">
        <v>-55274.418412855041</v>
      </c>
      <c r="D34" s="308">
        <v>0</v>
      </c>
      <c r="E34" s="308">
        <v>-55274.418412855041</v>
      </c>
      <c r="F34" s="308">
        <v>379734.28088092851</v>
      </c>
      <c r="G34" s="308">
        <v>0</v>
      </c>
      <c r="H34" s="308">
        <v>379734.28088092851</v>
      </c>
    </row>
    <row r="35" spans="1:8">
      <c r="A35" s="324">
        <v>17.100000000000001</v>
      </c>
      <c r="B35" s="301" t="s">
        <v>614</v>
      </c>
      <c r="C35" s="477">
        <v>-38435.441224737471</v>
      </c>
      <c r="D35" s="308">
        <v>0</v>
      </c>
      <c r="E35" s="308">
        <v>-38435.441224737471</v>
      </c>
      <c r="F35" s="308">
        <v>375520.42754807428</v>
      </c>
      <c r="G35" s="308">
        <v>0</v>
      </c>
      <c r="H35" s="308">
        <v>375520.42754807428</v>
      </c>
    </row>
    <row r="36" spans="1:8">
      <c r="A36" s="324">
        <v>17.2</v>
      </c>
      <c r="B36" s="301" t="s">
        <v>615</v>
      </c>
      <c r="C36" s="308">
        <v>-16838.977188117569</v>
      </c>
      <c r="D36" s="308">
        <v>0</v>
      </c>
      <c r="E36" s="308">
        <v>-16838.977188117569</v>
      </c>
      <c r="F36" s="308">
        <v>4213.8533328542544</v>
      </c>
      <c r="G36" s="308">
        <v>0</v>
      </c>
      <c r="H36" s="308">
        <v>4213.8533328542544</v>
      </c>
    </row>
    <row r="37" spans="1:8" ht="41.4" customHeight="1">
      <c r="A37" s="324">
        <v>18</v>
      </c>
      <c r="B37" s="331" t="s">
        <v>616</v>
      </c>
      <c r="C37" s="308">
        <v>-7569782.0780564798</v>
      </c>
      <c r="D37" s="308">
        <v>3730170.4850999988</v>
      </c>
      <c r="E37" s="308">
        <v>-3839611.592956481</v>
      </c>
      <c r="F37" s="308">
        <v>-6487259.5006114943</v>
      </c>
      <c r="G37" s="308">
        <v>998855.11531961022</v>
      </c>
      <c r="H37" s="308">
        <v>-5488404.3852918837</v>
      </c>
    </row>
    <row r="38" spans="1:8">
      <c r="A38" s="324">
        <v>18.100000000000001</v>
      </c>
      <c r="B38" s="332" t="s">
        <v>617</v>
      </c>
      <c r="C38" s="308">
        <v>0</v>
      </c>
      <c r="D38" s="308">
        <v>0</v>
      </c>
      <c r="E38" s="308">
        <v>0</v>
      </c>
      <c r="F38" s="308">
        <v>0</v>
      </c>
      <c r="G38" s="308">
        <v>0</v>
      </c>
      <c r="H38" s="308">
        <v>0</v>
      </c>
    </row>
    <row r="39" spans="1:8">
      <c r="A39" s="324">
        <v>18.2</v>
      </c>
      <c r="B39" s="332" t="s">
        <v>618</v>
      </c>
      <c r="C39" s="308">
        <v>-7569782.0780564798</v>
      </c>
      <c r="D39" s="308">
        <v>3730170.4850999988</v>
      </c>
      <c r="E39" s="308">
        <v>-3839611.592956481</v>
      </c>
      <c r="F39" s="308">
        <v>-6487259.5006114943</v>
      </c>
      <c r="G39" s="308">
        <v>998855.11531961022</v>
      </c>
      <c r="H39" s="308">
        <v>-5488404.3852918837</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8072804.3578491574</v>
      </c>
      <c r="D43" s="308">
        <v>28267990.468218889</v>
      </c>
      <c r="E43" s="308">
        <v>36340794.826068044</v>
      </c>
      <c r="F43" s="308">
        <v>7379542.9519480513</v>
      </c>
      <c r="G43" s="308">
        <v>28787799.749885529</v>
      </c>
      <c r="H43" s="308">
        <v>36167342.701833583</v>
      </c>
    </row>
    <row r="44" spans="1:8">
      <c r="A44" s="324">
        <v>23</v>
      </c>
      <c r="B44" s="333" t="s">
        <v>623</v>
      </c>
      <c r="C44" s="308">
        <v>-5436022</v>
      </c>
      <c r="D44" s="308">
        <v>0</v>
      </c>
      <c r="E44" s="308">
        <v>-5436022</v>
      </c>
      <c r="F44" s="308">
        <v>-5327774</v>
      </c>
      <c r="G44" s="308">
        <v>0</v>
      </c>
      <c r="H44" s="308">
        <v>-5327774</v>
      </c>
    </row>
    <row r="45" spans="1:8">
      <c r="A45" s="324">
        <v>24</v>
      </c>
      <c r="B45" s="334" t="s">
        <v>624</v>
      </c>
      <c r="C45" s="308">
        <v>2636782.3578491574</v>
      </c>
      <c r="D45" s="308">
        <v>28267990.468218889</v>
      </c>
      <c r="E45" s="308">
        <v>30904772.826068047</v>
      </c>
      <c r="F45" s="308">
        <v>2051768.9519480513</v>
      </c>
      <c r="G45" s="308">
        <v>28787799.749885529</v>
      </c>
      <c r="H45" s="308">
        <v>30839568.70183358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46022</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296499134.54000044</v>
      </c>
      <c r="D8" s="336">
        <v>460132515.86999989</v>
      </c>
      <c r="E8" s="336">
        <v>756631650.41000032</v>
      </c>
      <c r="F8" s="336">
        <v>277053334.30999994</v>
      </c>
      <c r="G8" s="336">
        <v>436944323.45000035</v>
      </c>
      <c r="H8" s="336">
        <v>713997657.76000023</v>
      </c>
    </row>
    <row r="9" spans="1:8">
      <c r="A9" s="309">
        <v>3.1</v>
      </c>
      <c r="B9" s="337" t="s">
        <v>184</v>
      </c>
      <c r="C9" s="336">
        <v>166701501.58000046</v>
      </c>
      <c r="D9" s="336">
        <v>460132515.86999989</v>
      </c>
      <c r="E9" s="336">
        <v>626834017.45000029</v>
      </c>
      <c r="F9" s="336">
        <v>173090097.66999987</v>
      </c>
      <c r="G9" s="336">
        <v>436944323.45000035</v>
      </c>
      <c r="H9" s="336">
        <v>610034421.12000024</v>
      </c>
    </row>
    <row r="10" spans="1:8">
      <c r="A10" s="309">
        <v>3.2</v>
      </c>
      <c r="B10" s="337" t="s">
        <v>180</v>
      </c>
      <c r="C10" s="336">
        <v>129797632.95999999</v>
      </c>
      <c r="D10" s="336">
        <v>0</v>
      </c>
      <c r="E10" s="336">
        <v>129797632.95999999</v>
      </c>
      <c r="F10" s="336">
        <v>103963236.64000008</v>
      </c>
      <c r="G10" s="336">
        <v>0</v>
      </c>
      <c r="H10" s="336">
        <v>103963236.64000008</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1732183627.8524985</v>
      </c>
      <c r="D14" s="336">
        <v>1655096257.1416001</v>
      </c>
      <c r="E14" s="336">
        <v>3387279884.9940987</v>
      </c>
      <c r="F14" s="336">
        <v>1528423490.8395553</v>
      </c>
      <c r="G14" s="336">
        <v>1359190743.3388</v>
      </c>
      <c r="H14" s="336">
        <v>2887614234.1783552</v>
      </c>
    </row>
    <row r="15" spans="1:8">
      <c r="A15" s="309">
        <v>5.0999999999999996</v>
      </c>
      <c r="B15" s="339" t="s">
        <v>170</v>
      </c>
      <c r="C15" s="336">
        <v>20097807.219999995</v>
      </c>
      <c r="D15" s="336">
        <v>31251171.720000003</v>
      </c>
      <c r="E15" s="336">
        <v>51348978.939999998</v>
      </c>
      <c r="F15" s="336">
        <v>14387085.479999995</v>
      </c>
      <c r="G15" s="336">
        <v>38510447.359999985</v>
      </c>
      <c r="H15" s="336">
        <v>52897532.839999981</v>
      </c>
    </row>
    <row r="16" spans="1:8">
      <c r="A16" s="309">
        <v>5.2</v>
      </c>
      <c r="B16" s="339" t="s">
        <v>169</v>
      </c>
      <c r="C16" s="336">
        <v>110568155.7</v>
      </c>
      <c r="D16" s="336">
        <v>36062.33</v>
      </c>
      <c r="E16" s="336">
        <v>110604218.03</v>
      </c>
      <c r="F16" s="336">
        <v>106595051.06</v>
      </c>
      <c r="G16" s="336">
        <v>3181370.44</v>
      </c>
      <c r="H16" s="336">
        <v>109776421.5</v>
      </c>
    </row>
    <row r="17" spans="1:8">
      <c r="A17" s="309">
        <v>5.3</v>
      </c>
      <c r="B17" s="339" t="s">
        <v>168</v>
      </c>
      <c r="C17" s="336">
        <v>1354840358.3199983</v>
      </c>
      <c r="D17" s="336">
        <v>1581319460.21</v>
      </c>
      <c r="E17" s="336">
        <v>2936159818.5299983</v>
      </c>
      <c r="F17" s="336">
        <v>1116477796.7699988</v>
      </c>
      <c r="G17" s="336">
        <v>1243852690.2900004</v>
      </c>
      <c r="H17" s="336">
        <v>2360330487.0599995</v>
      </c>
    </row>
    <row r="18" spans="1:8">
      <c r="A18" s="309" t="s">
        <v>15</v>
      </c>
      <c r="B18" s="340" t="s">
        <v>36</v>
      </c>
      <c r="C18" s="336">
        <v>767289795.59999859</v>
      </c>
      <c r="D18" s="336">
        <v>522346649.25000012</v>
      </c>
      <c r="E18" s="336">
        <v>1289636444.8499987</v>
      </c>
      <c r="F18" s="336">
        <v>644404562.71999872</v>
      </c>
      <c r="G18" s="336">
        <v>453670097.13000017</v>
      </c>
      <c r="H18" s="336">
        <v>1098074659.849999</v>
      </c>
    </row>
    <row r="19" spans="1:8">
      <c r="A19" s="309" t="s">
        <v>16</v>
      </c>
      <c r="B19" s="340" t="s">
        <v>37</v>
      </c>
      <c r="C19" s="336">
        <v>276735305.51999944</v>
      </c>
      <c r="D19" s="336">
        <v>670700908.80999994</v>
      </c>
      <c r="E19" s="336">
        <v>947436214.32999945</v>
      </c>
      <c r="F19" s="336">
        <v>207390504.85999992</v>
      </c>
      <c r="G19" s="336">
        <v>445516278.11999995</v>
      </c>
      <c r="H19" s="336">
        <v>652906782.9799999</v>
      </c>
    </row>
    <row r="20" spans="1:8">
      <c r="A20" s="309" t="s">
        <v>17</v>
      </c>
      <c r="B20" s="340" t="s">
        <v>38</v>
      </c>
      <c r="C20" s="336">
        <v>28259777.569999989</v>
      </c>
      <c r="D20" s="336">
        <v>68434661.760000005</v>
      </c>
      <c r="E20" s="336">
        <v>96694439.329999998</v>
      </c>
      <c r="F20" s="336">
        <v>24930095.899999995</v>
      </c>
      <c r="G20" s="336">
        <v>72469420.339999974</v>
      </c>
      <c r="H20" s="336">
        <v>97399516.239999965</v>
      </c>
    </row>
    <row r="21" spans="1:8">
      <c r="A21" s="309" t="s">
        <v>18</v>
      </c>
      <c r="B21" s="340" t="s">
        <v>39</v>
      </c>
      <c r="C21" s="336">
        <v>226718618.62000039</v>
      </c>
      <c r="D21" s="336">
        <v>203059025.15000013</v>
      </c>
      <c r="E21" s="336">
        <v>429777643.77000052</v>
      </c>
      <c r="F21" s="336">
        <v>191787489.86000007</v>
      </c>
      <c r="G21" s="336">
        <v>174470205.78000009</v>
      </c>
      <c r="H21" s="336">
        <v>366257695.64000016</v>
      </c>
    </row>
    <row r="22" spans="1:8">
      <c r="A22" s="309" t="s">
        <v>19</v>
      </c>
      <c r="B22" s="340" t="s">
        <v>40</v>
      </c>
      <c r="C22" s="336">
        <v>55836861.010000065</v>
      </c>
      <c r="D22" s="336">
        <v>116778215.24000001</v>
      </c>
      <c r="E22" s="336">
        <v>172615076.25000006</v>
      </c>
      <c r="F22" s="336">
        <v>47965143.43</v>
      </c>
      <c r="G22" s="336">
        <v>97726688.920000017</v>
      </c>
      <c r="H22" s="336">
        <v>145691832.35000002</v>
      </c>
    </row>
    <row r="23" spans="1:8">
      <c r="A23" s="309">
        <v>5.4</v>
      </c>
      <c r="B23" s="339" t="s">
        <v>171</v>
      </c>
      <c r="C23" s="336">
        <v>150369085.43820027</v>
      </c>
      <c r="D23" s="336">
        <v>18155249.046399992</v>
      </c>
      <c r="E23" s="336">
        <v>168524334.48460025</v>
      </c>
      <c r="F23" s="336">
        <v>154892960.67565897</v>
      </c>
      <c r="G23" s="336">
        <v>29324591.673146863</v>
      </c>
      <c r="H23" s="336">
        <v>184217552.34880584</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96308221.174299985</v>
      </c>
      <c r="D26" s="336">
        <v>24334313.835200008</v>
      </c>
      <c r="E26" s="336">
        <v>120642535.0095</v>
      </c>
      <c r="F26" s="336">
        <v>136070596.85389748</v>
      </c>
      <c r="G26" s="336">
        <v>44321643.575652555</v>
      </c>
      <c r="H26" s="336">
        <v>180392240.42955005</v>
      </c>
    </row>
    <row r="27" spans="1:8">
      <c r="A27" s="309">
        <v>6</v>
      </c>
      <c r="B27" s="341" t="s">
        <v>626</v>
      </c>
      <c r="C27" s="336">
        <v>39294750.700000025</v>
      </c>
      <c r="D27" s="336">
        <v>39594448.870000005</v>
      </c>
      <c r="E27" s="336">
        <v>78889199.570000023</v>
      </c>
      <c r="F27" s="336">
        <v>28329949.860000022</v>
      </c>
      <c r="G27" s="336">
        <v>31266672.470000003</v>
      </c>
      <c r="H27" s="336">
        <v>59596622.330000028</v>
      </c>
    </row>
    <row r="28" spans="1:8">
      <c r="A28" s="309">
        <v>7</v>
      </c>
      <c r="B28" s="341" t="s">
        <v>627</v>
      </c>
      <c r="C28" s="336">
        <v>41312016.550000004</v>
      </c>
      <c r="D28" s="336">
        <v>8048451.6714000003</v>
      </c>
      <c r="E28" s="336">
        <v>49360468.221400008</v>
      </c>
      <c r="F28" s="336">
        <v>0</v>
      </c>
      <c r="G28" s="336">
        <v>0</v>
      </c>
      <c r="H28" s="336">
        <v>0</v>
      </c>
    </row>
    <row r="29" spans="1:8">
      <c r="A29" s="309">
        <v>8</v>
      </c>
      <c r="B29" s="341" t="s">
        <v>181</v>
      </c>
      <c r="C29" s="336">
        <v>0</v>
      </c>
      <c r="D29" s="336">
        <v>0</v>
      </c>
      <c r="E29" s="336">
        <v>0</v>
      </c>
      <c r="F29" s="336">
        <v>0</v>
      </c>
      <c r="G29" s="336">
        <v>0</v>
      </c>
      <c r="H29" s="336">
        <v>0</v>
      </c>
    </row>
    <row r="30" spans="1:8">
      <c r="A30" s="309">
        <v>9</v>
      </c>
      <c r="B30" s="342" t="s">
        <v>198</v>
      </c>
      <c r="C30" s="336">
        <v>19042200</v>
      </c>
      <c r="D30" s="336">
        <v>80702513.559999987</v>
      </c>
      <c r="E30" s="336">
        <v>99744713.559999987</v>
      </c>
      <c r="F30" s="336">
        <v>31504000</v>
      </c>
      <c r="G30" s="336">
        <v>129386040</v>
      </c>
      <c r="H30" s="336">
        <v>160890040</v>
      </c>
    </row>
    <row r="31" spans="1:8">
      <c r="A31" s="309">
        <v>9.1</v>
      </c>
      <c r="B31" s="343" t="s">
        <v>188</v>
      </c>
      <c r="C31" s="336">
        <v>19042200</v>
      </c>
      <c r="D31" s="336">
        <v>30830156.779999994</v>
      </c>
      <c r="E31" s="336">
        <v>49872356.779999994</v>
      </c>
      <c r="F31" s="336">
        <v>25880200</v>
      </c>
      <c r="G31" s="336">
        <v>54564820</v>
      </c>
      <c r="H31" s="336">
        <v>80445020</v>
      </c>
    </row>
    <row r="32" spans="1:8">
      <c r="A32" s="309">
        <v>9.1999999999999993</v>
      </c>
      <c r="B32" s="343" t="s">
        <v>189</v>
      </c>
      <c r="C32" s="336">
        <v>0</v>
      </c>
      <c r="D32" s="336">
        <v>49872356.779999994</v>
      </c>
      <c r="E32" s="336">
        <v>49872356.779999994</v>
      </c>
      <c r="F32" s="336">
        <v>5623800</v>
      </c>
      <c r="G32" s="336">
        <v>74821220</v>
      </c>
      <c r="H32" s="336">
        <v>80445020</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18554835.090000011</v>
      </c>
      <c r="D38" s="336">
        <v>2078058.29</v>
      </c>
      <c r="E38" s="336">
        <v>20632893.38000001</v>
      </c>
      <c r="F38" s="336">
        <v>15663450.98</v>
      </c>
      <c r="G38" s="336">
        <v>6001792.6799999997</v>
      </c>
      <c r="H38" s="336">
        <v>21665243.66</v>
      </c>
    </row>
    <row r="39" spans="1:8">
      <c r="A39" s="309">
        <v>10.1</v>
      </c>
      <c r="B39" s="344" t="s">
        <v>195</v>
      </c>
      <c r="C39" s="336">
        <v>990826.58000000019</v>
      </c>
      <c r="D39" s="336">
        <v>37270.65</v>
      </c>
      <c r="E39" s="336">
        <v>1028097.2300000002</v>
      </c>
      <c r="F39" s="336">
        <v>706417.2699999999</v>
      </c>
      <c r="G39" s="336">
        <v>0</v>
      </c>
      <c r="H39" s="336">
        <v>706417.2699999999</v>
      </c>
    </row>
    <row r="40" spans="1:8">
      <c r="A40" s="309">
        <v>10.199999999999999</v>
      </c>
      <c r="B40" s="344" t="s">
        <v>196</v>
      </c>
      <c r="C40" s="336">
        <v>754661.84000000008</v>
      </c>
      <c r="D40" s="336">
        <v>38750.28</v>
      </c>
      <c r="E40" s="336">
        <v>793412.12000000011</v>
      </c>
      <c r="F40" s="336">
        <v>536287.03</v>
      </c>
      <c r="G40" s="336">
        <v>0</v>
      </c>
      <c r="H40" s="336">
        <v>536287.03</v>
      </c>
    </row>
    <row r="41" spans="1:8">
      <c r="A41" s="309">
        <v>10.3</v>
      </c>
      <c r="B41" s="344" t="s">
        <v>199</v>
      </c>
      <c r="C41" s="336">
        <v>10413861.050000014</v>
      </c>
      <c r="D41" s="336">
        <v>1113932.03</v>
      </c>
      <c r="E41" s="336">
        <v>11527793.080000013</v>
      </c>
      <c r="F41" s="336">
        <v>9009146.5299999975</v>
      </c>
      <c r="G41" s="336">
        <v>3730004.1799999997</v>
      </c>
      <c r="H41" s="336">
        <v>12739150.709999997</v>
      </c>
    </row>
    <row r="42" spans="1:8" ht="26.4">
      <c r="A42" s="309">
        <v>10.4</v>
      </c>
      <c r="B42" s="344" t="s">
        <v>200</v>
      </c>
      <c r="C42" s="336">
        <v>8140974.0399999972</v>
      </c>
      <c r="D42" s="336">
        <v>964126.26</v>
      </c>
      <c r="E42" s="336">
        <v>9105100.299999997</v>
      </c>
      <c r="F42" s="336">
        <v>6654304.450000003</v>
      </c>
      <c r="G42" s="336">
        <v>2271788.5</v>
      </c>
      <c r="H42" s="336">
        <v>8926092.950000003</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46022</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4Q-2025</v>
      </c>
      <c r="D5" s="243" t="str">
        <f>IF(INT(MONTH($B$2))=3, "4"&amp;"Q"&amp;"-"&amp;YEAR($B$2)-1, IF(INT(MONTH($B$2))=6, "1"&amp;"Q"&amp;"-"&amp;YEAR($B$2), IF(INT(MONTH($B$2))=9, "2"&amp;"Q"&amp;"-"&amp;YEAR($B$2),IF(INT(MONTH($B$2))=12, "3"&amp;"Q"&amp;"-"&amp;YEAR($B$2), 0))))</f>
        <v>3Q-2025</v>
      </c>
      <c r="E5" s="243" t="str">
        <f>IF(INT(MONTH($B$2))=3, "3"&amp;"Q"&amp;"-"&amp;YEAR($B$2)-1, IF(INT(MONTH($B$2))=6, "4"&amp;"Q"&amp;"-"&amp;YEAR($B$2)-1, IF(INT(MONTH($B$2))=9, "1"&amp;"Q"&amp;"-"&amp;YEAR($B$2),IF(INT(MONTH($B$2))=12, "2"&amp;"Q"&amp;"-"&amp;YEAR($B$2), 0))))</f>
        <v>2Q-2025</v>
      </c>
      <c r="F5" s="243" t="str">
        <f>IF(INT(MONTH($B$2))=3, "2"&amp;"Q"&amp;"-"&amp;YEAR($B$2)-1, IF(INT(MONTH($B$2))=6, "3"&amp;"Q"&amp;"-"&amp;YEAR($B$2)-1, IF(INT(MONTH($B$2))=9, "4"&amp;"Q"&amp;"-"&amp;YEAR($B$2)-1,IF(INT(MONTH($B$2))=12, "1"&amp;"Q"&amp;"-"&amp;YEAR($B$2), 0))))</f>
        <v>1Q-2025</v>
      </c>
      <c r="G5" s="244" t="str">
        <f>IF(INT(MONTH($B$2))=3, "1"&amp;"Q"&amp;"-"&amp;YEAR($B$2)-1, IF(INT(MONTH($B$2))=6, "2"&amp;"Q"&amp;"-"&amp;YEAR($B$2)-1, IF(INT(MONTH($B$2))=9, "3"&amp;"Q"&amp;"-"&amp;YEAR($B$2)-1,IF(INT(MONTH($B$2))=12, "4"&amp;"Q"&amp;"-"&amp;YEAR($B$2)-1, 0))))</f>
        <v>4Q-2024</v>
      </c>
    </row>
    <row r="6" spans="1:7" ht="15" customHeight="1">
      <c r="A6" s="18">
        <v>1</v>
      </c>
      <c r="B6" s="213" t="s">
        <v>178</v>
      </c>
      <c r="C6" s="242">
        <v>1593453387.7303619</v>
      </c>
      <c r="D6" s="242">
        <v>1541681316.7569149</v>
      </c>
      <c r="E6" s="242">
        <v>1542768002.4614844</v>
      </c>
      <c r="F6" s="242">
        <v>1510848837.3731191</v>
      </c>
      <c r="G6" s="242">
        <v>1459724959.0767858</v>
      </c>
    </row>
    <row r="7" spans="1:7" ht="15" customHeight="1">
      <c r="A7" s="18">
        <v>1.1000000000000001</v>
      </c>
      <c r="B7" s="213" t="s">
        <v>329</v>
      </c>
      <c r="C7" s="460">
        <v>1538505128.30936</v>
      </c>
      <c r="D7" s="460">
        <v>1488408209.8669012</v>
      </c>
      <c r="E7" s="460">
        <v>1482566939.1119893</v>
      </c>
      <c r="F7" s="460">
        <v>1457036903.2033718</v>
      </c>
      <c r="G7" s="460">
        <v>1412148426.376039</v>
      </c>
    </row>
    <row r="8" spans="1:7">
      <c r="A8" s="18" t="s">
        <v>14</v>
      </c>
      <c r="B8" s="213" t="s">
        <v>95</v>
      </c>
      <c r="C8" s="460">
        <v>5500000</v>
      </c>
      <c r="D8" s="460">
        <v>5500000</v>
      </c>
      <c r="E8" s="460">
        <v>5500000</v>
      </c>
      <c r="F8" s="460">
        <v>5500000</v>
      </c>
      <c r="G8" s="460">
        <v>0</v>
      </c>
    </row>
    <row r="9" spans="1:7" ht="15" customHeight="1">
      <c r="A9" s="18">
        <v>1.2</v>
      </c>
      <c r="B9" s="214" t="s">
        <v>94</v>
      </c>
      <c r="C9" s="460">
        <v>53162806.921967842</v>
      </c>
      <c r="D9" s="460">
        <v>49724615.04738389</v>
      </c>
      <c r="E9" s="460">
        <v>55748150.845175155</v>
      </c>
      <c r="F9" s="460">
        <v>51382316.75637757</v>
      </c>
      <c r="G9" s="460">
        <v>46231386.300746784</v>
      </c>
    </row>
    <row r="10" spans="1:7" ht="15" customHeight="1">
      <c r="A10" s="18">
        <v>1.3</v>
      </c>
      <c r="B10" s="213" t="s">
        <v>28</v>
      </c>
      <c r="C10" s="460">
        <v>1785452.499034232</v>
      </c>
      <c r="D10" s="460">
        <v>3548491.8426299994</v>
      </c>
      <c r="E10" s="460">
        <v>4452912.5043199994</v>
      </c>
      <c r="F10" s="460">
        <v>2429617.4133699997</v>
      </c>
      <c r="G10" s="460">
        <v>1345146.4000000001</v>
      </c>
    </row>
    <row r="11" spans="1:7" ht="15" customHeight="1">
      <c r="A11" s="18">
        <v>2</v>
      </c>
      <c r="B11" s="213" t="s">
        <v>175</v>
      </c>
      <c r="C11" s="460">
        <v>5291337.929238664</v>
      </c>
      <c r="D11" s="460">
        <v>3281644.6359271007</v>
      </c>
      <c r="E11" s="460">
        <v>4543744.6059740465</v>
      </c>
      <c r="F11" s="460">
        <v>2984096.385061149</v>
      </c>
      <c r="G11" s="460">
        <v>794752.09463778266</v>
      </c>
    </row>
    <row r="12" spans="1:7" ht="15" customHeight="1">
      <c r="A12" s="18">
        <v>3</v>
      </c>
      <c r="B12" s="213" t="s">
        <v>176</v>
      </c>
      <c r="C12" s="460">
        <v>165289646.72316483</v>
      </c>
      <c r="D12" s="460">
        <v>148245985</v>
      </c>
      <c r="E12" s="460">
        <v>148245985</v>
      </c>
      <c r="F12" s="460">
        <v>148245985</v>
      </c>
      <c r="G12" s="460">
        <v>148245985</v>
      </c>
    </row>
    <row r="13" spans="1:7" ht="15" customHeight="1" thickBot="1">
      <c r="A13" s="20">
        <v>4</v>
      </c>
      <c r="B13" s="21" t="s">
        <v>177</v>
      </c>
      <c r="C13" s="242">
        <v>1764034372.3827653</v>
      </c>
      <c r="D13" s="242">
        <v>1693208946.3928421</v>
      </c>
      <c r="E13" s="242">
        <v>1695557732.0674584</v>
      </c>
      <c r="F13" s="242">
        <v>1662078918.7581804</v>
      </c>
      <c r="G13" s="242">
        <v>1608765696.1714237</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46022</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46022</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248574590.31999999</v>
      </c>
      <c r="D8" s="346">
        <v>0</v>
      </c>
      <c r="E8" s="346">
        <v>248574590.31999999</v>
      </c>
    </row>
    <row r="9" spans="1:5" ht="14.4">
      <c r="A9" s="293">
        <v>1.1000000000000001</v>
      </c>
      <c r="B9" s="295" t="s">
        <v>530</v>
      </c>
      <c r="C9" s="346">
        <v>49440053.25</v>
      </c>
      <c r="D9" s="346">
        <v>0</v>
      </c>
      <c r="E9" s="346">
        <v>49440053.25</v>
      </c>
    </row>
    <row r="10" spans="1:5" ht="14.4">
      <c r="A10" s="293">
        <v>1.2</v>
      </c>
      <c r="B10" s="295" t="s">
        <v>531</v>
      </c>
      <c r="C10" s="346">
        <v>160137457.72</v>
      </c>
      <c r="D10" s="346">
        <v>0</v>
      </c>
      <c r="E10" s="346">
        <v>160137457.72</v>
      </c>
    </row>
    <row r="11" spans="1:5" ht="14.4">
      <c r="A11" s="293">
        <v>1.3</v>
      </c>
      <c r="B11" s="295" t="s">
        <v>532</v>
      </c>
      <c r="C11" s="346">
        <v>38997079.350000009</v>
      </c>
      <c r="D11" s="346">
        <v>0</v>
      </c>
      <c r="E11" s="346">
        <v>38997079.350000009</v>
      </c>
    </row>
    <row r="12" spans="1:5" ht="14.4">
      <c r="A12" s="293">
        <v>2</v>
      </c>
      <c r="B12" s="296" t="s">
        <v>533</v>
      </c>
      <c r="C12" s="346">
        <v>0</v>
      </c>
      <c r="D12" s="346">
        <v>0</v>
      </c>
      <c r="E12" s="346">
        <v>0</v>
      </c>
    </row>
    <row r="13" spans="1:5" ht="14.4">
      <c r="A13" s="293">
        <v>2.1</v>
      </c>
      <c r="B13" s="297" t="s">
        <v>534</v>
      </c>
      <c r="C13" s="346">
        <v>0</v>
      </c>
      <c r="D13" s="346">
        <v>0</v>
      </c>
      <c r="E13" s="346">
        <v>0</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1831408147.8432388</v>
      </c>
      <c r="D20" s="346">
        <v>0</v>
      </c>
      <c r="E20" s="346">
        <v>1831408147.8432388</v>
      </c>
    </row>
    <row r="21" spans="1:5" ht="14.4">
      <c r="A21" s="293">
        <v>6.1</v>
      </c>
      <c r="B21" s="301" t="s">
        <v>539</v>
      </c>
      <c r="C21" s="346">
        <v>186460576.95780045</v>
      </c>
      <c r="D21" s="346">
        <v>0</v>
      </c>
      <c r="E21" s="346">
        <v>186460576.95780045</v>
      </c>
    </row>
    <row r="22" spans="1:5" ht="14.4">
      <c r="A22" s="293">
        <v>6.2</v>
      </c>
      <c r="B22" s="302" t="s">
        <v>540</v>
      </c>
      <c r="C22" s="346">
        <v>1644947570.8854384</v>
      </c>
      <c r="D22" s="346">
        <v>0</v>
      </c>
      <c r="E22" s="346">
        <v>1644947570.8854384</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66499542</v>
      </c>
      <c r="D25" s="346">
        <v>0</v>
      </c>
      <c r="E25" s="346">
        <v>66499542</v>
      </c>
    </row>
    <row r="26" spans="1:5" ht="14.4">
      <c r="A26" s="293">
        <v>9.1</v>
      </c>
      <c r="B26" s="301" t="s">
        <v>545</v>
      </c>
      <c r="C26" s="346">
        <v>66499542</v>
      </c>
      <c r="D26" s="346">
        <v>0</v>
      </c>
      <c r="E26" s="346">
        <v>66499542</v>
      </c>
    </row>
    <row r="27" spans="1:5" ht="14.4">
      <c r="A27" s="293">
        <v>9.1999999999999993</v>
      </c>
      <c r="B27" s="301" t="s">
        <v>546</v>
      </c>
      <c r="C27" s="346">
        <v>0</v>
      </c>
      <c r="D27" s="346">
        <v>0</v>
      </c>
      <c r="E27" s="346">
        <v>0</v>
      </c>
    </row>
    <row r="28" spans="1:5" ht="14.4">
      <c r="A28" s="293">
        <v>10</v>
      </c>
      <c r="B28" s="299" t="s">
        <v>547</v>
      </c>
      <c r="C28" s="346">
        <v>37061004</v>
      </c>
      <c r="D28" s="346">
        <v>37061004</v>
      </c>
      <c r="E28" s="346">
        <v>0</v>
      </c>
    </row>
    <row r="29" spans="1:5" ht="14.4">
      <c r="A29" s="293">
        <v>10.1</v>
      </c>
      <c r="B29" s="301" t="s">
        <v>548</v>
      </c>
      <c r="C29" s="346">
        <v>20374000</v>
      </c>
      <c r="D29" s="346">
        <v>20374000</v>
      </c>
      <c r="E29" s="346">
        <v>0</v>
      </c>
    </row>
    <row r="30" spans="1:5" ht="14.4">
      <c r="A30" s="293">
        <v>10.199999999999999</v>
      </c>
      <c r="B30" s="301" t="s">
        <v>549</v>
      </c>
      <c r="C30" s="346">
        <v>16687004</v>
      </c>
      <c r="D30" s="346">
        <v>16687004</v>
      </c>
      <c r="E30" s="346">
        <v>0</v>
      </c>
    </row>
    <row r="31" spans="1:5" ht="14.4">
      <c r="A31" s="293">
        <v>11</v>
      </c>
      <c r="B31" s="299" t="s">
        <v>550</v>
      </c>
      <c r="C31" s="346">
        <v>652146.74656331958</v>
      </c>
      <c r="D31" s="346">
        <v>0</v>
      </c>
      <c r="E31" s="346">
        <v>652146.74656331958</v>
      </c>
    </row>
    <row r="32" spans="1:5" ht="14.4">
      <c r="A32" s="293">
        <v>11.1</v>
      </c>
      <c r="B32" s="301" t="s">
        <v>551</v>
      </c>
      <c r="C32" s="346">
        <v>652146.74656331958</v>
      </c>
      <c r="D32" s="346">
        <v>0</v>
      </c>
      <c r="E32" s="346">
        <v>652146.74656331958</v>
      </c>
    </row>
    <row r="33" spans="1:7" ht="14.4">
      <c r="A33" s="293">
        <v>11.2</v>
      </c>
      <c r="B33" s="301" t="s">
        <v>552</v>
      </c>
      <c r="C33" s="346">
        <v>0</v>
      </c>
      <c r="D33" s="346">
        <v>0</v>
      </c>
      <c r="E33" s="346">
        <v>0</v>
      </c>
    </row>
    <row r="34" spans="1:7" ht="14.4">
      <c r="A34" s="293">
        <v>13</v>
      </c>
      <c r="B34" s="299" t="s">
        <v>553</v>
      </c>
      <c r="C34" s="346">
        <v>51164949.355008073</v>
      </c>
      <c r="D34" s="346">
        <v>0</v>
      </c>
      <c r="E34" s="346">
        <v>51164949.355008073</v>
      </c>
    </row>
    <row r="35" spans="1:7" ht="14.4">
      <c r="A35" s="293">
        <v>13.1</v>
      </c>
      <c r="B35" s="304" t="s">
        <v>554</v>
      </c>
      <c r="C35" s="346">
        <v>42471367</v>
      </c>
      <c r="D35" s="346">
        <v>0</v>
      </c>
      <c r="E35" s="346">
        <v>42471367</v>
      </c>
    </row>
    <row r="36" spans="1:7" ht="14.4">
      <c r="A36" s="293">
        <v>13.2</v>
      </c>
      <c r="B36" s="304" t="s">
        <v>555</v>
      </c>
      <c r="C36" s="346">
        <v>0</v>
      </c>
      <c r="D36" s="346">
        <v>0</v>
      </c>
      <c r="E36" s="346">
        <v>0</v>
      </c>
    </row>
    <row r="37" spans="1:7" ht="27" thickBot="1">
      <c r="A37" s="105"/>
      <c r="B37" s="165" t="s">
        <v>221</v>
      </c>
      <c r="C37" s="119">
        <v>2240862918.2648101</v>
      </c>
      <c r="D37" s="119">
        <v>37061004</v>
      </c>
      <c r="E37" s="119">
        <v>2203801914.2648101</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46022</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2203801914.2648101</v>
      </c>
    </row>
    <row r="6" spans="1:6">
      <c r="A6" s="41">
        <v>2.1</v>
      </c>
      <c r="B6" s="103" t="s">
        <v>201</v>
      </c>
      <c r="C6" s="94">
        <v>127838278.55354816</v>
      </c>
    </row>
    <row r="7" spans="1:6" s="24" customFormat="1" outlineLevel="1">
      <c r="A7" s="18">
        <v>2.2000000000000002</v>
      </c>
      <c r="B7" s="19" t="s">
        <v>202</v>
      </c>
      <c r="C7" s="94">
        <v>0</v>
      </c>
    </row>
    <row r="8" spans="1:6" s="24" customFormat="1">
      <c r="A8" s="18">
        <v>3</v>
      </c>
      <c r="B8" s="121" t="s">
        <v>523</v>
      </c>
      <c r="C8" s="125">
        <f>SUM(C5:C7)</f>
        <v>2331640192.8183584</v>
      </c>
    </row>
    <row r="9" spans="1:6">
      <c r="A9" s="41">
        <v>4</v>
      </c>
      <c r="B9" s="42" t="s">
        <v>48</v>
      </c>
      <c r="C9" s="94">
        <v>0</v>
      </c>
    </row>
    <row r="10" spans="1:6" s="24" customFormat="1" outlineLevel="1">
      <c r="A10" s="18">
        <v>5.0999999999999996</v>
      </c>
      <c r="B10" s="19" t="s">
        <v>203</v>
      </c>
      <c r="C10" s="94">
        <v>-66701200.107151315</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2264938992.7112069</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ZJepI8IJMCO/It7X1h8Pt5dqp5HDzlcdRM3SoNYdVRI=</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krj1wG2S1NVgSqWq2h7+Z6lbYzfvinfYj/zZQg82QU8=</DigestValue>
    </Reference>
  </SignedInfo>
  <SignatureValue>6aS+EFXzK1dMhe2eIaeyDsJ11oJsfAHAr//2hJf6C+4UuOD2j0TLWwXqwaWXpkjH9/T0HtDFwWV7
1I9jYUQzxCU/Wg2zbnZDK6hSRyuguekVPHKu8/RomfC68/9ZBgd8witam6nkN7gZZvMFLGzakF3Q
Vfy4r4/aejpuW4wbSWYoybNngiGkmmVTe2n3h6HKpfyFbvnk99nucltv4yLq9pbYDoSMb6EKxQbp
YuiHRMKL4FbtFVbz+tkCea1mQeZvsob5LlraDkpe80RT8oOs7XNlfpPUgqAly8VPKteSiqBl03NV
77vgXIbny6hpYSqPJfdq6UcwyBEzbfDzkeCaYQ==</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msLQUaS3jJCnAnKSgwmsxQQQGQccmRwzk3l/qRVcGVw=</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K+ohjaB7kxixrBvy6jnXP07R2qR1YEliQtah4orSv+8=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ogq4cL6dLTFihm/xGnW7faeZs1gMM/DCi+58GQDuarI=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1od2DX4x+LmDYX5pA0VnInzDaCdwAF4795PUkGVIZKc=</DigestValue>
      </Reference>
      <Reference URI="/xl/worksheets/sheet10.xml?ContentType=application/vnd.openxmlformats-officedocument.spreadsheetml.worksheet+xml">
        <DigestMethod Algorithm="http://www.w3.org/2001/04/xmlenc#sha256"/>
        <DigestValue>R5So2SUD5qq1EkGBDdhoEPCdDfEco76KMmRDrbB/5+4=</DigestValue>
      </Reference>
      <Reference URI="/xl/worksheets/sheet11.xml?ContentType=application/vnd.openxmlformats-officedocument.spreadsheetml.worksheet+xml">
        <DigestMethod Algorithm="http://www.w3.org/2001/04/xmlenc#sha256"/>
        <DigestValue>OklMXm4vrpHJmm/dctTzRRwbowbcTUeXfD2sULQWfL0=</DigestValue>
      </Reference>
      <Reference URI="/xl/worksheets/sheet12.xml?ContentType=application/vnd.openxmlformats-officedocument.spreadsheetml.worksheet+xml">
        <DigestMethod Algorithm="http://www.w3.org/2001/04/xmlenc#sha256"/>
        <DigestValue>CNjLUANxT0UK03QjKy99dpZG/ds+zrqCXb2sTHBFG1U=</DigestValue>
      </Reference>
      <Reference URI="/xl/worksheets/sheet13.xml?ContentType=application/vnd.openxmlformats-officedocument.spreadsheetml.worksheet+xml">
        <DigestMethod Algorithm="http://www.w3.org/2001/04/xmlenc#sha256"/>
        <DigestValue>dtobSgtyl32ooktJSNRhd8mu4j2FlTn4h2RwASkRkcg=</DigestValue>
      </Reference>
      <Reference URI="/xl/worksheets/sheet14.xml?ContentType=application/vnd.openxmlformats-officedocument.spreadsheetml.worksheet+xml">
        <DigestMethod Algorithm="http://www.w3.org/2001/04/xmlenc#sha256"/>
        <DigestValue>kZUOZj0fkS0jx3CwhqnpIfake3f/RZlm2kJDckRmoJ0=</DigestValue>
      </Reference>
      <Reference URI="/xl/worksheets/sheet15.xml?ContentType=application/vnd.openxmlformats-officedocument.spreadsheetml.worksheet+xml">
        <DigestMethod Algorithm="http://www.w3.org/2001/04/xmlenc#sha256"/>
        <DigestValue>Nh7goX/J/lVtgLtp+9d6kft4J+OpSw34h21YmxszHgE=</DigestValue>
      </Reference>
      <Reference URI="/xl/worksheets/sheet16.xml?ContentType=application/vnd.openxmlformats-officedocument.spreadsheetml.worksheet+xml">
        <DigestMethod Algorithm="http://www.w3.org/2001/04/xmlenc#sha256"/>
        <DigestValue>9fZJVzI1WVR/swxk/R/G9ixq/qjdekByysZUJAYKwY8=</DigestValue>
      </Reference>
      <Reference URI="/xl/worksheets/sheet17.xml?ContentType=application/vnd.openxmlformats-officedocument.spreadsheetml.worksheet+xml">
        <DigestMethod Algorithm="http://www.w3.org/2001/04/xmlenc#sha256"/>
        <DigestValue>6AJOyRvrsIUd7Cim2FMlQmxV1TRGMj3R5welewCIBc8=</DigestValue>
      </Reference>
      <Reference URI="/xl/worksheets/sheet18.xml?ContentType=application/vnd.openxmlformats-officedocument.spreadsheetml.worksheet+xml">
        <DigestMethod Algorithm="http://www.w3.org/2001/04/xmlenc#sha256"/>
        <DigestValue>ikHHLtCtoPhOejG5u+atT2m9xo8rkCnfjsjT0NUjUZc=</DigestValue>
      </Reference>
      <Reference URI="/xl/worksheets/sheet19.xml?ContentType=application/vnd.openxmlformats-officedocument.spreadsheetml.worksheet+xml">
        <DigestMethod Algorithm="http://www.w3.org/2001/04/xmlenc#sha256"/>
        <DigestValue>2qXrhYMilNQNR0fFfLEHdx4Xk6LWMQZ8DOmbiygAgl4=</DigestValue>
      </Reference>
      <Reference URI="/xl/worksheets/sheet2.xml?ContentType=application/vnd.openxmlformats-officedocument.spreadsheetml.worksheet+xml">
        <DigestMethod Algorithm="http://www.w3.org/2001/04/xmlenc#sha256"/>
        <DigestValue>ZQ99PN9rhMZ3BE5/A8XeStX4mCCfhaqsrqHJrycBVRk=</DigestValue>
      </Reference>
      <Reference URI="/xl/worksheets/sheet20.xml?ContentType=application/vnd.openxmlformats-officedocument.spreadsheetml.worksheet+xml">
        <DigestMethod Algorithm="http://www.w3.org/2001/04/xmlenc#sha256"/>
        <DigestValue>hjWq+n/MpzmHX+91E+74/BVAkoMSk0HMOWszlFBmG40=</DigestValue>
      </Reference>
      <Reference URI="/xl/worksheets/sheet21.xml?ContentType=application/vnd.openxmlformats-officedocument.spreadsheetml.worksheet+xml">
        <DigestMethod Algorithm="http://www.w3.org/2001/04/xmlenc#sha256"/>
        <DigestValue>9yYAbJpDX386ZvLV8RmieBoLEm7VSIzkXdcZFvvUy+M=</DigestValue>
      </Reference>
      <Reference URI="/xl/worksheets/sheet22.xml?ContentType=application/vnd.openxmlformats-officedocument.spreadsheetml.worksheet+xml">
        <DigestMethod Algorithm="http://www.w3.org/2001/04/xmlenc#sha256"/>
        <DigestValue>jQgtGME4AQTq3fRJ0FI3ArQWc5hOKLrKnptZnTkOR14=</DigestValue>
      </Reference>
      <Reference URI="/xl/worksheets/sheet23.xml?ContentType=application/vnd.openxmlformats-officedocument.spreadsheetml.worksheet+xml">
        <DigestMethod Algorithm="http://www.w3.org/2001/04/xmlenc#sha256"/>
        <DigestValue>77q5A6vF5vSSMe5jMG+yGEPp46R5x6tkBah4MSW+AqQ=</DigestValue>
      </Reference>
      <Reference URI="/xl/worksheets/sheet24.xml?ContentType=application/vnd.openxmlformats-officedocument.spreadsheetml.worksheet+xml">
        <DigestMethod Algorithm="http://www.w3.org/2001/04/xmlenc#sha256"/>
        <DigestValue>JfRQkSIoCun28QyQnt3xzPnlxcqsB+4LaHiKTbKJ9Yw=</DigestValue>
      </Reference>
      <Reference URI="/xl/worksheets/sheet25.xml?ContentType=application/vnd.openxmlformats-officedocument.spreadsheetml.worksheet+xml">
        <DigestMethod Algorithm="http://www.w3.org/2001/04/xmlenc#sha256"/>
        <DigestValue>4gtxU30XQelqSk9DHVCO/Rfxynr0sj/LnJV/lk9kAnU=</DigestValue>
      </Reference>
      <Reference URI="/xl/worksheets/sheet26.xml?ContentType=application/vnd.openxmlformats-officedocument.spreadsheetml.worksheet+xml">
        <DigestMethod Algorithm="http://www.w3.org/2001/04/xmlenc#sha256"/>
        <DigestValue>qlFkcpsn5/Tj7fF7gscISKep2aV8rHZRSaS4QCMhWCg=</DigestValue>
      </Reference>
      <Reference URI="/xl/worksheets/sheet27.xml?ContentType=application/vnd.openxmlformats-officedocument.spreadsheetml.worksheet+xml">
        <DigestMethod Algorithm="http://www.w3.org/2001/04/xmlenc#sha256"/>
        <DigestValue>BeKU5iEyOxPYRDojxBzrZqdm6OYR6qf3sWdDVbyKFB0=</DigestValue>
      </Reference>
      <Reference URI="/xl/worksheets/sheet28.xml?ContentType=application/vnd.openxmlformats-officedocument.spreadsheetml.worksheet+xml">
        <DigestMethod Algorithm="http://www.w3.org/2001/04/xmlenc#sha256"/>
        <DigestValue>XNakm7064T0YZOezYGP2iBZBMJgeZ8lX89ixRLfNojs=</DigestValue>
      </Reference>
      <Reference URI="/xl/worksheets/sheet29.xml?ContentType=application/vnd.openxmlformats-officedocument.spreadsheetml.worksheet+xml">
        <DigestMethod Algorithm="http://www.w3.org/2001/04/xmlenc#sha256"/>
        <DigestValue>k5dEuSSXAwqbMwZvPgUhD3jNSffzJo72tWdYFEFveK4=</DigestValue>
      </Reference>
      <Reference URI="/xl/worksheets/sheet3.xml?ContentType=application/vnd.openxmlformats-officedocument.spreadsheetml.worksheet+xml">
        <DigestMethod Algorithm="http://www.w3.org/2001/04/xmlenc#sha256"/>
        <DigestValue>whMjs9vnjeCla7sbqYBa34OFopUuqL1ST/yH/kTfFkg=</DigestValue>
      </Reference>
      <Reference URI="/xl/worksheets/sheet30.xml?ContentType=application/vnd.openxmlformats-officedocument.spreadsheetml.worksheet+xml">
        <DigestMethod Algorithm="http://www.w3.org/2001/04/xmlenc#sha256"/>
        <DigestValue>DuuFAm+s5HsV7rISKMkO4/1JM7A1mITbzHzihLl8grs=</DigestValue>
      </Reference>
      <Reference URI="/xl/worksheets/sheet31.xml?ContentType=application/vnd.openxmlformats-officedocument.spreadsheetml.worksheet+xml">
        <DigestMethod Algorithm="http://www.w3.org/2001/04/xmlenc#sha256"/>
        <DigestValue>Gjm+RwecLp0M4KGRDe/zNbUp2TvOo5EyOezx5lDYF/Q=</DigestValue>
      </Reference>
      <Reference URI="/xl/worksheets/sheet32.xml?ContentType=application/vnd.openxmlformats-officedocument.spreadsheetml.worksheet+xml">
        <DigestMethod Algorithm="http://www.w3.org/2001/04/xmlenc#sha256"/>
        <DigestValue>ob2pankc8FXHGGLfuAC2Qfo8jZHiPJk8/VogYQna6tI=</DigestValue>
      </Reference>
      <Reference URI="/xl/worksheets/sheet4.xml?ContentType=application/vnd.openxmlformats-officedocument.spreadsheetml.worksheet+xml">
        <DigestMethod Algorithm="http://www.w3.org/2001/04/xmlenc#sha256"/>
        <DigestValue>v+y6LIS7/Y6/XG5eog6D0kss5y3FuMJ9/CDaiBHV448=</DigestValue>
      </Reference>
      <Reference URI="/xl/worksheets/sheet5.xml?ContentType=application/vnd.openxmlformats-officedocument.spreadsheetml.worksheet+xml">
        <DigestMethod Algorithm="http://www.w3.org/2001/04/xmlenc#sha256"/>
        <DigestValue>DnfU8Ff27Sy2QrtPzh85HYIEIH/OHeYEZjsFgCSbLtQ=</DigestValue>
      </Reference>
      <Reference URI="/xl/worksheets/sheet6.xml?ContentType=application/vnd.openxmlformats-officedocument.spreadsheetml.worksheet+xml">
        <DigestMethod Algorithm="http://www.w3.org/2001/04/xmlenc#sha256"/>
        <DigestValue>BdFk2htOKVbciTnTWJmAg1FIHtrc9zJ5gErjQg2OWI4=</DigestValue>
      </Reference>
      <Reference URI="/xl/worksheets/sheet7.xml?ContentType=application/vnd.openxmlformats-officedocument.spreadsheetml.worksheet+xml">
        <DigestMethod Algorithm="http://www.w3.org/2001/04/xmlenc#sha256"/>
        <DigestValue>YGa8Ssov/+3kqpi5KaTW70YU39oSEZ16VA3YoGxL7UA=</DigestValue>
      </Reference>
      <Reference URI="/xl/worksheets/sheet8.xml?ContentType=application/vnd.openxmlformats-officedocument.spreadsheetml.worksheet+xml">
        <DigestMethod Algorithm="http://www.w3.org/2001/04/xmlenc#sha256"/>
        <DigestValue>/2pKXbfG1vOE+lU/zoBSiKQD3DdIO2VaDp+d7nMV3Dc=</DigestValue>
      </Reference>
      <Reference URI="/xl/worksheets/sheet9.xml?ContentType=application/vnd.openxmlformats-officedocument.spreadsheetml.worksheet+xml">
        <DigestMethod Algorithm="http://www.w3.org/2001/04/xmlenc#sha256"/>
        <DigestValue>FIgori2OUt3r4F8Q3M9vdxRVwyIwmZPpcSxBhwIlnNw=</DigestValue>
      </Reference>
    </Manifest>
    <SignatureProperties>
      <SignatureProperty Id="idSignatureTime" Target="#idPackageSignature">
        <mdssi:SignatureTime xmlns:mdssi="http://schemas.openxmlformats.org/package/2006/digital-signature">
          <mdssi:Format>YYYY-MM-DDThh:mm:ssTZD</mdssi:Format>
          <mdssi:Value>2026-01-30T09:09:35Z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2026-01-30T09:09:35Z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Mzm0fFQFhA2GOCsiiR/XdMyj0ig/knR9AomUdCZp9U8=</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CdkXMpmvBDj4uCQv39vnnS/FtWVUieW41xGlqyUszWI=</DigestValue>
    </Reference>
  </SignedInfo>
  <SignatureValue>eVoRzkIrAKOAJoXmGx3XE/lz4U5bDNiARu/v5YEXKbbHrIPWzMRSE30/hS5Fynv/Z3c0dO1aMNUt
chXZBlG3dM6A3/h5duaHmE3zFt+HD2JwWKtYtiC2juMceAU++kH919KYNQxftMgEDoUUahg+PxJ/
lYHJXLLX7GXCVWDxQmNL5i/eFVRl4AmXId1qud0Q0j9SwugyzQRTYp/roIw60iR72jUFBV6AKxFD
TAKSXSstx4cFiFhh83thtYMDDArPiY9lVEFKCjj6CFZZ4SZ8SZYarf4pO0zN39BcxPchfeS0qJ3T
gdxshit7NmvlnzpkYUZVnHL95mw63IpKMgdzBg==</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msLQUaS3jJCnAnKSgwmsxQQQGQccmRwzk3l/qRVcGVw=</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K+ohjaB7kxixrBvy6jnXP07R2qR1YEliQtah4orSv+8=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ogq4cL6dLTFihm/xGnW7faeZs1gMM/DCi+58GQDuarI=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1od2DX4x+LmDYX5pA0VnInzDaCdwAF4795PUkGVIZKc=</DigestValue>
      </Reference>
      <Reference URI="/xl/worksheets/sheet10.xml?ContentType=application/vnd.openxmlformats-officedocument.spreadsheetml.worksheet+xml">
        <DigestMethod Algorithm="http://www.w3.org/2001/04/xmlenc#sha256"/>
        <DigestValue>R5So2SUD5qq1EkGBDdhoEPCdDfEco76KMmRDrbB/5+4=</DigestValue>
      </Reference>
      <Reference URI="/xl/worksheets/sheet11.xml?ContentType=application/vnd.openxmlformats-officedocument.spreadsheetml.worksheet+xml">
        <DigestMethod Algorithm="http://www.w3.org/2001/04/xmlenc#sha256"/>
        <DigestValue>OklMXm4vrpHJmm/dctTzRRwbowbcTUeXfD2sULQWfL0=</DigestValue>
      </Reference>
      <Reference URI="/xl/worksheets/sheet12.xml?ContentType=application/vnd.openxmlformats-officedocument.spreadsheetml.worksheet+xml">
        <DigestMethod Algorithm="http://www.w3.org/2001/04/xmlenc#sha256"/>
        <DigestValue>CNjLUANxT0UK03QjKy99dpZG/ds+zrqCXb2sTHBFG1U=</DigestValue>
      </Reference>
      <Reference URI="/xl/worksheets/sheet13.xml?ContentType=application/vnd.openxmlformats-officedocument.spreadsheetml.worksheet+xml">
        <DigestMethod Algorithm="http://www.w3.org/2001/04/xmlenc#sha256"/>
        <DigestValue>dtobSgtyl32ooktJSNRhd8mu4j2FlTn4h2RwASkRkcg=</DigestValue>
      </Reference>
      <Reference URI="/xl/worksheets/sheet14.xml?ContentType=application/vnd.openxmlformats-officedocument.spreadsheetml.worksheet+xml">
        <DigestMethod Algorithm="http://www.w3.org/2001/04/xmlenc#sha256"/>
        <DigestValue>kZUOZj0fkS0jx3CwhqnpIfake3f/RZlm2kJDckRmoJ0=</DigestValue>
      </Reference>
      <Reference URI="/xl/worksheets/sheet15.xml?ContentType=application/vnd.openxmlformats-officedocument.spreadsheetml.worksheet+xml">
        <DigestMethod Algorithm="http://www.w3.org/2001/04/xmlenc#sha256"/>
        <DigestValue>Nh7goX/J/lVtgLtp+9d6kft4J+OpSw34h21YmxszHgE=</DigestValue>
      </Reference>
      <Reference URI="/xl/worksheets/sheet16.xml?ContentType=application/vnd.openxmlformats-officedocument.spreadsheetml.worksheet+xml">
        <DigestMethod Algorithm="http://www.w3.org/2001/04/xmlenc#sha256"/>
        <DigestValue>9fZJVzI1WVR/swxk/R/G9ixq/qjdekByysZUJAYKwY8=</DigestValue>
      </Reference>
      <Reference URI="/xl/worksheets/sheet17.xml?ContentType=application/vnd.openxmlformats-officedocument.spreadsheetml.worksheet+xml">
        <DigestMethod Algorithm="http://www.w3.org/2001/04/xmlenc#sha256"/>
        <DigestValue>6AJOyRvrsIUd7Cim2FMlQmxV1TRGMj3R5welewCIBc8=</DigestValue>
      </Reference>
      <Reference URI="/xl/worksheets/sheet18.xml?ContentType=application/vnd.openxmlformats-officedocument.spreadsheetml.worksheet+xml">
        <DigestMethod Algorithm="http://www.w3.org/2001/04/xmlenc#sha256"/>
        <DigestValue>ikHHLtCtoPhOejG5u+atT2m9xo8rkCnfjsjT0NUjUZc=</DigestValue>
      </Reference>
      <Reference URI="/xl/worksheets/sheet19.xml?ContentType=application/vnd.openxmlformats-officedocument.spreadsheetml.worksheet+xml">
        <DigestMethod Algorithm="http://www.w3.org/2001/04/xmlenc#sha256"/>
        <DigestValue>2qXrhYMilNQNR0fFfLEHdx4Xk6LWMQZ8DOmbiygAgl4=</DigestValue>
      </Reference>
      <Reference URI="/xl/worksheets/sheet2.xml?ContentType=application/vnd.openxmlformats-officedocument.spreadsheetml.worksheet+xml">
        <DigestMethod Algorithm="http://www.w3.org/2001/04/xmlenc#sha256"/>
        <DigestValue>ZQ99PN9rhMZ3BE5/A8XeStX4mCCfhaqsrqHJrycBVRk=</DigestValue>
      </Reference>
      <Reference URI="/xl/worksheets/sheet20.xml?ContentType=application/vnd.openxmlformats-officedocument.spreadsheetml.worksheet+xml">
        <DigestMethod Algorithm="http://www.w3.org/2001/04/xmlenc#sha256"/>
        <DigestValue>hjWq+n/MpzmHX+91E+74/BVAkoMSk0HMOWszlFBmG40=</DigestValue>
      </Reference>
      <Reference URI="/xl/worksheets/sheet21.xml?ContentType=application/vnd.openxmlformats-officedocument.spreadsheetml.worksheet+xml">
        <DigestMethod Algorithm="http://www.w3.org/2001/04/xmlenc#sha256"/>
        <DigestValue>9yYAbJpDX386ZvLV8RmieBoLEm7VSIzkXdcZFvvUy+M=</DigestValue>
      </Reference>
      <Reference URI="/xl/worksheets/sheet22.xml?ContentType=application/vnd.openxmlformats-officedocument.spreadsheetml.worksheet+xml">
        <DigestMethod Algorithm="http://www.w3.org/2001/04/xmlenc#sha256"/>
        <DigestValue>jQgtGME4AQTq3fRJ0FI3ArQWc5hOKLrKnptZnTkOR14=</DigestValue>
      </Reference>
      <Reference URI="/xl/worksheets/sheet23.xml?ContentType=application/vnd.openxmlformats-officedocument.spreadsheetml.worksheet+xml">
        <DigestMethod Algorithm="http://www.w3.org/2001/04/xmlenc#sha256"/>
        <DigestValue>77q5A6vF5vSSMe5jMG+yGEPp46R5x6tkBah4MSW+AqQ=</DigestValue>
      </Reference>
      <Reference URI="/xl/worksheets/sheet24.xml?ContentType=application/vnd.openxmlformats-officedocument.spreadsheetml.worksheet+xml">
        <DigestMethod Algorithm="http://www.w3.org/2001/04/xmlenc#sha256"/>
        <DigestValue>JfRQkSIoCun28QyQnt3xzPnlxcqsB+4LaHiKTbKJ9Yw=</DigestValue>
      </Reference>
      <Reference URI="/xl/worksheets/sheet25.xml?ContentType=application/vnd.openxmlformats-officedocument.spreadsheetml.worksheet+xml">
        <DigestMethod Algorithm="http://www.w3.org/2001/04/xmlenc#sha256"/>
        <DigestValue>4gtxU30XQelqSk9DHVCO/Rfxynr0sj/LnJV/lk9kAnU=</DigestValue>
      </Reference>
      <Reference URI="/xl/worksheets/sheet26.xml?ContentType=application/vnd.openxmlformats-officedocument.spreadsheetml.worksheet+xml">
        <DigestMethod Algorithm="http://www.w3.org/2001/04/xmlenc#sha256"/>
        <DigestValue>qlFkcpsn5/Tj7fF7gscISKep2aV8rHZRSaS4QCMhWCg=</DigestValue>
      </Reference>
      <Reference URI="/xl/worksheets/sheet27.xml?ContentType=application/vnd.openxmlformats-officedocument.spreadsheetml.worksheet+xml">
        <DigestMethod Algorithm="http://www.w3.org/2001/04/xmlenc#sha256"/>
        <DigestValue>BeKU5iEyOxPYRDojxBzrZqdm6OYR6qf3sWdDVbyKFB0=</DigestValue>
      </Reference>
      <Reference URI="/xl/worksheets/sheet28.xml?ContentType=application/vnd.openxmlformats-officedocument.spreadsheetml.worksheet+xml">
        <DigestMethod Algorithm="http://www.w3.org/2001/04/xmlenc#sha256"/>
        <DigestValue>XNakm7064T0YZOezYGP2iBZBMJgeZ8lX89ixRLfNojs=</DigestValue>
      </Reference>
      <Reference URI="/xl/worksheets/sheet29.xml?ContentType=application/vnd.openxmlformats-officedocument.spreadsheetml.worksheet+xml">
        <DigestMethod Algorithm="http://www.w3.org/2001/04/xmlenc#sha256"/>
        <DigestValue>k5dEuSSXAwqbMwZvPgUhD3jNSffzJo72tWdYFEFveK4=</DigestValue>
      </Reference>
      <Reference URI="/xl/worksheets/sheet3.xml?ContentType=application/vnd.openxmlformats-officedocument.spreadsheetml.worksheet+xml">
        <DigestMethod Algorithm="http://www.w3.org/2001/04/xmlenc#sha256"/>
        <DigestValue>whMjs9vnjeCla7sbqYBa34OFopUuqL1ST/yH/kTfFkg=</DigestValue>
      </Reference>
      <Reference URI="/xl/worksheets/sheet30.xml?ContentType=application/vnd.openxmlformats-officedocument.spreadsheetml.worksheet+xml">
        <DigestMethod Algorithm="http://www.w3.org/2001/04/xmlenc#sha256"/>
        <DigestValue>DuuFAm+s5HsV7rISKMkO4/1JM7A1mITbzHzihLl8grs=</DigestValue>
      </Reference>
      <Reference URI="/xl/worksheets/sheet31.xml?ContentType=application/vnd.openxmlformats-officedocument.spreadsheetml.worksheet+xml">
        <DigestMethod Algorithm="http://www.w3.org/2001/04/xmlenc#sha256"/>
        <DigestValue>Gjm+RwecLp0M4KGRDe/zNbUp2TvOo5EyOezx5lDYF/Q=</DigestValue>
      </Reference>
      <Reference URI="/xl/worksheets/sheet32.xml?ContentType=application/vnd.openxmlformats-officedocument.spreadsheetml.worksheet+xml">
        <DigestMethod Algorithm="http://www.w3.org/2001/04/xmlenc#sha256"/>
        <DigestValue>ob2pankc8FXHGGLfuAC2Qfo8jZHiPJk8/VogYQna6tI=</DigestValue>
      </Reference>
      <Reference URI="/xl/worksheets/sheet4.xml?ContentType=application/vnd.openxmlformats-officedocument.spreadsheetml.worksheet+xml">
        <DigestMethod Algorithm="http://www.w3.org/2001/04/xmlenc#sha256"/>
        <DigestValue>v+y6LIS7/Y6/XG5eog6D0kss5y3FuMJ9/CDaiBHV448=</DigestValue>
      </Reference>
      <Reference URI="/xl/worksheets/sheet5.xml?ContentType=application/vnd.openxmlformats-officedocument.spreadsheetml.worksheet+xml">
        <DigestMethod Algorithm="http://www.w3.org/2001/04/xmlenc#sha256"/>
        <DigestValue>DnfU8Ff27Sy2QrtPzh85HYIEIH/OHeYEZjsFgCSbLtQ=</DigestValue>
      </Reference>
      <Reference URI="/xl/worksheets/sheet6.xml?ContentType=application/vnd.openxmlformats-officedocument.spreadsheetml.worksheet+xml">
        <DigestMethod Algorithm="http://www.w3.org/2001/04/xmlenc#sha256"/>
        <DigestValue>BdFk2htOKVbciTnTWJmAg1FIHtrc9zJ5gErjQg2OWI4=</DigestValue>
      </Reference>
      <Reference URI="/xl/worksheets/sheet7.xml?ContentType=application/vnd.openxmlformats-officedocument.spreadsheetml.worksheet+xml">
        <DigestMethod Algorithm="http://www.w3.org/2001/04/xmlenc#sha256"/>
        <DigestValue>YGa8Ssov/+3kqpi5KaTW70YU39oSEZ16VA3YoGxL7UA=</DigestValue>
      </Reference>
      <Reference URI="/xl/worksheets/sheet8.xml?ContentType=application/vnd.openxmlformats-officedocument.spreadsheetml.worksheet+xml">
        <DigestMethod Algorithm="http://www.w3.org/2001/04/xmlenc#sha256"/>
        <DigestValue>/2pKXbfG1vOE+lU/zoBSiKQD3DdIO2VaDp+d7nMV3Dc=</DigestValue>
      </Reference>
      <Reference URI="/xl/worksheets/sheet9.xml?ContentType=application/vnd.openxmlformats-officedocument.spreadsheetml.worksheet+xml">
        <DigestMethod Algorithm="http://www.w3.org/2001/04/xmlenc#sha256"/>
        <DigestValue>FIgori2OUt3r4F8Q3M9vdxRVwyIwmZPpcSxBhwIlnNw=</DigestValue>
      </Reference>
    </Manifest>
    <SignatureProperties>
      <SignatureProperty Id="idSignatureTime" Target="#idPackageSignature">
        <mdssi:SignatureTime xmlns:mdssi="http://schemas.openxmlformats.org/package/2006/digital-signature">
          <mdssi:Format>YYYY-MM-DDThh:mm:ssTZD</mdssi:Format>
          <mdssi:Value>2026-01-30T09:10:07Z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2026-01-30T09:10:07Z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2026-01-29T14:42:14Z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