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defaultThemeVersion="124226"/>
  <xr:revisionPtr revIDLastSave="0" documentId="13_ncr:1_{F272E782-AE3E-400F-B442-E1FC30D6E631}" xr6:coauthVersionLast="47" xr6:coauthVersionMax="47" xr10:uidLastSave="{00000000-0000-0000-0000-000000000000}"/>
  <bookViews>
    <workbookView xWindow="-110" yWindow="-110" windowWidth="19420" windowHeight="11500"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xlnm._FilterDatabase" localSheetId="1" hidden="1">'1. key ratios '!$A$4:$L$50</definedName>
    <definedName name="_xlnm._FilterDatabase" localSheetId="13" hidden="1">'10. CC2'!$A$4:$F$68</definedName>
    <definedName name="_xlnm._FilterDatabase" localSheetId="14" hidden="1">'11. CRWA '!$A$4:$AJ$22</definedName>
    <definedName name="_xlnm._FilterDatabase" localSheetId="19" hidden="1">'15.1 LR'!$A$4:$D$37</definedName>
    <definedName name="_xlnm._FilterDatabase" localSheetId="21" hidden="1">'16. NSFR'!$A$4:$L$39</definedName>
    <definedName name="_xlnm._FilterDatabase" localSheetId="2" hidden="1">'2. SOFP'!$A$4:$N$69</definedName>
    <definedName name="_xlnm._FilterDatabase" localSheetId="3" hidden="1">'3. SOPL'!$A$4:$I$45</definedName>
    <definedName name="_xlnm._FilterDatabase" localSheetId="12" hidden="1">'9.3. MREL2'!$A$7:$K$20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2" i="122" l="1"/>
  <c r="B1" i="122"/>
  <c r="B1" i="121"/>
  <c r="B2" i="121"/>
  <c r="B1" i="92" l="1"/>
  <c r="B2" i="92"/>
  <c r="B2" i="123"/>
  <c r="B1" i="123"/>
  <c r="E38" i="110" l="1"/>
  <c r="A2" i="121" l="1"/>
  <c r="A1" i="121"/>
  <c r="E12" i="122"/>
  <c r="D12" i="122"/>
  <c r="C12" i="122"/>
  <c r="B12" i="122"/>
  <c r="E11" i="122"/>
  <c r="D11" i="122"/>
  <c r="C11" i="122"/>
  <c r="B11" i="122"/>
  <c r="E10" i="122"/>
  <c r="D10" i="122"/>
  <c r="C10" i="122"/>
  <c r="B10" i="122"/>
  <c r="F9" i="122"/>
  <c r="E9" i="122"/>
  <c r="D9" i="122"/>
  <c r="C9" i="122"/>
  <c r="B9" i="122"/>
  <c r="F10" i="122" l="1"/>
  <c r="F12" i="122"/>
  <c r="F11" i="122"/>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E37" i="88" l="1"/>
  <c r="D37" i="88"/>
  <c r="C37" i="88"/>
  <c r="H43" i="110" l="1"/>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E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H16" i="110"/>
  <c r="E16" i="110"/>
  <c r="H15" i="110"/>
  <c r="E15" i="110"/>
  <c r="H14" i="110"/>
  <c r="H13" i="110"/>
  <c r="E13" i="110"/>
  <c r="H12" i="110"/>
  <c r="E12" i="110"/>
  <c r="H11" i="110"/>
  <c r="E11" i="110"/>
  <c r="H10" i="110"/>
  <c r="E10" i="110"/>
  <c r="H9" i="110"/>
  <c r="E9" i="110"/>
  <c r="E8" i="110"/>
  <c r="H7" i="110"/>
  <c r="E7" i="110"/>
  <c r="H6" i="110"/>
  <c r="E6" i="110"/>
  <c r="H44" i="109"/>
  <c r="E44" i="109"/>
  <c r="H42" i="109"/>
  <c r="E42" i="109"/>
  <c r="H41" i="109"/>
  <c r="E41" i="109"/>
  <c r="H40" i="109"/>
  <c r="E40" i="109"/>
  <c r="H39" i="109"/>
  <c r="E39" i="109"/>
  <c r="H38" i="109"/>
  <c r="E38" i="109"/>
  <c r="H37" i="109"/>
  <c r="E37" i="109"/>
  <c r="H36" i="109"/>
  <c r="E36" i="109"/>
  <c r="H35" i="109"/>
  <c r="E35" i="109"/>
  <c r="H34" i="109"/>
  <c r="H33" i="109"/>
  <c r="E33" i="109"/>
  <c r="H32" i="109"/>
  <c r="E32" i="109"/>
  <c r="H31" i="109"/>
  <c r="E31" i="109"/>
  <c r="H30" i="109"/>
  <c r="E30" i="109"/>
  <c r="H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E13" i="109"/>
  <c r="H12" i="109"/>
  <c r="E12" i="109"/>
  <c r="H11" i="109"/>
  <c r="E11" i="109"/>
  <c r="H10" i="109"/>
  <c r="E10" i="109"/>
  <c r="H9" i="109"/>
  <c r="E9" i="109"/>
  <c r="H8" i="109"/>
  <c r="E8" i="109"/>
  <c r="H7" i="109"/>
  <c r="E7" i="109"/>
  <c r="E6" i="109" l="1"/>
  <c r="H30" i="110"/>
  <c r="E45" i="109"/>
  <c r="H45" i="109"/>
  <c r="H13" i="109"/>
  <c r="E29" i="109"/>
  <c r="E34" i="109"/>
  <c r="H8" i="110"/>
  <c r="E14" i="110"/>
  <c r="E17" i="110"/>
  <c r="H6" i="109"/>
  <c r="H43" i="109" l="1"/>
  <c r="E43" i="109"/>
  <c r="B1" i="97" l="1"/>
  <c r="B1" i="95" l="1"/>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D6" i="86" l="1"/>
  <c r="D13" i="86"/>
  <c r="C6" i="86" l="1"/>
  <c r="C13" i="86" s="1"/>
  <c r="D9" i="94" l="1"/>
  <c r="D21" i="94"/>
  <c r="D7" i="94"/>
  <c r="D19" i="94"/>
  <c r="D8" i="94"/>
  <c r="D20" i="94"/>
  <c r="G22" i="91" l="1"/>
  <c r="F22" i="91"/>
  <c r="E22" i="91"/>
  <c r="D22" i="91"/>
  <c r="C22" i="91"/>
  <c r="H22" i="91" l="1"/>
  <c r="C5" i="73" l="1"/>
  <c r="C8" i="73" l="1"/>
  <c r="C13" i="73" s="1"/>
</calcChain>
</file>

<file path=xl/sharedStrings.xml><?xml version="1.0" encoding="utf-8"?>
<sst xmlns="http://schemas.openxmlformats.org/spreadsheetml/2006/main" count="1255" uniqueCount="779">
  <si>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</si>
  <si>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</si>
  <si>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</si>
  <si>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</si>
  <si>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</si>
  <si>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</si>
  <si>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</si>
  <si>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</si>
  <si>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</si>
  <si>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</si>
  <si>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</si>
  <si>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</si>
  <si>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</si>
  <si>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</si>
  <si>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</si>
  <si>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</si>
  <si>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</si>
  <si>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</si>
  <si>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</si>
  <si>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</si>
  <si>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</si>
  <si>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</si>
  <si>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</si>
  <si>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</si>
  <si>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</si>
  <si>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</si>
  <si>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</si>
  <si>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</si>
  <si>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</si>
  <si>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</si>
  <si>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</si>
  <si>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</si>
  <si>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</si>
  <si>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</si>
  <si>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</si>
  <si>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</si>
  <si>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</si>
  <si>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</si>
  <si>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</si>
  <si>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</si>
  <si>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</si>
  <si>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</si>
  <si>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</si>
  <si>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</si>
  <si>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</si>
  <si>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</si>
  <si>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</si>
  <si>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</si>
  <si>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</si>
  <si>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</si>
  <si>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</si>
  <si>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</si>
  <si>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</si>
  <si>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</si>
  <si>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</si>
  <si>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</si>
  <si>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</si>
  <si>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</si>
  <si>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</si>
  <si>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</si>
  <si>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</si>
  <si>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</si>
  <si>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</si>
  <si>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</si>
  <si>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</si>
  <si>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</si>
  <si>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</si>
  <si>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</si>
  <si>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</si>
  <si>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</si>
  <si>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</si>
  <si>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</si>
  <si>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</si>
  <si>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</si>
  <si>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</si>
  <si>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</si>
  <si>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</si>
  <si>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</si>
  <si>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</si>
  <si>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</si>
  <si>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</si>
  <si>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</si>
  <si>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</si>
  <si>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</si>
  <si>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</si>
  <si>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</si>
  <si>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</si>
  <si>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</si>
  <si>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</si>
  <si>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</si>
  <si>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</si>
  <si>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</si>
  <si>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</si>
  <si>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</si>
  <si>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</si>
  <si>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</si>
  <si>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</si>
  <si>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</si>
  <si>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</si>
  <si>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</si>
  <si>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</si>
  <si>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</si>
  <si>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</si>
  <si>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</si>
  <si>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</si>
  <si>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</si>
  <si>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</si>
  <si>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</si>
  <si>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</si>
  <si>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</si>
  <si>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</si>
  <si>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</si>
  <si>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</si>
  <si>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</si>
  <si>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</si>
  <si>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</si>
  <si>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</si>
  <si>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</si>
  <si>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</si>
  <si>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</si>
  <si>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</si>
  <si>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</si>
  <si>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</si>
  <si>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</si>
  <si>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</si>
  <si>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</si>
  <si>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</si>
  <si>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</si>
  <si>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</si>
  <si>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</si>
  <si>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</si>
  <si>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</si>
  <si>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</si>
  <si>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</si>
  <si>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</si>
  <si>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</si>
  <si>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</si>
  <si>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</si>
  <si>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</si>
  <si>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</si>
  <si>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</si>
  <si>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</si>
  <si>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</si>
  <si>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</si>
  <si>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</si>
  <si>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</si>
  <si>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</si>
  <si>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</si>
  <si>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</si>
  <si>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</si>
  <si>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</si>
  <si>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</si>
  <si>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</si>
  <si>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</si>
  <si>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</si>
  <si>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</si>
  <si>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</si>
  <si>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</si>
  <si>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</si>
  <si>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</si>
  <si>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</si>
  <si>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</si>
  <si>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</si>
  <si>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</si>
  <si>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</si>
  <si>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</si>
  <si>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</si>
  <si>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</si>
  <si>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</si>
  <si>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</si>
  <si>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</si>
  <si>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</si>
  <si>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</si>
  <si>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</si>
  <si>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</si>
  <si>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</si>
  <si>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</si>
  <si>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</si>
  <si>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</si>
  <si>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</si>
  <si>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</si>
  <si>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</si>
  <si>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</si>
  <si>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</si>
  <si>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</si>
  <si>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</si>
  <si>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</si>
  <si>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</si>
  <si>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</si>
  <si>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</si>
  <si>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</si>
  <si>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</si>
  <si>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</si>
  <si>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</si>
  <si>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</si>
  <si>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</si>
  <si>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</si>
  <si>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</si>
  <si>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</si>
  <si>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</si>
  <si>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</si>
  <si>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</si>
  <si>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</si>
  <si>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</si>
  <si>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</si>
  <si>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</si>
  <si>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</si>
  <si>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</si>
  <si>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</si>
  <si>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</si>
  <si>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</si>
  <si>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</si>
  <si>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</si>
  <si>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</si>
  <si>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</si>
  <si>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</si>
  <si>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</si>
  <si>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</si>
  <si>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</si>
  <si>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</si>
  <si>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</si>
  <si>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</si>
  <si>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</si>
  <si>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</si>
  <si>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</si>
  <si>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</si>
  <si>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</si>
  <si>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</si>
  <si>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</si>
  <si>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</si>
  <si>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</si>
  <si>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</si>
  <si>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</si>
  <si>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</si>
  <si>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</si>
  <si>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</si>
  <si>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</si>
  <si>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</si>
  <si>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</si>
  <si>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</si>
  <si>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</si>
  <si>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</si>
  <si>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</si>
  <si>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</si>
  <si>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</si>
  <si>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</si>
  <si>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</si>
  <si>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</si>
  <si>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</si>
  <si>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</si>
  <si>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</si>
  <si>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</si>
  <si>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</si>
  <si>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</si>
  <si>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</si>
  <si>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</si>
  <si>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</si>
  <si>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</si>
  <si>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</si>
  <si>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</si>
  <si>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</si>
  <si>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</si>
  <si>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</si>
  <si>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</si>
  <si>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</si>
  <si>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</si>
  <si>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</si>
  <si>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</si>
  <si>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</si>
  <si>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</si>
  <si>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</si>
  <si>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</si>
  <si>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</si>
  <si>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</si>
  <si>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</si>
  <si>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</si>
  <si>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</si>
  <si>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</si>
  <si>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</si>
  <si>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</si>
  <si>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</si>
  <si>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</si>
  <si>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</si>
  <si>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</si>
  <si>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</si>
  <si>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</si>
  <si>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</si>
  <si>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</si>
  <si>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</si>
  <si>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</si>
  <si>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</si>
  <si>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</si>
  <si>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</si>
  <si>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</si>
  <si>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</si>
  <si>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</si>
  <si>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</si>
  <si>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</si>
  <si>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</si>
  <si>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</si>
  <si>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</si>
  <si>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</si>
  <si>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</si>
  <si>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</si>
  <si>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</si>
  <si>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</si>
  <si>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</si>
  <si>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</si>
  <si>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</si>
  <si>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</si>
  <si>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</si>
  <si>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</si>
  <si>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</si>
  <si>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</si>
  <si>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</si>
  <si>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</si>
  <si>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</si>
  <si>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</si>
  <si>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</si>
  <si>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</si>
  <si>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</si>
  <si>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</si>
  <si>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</si>
  <si>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</si>
  <si>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</si>
  <si>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</si>
  <si>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</si>
  <si>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</si>
  <si>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</si>
  <si>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</si>
  <si>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</si>
  <si>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</si>
  <si>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</si>
  <si>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</si>
  <si>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</si>
  <si>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</si>
  <si>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</si>
  <si>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</si>
  <si>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</si>
  <si>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</si>
  <si>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</si>
  <si>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</si>
  <si>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</si>
  <si>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</si>
  <si>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</si>
  <si>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</si>
  <si>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</si>
  <si>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</si>
  <si>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</si>
  <si>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</si>
  <si>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</si>
  <si>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</si>
  <si>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</si>
  <si>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</si>
  <si>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</si>
  <si>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</si>
  <si>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</si>
  <si>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</si>
  <si>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</si>
  <si>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</si>
  <si>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</si>
  <si>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</si>
  <si>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</si>
  <si>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</si>
  <si>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</si>
  <si>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</si>
  <si>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</si>
  <si>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</si>
  <si>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</si>
  <si>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</si>
  <si>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</si>
  <si>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</si>
  <si>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</si>
  <si>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</si>
  <si>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</si>
  <si>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</si>
  <si>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</si>
  <si>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</si>
  <si>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</si>
  <si>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</si>
  <si>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</si>
  <si>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</si>
  <si>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</si>
  <si>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</si>
  <si>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</si>
  <si>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</si>
  <si>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</si>
  <si>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</si>
  <si>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</si>
  <si>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</si>
  <si>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</si>
  <si>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</si>
  <si>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</si>
  <si>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</si>
  <si>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</si>
  <si>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</si>
  <si>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</si>
  <si>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</si>
  <si>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</si>
  <si>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</si>
  <si>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</si>
  <si>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</si>
  <si>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</si>
  <si>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</si>
  <si>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</si>
  <si>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</si>
  <si>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</si>
  <si>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</si>
  <si>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</si>
  <si>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</si>
  <si>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</si>
  <si>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</si>
  <si>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</si>
  <si>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</si>
  <si>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</si>
  <si>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</si>
  <si>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</si>
  <si>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</si>
  <si>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</si>
  <si>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</si>
  <si>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</si>
  <si>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</si>
  <si>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</si>
  <si>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</si>
  <si>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</si>
  <si>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</si>
  <si>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</si>
  <si>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</si>
  <si>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</si>
  <si>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</si>
  <si>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</si>
  <si>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</si>
  <si>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</si>
  <si>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</si>
  <si>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</si>
  <si>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</si>
  <si>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</si>
  <si>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</si>
  <si>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</si>
  <si>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</si>
  <si>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</si>
  <si>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</si>
  <si>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</si>
  <si>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</si>
  <si>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</si>
  <si>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</si>
  <si>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</si>
  <si>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</si>
  <si>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</si>
  <si>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</si>
  <si>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</si>
  <si>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</si>
  <si>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</si>
  <si>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</si>
  <si>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</si>
  <si>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</si>
  <si>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</si>
  <si>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</si>
  <si>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</si>
  <si>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</si>
  <si>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</si>
  <si>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</si>
  <si>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</si>
  <si>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</si>
  <si>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</si>
  <si>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</si>
  <si>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</si>
  <si>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</si>
  <si>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</si>
  <si>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</si>
  <si>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</si>
  <si>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</si>
  <si>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</si>
  <si>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</si>
  <si>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</si>
  <si>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</si>
  <si>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</si>
  <si>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</si>
  <si>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</si>
  <si>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</si>
  <si>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</si>
  <si>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</si>
  <si>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</si>
  <si>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</si>
  <si>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</si>
  <si>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</si>
  <si>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</si>
  <si>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</si>
  <si>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</si>
  <si>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</si>
  <si>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</si>
  <si>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</si>
  <si>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</si>
  <si>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</si>
  <si>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</si>
  <si>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</si>
  <si>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</si>
  <si>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</si>
  <si>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</si>
  <si>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</si>
  <si>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</si>
  <si>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</si>
  <si>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</si>
  <si>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</si>
  <si>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</si>
  <si>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</si>
  <si>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</si>
  <si>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</si>
  <si>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</si>
  <si>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</si>
  <si>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</si>
  <si>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</si>
  <si>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</si>
  <si>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</si>
  <si>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</si>
  <si>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</si>
  <si>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</si>
  <si>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</si>
  <si>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</si>
  <si>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</si>
  <si>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</si>
  <si>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</si>
  <si>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</si>
  <si>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</si>
  <si>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</si>
  <si>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</si>
  <si>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</si>
  <si>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</si>
  <si>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</si>
  <si>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</si>
  <si>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</si>
  <si>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</si>
  <si>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</si>
  <si>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</si>
  <si>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</si>
  <si>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</si>
  <si>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</si>
  <si>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</si>
  <si>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</si>
  <si>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</si>
  <si>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</si>
  <si>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</si>
  <si>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</si>
  <si>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</si>
  <si>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</si>
  <si>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</si>
  <si>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</si>
  <si>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</si>
  <si>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</si>
  <si>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</si>
  <si>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</si>
  <si>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</si>
  <si>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</si>
  <si>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</si>
  <si>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</si>
  <si>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</si>
  <si>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</si>
  <si>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</si>
  <si>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</si>
  <si>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</si>
  <si>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</si>
  <si>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</si>
  <si>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</si>
  <si>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</si>
  <si>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</si>
  <si>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</si>
  <si>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</si>
  <si>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</si>
  <si>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</si>
  <si>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</si>
  <si>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</si>
  <si>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</si>
  <si>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</si>
  <si>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</si>
  <si>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</si>
  <si>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</si>
  <si>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</si>
  <si>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</si>
  <si>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</si>
  <si>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</si>
  <si>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</si>
  <si>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</si>
  <si>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</si>
  <si>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</si>
  <si>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</si>
  <si>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</si>
  <si>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</si>
  <si>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</si>
  <si>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</si>
  <si>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</si>
  <si>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</si>
  <si>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</si>
  <si>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</si>
  <si>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</si>
  <si>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</si>
  <si>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</si>
  <si>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</si>
  <si>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</si>
  <si>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</si>
  <si>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</si>
  <si>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</si>
  <si>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</si>
  <si>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</si>
  <si>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</si>
  <si>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</si>
  <si>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</si>
  <si>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</si>
  <si>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</si>
  <si>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</si>
  <si>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</si>
  <si>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</si>
  <si>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</si>
  <si>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</si>
  <si>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</si>
  <si>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</si>
  <si>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</si>
  <si>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</si>
  <si>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</si>
  <si>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</si>
  <si>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</si>
  <si>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</si>
  <si>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</si>
  <si>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</si>
  <si>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</si>
  <si>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</si>
  <si>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</si>
  <si>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</si>
  <si>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</si>
  <si>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</si>
  <si>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</si>
  <si>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</si>
  <si>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</si>
  <si>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</si>
  <si>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</si>
  <si>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</si>
  <si>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</si>
  <si>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</si>
  <si>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</si>
  <si>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</si>
  <si>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</si>
  <si>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</si>
  <si>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</si>
  <si>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</si>
  <si>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</si>
  <si>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</si>
  <si>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</si>
  <si>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</si>
  <si>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</si>
  <si>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</si>
  <si>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</si>
  <si>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</si>
  <si>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</si>
  <si>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</si>
  <si>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</si>
  <si>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</si>
  <si>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</si>
  <si>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</si>
  <si>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</si>
  <si>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</si>
  <si>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</si>
  <si>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</si>
  <si>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</si>
  <si>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</si>
  <si>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</si>
  <si>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</si>
  <si>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</si>
  <si>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</si>
  <si>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</si>
  <si>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</si>
  <si>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</si>
  <si>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</si>
  <si>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</si>
  <si>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</si>
  <si>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</si>
  <si>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</si>
  <si>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</si>
  <si>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</si>
  <si>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</si>
  <si>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</si>
  <si>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</si>
  <si>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</si>
  <si>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</si>
  <si>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</si>
  <si>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</si>
  <si>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</si>
  <si>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</si>
  <si>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</si>
  <si>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</si>
  <si>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</si>
  <si>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</si>
  <si>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</si>
  <si>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</si>
  <si>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</si>
  <si>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</si>
  <si>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</si>
  <si>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</si>
  <si>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</si>
  <si>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</si>
  <si>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</si>
  <si>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</si>
  <si>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</si>
  <si>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</si>
  <si>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</si>
  <si>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</si>
  <si>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</si>
  <si>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</si>
  <si>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</si>
  <si>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</si>
  <si>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</si>
  <si>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</si>
  <si>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</si>
  <si>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</si>
  <si>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</si>
  <si>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</si>
  <si>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</si>
  <si>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</si>
  <si>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</si>
  <si>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</si>
  <si>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</si>
  <si>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</si>
  <si>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</si>
  <si>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</si>
  <si>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</si>
  <si>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</si>
  <si>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</si>
  <si>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</si>
  <si>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</si>
  <si>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</si>
  <si>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</si>
  <si>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</si>
  <si>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</si>
  <si>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</si>
  <si>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</si>
  <si>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</si>
  <si>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</si>
  <si>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</si>
  <si>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</si>
  <si>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</si>
  <si>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</si>
  <si>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</si>
  <si>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</si>
  <si>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</si>
  <si>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TBC Bank</t>
  </si>
  <si>
    <t>Arne Berggren</t>
  </si>
  <si>
    <t>Vakhtang Butskhrikidze</t>
  </si>
  <si>
    <t>www.tbcbank.com.ge</t>
  </si>
  <si>
    <t>Sten Arne Berggren</t>
  </si>
  <si>
    <t>Independent chair</t>
  </si>
  <si>
    <t>Tsira Kemularia</t>
  </si>
  <si>
    <t>Independent member</t>
  </si>
  <si>
    <t xml:space="preserve">Efthymios Kyriakopoulos </t>
  </si>
  <si>
    <t>Eran Klein</t>
  </si>
  <si>
    <t>Per Anders Jorgen Fasth</t>
  </si>
  <si>
    <t>Venera Suknidze</t>
  </si>
  <si>
    <t>Rajeev Lochan Sawhey</t>
  </si>
  <si>
    <t xml:space="preserve">Janet Hackman </t>
  </si>
  <si>
    <t>CEO</t>
  </si>
  <si>
    <t>Tornike Gogichaishvili</t>
  </si>
  <si>
    <t>Deputy CEO, Retail and MSME Banking</t>
  </si>
  <si>
    <t>Nino Masurashvili</t>
  </si>
  <si>
    <t>Deputy CEO, Chief Risk Officer</t>
  </si>
  <si>
    <t>Giorgi Megrelishvili</t>
  </si>
  <si>
    <t>Deputy CEO, Chief Financial Officer</t>
  </si>
  <si>
    <t>George Tkhelidze</t>
  </si>
  <si>
    <t>Deputy CEO, Corporate and Investment Banking</t>
  </si>
  <si>
    <t>TBC Bank Group PLC</t>
  </si>
  <si>
    <t>Mamuka Khazaradze</t>
  </si>
  <si>
    <t>Dunross &amp; Co.</t>
  </si>
  <si>
    <t>Badri Japaridze</t>
  </si>
  <si>
    <t>BlackRock</t>
  </si>
  <si>
    <t>Monica Kalia</t>
  </si>
  <si>
    <t xml:space="preserve"> ცხრილი 9 (Capital), N11</t>
  </si>
  <si>
    <t xml:space="preserve">*Share capital as defined by the Law on Commercial Bank Activities </t>
  </si>
  <si>
    <t>Table 9 (Capital), N2</t>
  </si>
  <si>
    <t xml:space="preserve"> Table 9 (Capital), N10 </t>
  </si>
  <si>
    <t xml:space="preserve"> Table 9 (Capital), N3</t>
  </si>
  <si>
    <t xml:space="preserve"> Table 9 (Capital), N12</t>
  </si>
  <si>
    <t xml:space="preserve"> Table 9 (Capital), N5</t>
  </si>
  <si>
    <t xml:space="preserve"> Table 9 (Capital), N4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</si>
</sst>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_(* #,##0.00000_);_(* \(#,##0.00000\);_(* &quot;-&quot;??_);_(@_)"/>
    <numFmt numFmtId="360" formatCode="_(* #,##0.0_);_(* \(#,##0.0\);_(* &quot;-&quot;??_);_(@_)"/>
  </numFmts>
  <fonts count="356">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8"/>
      <color theme="1"/>
      <name val="Arial"/>
      <family val="2"/>
    </font>
    <font>
      <b/>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u/>
      <sz val="11"/>
      <name val="Calibri"/>
      <family val="2"/>
      <scheme val="minor"/>
    </font>
    <font>
      <i/>
      <sz val="10"/>
      <name val="Sylfaen"/>
      <family val="1"/>
    </font>
    <font>
      <b/>
      <i/>
      <sz val="10"/>
      <color theme="1"/>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3">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64"/>
      </left>
      <right/>
      <top style="thin">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thin">
        <color theme="6" tint="-0.499984740745262"/>
      </right>
      <top style="thin">
        <color indexed="64"/>
      </top>
      <bottom style="thin">
        <color indexed="64"/>
      </bottom>
      <diagonal/>
    </border>
    <border>
      <left style="medium">
        <color indexed="64"/>
      </left>
      <right style="medium">
        <color indexed="64"/>
      </right>
      <top style="thin">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17" fillId="0" borderId="0"/>
    <xf numFmtId="0" fontId="144" fillId="69" borderId="66"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4" applyFont="0" applyBorder="0">
      <alignment horizontal="center" wrapText="1"/>
    </xf>
    <xf numFmtId="3" fontId="2" fillId="74" borderId="123"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5" fillId="0" borderId="0" applyFont="0" applyFill="0" applyBorder="0" applyAlignment="0" applyProtection="0"/>
    <xf numFmtId="8" fontId="146" fillId="0" borderId="0" applyFont="0" applyFill="0" applyBorder="0" applyAlignment="0" applyProtection="0"/>
    <xf numFmtId="8" fontId="146" fillId="0" borderId="0" applyFont="0" applyFill="0" applyBorder="0" applyAlignment="0" applyProtection="0"/>
    <xf numFmtId="202" fontId="145" fillId="0" borderId="0" applyFont="0" applyFill="0" applyBorder="0" applyAlignment="0" applyProtection="0"/>
    <xf numFmtId="5" fontId="146" fillId="0" borderId="0" applyFont="0" applyFill="0" applyBorder="0" applyAlignment="0" applyProtection="0"/>
    <xf numFmtId="5" fontId="146" fillId="0" borderId="0" applyFont="0" applyFill="0" applyBorder="0" applyAlignment="0" applyProtection="0"/>
    <xf numFmtId="5" fontId="146" fillId="0" borderId="0" applyFont="0" applyFill="0" applyBorder="0" applyAlignment="0" applyProtection="0"/>
    <xf numFmtId="5" fontId="146" fillId="0" borderId="0" applyFont="0" applyFill="0" applyBorder="0" applyAlignment="0" applyProtection="0"/>
    <xf numFmtId="5" fontId="146" fillId="0" borderId="0" applyFont="0" applyFill="0" applyBorder="0" applyAlignment="0" applyProtection="0"/>
    <xf numFmtId="203" fontId="145" fillId="0" borderId="0" applyFont="0" applyFill="0" applyBorder="0" applyAlignment="0" applyProtection="0"/>
    <xf numFmtId="203" fontId="145" fillId="0" borderId="0" applyFont="0" applyFill="0" applyBorder="0" applyAlignment="0" applyProtection="0"/>
    <xf numFmtId="7" fontId="145" fillId="0" borderId="0" applyFont="0" applyFill="0" applyBorder="0" applyAlignment="0" applyProtection="0"/>
    <xf numFmtId="7" fontId="145" fillId="0" borderId="0" applyFont="0" applyFill="0" applyBorder="0" applyAlignment="0" applyProtection="0"/>
    <xf numFmtId="204" fontId="145" fillId="0" borderId="0" applyFont="0" applyFill="0" applyBorder="0" applyAlignment="0" applyProtection="0"/>
    <xf numFmtId="204" fontId="145" fillId="0" borderId="0" applyFont="0" applyFill="0" applyBorder="0" applyAlignment="0" applyProtection="0"/>
    <xf numFmtId="5" fontId="146" fillId="0" borderId="0" applyFont="0" applyFill="0" applyBorder="0" applyAlignment="0" applyProtection="0"/>
    <xf numFmtId="5" fontId="146" fillId="0" borderId="0" applyFont="0" applyFill="0" applyBorder="0" applyAlignment="0" applyProtection="0"/>
    <xf numFmtId="5" fontId="146" fillId="0" borderId="0" applyFont="0" applyFill="0" applyBorder="0" applyAlignment="0" applyProtection="0"/>
    <xf numFmtId="5" fontId="146" fillId="0" borderId="0" applyFont="0" applyFill="0" applyBorder="0" applyAlignment="0" applyProtection="0"/>
    <xf numFmtId="5" fontId="146" fillId="0" borderId="0" applyFont="0" applyFill="0" applyBorder="0" applyAlignment="0" applyProtection="0"/>
    <xf numFmtId="205" fontId="101" fillId="0" borderId="0"/>
    <xf numFmtId="205" fontId="101" fillId="0" borderId="0"/>
    <xf numFmtId="205" fontId="101" fillId="0" borderId="0"/>
    <xf numFmtId="205" fontId="101" fillId="0" borderId="0"/>
    <xf numFmtId="0" fontId="101" fillId="0" borderId="0"/>
    <xf numFmtId="205" fontId="101" fillId="0" borderId="0"/>
    <xf numFmtId="5" fontId="146" fillId="0" borderId="0" applyFont="0" applyFill="0" applyBorder="0" applyAlignment="0" applyProtection="0"/>
    <xf numFmtId="5" fontId="146" fillId="0" borderId="0" applyFont="0" applyFill="0" applyBorder="0" applyAlignment="0" applyProtection="0"/>
    <xf numFmtId="202" fontId="145" fillId="0" borderId="0" applyFont="0" applyFill="0" applyBorder="0" applyAlignment="0" applyProtection="0"/>
    <xf numFmtId="5" fontId="146" fillId="0" borderId="0" applyFont="0" applyFill="0" applyBorder="0" applyAlignment="0" applyProtection="0"/>
    <xf numFmtId="5" fontId="146"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202" fontId="145" fillId="0" borderId="0" applyFont="0" applyFill="0" applyBorder="0" applyAlignment="0" applyProtection="0"/>
    <xf numFmtId="202" fontId="145" fillId="0" borderId="0" applyFont="0" applyFill="0" applyBorder="0" applyAlignment="0" applyProtection="0"/>
    <xf numFmtId="202" fontId="145" fillId="0" borderId="0" applyFont="0" applyFill="0" applyBorder="0" applyAlignment="0" applyProtection="0"/>
    <xf numFmtId="9" fontId="146" fillId="0" borderId="0" applyFont="0" applyFill="0" applyBorder="0" applyAlignment="0" applyProtection="0"/>
    <xf numFmtId="9" fontId="146" fillId="0" borderId="0" applyFont="0" applyFill="0" applyBorder="0" applyAlignment="0" applyProtection="0"/>
    <xf numFmtId="10" fontId="146" fillId="0" borderId="0" applyFont="0" applyFill="0" applyBorder="0" applyAlignment="0" applyProtection="0"/>
    <xf numFmtId="10" fontId="146" fillId="0" borderId="0" applyFont="0" applyFill="0" applyBorder="0" applyAlignment="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2" fillId="0" borderId="0" applyNumberFormat="0" applyFill="0" applyBorder="0" applyAlignment="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206" fontId="150" fillId="0" borderId="0" applyFont="0" applyFill="0" applyBorder="0" applyAlignment="0" applyProtection="0"/>
    <xf numFmtId="0" fontId="19" fillId="0" borderId="0" applyFont="0" applyFill="0" applyBorder="0" applyAlignment="0" applyProtection="0"/>
    <xf numFmtId="207" fontId="151" fillId="0" borderId="0" applyFont="0" applyFill="0" applyBorder="0" applyAlignment="0" applyProtection="0"/>
    <xf numFmtId="208" fontId="151" fillId="0" borderId="0" applyFont="0" applyFill="0" applyBorder="0" applyAlignment="0" applyProtection="0"/>
    <xf numFmtId="209" fontId="151" fillId="0" borderId="0" applyFont="0" applyFill="0" applyBorder="0" applyAlignment="0" applyProtection="0"/>
    <xf numFmtId="210" fontId="151" fillId="0" borderId="0" applyFont="0" applyFill="0" applyBorder="0" applyAlignment="0" applyProtection="0"/>
    <xf numFmtId="0" fontId="151" fillId="0" borderId="0"/>
    <xf numFmtId="0" fontId="19" fillId="0" borderId="0" applyFont="0" applyFill="0" applyBorder="0" applyAlignment="0" applyProtection="0"/>
    <xf numFmtId="211" fontId="150" fillId="0" borderId="0" applyFont="0" applyFill="0" applyBorder="0" applyAlignment="0" applyProtection="0"/>
    <xf numFmtId="0" fontId="146"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2"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3" fillId="86" borderId="138" quotePrefix="1" applyNumberFormat="0" applyFont="0" applyFill="0" applyBorder="0" applyAlignment="0" applyProtection="0">
      <alignment horizontal="centerContinuous" vertical="justify"/>
      <protection locked="0" hidden="1"/>
    </xf>
    <xf numFmtId="0" fontId="2" fillId="0" borderId="0"/>
    <xf numFmtId="0" fontId="153" fillId="86" borderId="138" quotePrefix="1" applyNumberFormat="0" applyFont="0" applyFill="0" applyBorder="0" applyAlignment="0" applyProtection="0">
      <alignment horizontal="centerContinuous" vertical="justify"/>
      <protection locked="0" hidden="1"/>
    </xf>
    <xf numFmtId="0" fontId="154" fillId="87" borderId="138"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5"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3" fillId="86" borderId="138" quotePrefix="1" applyNumberFormat="0" applyFont="0" applyFill="0" applyBorder="0" applyAlignment="0" applyProtection="0">
      <alignment horizontal="centerContinuous" vertical="justify"/>
      <protection locked="0" hidden="1"/>
    </xf>
    <xf numFmtId="0" fontId="154" fillId="87" borderId="138" quotePrefix="1" applyNumberFormat="0" applyFont="0" applyFill="0" applyBorder="0">
      <protection locked="0" hidden="1"/>
    </xf>
    <xf numFmtId="0" fontId="155" fillId="0" borderId="0"/>
    <xf numFmtId="0" fontId="155"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5" fillId="0" borderId="0"/>
    <xf numFmtId="0" fontId="2" fillId="0" borderId="0"/>
    <xf numFmtId="0" fontId="2" fillId="0" borderId="0">
      <alignment horizontal="left" wrapText="1"/>
    </xf>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6" fillId="0" borderId="0"/>
    <xf numFmtId="0" fontId="156" fillId="0" borderId="0"/>
    <xf numFmtId="0" fontId="156"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3" fillId="86" borderId="138" quotePrefix="1" applyNumberFormat="0" applyFont="0" applyFill="0" applyBorder="0" applyAlignment="0" applyProtection="0">
      <alignment horizontal="centerContinuous" vertical="justify"/>
      <protection locked="0" hidden="1"/>
    </xf>
    <xf numFmtId="0" fontId="154" fillId="87" borderId="138"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xf numFmtId="0" fontId="2" fillId="0" borderId="0">
      <alignment horizontal="left" wrapText="1"/>
    </xf>
    <xf numFmtId="0" fontId="2" fillId="0" borderId="0">
      <alignment horizontal="left" wrapText="1"/>
    </xf>
    <xf numFmtId="0" fontId="155" fillId="0" borderId="0"/>
    <xf numFmtId="0" fontId="155" fillId="0" borderId="0"/>
    <xf numFmtId="0" fontId="155" fillId="0" borderId="0"/>
    <xf numFmtId="0" fontId="155" fillId="0" borderId="0"/>
    <xf numFmtId="0" fontId="153" fillId="86" borderId="138" quotePrefix="1" applyNumberFormat="0" applyFont="0" applyFill="0" applyBorder="0" applyAlignment="0" applyProtection="0">
      <alignment horizontal="centerContinuous" vertical="justify"/>
      <protection locked="0" hidden="1"/>
    </xf>
    <xf numFmtId="0" fontId="154" fillId="87" borderId="138" quotePrefix="1" applyNumberFormat="0" applyFont="0" applyFill="0" applyBorder="0">
      <protection locked="0" hidden="1"/>
    </xf>
    <xf numFmtId="0" fontId="2" fillId="85"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5"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5" fillId="0" borderId="0"/>
    <xf numFmtId="0" fontId="155" fillId="0" borderId="0"/>
    <xf numFmtId="0" fontId="155" fillId="0" borderId="0"/>
    <xf numFmtId="0" fontId="155"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6" fillId="0" borderId="0"/>
    <xf numFmtId="0" fontId="2" fillId="85" borderId="0"/>
    <xf numFmtId="0" fontId="2" fillId="0" borderId="0"/>
    <xf numFmtId="0" fontId="2" fillId="0" borderId="0"/>
    <xf numFmtId="0" fontId="2" fillId="0" borderId="0" applyFont="0" applyFill="0" applyBorder="0" applyAlignment="0" applyProtection="0"/>
    <xf numFmtId="0" fontId="155" fillId="0" borderId="0"/>
    <xf numFmtId="0" fontId="155" fillId="0" borderId="0"/>
    <xf numFmtId="0" fontId="155" fillId="0" borderId="0"/>
    <xf numFmtId="0" fontId="155"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1" fillId="89"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229" fontId="101" fillId="89" borderId="0" applyNumberFormat="0" applyFont="0" applyAlignment="0" applyProtection="0"/>
    <xf numFmtId="0" fontId="101" fillId="90" borderId="0" applyNumberFormat="0" applyFont="0" applyAlignment="0" applyProtection="0"/>
    <xf numFmtId="229" fontId="101" fillId="89"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59" fillId="89" borderId="0" applyNumberFormat="0" applyFont="0" applyAlignment="0" applyProtection="0"/>
    <xf numFmtId="0" fontId="159" fillId="90" borderId="0" applyNumberFormat="0" applyFont="0" applyAlignment="0" applyProtection="0"/>
    <xf numFmtId="0" fontId="159" fillId="90" borderId="0" applyNumberFormat="0" applyFont="0" applyAlignment="0" applyProtection="0"/>
    <xf numFmtId="0" fontId="159" fillId="90" borderId="0" applyNumberFormat="0" applyFont="0" applyAlignment="0" applyProtection="0"/>
    <xf numFmtId="0" fontId="159" fillId="90" borderId="0" applyNumberFormat="0" applyFont="0" applyAlignment="0" applyProtection="0"/>
    <xf numFmtId="0" fontId="159" fillId="90" borderId="0" applyNumberFormat="0" applyFont="0" applyAlignment="0" applyProtection="0"/>
    <xf numFmtId="0" fontId="159" fillId="90" borderId="0" applyNumberFormat="0" applyFont="0" applyAlignment="0" applyProtection="0"/>
    <xf numFmtId="0" fontId="159" fillId="90" borderId="0" applyNumberFormat="0" applyFont="0" applyAlignment="0" applyProtection="0"/>
    <xf numFmtId="0" fontId="159" fillId="90" borderId="0" applyNumberFormat="0" applyFont="0" applyAlignment="0" applyProtection="0"/>
    <xf numFmtId="0" fontId="159" fillId="90" borderId="0" applyNumberFormat="0" applyFont="0" applyAlignment="0" applyProtection="0"/>
    <xf numFmtId="0" fontId="159" fillId="90" borderId="0" applyNumberFormat="0" applyFont="0" applyAlignment="0" applyProtection="0"/>
    <xf numFmtId="0" fontId="159" fillId="90" borderId="0" applyNumberFormat="0" applyFont="0" applyAlignment="0" applyProtection="0"/>
    <xf numFmtId="0" fontId="159" fillId="90" borderId="0" applyNumberFormat="0" applyFont="0" applyAlignment="0" applyProtection="0"/>
    <xf numFmtId="0" fontId="159" fillId="90" borderId="0" applyNumberFormat="0" applyFont="0" applyAlignment="0" applyProtection="0"/>
    <xf numFmtId="0" fontId="159" fillId="90" borderId="0" applyNumberFormat="0" applyFont="0" applyAlignment="0" applyProtection="0"/>
    <xf numFmtId="0" fontId="159" fillId="90" borderId="0" applyNumberFormat="0" applyFont="0" applyAlignment="0" applyProtection="0"/>
    <xf numFmtId="0" fontId="159" fillId="90" borderId="0" applyNumberFormat="0" applyFont="0" applyAlignment="0" applyProtection="0"/>
    <xf numFmtId="0" fontId="159" fillId="90" borderId="0" applyNumberFormat="0" applyFont="0" applyAlignment="0" applyProtection="0"/>
    <xf numFmtId="0" fontId="159" fillId="90" borderId="0" applyNumberFormat="0" applyFont="0" applyAlignment="0" applyProtection="0"/>
    <xf numFmtId="0" fontId="159"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1" fillId="89"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229" fontId="101" fillId="89" borderId="0" applyNumberFormat="0" applyFont="0" applyAlignment="0" applyProtection="0"/>
    <xf numFmtId="0" fontId="101" fillId="90" borderId="0" applyNumberFormat="0" applyFont="0" applyAlignment="0" applyProtection="0"/>
    <xf numFmtId="229" fontId="101" fillId="89"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101"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5" fillId="0" borderId="0"/>
    <xf numFmtId="0" fontId="155" fillId="0" borderId="0"/>
    <xf numFmtId="0" fontId="155" fillId="0" borderId="0"/>
    <xf numFmtId="0" fontId="155"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5"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5"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0" fillId="0" borderId="139"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5" fillId="0" borderId="0"/>
    <xf numFmtId="0" fontId="155" fillId="0" borderId="0"/>
    <xf numFmtId="0" fontId="155"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3" fillId="86" borderId="138" quotePrefix="1" applyNumberFormat="0" applyFont="0" applyFill="0" applyBorder="0" applyAlignment="0" applyProtection="0">
      <alignment horizontal="centerContinuous" vertical="justify"/>
      <protection locked="0" hidden="1"/>
    </xf>
    <xf numFmtId="0" fontId="154"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5" fillId="0" borderId="0"/>
    <xf numFmtId="0" fontId="155" fillId="0" borderId="0"/>
    <xf numFmtId="0" fontId="2" fillId="0" borderId="0"/>
    <xf numFmtId="0" fontId="155" fillId="0" borderId="0"/>
    <xf numFmtId="0" fontId="155" fillId="0" borderId="0"/>
    <xf numFmtId="0" fontId="155" fillId="0" borderId="0"/>
    <xf numFmtId="0" fontId="8" fillId="0" borderId="0"/>
    <xf numFmtId="0" fontId="156" fillId="0" borderId="0"/>
    <xf numFmtId="0" fontId="2" fillId="0" borderId="0"/>
    <xf numFmtId="0" fontId="2" fillId="85" borderId="0"/>
    <xf numFmtId="0" fontId="153" fillId="86" borderId="138" quotePrefix="1" applyNumberFormat="0" applyFont="0" applyFill="0" applyBorder="0" applyAlignment="0" applyProtection="0">
      <alignment horizontal="centerContinuous" vertical="justify"/>
      <protection locked="0" hidden="1"/>
    </xf>
    <xf numFmtId="0" fontId="154" fillId="87" borderId="138"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3" fillId="86" borderId="138" quotePrefix="1" applyNumberFormat="0" applyFont="0" applyFill="0" applyBorder="0" applyAlignment="0" applyProtection="0">
      <alignment horizontal="centerContinuous" vertical="justify"/>
      <protection locked="0" hidden="1"/>
    </xf>
    <xf numFmtId="0" fontId="154" fillId="87" borderId="138" quotePrefix="1" applyNumberFormat="0" applyFont="0" applyFill="0" applyBorder="0">
      <protection locked="0" hidden="1"/>
    </xf>
    <xf numFmtId="0" fontId="2" fillId="0" borderId="0">
      <alignment horizontal="left" wrapText="1"/>
    </xf>
    <xf numFmtId="0" fontId="155" fillId="0" borderId="0"/>
    <xf numFmtId="0" fontId="155"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3" fillId="86" borderId="138" quotePrefix="1" applyNumberFormat="0" applyFont="0" applyFill="0" applyBorder="0" applyAlignment="0" applyProtection="0">
      <alignment horizontal="centerContinuous" vertical="justify"/>
      <protection locked="0" hidden="1"/>
    </xf>
    <xf numFmtId="0" fontId="154"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3" fillId="86" borderId="138" quotePrefix="1" applyNumberFormat="0" applyFont="0" applyFill="0" applyBorder="0" applyAlignment="0" applyProtection="0">
      <alignment horizontal="centerContinuous" vertical="justify"/>
      <protection locked="0" hidden="1"/>
    </xf>
    <xf numFmtId="0" fontId="154"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3" fillId="86" borderId="138" quotePrefix="1" applyNumberFormat="0" applyFont="0" applyFill="0" applyBorder="0" applyAlignment="0" applyProtection="0">
      <alignment horizontal="centerContinuous" vertical="justify"/>
      <protection locked="0" hidden="1"/>
    </xf>
    <xf numFmtId="0" fontId="154"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3" fillId="86" borderId="138" quotePrefix="1" applyNumberFormat="0" applyFont="0" applyFill="0" applyBorder="0" applyAlignment="0" applyProtection="0">
      <alignment horizontal="centerContinuous" vertical="justify"/>
      <protection locked="0" hidden="1"/>
    </xf>
    <xf numFmtId="0" fontId="154" fillId="87" borderId="138"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3" fillId="86" borderId="138"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3" fillId="86" borderId="138" quotePrefix="1" applyNumberFormat="0" applyFont="0" applyFill="0" applyBorder="0" applyAlignment="0" applyProtection="0">
      <alignment horizontal="centerContinuous" vertical="justify"/>
      <protection locked="0" hidden="1"/>
    </xf>
    <xf numFmtId="0" fontId="154" fillId="87" borderId="138" quotePrefix="1" applyNumberFormat="0" applyFont="0" applyFill="0" applyBorder="0">
      <protection locked="0" hidden="1"/>
    </xf>
    <xf numFmtId="0" fontId="161"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2"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161"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5"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0" fillId="0" borderId="139" applyNumberFormat="0" applyFill="0" applyAlignment="0" applyProtection="0"/>
    <xf numFmtId="0" fontId="160"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2"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60" fillId="0" borderId="139" applyNumberFormat="0" applyFill="0" applyAlignment="0" applyProtection="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2" fillId="0" borderId="0">
      <alignment horizontal="left" wrapText="1"/>
    </xf>
    <xf numFmtId="0" fontId="16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2" fillId="0" borderId="140" applyNumberFormat="0" applyFill="0" applyProtection="0">
      <alignment horizontal="center"/>
    </xf>
    <xf numFmtId="0" fontId="16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2" fillId="0" borderId="140" applyNumberFormat="0" applyFill="0" applyProtection="0">
      <alignment horizontal="center"/>
    </xf>
    <xf numFmtId="0" fontId="163" fillId="0" borderId="140" applyNumberFormat="0" applyFill="0" applyProtection="0">
      <alignment horizontal="center"/>
    </xf>
    <xf numFmtId="0" fontId="163"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140" applyNumberFormat="0" applyFill="0" applyProtection="0">
      <alignment horizontal="center"/>
    </xf>
    <xf numFmtId="0" fontId="16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3" fillId="0" borderId="0" applyNumberFormat="0" applyFill="0" applyBorder="0" applyProtection="0">
      <alignment horizontal="left"/>
    </xf>
    <xf numFmtId="0" fontId="162" fillId="0" borderId="0" applyNumberFormat="0" applyFill="0" applyBorder="0" applyProtection="0">
      <alignment horizontal="left"/>
    </xf>
    <xf numFmtId="0" fontId="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162" fillId="0" borderId="0" applyNumberFormat="0" applyFill="0" applyBorder="0" applyProtection="0">
      <alignment horizontal="left"/>
    </xf>
    <xf numFmtId="0" fontId="2" fillId="0" borderId="0">
      <alignment horizontal="left" wrapText="1"/>
    </xf>
    <xf numFmtId="0" fontId="164"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2" fillId="0" borderId="0" applyNumberFormat="0" applyFill="0" applyBorder="0" applyProtection="0">
      <alignment horizontal="centerContinuous"/>
    </xf>
    <xf numFmtId="0" fontId="164"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4" fillId="0" borderId="0" applyNumberFormat="0" applyFill="0" applyBorder="0" applyProtection="0">
      <alignment horizontal="centerContinuous"/>
    </xf>
    <xf numFmtId="0" fontId="2"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55" fillId="0" borderId="0"/>
    <xf numFmtId="0" fontId="155" fillId="0" borderId="0"/>
    <xf numFmtId="0" fontId="2" fillId="0" borderId="0"/>
    <xf numFmtId="0" fontId="2"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0" borderId="0"/>
    <xf numFmtId="0" fontId="155" fillId="0" borderId="0"/>
    <xf numFmtId="0" fontId="2" fillId="0" borderId="0"/>
    <xf numFmtId="0" fontId="153" fillId="86" borderId="138" quotePrefix="1" applyNumberFormat="0" applyFont="0" applyFill="0" applyBorder="0" applyAlignment="0" applyProtection="0">
      <alignment horizontal="centerContinuous" vertical="justify"/>
      <protection locked="0" hidden="1"/>
    </xf>
    <xf numFmtId="0" fontId="154" fillId="87" borderId="138" quotePrefix="1" applyNumberFormat="0" applyFont="0" applyFill="0" applyBorder="0">
      <protection locked="0" hidden="1"/>
    </xf>
    <xf numFmtId="0" fontId="2" fillId="0" borderId="0"/>
    <xf numFmtId="0" fontId="2" fillId="0" borderId="0"/>
    <xf numFmtId="0" fontId="2" fillId="0" borderId="0"/>
    <xf numFmtId="0" fontId="157"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7" fillId="0" borderId="0">
      <alignment horizontal="left" vertical="center"/>
    </xf>
    <xf numFmtId="0" fontId="155" fillId="0" borderId="0"/>
    <xf numFmtId="0" fontId="167"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68" fillId="0" borderId="0"/>
    <xf numFmtId="1" fontId="169" fillId="0" borderId="133">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0" fillId="0" borderId="0" applyFill="0" applyBorder="0" applyAlignment="0" applyProtection="0"/>
    <xf numFmtId="239" fontId="170" fillId="0" borderId="0" applyFill="0" applyBorder="0" applyAlignment="0" applyProtection="0"/>
    <xf numFmtId="239" fontId="170" fillId="0" borderId="0" applyFill="0" applyBorder="0" applyAlignment="0" applyProtection="0"/>
    <xf numFmtId="240" fontId="170" fillId="0" borderId="0" applyFill="0" applyBorder="0" applyAlignment="0" applyProtection="0"/>
    <xf numFmtId="240" fontId="170" fillId="0" borderId="0" applyFill="0" applyBorder="0" applyAlignment="0" applyProtection="0"/>
    <xf numFmtId="240" fontId="170"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1" fillId="0" borderId="64"/>
    <xf numFmtId="0" fontId="157"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0" fontId="157" fillId="0" borderId="0" applyFont="0" applyFill="0" applyBorder="0" applyAlignment="0" applyProtection="0"/>
    <xf numFmtId="0" fontId="157"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57" fillId="0" borderId="0" applyFont="0" applyFill="0" applyBorder="0" applyAlignment="0" applyProtection="0"/>
    <xf numFmtId="0" fontId="157" fillId="0" borderId="0" applyFont="0" applyFill="0" applyBorder="0" applyAlignment="0" applyProtection="0"/>
    <xf numFmtId="0" fontId="157" fillId="0" borderId="0" applyFont="0" applyFill="0" applyBorder="0" applyAlignment="0" applyProtection="0"/>
    <xf numFmtId="0" fontId="157"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0" fontId="157" fillId="0" borderId="0" applyFont="0" applyFill="0" applyBorder="0" applyAlignment="0" applyProtection="0"/>
    <xf numFmtId="0" fontId="157"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6"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243" fontId="157" fillId="0" borderId="0" applyFont="0" applyFill="0" applyBorder="0" applyAlignment="0" applyProtection="0"/>
    <xf numFmtId="243" fontId="157" fillId="0" borderId="0" applyFont="0" applyFill="0" applyBorder="0" applyAlignment="0" applyProtection="0"/>
    <xf numFmtId="243" fontId="157" fillId="0" borderId="0" applyFont="0" applyFill="0" applyBorder="0" applyAlignment="0" applyProtection="0"/>
    <xf numFmtId="243" fontId="157" fillId="0" borderId="0" applyFont="0" applyFill="0" applyBorder="0" applyAlignment="0" applyProtection="0"/>
    <xf numFmtId="0" fontId="146" fillId="0" borderId="0" applyFont="0" applyFill="0" applyBorder="0" applyAlignment="0" applyProtection="0"/>
    <xf numFmtId="14" fontId="172" fillId="0" borderId="0" applyFill="0" applyBorder="0" applyProtection="0">
      <alignment horizontal="right"/>
    </xf>
    <xf numFmtId="16" fontId="172" fillId="0" borderId="0" applyFill="0" applyBorder="0" applyProtection="0">
      <alignment horizontal="right"/>
    </xf>
    <xf numFmtId="18" fontId="172" fillId="0" borderId="0" applyFill="0" applyBorder="0" applyProtection="0">
      <alignment horizontal="right"/>
    </xf>
    <xf numFmtId="16" fontId="172" fillId="0" borderId="0" applyFill="0" applyBorder="0" applyProtection="0">
      <alignment horizontal="right"/>
    </xf>
    <xf numFmtId="22" fontId="172" fillId="0" borderId="0" applyFill="0" applyBorder="0" applyProtection="0">
      <alignment horizontal="right"/>
    </xf>
    <xf numFmtId="14" fontId="172" fillId="0" borderId="0" applyFill="0" applyBorder="0" applyProtection="0">
      <alignment horizontal="right"/>
    </xf>
    <xf numFmtId="20" fontId="172" fillId="0" borderId="0" applyFill="0" applyBorder="0" applyProtection="0">
      <alignment horizontal="right"/>
    </xf>
    <xf numFmtId="16" fontId="172" fillId="0" borderId="0" applyFill="0" applyBorder="0" applyProtection="0">
      <alignment horizontal="right"/>
    </xf>
    <xf numFmtId="16" fontId="172" fillId="0" borderId="0" applyFill="0" applyBorder="0" applyProtection="0">
      <alignment horizontal="right"/>
    </xf>
    <xf numFmtId="14" fontId="172" fillId="0" borderId="0" applyFill="0" applyBorder="0" applyProtection="0">
      <alignment horizontal="right"/>
    </xf>
    <xf numFmtId="1" fontId="172" fillId="0" borderId="0" applyFill="0" applyBorder="0" applyProtection="0">
      <alignment horizontal="right"/>
    </xf>
    <xf numFmtId="1" fontId="172" fillId="0" borderId="0" applyFill="0" applyBorder="0" applyProtection="0">
      <alignment horizontal="right"/>
    </xf>
    <xf numFmtId="1" fontId="172"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3" fillId="0" borderId="72"/>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5" fillId="101" borderId="0" applyNumberFormat="0" applyFont="0" applyBorder="0" applyProtection="0"/>
    <xf numFmtId="0" fontId="28" fillId="0" borderId="107" applyBorder="0"/>
    <xf numFmtId="0" fontId="28" fillId="0" borderId="10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3"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245" fontId="101" fillId="0" borderId="0" applyFont="0" applyFill="0" applyBorder="0" applyAlignment="0">
      <alignment vertical="center"/>
    </xf>
    <xf numFmtId="245" fontId="101" fillId="0" borderId="0" applyFont="0" applyFill="0" applyBorder="0"/>
    <xf numFmtId="245" fontId="101" fillId="0" borderId="0" applyFont="0" applyFill="0" applyBorder="0"/>
    <xf numFmtId="245" fontId="101" fillId="0" borderId="0" applyFont="0" applyFill="0" applyBorder="0"/>
    <xf numFmtId="245" fontId="101" fillId="0" borderId="0" applyFont="0" applyFill="0" applyBorder="0"/>
    <xf numFmtId="245" fontId="101" fillId="0" borderId="0" applyFont="0" applyFill="0" applyBorder="0"/>
    <xf numFmtId="245" fontId="101" fillId="0" borderId="0" applyFont="0" applyFill="0" applyBorder="0"/>
    <xf numFmtId="245" fontId="101" fillId="0" borderId="0" applyFont="0" applyFill="0" applyBorder="0"/>
    <xf numFmtId="245" fontId="101" fillId="0" borderId="0" applyFont="0" applyFill="0" applyBorder="0"/>
    <xf numFmtId="245" fontId="101" fillId="0" borderId="0" applyFont="0" applyFill="0" applyBorder="0" applyAlignment="0">
      <alignment vertical="center"/>
    </xf>
    <xf numFmtId="245" fontId="101" fillId="0" borderId="0" applyFont="0" applyFill="0" applyBorder="0"/>
    <xf numFmtId="245" fontId="101" fillId="0" borderId="0" applyFont="0" applyFill="0" applyBorder="0"/>
    <xf numFmtId="245" fontId="101" fillId="0" borderId="0" applyFont="0" applyFill="0" applyBorder="0" applyAlignment="0">
      <alignment vertical="center"/>
    </xf>
    <xf numFmtId="245" fontId="101" fillId="0" borderId="0" applyFont="0" applyFill="0" applyBorder="0"/>
    <xf numFmtId="245" fontId="101" fillId="0" borderId="0" applyFont="0" applyFill="0" applyBorder="0"/>
    <xf numFmtId="245" fontId="101" fillId="0" borderId="0" applyFont="0" applyFill="0" applyBorder="0"/>
    <xf numFmtId="245" fontId="101" fillId="0" borderId="0" applyFont="0" applyFill="0" applyBorder="0"/>
    <xf numFmtId="245" fontId="101" fillId="0" borderId="0" applyFont="0" applyFill="0" applyBorder="0"/>
    <xf numFmtId="245" fontId="101" fillId="0" borderId="0" applyFont="0" applyFill="0" applyBorder="0"/>
    <xf numFmtId="245" fontId="101" fillId="0" borderId="0" applyFont="0" applyFill="0" applyBorder="0"/>
    <xf numFmtId="0" fontId="176" fillId="0" borderId="0" applyNumberFormat="0" applyFill="0" applyBorder="0" applyAlignment="0">
      <protection locked="0"/>
    </xf>
    <xf numFmtId="246" fontId="157" fillId="0" borderId="0" applyFont="0" applyFill="0" applyBorder="0" applyAlignment="0" applyProtection="0">
      <protection locked="0"/>
    </xf>
    <xf numFmtId="246" fontId="157" fillId="0" borderId="0" applyFont="0" applyFill="0" applyBorder="0" applyAlignment="0">
      <protection locked="0"/>
    </xf>
    <xf numFmtId="246" fontId="157" fillId="0" borderId="0" applyFont="0" applyFill="0" applyBorder="0" applyAlignment="0">
      <protection locked="0"/>
    </xf>
    <xf numFmtId="246" fontId="157" fillId="0" borderId="0" applyFont="0" applyFill="0" applyBorder="0" applyAlignment="0">
      <protection locked="0"/>
    </xf>
    <xf numFmtId="246" fontId="157" fillId="0" borderId="0" applyFont="0" applyFill="0" applyBorder="0" applyAlignment="0">
      <protection locked="0"/>
    </xf>
    <xf numFmtId="246" fontId="157" fillId="0" borderId="0" applyFont="0" applyFill="0" applyBorder="0" applyAlignment="0">
      <protection locked="0"/>
    </xf>
    <xf numFmtId="246" fontId="157" fillId="0" borderId="0" applyFont="0" applyFill="0" applyBorder="0" applyAlignment="0">
      <protection locked="0"/>
    </xf>
    <xf numFmtId="246" fontId="157" fillId="0" borderId="0" applyFont="0" applyFill="0" applyBorder="0" applyAlignment="0">
      <protection locked="0"/>
    </xf>
    <xf numFmtId="246" fontId="157" fillId="0" borderId="0" applyFont="0" applyFill="0" applyBorder="0" applyAlignment="0">
      <protection locked="0"/>
    </xf>
    <xf numFmtId="246" fontId="157" fillId="0" borderId="0" applyFont="0" applyFill="0" applyBorder="0" applyAlignment="0" applyProtection="0">
      <protection locked="0"/>
    </xf>
    <xf numFmtId="246" fontId="157" fillId="0" borderId="0" applyFont="0" applyFill="0" applyBorder="0" applyAlignment="0">
      <protection locked="0"/>
    </xf>
    <xf numFmtId="246" fontId="157" fillId="0" borderId="0" applyFont="0" applyFill="0" applyBorder="0" applyAlignment="0">
      <protection locked="0"/>
    </xf>
    <xf numFmtId="246" fontId="157" fillId="0" borderId="0" applyFont="0" applyFill="0" applyBorder="0" applyAlignment="0">
      <protection locked="0"/>
    </xf>
    <xf numFmtId="246" fontId="157" fillId="0" borderId="0" applyFont="0" applyFill="0" applyBorder="0" applyAlignment="0">
      <protection locked="0"/>
    </xf>
    <xf numFmtId="246" fontId="157" fillId="0" borderId="0" applyFont="0" applyFill="0" applyBorder="0" applyAlignment="0">
      <protection locked="0"/>
    </xf>
    <xf numFmtId="246" fontId="157" fillId="0" borderId="0" applyFont="0" applyFill="0" applyBorder="0" applyAlignment="0">
      <protection locked="0"/>
    </xf>
    <xf numFmtId="246" fontId="157" fillId="0" borderId="0" applyFont="0" applyFill="0" applyBorder="0" applyAlignment="0">
      <protection locked="0"/>
    </xf>
    <xf numFmtId="246" fontId="157" fillId="0" borderId="0" applyFont="0" applyFill="0" applyBorder="0" applyAlignment="0">
      <protection locked="0"/>
    </xf>
    <xf numFmtId="0" fontId="177" fillId="96" borderId="141"/>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78" fillId="88" borderId="123" applyNumberFormat="0" applyFont="0" applyAlignment="0"/>
    <xf numFmtId="3" fontId="178" fillId="88" borderId="123" applyNumberFormat="0" applyFont="0" applyAlignment="0"/>
    <xf numFmtId="3" fontId="178" fillId="88" borderId="123" applyNumberFormat="0" applyFont="0" applyAlignment="0"/>
    <xf numFmtId="3" fontId="178" fillId="88" borderId="123" applyNumberFormat="0" applyFont="0" applyAlignment="0"/>
    <xf numFmtId="3" fontId="178" fillId="88" borderId="123" applyNumberFormat="0" applyFont="0" applyAlignment="0"/>
    <xf numFmtId="0" fontId="157"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247" fontId="176" fillId="107" borderId="123" applyNumberFormat="0" applyFill="0" applyBorder="0" applyAlignment="0" applyProtection="0"/>
    <xf numFmtId="0" fontId="176" fillId="107" borderId="123" applyNumberFormat="0" applyFill="0" applyBorder="0" applyAlignment="0" applyProtection="0"/>
    <xf numFmtId="247" fontId="176" fillId="107" borderId="123" applyNumberFormat="0" applyFill="0" applyBorder="0" applyAlignment="0" applyProtection="0"/>
    <xf numFmtId="247" fontId="176" fillId="107" borderId="123" applyNumberFormat="0" applyFill="0" applyBorder="0" applyAlignment="0" applyProtection="0"/>
    <xf numFmtId="247" fontId="176" fillId="107" borderId="123" applyNumberFormat="0" applyFill="0" applyBorder="0" applyAlignment="0" applyProtection="0"/>
    <xf numFmtId="247"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0" fontId="176" fillId="107" borderId="123" applyNumberFormat="0" applyFill="0" applyBorder="0" applyAlignment="0" applyProtection="0"/>
    <xf numFmtId="247" fontId="176" fillId="107" borderId="123" applyNumberFormat="0" applyFill="0" applyBorder="0" applyAlignment="0" applyProtection="0"/>
    <xf numFmtId="247" fontId="176" fillId="107" borderId="123" applyNumberFormat="0" applyFill="0" applyBorder="0" applyAlignment="0" applyProtection="0"/>
    <xf numFmtId="247" fontId="176" fillId="107" borderId="123" applyNumberFormat="0" applyFill="0" applyBorder="0" applyAlignment="0" applyProtection="0"/>
    <xf numFmtId="247" fontId="176" fillId="107" borderId="123" applyNumberFormat="0" applyFill="0" applyBorder="0" applyAlignment="0" applyProtection="0"/>
    <xf numFmtId="247" fontId="176" fillId="107" borderId="123" applyNumberFormat="0" applyFill="0" applyBorder="0" applyAlignment="0" applyProtection="0"/>
    <xf numFmtId="247" fontId="176" fillId="107" borderId="123" applyNumberFormat="0" applyFill="0" applyBorder="0" applyAlignment="0" applyProtection="0"/>
    <xf numFmtId="247" fontId="176" fillId="107" borderId="123" applyNumberFormat="0" applyFill="0" applyBorder="0" applyAlignment="0" applyProtection="0"/>
    <xf numFmtId="247" fontId="176" fillId="107" borderId="123" applyNumberFormat="0" applyFill="0" applyBorder="0" applyAlignment="0" applyProtection="0"/>
    <xf numFmtId="247" fontId="176" fillId="107" borderId="123" applyNumberFormat="0" applyFill="0" applyBorder="0" applyAlignment="0" applyProtection="0"/>
    <xf numFmtId="247" fontId="176" fillId="107" borderId="123" applyNumberFormat="0" applyFill="0" applyBorder="0" applyAlignment="0" applyProtection="0"/>
    <xf numFmtId="247" fontId="176" fillId="107" borderId="123" applyNumberFormat="0" applyFill="0" applyBorder="0" applyAlignment="0" applyProtection="0"/>
    <xf numFmtId="247" fontId="176" fillId="107" borderId="123" applyNumberFormat="0" applyFill="0" applyBorder="0" applyAlignment="0" applyProtection="0"/>
    <xf numFmtId="247" fontId="176" fillId="107" borderId="123" applyNumberFormat="0" applyFill="0" applyBorder="0" applyAlignment="0" applyProtection="0"/>
    <xf numFmtId="247" fontId="176" fillId="107" borderId="123" applyNumberFormat="0" applyFill="0" applyBorder="0" applyAlignment="0" applyProtection="0"/>
    <xf numFmtId="247" fontId="176" fillId="107" borderId="123" applyNumberFormat="0" applyFill="0" applyBorder="0" applyAlignment="0" applyProtection="0"/>
    <xf numFmtId="247" fontId="176" fillId="107" borderId="123" applyNumberFormat="0" applyFill="0" applyBorder="0" applyAlignment="0" applyProtection="0"/>
    <xf numFmtId="247" fontId="176" fillId="107" borderId="123" applyNumberFormat="0" applyFill="0" applyBorder="0" applyAlignment="0" applyProtection="0"/>
    <xf numFmtId="0" fontId="176" fillId="107" borderId="123" applyNumberFormat="0" applyFill="0" applyBorder="0" applyAlignment="0" applyProtection="0"/>
    <xf numFmtId="0" fontId="179" fillId="0" borderId="142"/>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0" fillId="108" borderId="143" applyNumberFormat="0" applyAlignment="0" applyProtection="0"/>
    <xf numFmtId="0" fontId="180" fillId="108" borderId="143" applyNumberFormat="0" applyAlignment="0" applyProtection="0"/>
    <xf numFmtId="0" fontId="181" fillId="0" borderId="0" applyNumberFormat="0" applyFill="0" applyAlignment="0"/>
    <xf numFmtId="0" fontId="182" fillId="0" borderId="144" applyNumberFormat="0" applyFont="0" applyFill="0" applyAlignment="0"/>
    <xf numFmtId="248" fontId="183" fillId="108" borderId="0" applyNumberFormat="0" applyBorder="0">
      <alignment horizontal="center" vertical="center"/>
    </xf>
    <xf numFmtId="0" fontId="183" fillId="108" borderId="0" applyNumberFormat="0" applyBorder="0">
      <alignment horizontal="center" vertical="center"/>
    </xf>
    <xf numFmtId="0" fontId="183" fillId="108" borderId="0" applyNumberFormat="0" applyBorder="0">
      <alignment horizontal="center" vertical="center"/>
    </xf>
    <xf numFmtId="0" fontId="183" fillId="108" borderId="0" applyNumberFormat="0" applyBorder="0">
      <alignment horizontal="center" vertical="center"/>
    </xf>
    <xf numFmtId="0" fontId="183" fillId="108" borderId="0" applyNumberFormat="0" applyBorder="0">
      <alignment horizontal="center" vertical="center"/>
    </xf>
    <xf numFmtId="0" fontId="183" fillId="108" borderId="0" applyNumberFormat="0" applyBorder="0">
      <alignment horizontal="center" vertical="center"/>
    </xf>
    <xf numFmtId="0" fontId="183" fillId="108" borderId="0" applyNumberFormat="0" applyBorder="0">
      <alignment horizontal="center" vertical="center"/>
    </xf>
    <xf numFmtId="0" fontId="183" fillId="108" borderId="0" applyNumberFormat="0" applyBorder="0">
      <alignment horizontal="center" vertical="center"/>
    </xf>
    <xf numFmtId="0" fontId="183" fillId="108" borderId="0" applyNumberFormat="0" applyBorder="0">
      <alignment horizontal="center" vertical="center"/>
    </xf>
    <xf numFmtId="0" fontId="183" fillId="108" borderId="0" applyNumberFormat="0" applyBorder="0">
      <alignment horizontal="center" vertical="center"/>
    </xf>
    <xf numFmtId="0" fontId="183" fillId="108" borderId="0" applyNumberFormat="0" applyBorder="0">
      <alignment horizontal="center" vertical="center"/>
    </xf>
    <xf numFmtId="0" fontId="183" fillId="108" borderId="0" applyNumberFormat="0" applyBorder="0">
      <alignment horizontal="center" vertical="center"/>
    </xf>
    <xf numFmtId="0" fontId="183" fillId="108" borderId="0" applyNumberFormat="0" applyBorder="0">
      <alignment horizontal="center" vertical="center"/>
    </xf>
    <xf numFmtId="0" fontId="183" fillId="108" borderId="0" applyNumberFormat="0" applyBorder="0">
      <alignment horizontal="center" vertical="center"/>
    </xf>
    <xf numFmtId="0" fontId="183" fillId="108" borderId="0" applyNumberFormat="0" applyBorder="0">
      <alignment horizontal="center" vertical="center"/>
    </xf>
    <xf numFmtId="0" fontId="183" fillId="108" borderId="0" applyNumberFormat="0" applyBorder="0">
      <alignment horizontal="center" vertical="center"/>
    </xf>
    <xf numFmtId="0" fontId="183" fillId="108" borderId="0" applyNumberFormat="0" applyBorder="0">
      <alignment horizontal="center" vertical="center"/>
    </xf>
    <xf numFmtId="0" fontId="21" fillId="63" borderId="145" applyNumberFormat="0" applyAlignment="0" applyProtection="0"/>
    <xf numFmtId="0" fontId="184" fillId="0" borderId="0" applyNumberFormat="0" applyFill="0" applyBorder="0" applyAlignment="0">
      <alignment horizontal="right"/>
    </xf>
    <xf numFmtId="38" fontId="185"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6" fillId="110"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7" fillId="110"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6"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57" fillId="0" borderId="0" applyFont="0" applyFill="0" applyBorder="0" applyAlignment="0" applyProtection="0"/>
    <xf numFmtId="250" fontId="188" fillId="0" borderId="0"/>
    <xf numFmtId="0" fontId="189" fillId="0" borderId="146"/>
    <xf numFmtId="251" fontId="2" fillId="0" borderId="0"/>
    <xf numFmtId="0" fontId="189" fillId="0" borderId="147"/>
    <xf numFmtId="0" fontId="190" fillId="0" borderId="0" applyNumberForma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191" fillId="0" borderId="0" applyNumberFormat="0" applyFill="0" applyBorder="0" applyAlignment="0" applyProtection="0"/>
    <xf numFmtId="0" fontId="191" fillId="0" borderId="0" applyNumberFormat="0" applyFill="0" applyBorder="0" applyAlignment="0" applyProtection="0"/>
    <xf numFmtId="0" fontId="191"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80" fillId="108" borderId="148">
      <alignment horizontal="center" vertical="center"/>
    </xf>
    <xf numFmtId="0" fontId="180" fillId="108" borderId="148">
      <alignment horizontal="center" vertical="center"/>
    </xf>
    <xf numFmtId="0" fontId="193" fillId="0" borderId="0" applyProtection="0">
      <alignment horizontal="center"/>
    </xf>
    <xf numFmtId="0" fontId="193"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45" fillId="0" borderId="0" applyNumberFormat="0" applyFill="0" applyBorder="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172" fontId="157" fillId="0" borderId="0">
      <alignment vertical="top"/>
    </xf>
    <xf numFmtId="172" fontId="157" fillId="0" borderId="0">
      <alignment vertical="top"/>
    </xf>
    <xf numFmtId="172" fontId="157" fillId="0" borderId="0">
      <alignment vertical="top"/>
    </xf>
    <xf numFmtId="0" fontId="45" fillId="0" borderId="0" applyNumberFormat="0" applyFill="0" applyBorder="0" applyProtection="0">
      <alignment horizontal="right"/>
    </xf>
    <xf numFmtId="172" fontId="196" fillId="0" borderId="0">
      <alignment horizontal="right"/>
    </xf>
    <xf numFmtId="172" fontId="196" fillId="0" borderId="0">
      <alignment horizontal="right"/>
    </xf>
    <xf numFmtId="172" fontId="196" fillId="0" borderId="0">
      <alignment horizontal="right"/>
    </xf>
    <xf numFmtId="0" fontId="196" fillId="0" borderId="0">
      <alignment horizontal="left"/>
    </xf>
    <xf numFmtId="0" fontId="197" fillId="74" borderId="0" applyNumberFormat="0" applyBorder="0" applyAlignment="0" applyProtection="0"/>
    <xf numFmtId="252" fontId="101" fillId="0" borderId="143" applyNumberFormat="0" applyFont="0" applyFill="0" applyAlignment="0">
      <alignment vertical="center"/>
    </xf>
    <xf numFmtId="0" fontId="101" fillId="0" borderId="143" applyNumberFormat="0" applyFont="0" applyFill="0"/>
    <xf numFmtId="0" fontId="101" fillId="0" borderId="143" applyNumberFormat="0" applyFont="0" applyFill="0"/>
    <xf numFmtId="0" fontId="101" fillId="0" borderId="143" applyNumberFormat="0" applyFont="0" applyFill="0"/>
    <xf numFmtId="0" fontId="101" fillId="0" borderId="143" applyNumberFormat="0" applyFont="0" applyFill="0"/>
    <xf numFmtId="0" fontId="101" fillId="0" borderId="143" applyNumberFormat="0" applyFont="0" applyFill="0"/>
    <xf numFmtId="0" fontId="101" fillId="0" borderId="143" applyNumberFormat="0" applyFont="0" applyFill="0"/>
    <xf numFmtId="0" fontId="101" fillId="0" borderId="143" applyNumberFormat="0" applyFont="0" applyFill="0"/>
    <xf numFmtId="0" fontId="101" fillId="0" borderId="143" applyNumberFormat="0" applyFont="0" applyFill="0"/>
    <xf numFmtId="252" fontId="101" fillId="0" borderId="143" applyNumberFormat="0" applyFont="0" applyFill="0" applyAlignment="0">
      <alignment vertical="center"/>
    </xf>
    <xf numFmtId="0" fontId="101" fillId="0" borderId="143" applyNumberFormat="0" applyFont="0" applyFill="0"/>
    <xf numFmtId="0" fontId="101" fillId="0" borderId="143" applyNumberFormat="0" applyFont="0" applyFill="0"/>
    <xf numFmtId="252" fontId="101" fillId="0" borderId="143" applyNumberFormat="0" applyFont="0" applyFill="0" applyAlignment="0">
      <alignment vertical="center"/>
    </xf>
    <xf numFmtId="0" fontId="101" fillId="0" borderId="143" applyNumberFormat="0" applyFont="0" applyFill="0"/>
    <xf numFmtId="0" fontId="101" fillId="0" borderId="143" applyNumberFormat="0" applyFont="0" applyFill="0"/>
    <xf numFmtId="0" fontId="101" fillId="0" borderId="143" applyNumberFormat="0" applyFont="0" applyFill="0"/>
    <xf numFmtId="0" fontId="101" fillId="0" borderId="143" applyNumberFormat="0" applyFont="0" applyFill="0"/>
    <xf numFmtId="0" fontId="101" fillId="0" borderId="143" applyNumberFormat="0" applyFont="0" applyFill="0"/>
    <xf numFmtId="0" fontId="101" fillId="0" borderId="143" applyNumberFormat="0" applyFont="0" applyFill="0"/>
    <xf numFmtId="0" fontId="101" fillId="0" borderId="143" applyNumberFormat="0" applyFont="0" applyFill="0"/>
    <xf numFmtId="0" fontId="2" fillId="72" borderId="0"/>
    <xf numFmtId="0" fontId="198" fillId="0" borderId="1" applyNumberFormat="0" applyFont="0" applyFill="0" applyAlignment="0" applyProtection="0"/>
    <xf numFmtId="0" fontId="198" fillId="0" borderId="149" applyNumberFormat="0" applyFont="0" applyFill="0" applyAlignment="0" applyProtection="0"/>
    <xf numFmtId="0" fontId="146" fillId="0" borderId="107" applyNumberFormat="0" applyFont="0" applyFill="0" applyAlignment="0" applyProtection="0"/>
    <xf numFmtId="0" fontId="146" fillId="0" borderId="107" applyNumberFormat="0" applyFont="0" applyFill="0" applyAlignment="0" applyProtection="0"/>
    <xf numFmtId="0" fontId="146" fillId="0" borderId="66" applyNumberFormat="0" applyFont="0" applyFill="0" applyAlignment="0" applyProtection="0"/>
    <xf numFmtId="0" fontId="146" fillId="0" borderId="66" applyNumberFormat="0" applyFont="0" applyFill="0" applyAlignment="0" applyProtection="0"/>
    <xf numFmtId="0" fontId="146" fillId="0" borderId="66" applyNumberFormat="0" applyFont="0" applyFill="0" applyAlignment="0" applyProtection="0"/>
    <xf numFmtId="0" fontId="146" fillId="0" borderId="64" applyNumberFormat="0" applyFont="0" applyFill="0" applyAlignment="0" applyProtection="0"/>
    <xf numFmtId="0" fontId="146" fillId="0" borderId="64" applyNumberFormat="0" applyFont="0" applyFill="0" applyAlignment="0" applyProtection="0"/>
    <xf numFmtId="0" fontId="146" fillId="0" borderId="103" applyNumberFormat="0" applyFont="0" applyFill="0" applyAlignment="0" applyProtection="0"/>
    <xf numFmtId="0" fontId="146" fillId="0" borderId="103" applyNumberFormat="0" applyFont="0" applyFill="0" applyAlignment="0" applyProtection="0"/>
    <xf numFmtId="0" fontId="146" fillId="0" borderId="103" applyNumberFormat="0" applyFont="0" applyFill="0" applyAlignment="0" applyProtection="0"/>
    <xf numFmtId="0" fontId="146" fillId="0" borderId="103" applyNumberFormat="0" applyFont="0" applyFill="0" applyAlignment="0" applyProtection="0"/>
    <xf numFmtId="0" fontId="146" fillId="0" borderId="103" applyNumberFormat="0" applyFont="0" applyFill="0" applyAlignment="0" applyProtection="0"/>
    <xf numFmtId="0" fontId="146" fillId="0" borderId="103" applyNumberFormat="0" applyFont="0" applyFill="0" applyAlignment="0" applyProtection="0"/>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0" fontId="29"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5" fontId="8"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21" fontId="8"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6" fontId="8"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0" fontId="8"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7" fontId="8" fillId="0" borderId="0" applyFill="0" applyBorder="0" applyAlignment="0"/>
    <xf numFmtId="257" fontId="155" fillId="0" borderId="0" applyFill="0" applyBorder="0" applyAlignment="0"/>
    <xf numFmtId="257" fontId="155" fillId="0" borderId="0" applyFill="0" applyBorder="0" applyAlignment="0"/>
    <xf numFmtId="257" fontId="155" fillId="0" borderId="0" applyFill="0" applyBorder="0" applyAlignment="0"/>
    <xf numFmtId="257" fontId="155" fillId="0" borderId="0" applyFill="0" applyBorder="0" applyAlignment="0"/>
    <xf numFmtId="257" fontId="155" fillId="0" borderId="0" applyFill="0" applyBorder="0" applyAlignment="0"/>
    <xf numFmtId="257" fontId="155" fillId="0" borderId="0" applyFill="0" applyBorder="0" applyAlignment="0"/>
    <xf numFmtId="257" fontId="155" fillId="0" borderId="0" applyFill="0" applyBorder="0" applyAlignment="0"/>
    <xf numFmtId="257" fontId="155" fillId="0" borderId="0" applyFill="0" applyBorder="0" applyAlignment="0"/>
    <xf numFmtId="258" fontId="199" fillId="0" borderId="0" applyFill="0" applyBorder="0" applyAlignment="0"/>
    <xf numFmtId="257" fontId="155" fillId="0" borderId="0" applyFill="0" applyBorder="0" applyAlignment="0"/>
    <xf numFmtId="257" fontId="155" fillId="0" borderId="0" applyFill="0" applyBorder="0" applyAlignment="0"/>
    <xf numFmtId="257" fontId="155" fillId="0" borderId="0" applyFill="0" applyBorder="0" applyAlignment="0"/>
    <xf numFmtId="257" fontId="155" fillId="0" borderId="0" applyFill="0" applyBorder="0" applyAlignment="0"/>
    <xf numFmtId="257" fontId="155" fillId="0" borderId="0" applyFill="0" applyBorder="0" applyAlignment="0"/>
    <xf numFmtId="257" fontId="155" fillId="0" borderId="0" applyFill="0" applyBorder="0" applyAlignment="0"/>
    <xf numFmtId="257" fontId="155" fillId="0" borderId="0" applyFill="0" applyBorder="0" applyAlignment="0"/>
    <xf numFmtId="257" fontId="155" fillId="0" borderId="0" applyFill="0" applyBorder="0" applyAlignment="0"/>
    <xf numFmtId="255" fontId="8"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4" fontId="8"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44" fontId="8"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4" fontId="155" fillId="0" borderId="0" applyFill="0" applyBorder="0" applyAlignment="0"/>
    <xf numFmtId="256" fontId="8"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9" fontId="199"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6" fontId="155" fillId="0" borderId="0" applyFill="0" applyBorder="0" applyAlignment="0"/>
    <xf numFmtId="255" fontId="8"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21" fontId="8"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255" fontId="155" fillId="0" borderId="0" applyFill="0" applyBorder="0" applyAlignment="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00" fillId="109" borderId="145" applyNumberFormat="0" applyAlignment="0" applyProtection="0"/>
    <xf numFmtId="0" fontId="142" fillId="8" borderId="30" applyNumberFormat="0" applyAlignment="0" applyProtection="0"/>
    <xf numFmtId="3" fontId="45" fillId="41" borderId="66">
      <protection hidden="1"/>
    </xf>
    <xf numFmtId="0" fontId="200"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00" fillId="109" borderId="145" applyNumberFormat="0" applyAlignment="0" applyProtection="0"/>
    <xf numFmtId="0" fontId="200" fillId="109" borderId="145" applyNumberFormat="0" applyAlignment="0" applyProtection="0"/>
    <xf numFmtId="0" fontId="200" fillId="109" borderId="145" applyNumberFormat="0" applyAlignment="0" applyProtection="0"/>
    <xf numFmtId="0" fontId="200" fillId="109" borderId="145" applyNumberFormat="0" applyAlignment="0" applyProtection="0"/>
    <xf numFmtId="0" fontId="200" fillId="109" borderId="145" applyNumberFormat="0" applyAlignment="0" applyProtection="0"/>
    <xf numFmtId="0" fontId="200" fillId="109" borderId="145" applyNumberFormat="0" applyAlignment="0" applyProtection="0"/>
    <xf numFmtId="0" fontId="200" fillId="109" borderId="145" applyNumberFormat="0" applyAlignment="0" applyProtection="0"/>
    <xf numFmtId="0" fontId="200" fillId="109" borderId="145" applyNumberFormat="0" applyAlignment="0" applyProtection="0"/>
    <xf numFmtId="0" fontId="200" fillId="109" borderId="145" applyNumberFormat="0" applyAlignment="0" applyProtection="0"/>
    <xf numFmtId="0" fontId="200" fillId="109" borderId="145" applyNumberFormat="0" applyAlignment="0" applyProtection="0"/>
    <xf numFmtId="0" fontId="200" fillId="109" borderId="145" applyNumberFormat="0" applyAlignment="0" applyProtection="0"/>
    <xf numFmtId="0" fontId="200" fillId="109" borderId="145" applyNumberFormat="0" applyAlignment="0" applyProtection="0"/>
    <xf numFmtId="0" fontId="200" fillId="109" borderId="145" applyNumberFormat="0" applyAlignment="0" applyProtection="0"/>
    <xf numFmtId="0" fontId="200" fillId="109" borderId="145" applyNumberFormat="0" applyAlignment="0" applyProtection="0"/>
    <xf numFmtId="0" fontId="200" fillId="109" borderId="145" applyNumberFormat="0" applyAlignment="0" applyProtection="0"/>
    <xf numFmtId="0" fontId="200" fillId="109" borderId="145" applyNumberFormat="0" applyAlignment="0" applyProtection="0"/>
    <xf numFmtId="0" fontId="200" fillId="109" borderId="145" applyNumberFormat="0" applyAlignment="0" applyProtection="0"/>
    <xf numFmtId="0" fontId="200"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00" fillId="109" borderId="145" applyNumberFormat="0" applyAlignment="0" applyProtection="0"/>
    <xf numFmtId="0" fontId="200"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146" fillId="0" borderId="0" applyFont="0" applyFill="0" applyBorder="0" applyAlignment="0" applyProtection="0"/>
    <xf numFmtId="38" fontId="146" fillId="0" borderId="0" applyFont="0" applyFill="0" applyBorder="0" applyAlignment="0" applyProtection="0"/>
    <xf numFmtId="38" fontId="146" fillId="0" borderId="0" applyFont="0" applyFill="0" applyBorder="0" applyAlignment="0" applyProtection="0"/>
    <xf numFmtId="38" fontId="146"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40" fontId="146" fillId="0" borderId="0" applyFont="0" applyFill="0" applyBorder="0" applyAlignment="0" applyProtection="0"/>
    <xf numFmtId="40" fontId="146"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1" fillId="0" borderId="66" applyBorder="0"/>
    <xf numFmtId="260" fontId="202"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3" fillId="69" borderId="123" applyFont="0" applyFill="0" applyProtection="0">
      <alignment horizontal="right"/>
    </xf>
    <xf numFmtId="3" fontId="203" fillId="69" borderId="123" applyFont="0" applyFill="0" applyProtection="0">
      <alignment horizontal="right"/>
    </xf>
    <xf numFmtId="3" fontId="203" fillId="69" borderId="123" applyFont="0" applyFill="0" applyProtection="0">
      <alignment horizontal="right"/>
    </xf>
    <xf numFmtId="3" fontId="203" fillId="69" borderId="123" applyFont="0" applyFill="0" applyProtection="0">
      <alignment horizontal="right"/>
    </xf>
    <xf numFmtId="3" fontId="203" fillId="69" borderId="123" applyFont="0" applyFill="0" applyProtection="0">
      <alignment horizontal="right"/>
    </xf>
    <xf numFmtId="3" fontId="203" fillId="69" borderId="123" applyFont="0" applyFill="0" applyProtection="0">
      <alignment horizontal="right"/>
    </xf>
    <xf numFmtId="3" fontId="203" fillId="69" borderId="123" applyFont="0" applyFill="0" applyProtection="0">
      <alignment horizontal="right"/>
    </xf>
    <xf numFmtId="3" fontId="203" fillId="69" borderId="123" applyFont="0" applyFill="0" applyProtection="0">
      <alignment horizontal="right"/>
    </xf>
    <xf numFmtId="3" fontId="203" fillId="69" borderId="123" applyFont="0" applyFill="0" applyProtection="0">
      <alignment horizontal="right"/>
    </xf>
    <xf numFmtId="3" fontId="203" fillId="69" borderId="123" applyFont="0" applyFill="0" applyProtection="0">
      <alignment horizontal="right" vertical="center"/>
    </xf>
    <xf numFmtId="3" fontId="203" fillId="69" borderId="123" applyFont="0" applyFill="0" applyProtection="0">
      <alignment horizontal="right"/>
    </xf>
    <xf numFmtId="3" fontId="203" fillId="69" borderId="123" applyFont="0" applyFill="0" applyProtection="0">
      <alignment horizontal="right"/>
    </xf>
    <xf numFmtId="3" fontId="203" fillId="69" borderId="123" applyFont="0" applyFill="0" applyProtection="0">
      <alignment horizontal="right"/>
    </xf>
    <xf numFmtId="3" fontId="203" fillId="69" borderId="123" applyFont="0" applyFill="0" applyProtection="0">
      <alignment horizontal="right"/>
    </xf>
    <xf numFmtId="3" fontId="203" fillId="69" borderId="123" applyFont="0" applyFill="0" applyProtection="0">
      <alignment horizontal="right"/>
    </xf>
    <xf numFmtId="3" fontId="203" fillId="69" borderId="123" applyFont="0" applyFill="0" applyProtection="0">
      <alignment horizontal="right"/>
    </xf>
    <xf numFmtId="3" fontId="203" fillId="69" borderId="123" applyFont="0" applyFill="0" applyProtection="0">
      <alignment horizontal="right"/>
    </xf>
    <xf numFmtId="3" fontId="203" fillId="69" borderId="123" applyFont="0" applyFill="0" applyProtection="0">
      <alignment horizontal="right"/>
    </xf>
    <xf numFmtId="3" fontId="203" fillId="69" borderId="123" applyFont="0" applyFill="0" applyProtection="0">
      <alignment horizontal="right" vertical="center"/>
    </xf>
    <xf numFmtId="10" fontId="204" fillId="0" borderId="0">
      <alignment vertical="center"/>
    </xf>
    <xf numFmtId="3" fontId="204"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5" fillId="0" borderId="150"/>
    <xf numFmtId="201" fontId="206" fillId="0" borderId="0" applyFont="0" applyFill="0" applyBorder="0" applyAlignment="0" applyProtection="0"/>
    <xf numFmtId="0" fontId="207" fillId="0" borderId="0"/>
    <xf numFmtId="0" fontId="207" fillId="0" borderId="0"/>
    <xf numFmtId="0" fontId="207" fillId="0" borderId="0"/>
    <xf numFmtId="0" fontId="207" fillId="0" borderId="0"/>
    <xf numFmtId="261" fontId="2" fillId="0" borderId="0"/>
    <xf numFmtId="261" fontId="2" fillId="0" borderId="0"/>
    <xf numFmtId="261" fontId="2" fillId="0" borderId="0"/>
    <xf numFmtId="261" fontId="2" fillId="0" borderId="0"/>
    <xf numFmtId="217" fontId="208" fillId="0" borderId="0">
      <alignment horizontal="right" vertical="center" wrapText="1"/>
    </xf>
    <xf numFmtId="217" fontId="208" fillId="0" borderId="0">
      <alignment horizontal="right" vertical="center" wrapText="1"/>
    </xf>
    <xf numFmtId="217" fontId="208"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5" fillId="0" borderId="0" applyFont="0" applyFill="0" applyBorder="0" applyAlignment="0" applyProtection="0"/>
    <xf numFmtId="254" fontId="155" fillId="0" borderId="0" applyFont="0" applyFill="0" applyBorder="0" applyAlignment="0" applyProtection="0"/>
    <xf numFmtId="254" fontId="155" fillId="0" borderId="0" applyFont="0" applyFill="0" applyBorder="0" applyAlignment="0" applyProtection="0"/>
    <xf numFmtId="254" fontId="155" fillId="0" borderId="0" applyFont="0" applyFill="0" applyBorder="0" applyAlignment="0" applyProtection="0"/>
    <xf numFmtId="254" fontId="155" fillId="0" borderId="0" applyFont="0" applyFill="0" applyBorder="0" applyAlignment="0" applyProtection="0"/>
    <xf numFmtId="254" fontId="155" fillId="0" borderId="0" applyFont="0" applyFill="0" applyBorder="0" applyAlignment="0" applyProtection="0"/>
    <xf numFmtId="254" fontId="155" fillId="0" borderId="0" applyFont="0" applyFill="0" applyBorder="0" applyAlignment="0" applyProtection="0"/>
    <xf numFmtId="254" fontId="155" fillId="0" borderId="0" applyFont="0" applyFill="0" applyBorder="0" applyAlignment="0" applyProtection="0"/>
    <xf numFmtId="44" fontId="8" fillId="0" borderId="0" applyFont="0" applyFill="0" applyBorder="0" applyAlignment="0" applyProtection="0"/>
    <xf numFmtId="254" fontId="155" fillId="0" borderId="0" applyFont="0" applyFill="0" applyBorder="0" applyAlignment="0" applyProtection="0"/>
    <xf numFmtId="254" fontId="155" fillId="0" borderId="0" applyFont="0" applyFill="0" applyBorder="0" applyAlignment="0" applyProtection="0"/>
    <xf numFmtId="254" fontId="155" fillId="0" borderId="0" applyFont="0" applyFill="0" applyBorder="0" applyAlignment="0" applyProtection="0"/>
    <xf numFmtId="254" fontId="155" fillId="0" borderId="0" applyFont="0" applyFill="0" applyBorder="0" applyAlignment="0" applyProtection="0"/>
    <xf numFmtId="254" fontId="155" fillId="0" borderId="0" applyFont="0" applyFill="0" applyBorder="0" applyAlignment="0" applyProtection="0"/>
    <xf numFmtId="254" fontId="155" fillId="0" borderId="0" applyFont="0" applyFill="0" applyBorder="0" applyAlignment="0" applyProtection="0"/>
    <xf numFmtId="254" fontId="155" fillId="0" borderId="0" applyFont="0" applyFill="0" applyBorder="0" applyAlignment="0" applyProtection="0"/>
    <xf numFmtId="38" fontId="209"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38" fontId="210"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38" fontId="210"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38" fontId="210"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0" fillId="0" borderId="0">
      <alignment horizontal="center"/>
      <protection locked="0"/>
    </xf>
    <xf numFmtId="0" fontId="2" fillId="0" borderId="0" applyFont="0" applyFill="0" applyBorder="0" applyAlignment="0" applyProtection="0"/>
    <xf numFmtId="38" fontId="210" fillId="0" borderId="0">
      <alignment horizontal="center"/>
      <protection locked="0"/>
    </xf>
    <xf numFmtId="0" fontId="210" fillId="0" borderId="0">
      <alignment horizontal="center"/>
      <protection locked="0"/>
    </xf>
    <xf numFmtId="0" fontId="210"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0" fillId="0" borderId="0">
      <alignment horizontal="center"/>
      <protection locked="0"/>
    </xf>
    <xf numFmtId="38" fontId="210"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0" fontId="2" fillId="0" borderId="0" applyFont="0" applyFill="0" applyBorder="0" applyAlignment="0" applyProtection="0"/>
    <xf numFmtId="0" fontId="210" fillId="0" borderId="0">
      <alignment horizontal="center"/>
      <protection locked="0"/>
    </xf>
    <xf numFmtId="0" fontId="210" fillId="0" borderId="0">
      <alignment horizontal="center"/>
      <protection locked="0"/>
    </xf>
    <xf numFmtId="38" fontId="210"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0" fontId="2" fillId="0" borderId="0" applyFont="0" applyFill="0" applyBorder="0" applyAlignment="0" applyProtection="0"/>
    <xf numFmtId="0" fontId="210" fillId="0" borderId="0">
      <alignment horizontal="center"/>
      <protection locked="0"/>
    </xf>
    <xf numFmtId="0" fontId="210" fillId="0" borderId="0">
      <alignment horizontal="center"/>
      <protection locked="0"/>
    </xf>
    <xf numFmtId="38" fontId="210"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38" fontId="210" fillId="0" borderId="0">
      <alignment horizontal="center"/>
      <protection locked="0"/>
    </xf>
    <xf numFmtId="0" fontId="210" fillId="0" borderId="0">
      <alignment horizontal="center"/>
      <protection locked="0"/>
    </xf>
    <xf numFmtId="0" fontId="210" fillId="0" borderId="0">
      <alignment horizontal="center"/>
      <protection locked="0"/>
    </xf>
    <xf numFmtId="38" fontId="210"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38" fontId="210" fillId="0" borderId="0">
      <alignment horizontal="center"/>
      <protection locked="0"/>
    </xf>
    <xf numFmtId="0" fontId="210" fillId="0" borderId="0">
      <alignment horizontal="center"/>
      <protection locked="0"/>
    </xf>
    <xf numFmtId="0" fontId="210" fillId="0" borderId="0">
      <alignment horizontal="center"/>
      <protection locked="0"/>
    </xf>
    <xf numFmtId="38" fontId="210" fillId="0" borderId="0">
      <alignment horizontal="center"/>
      <protection locked="0"/>
    </xf>
    <xf numFmtId="0" fontId="210" fillId="0" borderId="0">
      <alignment horizontal="center"/>
      <protection locked="0"/>
    </xf>
    <xf numFmtId="0" fontId="210" fillId="0" borderId="0">
      <alignment horizontal="center"/>
      <protection locked="0"/>
    </xf>
    <xf numFmtId="38" fontId="210" fillId="0" borderId="0">
      <alignment horizontal="center"/>
      <protection locked="0"/>
    </xf>
    <xf numFmtId="38" fontId="210"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38" fontId="210"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0" fontId="210" fillId="0" borderId="0">
      <alignment horizontal="center"/>
      <protection locked="0"/>
    </xf>
    <xf numFmtId="38" fontId="210" fillId="0" borderId="0">
      <alignment horizontal="center"/>
      <protection locked="0"/>
    </xf>
    <xf numFmtId="38" fontId="210" fillId="0" borderId="0">
      <alignment horizontal="center"/>
      <protection locked="0"/>
    </xf>
    <xf numFmtId="0" fontId="210" fillId="0" borderId="0">
      <alignment horizontal="center"/>
      <protection locked="0"/>
    </xf>
    <xf numFmtId="0" fontId="210" fillId="0" borderId="0">
      <alignment horizontal="center"/>
      <protection locked="0"/>
    </xf>
    <xf numFmtId="38" fontId="210" fillId="0" borderId="0">
      <alignment horizontal="center"/>
      <protection locked="0"/>
    </xf>
    <xf numFmtId="0" fontId="210" fillId="0" borderId="0">
      <alignment horizontal="center"/>
      <protection locked="0"/>
    </xf>
    <xf numFmtId="0" fontId="210" fillId="0" borderId="0">
      <alignment horizontal="center"/>
      <protection locked="0"/>
    </xf>
    <xf numFmtId="38" fontId="210"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59" fillId="0" borderId="0" applyFont="0" applyFill="0" applyBorder="0" applyAlignment="0" applyProtection="0">
      <alignment horizontal="right"/>
    </xf>
    <xf numFmtId="262" fontId="159" fillId="0" borderId="0" applyFont="0" applyFill="0" applyBorder="0" applyProtection="0"/>
    <xf numFmtId="262" fontId="159" fillId="0" borderId="0" applyFont="0" applyFill="0" applyBorder="0" applyProtection="0"/>
    <xf numFmtId="262" fontId="159" fillId="0" borderId="0" applyFont="0" applyFill="0" applyBorder="0" applyProtection="0"/>
    <xf numFmtId="262" fontId="159" fillId="0" borderId="0" applyFont="0" applyFill="0" applyBorder="0" applyProtection="0"/>
    <xf numFmtId="262" fontId="159" fillId="0" borderId="0" applyFont="0" applyFill="0" applyBorder="0" applyProtection="0"/>
    <xf numFmtId="262" fontId="159" fillId="0" borderId="0" applyFont="0" applyFill="0" applyBorder="0" applyProtection="0"/>
    <xf numFmtId="262" fontId="159" fillId="0" borderId="0" applyFont="0" applyFill="0" applyBorder="0" applyProtection="0"/>
    <xf numFmtId="262" fontId="159" fillId="0" borderId="0" applyFont="0" applyFill="0" applyBorder="0" applyProtection="0"/>
    <xf numFmtId="262" fontId="159" fillId="0" borderId="0" applyFont="0" applyFill="0" applyBorder="0" applyProtection="0"/>
    <xf numFmtId="262" fontId="159" fillId="0" borderId="0" applyFont="0" applyFill="0" applyBorder="0" applyProtection="0"/>
    <xf numFmtId="262" fontId="159" fillId="0" borderId="0" applyFont="0" applyFill="0" applyBorder="0" applyProtection="0"/>
    <xf numFmtId="262" fontId="159" fillId="0" borderId="0" applyFont="0" applyFill="0" applyBorder="0" applyProtection="0"/>
    <xf numFmtId="262" fontId="159" fillId="0" borderId="0" applyFont="0" applyFill="0" applyBorder="0" applyProtection="0"/>
    <xf numFmtId="262" fontId="159" fillId="0" borderId="0" applyFont="0" applyFill="0" applyBorder="0" applyProtection="0"/>
    <xf numFmtId="262" fontId="159" fillId="0" borderId="0" applyFont="0" applyFill="0" applyBorder="0" applyProtection="0"/>
    <xf numFmtId="262" fontId="159" fillId="0" borderId="0" applyFont="0" applyFill="0" applyBorder="0" applyProtection="0"/>
    <xf numFmtId="263" fontId="159"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59" fillId="0" borderId="0" applyFont="0" applyFill="0" applyBorder="0" applyAlignment="0" applyProtection="0">
      <alignment horizontal="right"/>
    </xf>
    <xf numFmtId="264" fontId="159" fillId="0" borderId="0" applyFont="0" applyFill="0" applyBorder="0" applyAlignment="0" applyProtection="0">
      <alignment horizontal="right"/>
    </xf>
    <xf numFmtId="166" fontId="2" fillId="0" borderId="0" applyFont="0" applyFill="0" applyBorder="0" applyAlignment="0" applyProtection="0"/>
    <xf numFmtId="264" fontId="159" fillId="0" borderId="0" applyFont="0" applyFill="0" applyBorder="0" applyProtection="0"/>
    <xf numFmtId="166" fontId="2" fillId="0" borderId="0" applyFont="0" applyFill="0" applyBorder="0" applyAlignment="0" applyProtection="0"/>
    <xf numFmtId="264" fontId="159" fillId="0" borderId="0" applyFont="0" applyFill="0" applyBorder="0" applyProtection="0"/>
    <xf numFmtId="264" fontId="159"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59" fillId="0" borderId="0" applyFont="0" applyFill="0" applyBorder="0" applyAlignment="0" applyProtection="0">
      <alignment horizontal="right"/>
    </xf>
    <xf numFmtId="264" fontId="159" fillId="0" borderId="0" applyFont="0" applyFill="0" applyBorder="0" applyProtection="0"/>
    <xf numFmtId="264" fontId="159"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59" fillId="0" borderId="0" applyFont="0" applyFill="0" applyBorder="0" applyProtection="0"/>
    <xf numFmtId="264" fontId="159" fillId="0" borderId="0" applyFont="0" applyFill="0" applyBorder="0" applyProtection="0"/>
    <xf numFmtId="264" fontId="159" fillId="0" borderId="0" applyFont="0" applyFill="0" applyBorder="0" applyProtection="0"/>
    <xf numFmtId="264" fontId="159" fillId="0" borderId="0" applyFont="0" applyFill="0" applyBorder="0" applyProtection="0"/>
    <xf numFmtId="166" fontId="2" fillId="0" borderId="0" applyFont="0" applyFill="0" applyBorder="0" applyAlignment="0" applyProtection="0"/>
    <xf numFmtId="264" fontId="159" fillId="0" borderId="0" applyFont="0" applyFill="0" applyBorder="0" applyProtection="0"/>
    <xf numFmtId="264" fontId="159" fillId="0" borderId="0" applyFont="0" applyFill="0" applyBorder="0" applyProtection="0"/>
    <xf numFmtId="264" fontId="159" fillId="0" borderId="0" applyFont="0" applyFill="0" applyBorder="0" applyProtection="0"/>
    <xf numFmtId="264" fontId="159"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59"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59"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59"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59"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59"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59"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59" fillId="0" borderId="0" applyFont="0" applyFill="0" applyBorder="0" applyProtection="0"/>
    <xf numFmtId="264" fontId="159" fillId="0" borderId="0" applyFont="0" applyFill="0" applyBorder="0" applyAlignment="0" applyProtection="0">
      <alignment horizontal="right"/>
    </xf>
    <xf numFmtId="264" fontId="159"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59" fillId="0" borderId="0" applyFont="0" applyFill="0" applyBorder="0" applyProtection="0"/>
    <xf numFmtId="264" fontId="159" fillId="0" borderId="0" applyFont="0" applyFill="0" applyBorder="0" applyProtection="0"/>
    <xf numFmtId="264" fontId="159" fillId="0" borderId="0" applyFont="0" applyFill="0" applyBorder="0" applyProtection="0"/>
    <xf numFmtId="264" fontId="159"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59"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59" fillId="0" borderId="0" applyFont="0" applyFill="0" applyBorder="0" applyProtection="0"/>
    <xf numFmtId="166" fontId="2" fillId="0" borderId="0" applyFont="0" applyFill="0" applyBorder="0" applyAlignment="0" applyProtection="0"/>
    <xf numFmtId="264" fontId="159" fillId="0" borderId="0" applyFont="0" applyFill="0" applyBorder="0" applyProtection="0"/>
    <xf numFmtId="264" fontId="159"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59"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1"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6" fillId="0" borderId="134">
      <alignment vertical="center"/>
    </xf>
    <xf numFmtId="201" fontId="2" fillId="0" borderId="0" applyFont="0" applyFill="0" applyBorder="0" applyAlignment="0" applyProtection="0"/>
    <xf numFmtId="3" fontId="206"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6"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6"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6" fillId="0" borderId="134">
      <alignment vertical="center"/>
    </xf>
    <xf numFmtId="201" fontId="2" fillId="0" borderId="0" applyFont="0" applyFill="0" applyBorder="0" applyAlignment="0" applyProtection="0"/>
    <xf numFmtId="3" fontId="206"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6"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6"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6" fillId="0" borderId="134">
      <alignment vertical="center"/>
    </xf>
    <xf numFmtId="201" fontId="2" fillId="0" borderId="0" applyFont="0" applyFill="0" applyBorder="0" applyAlignment="0" applyProtection="0"/>
    <xf numFmtId="3" fontId="206"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6"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6" fillId="0" borderId="134">
      <alignment vertical="center"/>
    </xf>
    <xf numFmtId="221" fontId="145" fillId="0" borderId="0" applyFont="0" applyFill="0" applyBorder="0" applyAlignment="0" applyProtection="0"/>
    <xf numFmtId="221" fontId="145" fillId="0" borderId="0" applyFont="0" applyFill="0" applyBorder="0" applyAlignment="0" applyProtection="0"/>
    <xf numFmtId="3" fontId="206" fillId="0" borderId="134">
      <alignment vertical="center"/>
    </xf>
    <xf numFmtId="39"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3" fontId="206" fillId="0" borderId="134">
      <alignment vertical="center"/>
    </xf>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3" fontId="206" fillId="0" borderId="134">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2" fillId="111" borderId="0" applyBorder="0">
      <alignment horizontal="left"/>
    </xf>
    <xf numFmtId="0" fontId="213" fillId="114" borderId="0" applyNumberFormat="0" applyBorder="0">
      <alignment horizontal="left"/>
    </xf>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3" fontId="206" fillId="0" borderId="134">
      <alignment vertical="center"/>
    </xf>
    <xf numFmtId="0" fontId="29" fillId="73" borderId="151" applyNumberFormat="0" applyFont="0" applyAlignment="0" applyProtection="0"/>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71" fillId="73" borderId="151"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4" fillId="0" borderId="0" applyFill="0" applyBorder="0">
      <alignment horizontal="left"/>
    </xf>
    <xf numFmtId="0" fontId="215"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6" fillId="0" borderId="0" applyNumberFormat="0" applyAlignment="0">
      <alignment horizontal="left"/>
    </xf>
    <xf numFmtId="0" fontId="217" fillId="0" borderId="127" applyNumberFormat="0" applyFill="0" applyBorder="0" applyAlignment="0" applyProtection="0">
      <alignment horizontal="center"/>
      <protection locked="0"/>
    </xf>
    <xf numFmtId="0" fontId="218" fillId="0" borderId="127" applyNumberFormat="0" applyFill="0" applyBorder="0">
      <protection locked="0"/>
    </xf>
    <xf numFmtId="0" fontId="218" fillId="0" borderId="127" applyNumberFormat="0" applyFill="0" applyBorder="0">
      <protection locked="0"/>
    </xf>
    <xf numFmtId="0" fontId="218" fillId="0" borderId="127" applyNumberFormat="0" applyFill="0" applyBorder="0">
      <protection locked="0"/>
    </xf>
    <xf numFmtId="0" fontId="218" fillId="0" borderId="127" applyNumberFormat="0" applyFill="0" applyBorder="0">
      <protection locked="0"/>
    </xf>
    <xf numFmtId="0" fontId="218" fillId="0" borderId="127" applyNumberFormat="0" applyFill="0" applyBorder="0">
      <protection locked="0"/>
    </xf>
    <xf numFmtId="0" fontId="218" fillId="0" borderId="127" applyNumberFormat="0" applyFill="0" applyBorder="0">
      <protection locked="0"/>
    </xf>
    <xf numFmtId="0" fontId="218" fillId="0" borderId="127" applyNumberFormat="0" applyFill="0" applyBorder="0">
      <protection locked="0"/>
    </xf>
    <xf numFmtId="0" fontId="218" fillId="0" borderId="127" applyNumberFormat="0" applyFill="0" applyBorder="0">
      <protection locked="0"/>
    </xf>
    <xf numFmtId="0" fontId="217" fillId="0" borderId="127" applyNumberFormat="0" applyFill="0" applyBorder="0" applyAlignment="0" applyProtection="0">
      <alignment horizontal="center"/>
      <protection locked="0"/>
    </xf>
    <xf numFmtId="0" fontId="217" fillId="0" borderId="127" applyNumberFormat="0" applyFill="0" applyBorder="0" applyAlignment="0" applyProtection="0">
      <alignment horizontal="center"/>
      <protection locked="0"/>
    </xf>
    <xf numFmtId="3" fontId="206" fillId="0" borderId="134">
      <alignment vertical="center"/>
    </xf>
    <xf numFmtId="0" fontId="217" fillId="0" borderId="127" applyNumberFormat="0" applyFill="0" applyBorder="0" applyAlignment="0" applyProtection="0">
      <alignment horizontal="center"/>
      <protection locked="0"/>
    </xf>
    <xf numFmtId="0" fontId="217" fillId="0" borderId="127" applyNumberFormat="0" applyFill="0" applyBorder="0" applyAlignment="0" applyProtection="0">
      <alignment horizontal="center"/>
      <protection locked="0"/>
    </xf>
    <xf numFmtId="3" fontId="206" fillId="0" borderId="134">
      <alignment vertical="center"/>
    </xf>
    <xf numFmtId="0" fontId="218" fillId="0" borderId="127" applyNumberFormat="0" applyFill="0" applyBorder="0">
      <protection locked="0"/>
    </xf>
    <xf numFmtId="0" fontId="218" fillId="0" borderId="127" applyNumberFormat="0" applyFill="0" applyBorder="0">
      <protection locked="0"/>
    </xf>
    <xf numFmtId="3" fontId="206" fillId="0" borderId="134">
      <alignment vertical="center"/>
    </xf>
    <xf numFmtId="0" fontId="218" fillId="0" borderId="127" applyNumberFormat="0" applyFill="0" applyBorder="0">
      <protection locked="0"/>
    </xf>
    <xf numFmtId="0" fontId="218" fillId="0" borderId="127" applyNumberFormat="0" applyFill="0" applyBorder="0">
      <protection locked="0"/>
    </xf>
    <xf numFmtId="3" fontId="206" fillId="0" borderId="134">
      <alignment vertical="center"/>
    </xf>
    <xf numFmtId="0" fontId="218" fillId="0" borderId="127" applyNumberFormat="0" applyFill="0" applyBorder="0">
      <protection locked="0"/>
    </xf>
    <xf numFmtId="0" fontId="218" fillId="0" borderId="127" applyNumberFormat="0" applyFill="0" applyBorder="0">
      <protection locked="0"/>
    </xf>
    <xf numFmtId="0" fontId="218" fillId="0" borderId="127" applyNumberFormat="0" applyFill="0" applyBorder="0">
      <protection locked="0"/>
    </xf>
    <xf numFmtId="0" fontId="218" fillId="0" borderId="127" applyNumberFormat="0" applyFill="0" applyBorder="0">
      <protection locked="0"/>
    </xf>
    <xf numFmtId="3" fontId="206" fillId="0" borderId="134">
      <alignment vertical="center"/>
    </xf>
    <xf numFmtId="3" fontId="219" fillId="0" borderId="152" applyNumberFormat="0" applyAlignment="0">
      <alignment vertical="center"/>
    </xf>
    <xf numFmtId="0" fontId="219" fillId="0" borderId="152" applyNumberFormat="0"/>
    <xf numFmtId="0" fontId="219" fillId="0" borderId="152" applyNumberFormat="0"/>
    <xf numFmtId="0" fontId="219" fillId="0" borderId="152" applyNumberFormat="0"/>
    <xf numFmtId="0" fontId="219" fillId="0" borderId="152" applyNumberFormat="0"/>
    <xf numFmtId="0" fontId="219" fillId="0" borderId="152" applyNumberFormat="0"/>
    <xf numFmtId="0" fontId="219" fillId="0" borderId="152" applyNumberFormat="0"/>
    <xf numFmtId="0" fontId="219" fillId="0" borderId="152" applyNumberFormat="0"/>
    <xf numFmtId="0" fontId="219" fillId="0" borderId="152" applyNumberFormat="0"/>
    <xf numFmtId="0" fontId="219" fillId="0" borderId="152" applyNumberFormat="0"/>
    <xf numFmtId="0" fontId="219" fillId="0" borderId="152" applyNumberFormat="0"/>
    <xf numFmtId="3" fontId="206" fillId="0" borderId="134">
      <alignment vertical="center"/>
    </xf>
    <xf numFmtId="0" fontId="219" fillId="0" borderId="152" applyNumberFormat="0"/>
    <xf numFmtId="0" fontId="219" fillId="0" borderId="152" applyNumberFormat="0"/>
    <xf numFmtId="0" fontId="219" fillId="0" borderId="152" applyNumberFormat="0"/>
    <xf numFmtId="0" fontId="219" fillId="0" borderId="152" applyNumberFormat="0"/>
    <xf numFmtId="0" fontId="219" fillId="0" borderId="152" applyNumberFormat="0"/>
    <xf numFmtId="0" fontId="219" fillId="0" borderId="152" applyNumberFormat="0"/>
    <xf numFmtId="0" fontId="219" fillId="0" borderId="152" applyNumberFormat="0"/>
    <xf numFmtId="0" fontId="219" fillId="0" borderId="152" applyNumberFormat="0"/>
    <xf numFmtId="0" fontId="2" fillId="0" borderId="0" applyFont="0" applyFill="0" applyBorder="0" applyAlignment="0" applyProtection="0"/>
    <xf numFmtId="265" fontId="220"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6" fillId="0" borderId="134">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6"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6"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6"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6"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6"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6"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6"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6"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6"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6"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6"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6"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6"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6"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6"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6"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6"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6" fillId="0" borderId="134">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5" fillId="0" borderId="0" applyFont="0" applyFill="0" applyBorder="0" applyAlignment="0" applyProtection="0"/>
    <xf numFmtId="255" fontId="155" fillId="0" borderId="0" applyFont="0" applyFill="0" applyBorder="0" applyAlignment="0" applyProtection="0"/>
    <xf numFmtId="255" fontId="155" fillId="0" borderId="0" applyFont="0" applyFill="0" applyBorder="0" applyAlignment="0" applyProtection="0"/>
    <xf numFmtId="255" fontId="155" fillId="0" borderId="0" applyFont="0" applyFill="0" applyBorder="0" applyAlignment="0" applyProtection="0"/>
    <xf numFmtId="255" fontId="155" fillId="0" borderId="0" applyFont="0" applyFill="0" applyBorder="0" applyAlignment="0" applyProtection="0"/>
    <xf numFmtId="255" fontId="155" fillId="0" borderId="0" applyFont="0" applyFill="0" applyBorder="0" applyAlignment="0" applyProtection="0"/>
    <xf numFmtId="255" fontId="155" fillId="0" borderId="0" applyFont="0" applyFill="0" applyBorder="0" applyAlignment="0" applyProtection="0"/>
    <xf numFmtId="255" fontId="155" fillId="0" borderId="0" applyFont="0" applyFill="0" applyBorder="0" applyAlignment="0" applyProtection="0"/>
    <xf numFmtId="221" fontId="8" fillId="0" borderId="0" applyFont="0" applyFill="0" applyBorder="0" applyAlignment="0" applyProtection="0"/>
    <xf numFmtId="255" fontId="155" fillId="0" borderId="0" applyFont="0" applyFill="0" applyBorder="0" applyAlignment="0" applyProtection="0"/>
    <xf numFmtId="255" fontId="155" fillId="0" borderId="0" applyFont="0" applyFill="0" applyBorder="0" applyAlignment="0" applyProtection="0"/>
    <xf numFmtId="255" fontId="155" fillId="0" borderId="0" applyFont="0" applyFill="0" applyBorder="0" applyAlignment="0" applyProtection="0"/>
    <xf numFmtId="255" fontId="155" fillId="0" borderId="0" applyFont="0" applyFill="0" applyBorder="0" applyAlignment="0" applyProtection="0"/>
    <xf numFmtId="255" fontId="155" fillId="0" borderId="0" applyFont="0" applyFill="0" applyBorder="0" applyAlignment="0" applyProtection="0"/>
    <xf numFmtId="255" fontId="155" fillId="0" borderId="0" applyFont="0" applyFill="0" applyBorder="0" applyAlignment="0" applyProtection="0"/>
    <xf numFmtId="255" fontId="155" fillId="0" borderId="0" applyFont="0" applyFill="0" applyBorder="0" applyAlignment="0" applyProtection="0"/>
    <xf numFmtId="3" fontId="206"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59" fillId="0" borderId="0" applyFont="0" applyFill="0" applyBorder="0" applyAlignment="0" applyProtection="0">
      <alignment horizontal="right"/>
    </xf>
    <xf numFmtId="266" fontId="159" fillId="0" borderId="0" applyFont="0" applyFill="0" applyBorder="0" applyProtection="0"/>
    <xf numFmtId="266" fontId="159" fillId="0" borderId="0" applyFont="0" applyFill="0" applyBorder="0" applyProtection="0"/>
    <xf numFmtId="266" fontId="159" fillId="0" borderId="0" applyFont="0" applyFill="0" applyBorder="0" applyProtection="0"/>
    <xf numFmtId="266" fontId="159" fillId="0" borderId="0" applyFont="0" applyFill="0" applyBorder="0" applyProtection="0"/>
    <xf numFmtId="266" fontId="159" fillId="0" borderId="0" applyFont="0" applyFill="0" applyBorder="0" applyProtection="0"/>
    <xf numFmtId="266" fontId="159" fillId="0" borderId="0" applyFont="0" applyFill="0" applyBorder="0" applyProtection="0"/>
    <xf numFmtId="266" fontId="159" fillId="0" borderId="0" applyFont="0" applyFill="0" applyBorder="0" applyProtection="0"/>
    <xf numFmtId="266" fontId="159" fillId="0" borderId="0" applyFont="0" applyFill="0" applyBorder="0" applyProtection="0"/>
    <xf numFmtId="266" fontId="159" fillId="0" borderId="0" applyFont="0" applyFill="0" applyBorder="0" applyProtection="0"/>
    <xf numFmtId="266" fontId="159" fillId="0" borderId="0" applyFont="0" applyFill="0" applyBorder="0" applyProtection="0"/>
    <xf numFmtId="266" fontId="159" fillId="0" borderId="0" applyFont="0" applyFill="0" applyBorder="0" applyProtection="0"/>
    <xf numFmtId="266" fontId="159" fillId="0" borderId="0" applyFont="0" applyFill="0" applyBorder="0" applyProtection="0"/>
    <xf numFmtId="266" fontId="159" fillId="0" borderId="0" applyFont="0" applyFill="0" applyBorder="0" applyProtection="0"/>
    <xf numFmtId="266" fontId="159" fillId="0" borderId="0" applyFont="0" applyFill="0" applyBorder="0" applyProtection="0"/>
    <xf numFmtId="266" fontId="159" fillId="0" borderId="0" applyFont="0" applyFill="0" applyBorder="0" applyProtection="0"/>
    <xf numFmtId="266" fontId="159" fillId="0" borderId="0" applyFont="0" applyFill="0" applyBorder="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6" fillId="0" borderId="134">
      <alignment vertical="center"/>
    </xf>
    <xf numFmtId="0" fontId="2" fillId="0" borderId="0" applyNumberFormat="0" applyFont="0" applyFill="0" applyBorder="0" applyAlignment="0" applyProtection="0"/>
    <xf numFmtId="267" fontId="159" fillId="0" borderId="0" applyFont="0" applyFill="0" applyBorder="0" applyAlignment="0" applyProtection="0">
      <alignment horizontal="right"/>
    </xf>
    <xf numFmtId="267" fontId="159" fillId="0" borderId="0" applyFont="0" applyFill="0" applyBorder="0" applyProtection="0"/>
    <xf numFmtId="267" fontId="159" fillId="0" borderId="0" applyFont="0" applyFill="0" applyBorder="0" applyProtection="0"/>
    <xf numFmtId="197" fontId="2" fillId="0" borderId="0" applyFont="0" applyFill="0" applyBorder="0" applyAlignment="0" applyProtection="0"/>
    <xf numFmtId="267" fontId="159" fillId="0" borderId="0" applyFont="0" applyFill="0" applyBorder="0" applyProtection="0"/>
    <xf numFmtId="197" fontId="2" fillId="0" borderId="0" applyFont="0" applyFill="0" applyBorder="0" applyAlignment="0" applyProtection="0"/>
    <xf numFmtId="3" fontId="206"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197" fontId="2" fillId="0" borderId="0" applyFont="0" applyFill="0" applyBorder="0" applyAlignment="0" applyProtection="0"/>
    <xf numFmtId="267" fontId="159" fillId="0" borderId="0" applyFont="0" applyFill="0" applyBorder="0" applyProtection="0"/>
    <xf numFmtId="267" fontId="159" fillId="0" borderId="0" applyFont="0" applyFill="0" applyBorder="0" applyProtection="0"/>
    <xf numFmtId="197" fontId="2" fillId="0" borderId="0" applyFont="0" applyFill="0" applyBorder="0" applyAlignment="0" applyProtection="0"/>
    <xf numFmtId="3" fontId="206" fillId="0" borderId="134">
      <alignment vertical="center"/>
    </xf>
    <xf numFmtId="3" fontId="206" fillId="0" borderId="134">
      <alignment vertical="center"/>
    </xf>
    <xf numFmtId="267" fontId="159"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59" fillId="0" borderId="0" applyFont="0" applyFill="0" applyBorder="0" applyProtection="0"/>
    <xf numFmtId="3" fontId="206" fillId="0" borderId="134">
      <alignment vertical="center"/>
    </xf>
    <xf numFmtId="3" fontId="206" fillId="0" borderId="134">
      <alignment vertical="center"/>
    </xf>
    <xf numFmtId="267" fontId="159" fillId="0" borderId="0" applyFont="0" applyFill="0" applyBorder="0" applyProtection="0"/>
    <xf numFmtId="267" fontId="159" fillId="0" borderId="0" applyFont="0" applyFill="0" applyBorder="0" applyProtection="0"/>
    <xf numFmtId="3" fontId="206" fillId="0" borderId="134">
      <alignment vertical="center"/>
    </xf>
    <xf numFmtId="267" fontId="159" fillId="0" borderId="0" applyFont="0" applyFill="0" applyBorder="0" applyProtection="0"/>
    <xf numFmtId="267" fontId="159" fillId="0" borderId="0" applyFont="0" applyFill="0" applyBorder="0" applyProtection="0"/>
    <xf numFmtId="267" fontId="159" fillId="0" borderId="0" applyFont="0" applyFill="0" applyBorder="0" applyProtection="0"/>
    <xf numFmtId="267" fontId="159" fillId="0" borderId="0" applyFont="0" applyFill="0" applyBorder="0" applyProtection="0"/>
    <xf numFmtId="267" fontId="159"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59" fillId="0" borderId="0" applyFont="0" applyFill="0" applyBorder="0" applyProtection="0"/>
    <xf numFmtId="267" fontId="159" fillId="0" borderId="0" applyFont="0" applyFill="0" applyBorder="0" applyProtection="0"/>
    <xf numFmtId="267" fontId="159" fillId="0" borderId="0" applyFont="0" applyFill="0" applyBorder="0" applyProtection="0"/>
    <xf numFmtId="197" fontId="2" fillId="0" borderId="0" applyFont="0" applyFill="0" applyBorder="0" applyAlignment="0" applyProtection="0"/>
    <xf numFmtId="3" fontId="206" fillId="0" borderId="134">
      <alignment vertical="center"/>
    </xf>
    <xf numFmtId="267" fontId="159" fillId="0" borderId="0" applyFont="0" applyFill="0" applyBorder="0" applyProtection="0"/>
    <xf numFmtId="267" fontId="159"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267" fontId="159" fillId="0" borderId="0" applyFont="0" applyFill="0" applyBorder="0" applyProtection="0"/>
    <xf numFmtId="267" fontId="159" fillId="0" borderId="0" applyFont="0" applyFill="0" applyBorder="0" applyProtection="0"/>
    <xf numFmtId="267" fontId="159"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197" fontId="2" fillId="0" borderId="0" applyFont="0" applyFill="0" applyBorder="0" applyAlignment="0" applyProtection="0"/>
    <xf numFmtId="267" fontId="159" fillId="0" borderId="0" applyFont="0" applyFill="0" applyBorder="0" applyProtection="0"/>
    <xf numFmtId="3" fontId="206" fillId="0" borderId="134">
      <alignment vertical="center"/>
    </xf>
    <xf numFmtId="267" fontId="159" fillId="0" borderId="0" applyFont="0" applyFill="0" applyBorder="0" applyProtection="0"/>
    <xf numFmtId="267" fontId="159" fillId="0" borderId="0" applyFont="0" applyFill="0" applyBorder="0" applyProtection="0"/>
    <xf numFmtId="3" fontId="206" fillId="0" borderId="134">
      <alignment vertical="center"/>
    </xf>
    <xf numFmtId="197" fontId="2" fillId="0" borderId="0" applyFont="0" applyFill="0" applyBorder="0" applyAlignment="0" applyProtection="0"/>
    <xf numFmtId="3" fontId="206" fillId="0" borderId="134">
      <alignment vertical="center"/>
    </xf>
    <xf numFmtId="267" fontId="159"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197" fontId="2" fillId="0" borderId="0" applyFont="0" applyFill="0" applyBorder="0" applyAlignment="0" applyProtection="0"/>
    <xf numFmtId="267" fontId="159" fillId="0" borderId="0" applyFont="0" applyFill="0" applyBorder="0" applyProtection="0"/>
    <xf numFmtId="197" fontId="2" fillId="0" borderId="0" applyFont="0" applyFill="0" applyBorder="0" applyAlignment="0" applyProtection="0"/>
    <xf numFmtId="3" fontId="206" fillId="0" borderId="134">
      <alignment vertical="center"/>
    </xf>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6"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6"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6"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6"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6"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6"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6" fillId="0" borderId="134">
      <alignment vertical="center"/>
    </xf>
    <xf numFmtId="3" fontId="206" fillId="0" borderId="134">
      <alignment vertical="center"/>
    </xf>
    <xf numFmtId="268" fontId="221" fillId="0" borderId="0"/>
    <xf numFmtId="0" fontId="2" fillId="0" borderId="0" applyNumberFormat="0" applyFont="0" applyFill="0" applyBorder="0" applyAlignment="0" applyProtection="0"/>
    <xf numFmtId="268" fontId="221" fillId="0" borderId="0"/>
    <xf numFmtId="3" fontId="206" fillId="0" borderId="134">
      <alignment vertical="center"/>
    </xf>
    <xf numFmtId="268" fontId="221" fillId="0" borderId="0"/>
    <xf numFmtId="3" fontId="206" fillId="0" borderId="134">
      <alignment vertical="center"/>
    </xf>
    <xf numFmtId="268" fontId="221" fillId="0" borderId="0"/>
    <xf numFmtId="3" fontId="206" fillId="0" borderId="134">
      <alignment vertical="center"/>
    </xf>
    <xf numFmtId="3" fontId="206" fillId="0" borderId="134">
      <alignment vertical="center"/>
    </xf>
    <xf numFmtId="0" fontId="2" fillId="0" borderId="0" applyNumberFormat="0" applyFont="0" applyFill="0" applyBorder="0" applyAlignment="0" applyProtection="0"/>
    <xf numFmtId="268" fontId="221" fillId="0" borderId="0"/>
    <xf numFmtId="268" fontId="221" fillId="0" borderId="0"/>
    <xf numFmtId="3" fontId="206" fillId="0" borderId="134">
      <alignment vertical="center"/>
    </xf>
    <xf numFmtId="3" fontId="206" fillId="0" borderId="134">
      <alignment vertical="center"/>
    </xf>
    <xf numFmtId="0" fontId="221" fillId="0" borderId="0"/>
    <xf numFmtId="0" fontId="2" fillId="0" borderId="0" applyNumberFormat="0" applyFont="0" applyFill="0" applyBorder="0" applyAlignment="0" applyProtection="0"/>
    <xf numFmtId="3" fontId="206" fillId="0" borderId="134">
      <alignment vertical="center"/>
    </xf>
    <xf numFmtId="0" fontId="221" fillId="0" borderId="0"/>
    <xf numFmtId="3" fontId="206" fillId="0" borderId="134">
      <alignment vertical="center"/>
    </xf>
    <xf numFmtId="0" fontId="221" fillId="0" borderId="0"/>
    <xf numFmtId="3" fontId="206" fillId="0" borderId="134">
      <alignment vertical="center"/>
    </xf>
    <xf numFmtId="0" fontId="221" fillId="0" borderId="0"/>
    <xf numFmtId="3" fontId="206" fillId="0" borderId="134">
      <alignment vertical="center"/>
    </xf>
    <xf numFmtId="3" fontId="206" fillId="0" borderId="134">
      <alignment vertical="center"/>
    </xf>
    <xf numFmtId="0" fontId="2" fillId="0" borderId="0" applyNumberFormat="0" applyFont="0" applyFill="0" applyBorder="0" applyAlignment="0" applyProtection="0"/>
    <xf numFmtId="0" fontId="221" fillId="0" borderId="0"/>
    <xf numFmtId="0" fontId="221" fillId="0" borderId="0"/>
    <xf numFmtId="3" fontId="206" fillId="0" borderId="134">
      <alignment vertical="center"/>
    </xf>
    <xf numFmtId="3" fontId="206" fillId="0" borderId="134">
      <alignment vertical="center"/>
    </xf>
    <xf numFmtId="0" fontId="221" fillId="0" borderId="0"/>
    <xf numFmtId="3" fontId="206" fillId="0" borderId="134">
      <alignment vertical="center"/>
    </xf>
    <xf numFmtId="0" fontId="221" fillId="0" borderId="0"/>
    <xf numFmtId="0" fontId="221" fillId="0" borderId="0"/>
    <xf numFmtId="3" fontId="206" fillId="0" borderId="134">
      <alignment vertical="center"/>
    </xf>
    <xf numFmtId="3" fontId="206" fillId="0" borderId="134">
      <alignment vertical="center"/>
    </xf>
    <xf numFmtId="0" fontId="221" fillId="0" borderId="0"/>
    <xf numFmtId="3" fontId="206" fillId="0" borderId="134">
      <alignment vertical="center"/>
    </xf>
    <xf numFmtId="268" fontId="221" fillId="0" borderId="0"/>
    <xf numFmtId="3" fontId="206" fillId="0" borderId="134">
      <alignment vertical="center"/>
    </xf>
    <xf numFmtId="268" fontId="221" fillId="0" borderId="0"/>
    <xf numFmtId="268" fontId="221" fillId="0" borderId="0"/>
    <xf numFmtId="3" fontId="206" fillId="0" borderId="134">
      <alignment vertical="center"/>
    </xf>
    <xf numFmtId="3" fontId="206" fillId="0" borderId="134">
      <alignment vertical="center"/>
    </xf>
    <xf numFmtId="0" fontId="221" fillId="0" borderId="0"/>
    <xf numFmtId="0" fontId="221" fillId="0" borderId="0"/>
    <xf numFmtId="3" fontId="206" fillId="0" borderId="134">
      <alignment vertical="center"/>
    </xf>
    <xf numFmtId="0" fontId="221" fillId="0" borderId="0"/>
    <xf numFmtId="3" fontId="206" fillId="0" borderId="134">
      <alignment vertical="center"/>
    </xf>
    <xf numFmtId="0" fontId="221" fillId="0" borderId="0"/>
    <xf numFmtId="3" fontId="206" fillId="0" borderId="134">
      <alignment vertical="center"/>
    </xf>
    <xf numFmtId="0" fontId="221" fillId="0" borderId="0"/>
    <xf numFmtId="3" fontId="206" fillId="0" borderId="134">
      <alignment vertical="center"/>
    </xf>
    <xf numFmtId="3" fontId="206" fillId="0" borderId="134">
      <alignment vertical="center"/>
    </xf>
    <xf numFmtId="0" fontId="221" fillId="0" borderId="0"/>
    <xf numFmtId="3" fontId="206" fillId="0" borderId="134">
      <alignment vertical="center"/>
    </xf>
    <xf numFmtId="0" fontId="221" fillId="0" borderId="0"/>
    <xf numFmtId="0" fontId="221" fillId="0" borderId="0"/>
    <xf numFmtId="3" fontId="206" fillId="0" borderId="134">
      <alignment vertical="center"/>
    </xf>
    <xf numFmtId="3" fontId="206" fillId="0" borderId="134">
      <alignment vertical="center"/>
    </xf>
    <xf numFmtId="0" fontId="221" fillId="0" borderId="0"/>
    <xf numFmtId="3" fontId="206" fillId="0" borderId="134">
      <alignment vertical="center"/>
    </xf>
    <xf numFmtId="268" fontId="221" fillId="0" borderId="0"/>
    <xf numFmtId="268" fontId="221" fillId="0" borderId="0"/>
    <xf numFmtId="3" fontId="206" fillId="0" borderId="134">
      <alignment vertical="center"/>
    </xf>
    <xf numFmtId="268" fontId="221" fillId="0" borderId="0"/>
    <xf numFmtId="3" fontId="206" fillId="0" borderId="134">
      <alignment vertical="center"/>
    </xf>
    <xf numFmtId="268" fontId="221" fillId="0" borderId="0"/>
    <xf numFmtId="3" fontId="206" fillId="0" borderId="134">
      <alignment vertical="center"/>
    </xf>
    <xf numFmtId="268" fontId="221" fillId="0" borderId="0"/>
    <xf numFmtId="3" fontId="206" fillId="0" borderId="134">
      <alignment vertical="center"/>
    </xf>
    <xf numFmtId="3" fontId="206" fillId="0" borderId="134">
      <alignment vertical="center"/>
    </xf>
    <xf numFmtId="268" fontId="221" fillId="0" borderId="0"/>
    <xf numFmtId="3" fontId="206" fillId="0" borderId="134">
      <alignment vertical="center"/>
    </xf>
    <xf numFmtId="268" fontId="221" fillId="0" borderId="0"/>
    <xf numFmtId="268" fontId="221" fillId="0" borderId="0"/>
    <xf numFmtId="3" fontId="206" fillId="0" borderId="134">
      <alignment vertical="center"/>
    </xf>
    <xf numFmtId="3" fontId="206" fillId="0" borderId="134">
      <alignment vertical="center"/>
    </xf>
    <xf numFmtId="268" fontId="221" fillId="0" borderId="0"/>
    <xf numFmtId="3" fontId="206" fillId="0" borderId="134">
      <alignment vertical="center"/>
    </xf>
    <xf numFmtId="268" fontId="221" fillId="0" borderId="0"/>
    <xf numFmtId="3" fontId="206" fillId="0" borderId="134">
      <alignment vertical="center"/>
    </xf>
    <xf numFmtId="0" fontId="222" fillId="0" borderId="0" applyNumberFormat="0" applyFont="0" applyBorder="0" applyAlignment="0"/>
    <xf numFmtId="0" fontId="222"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3" applyNumberFormat="0" applyFont="0" applyBorder="0" applyAlignment="0" applyProtection="0">
      <alignment horizontal="centerContinuous"/>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2" fillId="0" borderId="0" applyNumberFormat="0" applyFont="0" applyFill="0" applyBorder="0" applyAlignment="0" applyProtection="0"/>
    <xf numFmtId="0" fontId="9" fillId="69" borderId="153" applyNumberFormat="0" applyFont="0" applyBorder="0" applyProtection="0"/>
    <xf numFmtId="3" fontId="206" fillId="0" borderId="134">
      <alignment vertical="center"/>
    </xf>
    <xf numFmtId="0" fontId="2" fillId="0" borderId="0" applyNumberFormat="0" applyFont="0" applyFill="0" applyBorder="0" applyAlignment="0" applyProtection="0"/>
    <xf numFmtId="0" fontId="9" fillId="69" borderId="153" applyNumberFormat="0" applyFont="0" applyBorder="0" applyProtection="0"/>
    <xf numFmtId="3" fontId="206" fillId="0" borderId="134">
      <alignment vertical="center"/>
    </xf>
    <xf numFmtId="0" fontId="9" fillId="69" borderId="153" applyNumberFormat="0" applyFont="0" applyBorder="0" applyProtection="0"/>
    <xf numFmtId="0" fontId="9" fillId="69" borderId="153" applyNumberFormat="0" applyFont="0" applyBorder="0" applyProtection="0"/>
    <xf numFmtId="3" fontId="206" fillId="0" borderId="134">
      <alignment vertical="center"/>
    </xf>
    <xf numFmtId="0" fontId="9" fillId="69" borderId="153" applyNumberFormat="0" applyFont="0" applyBorder="0" applyProtection="0"/>
    <xf numFmtId="0" fontId="9" fillId="69" borderId="153" applyNumberFormat="0" applyFont="0" applyBorder="0" applyProtection="0"/>
    <xf numFmtId="3" fontId="206" fillId="0" borderId="134">
      <alignment vertical="center"/>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6" fillId="0" borderId="134">
      <alignment vertical="center"/>
    </xf>
    <xf numFmtId="0" fontId="184" fillId="0" borderId="0" applyNumberFormat="0" applyBorder="0" applyAlignment="0">
      <alignment horizontal="center"/>
    </xf>
    <xf numFmtId="0" fontId="184" fillId="117" borderId="0" applyNumberFormat="0" applyBorder="0" applyAlignment="0">
      <alignment horizontal="center"/>
    </xf>
    <xf numFmtId="0" fontId="180" fillId="118" borderId="0" applyNumberFormat="0" applyBorder="0" applyAlignment="0"/>
    <xf numFmtId="0" fontId="223"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4" fillId="119" borderId="102" applyNumberFormat="0" applyBorder="0">
      <alignment horizontal="left"/>
    </xf>
    <xf numFmtId="0" fontId="224" fillId="119" borderId="102" applyNumberFormat="0" applyBorder="0">
      <alignment horizontal="left"/>
    </xf>
    <xf numFmtId="0" fontId="224" fillId="119" borderId="102" applyNumberFormat="0" applyBorder="0">
      <alignment horizontal="left"/>
    </xf>
    <xf numFmtId="0" fontId="224" fillId="119" borderId="102" applyNumberFormat="0" applyBorder="0">
      <alignment horizontal="left"/>
    </xf>
    <xf numFmtId="0" fontId="224" fillId="119" borderId="102" applyNumberFormat="0" applyBorder="0">
      <alignment horizontal="left"/>
    </xf>
    <xf numFmtId="0" fontId="224" fillId="119" borderId="102" applyNumberFormat="0" applyBorder="0">
      <alignment horizontal="left"/>
    </xf>
    <xf numFmtId="0" fontId="224" fillId="119" borderId="102" applyNumberFormat="0" applyBorder="0">
      <alignment horizontal="left"/>
    </xf>
    <xf numFmtId="0" fontId="224" fillId="119" borderId="10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4" fillId="119" borderId="102" applyNumberFormat="0" applyBorder="0">
      <alignment horizontal="left"/>
    </xf>
    <xf numFmtId="0" fontId="224" fillId="119" borderId="102" applyNumberFormat="0" applyBorder="0">
      <alignment horizontal="left"/>
    </xf>
    <xf numFmtId="0" fontId="224" fillId="119" borderId="102" applyNumberFormat="0" applyBorder="0">
      <alignment horizontal="left"/>
    </xf>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24" fillId="119" borderId="102" applyNumberFormat="0" applyBorder="0">
      <alignment horizontal="left"/>
    </xf>
    <xf numFmtId="0" fontId="224" fillId="119" borderId="102" applyNumberFormat="0" applyBorder="0">
      <alignment horizontal="left"/>
    </xf>
    <xf numFmtId="3" fontId="206" fillId="0" borderId="134">
      <alignment vertical="center"/>
    </xf>
    <xf numFmtId="0" fontId="224" fillId="119" borderId="102" applyNumberFormat="0" applyBorder="0">
      <alignment horizontal="left"/>
    </xf>
    <xf numFmtId="0" fontId="224" fillId="119" borderId="102" applyNumberFormat="0" applyBorder="0">
      <alignment horizontal="left"/>
    </xf>
    <xf numFmtId="0" fontId="224" fillId="119" borderId="102" applyNumberFormat="0" applyBorder="0">
      <alignment horizontal="left"/>
    </xf>
    <xf numFmtId="0" fontId="224" fillId="119" borderId="102" applyNumberFormat="0" applyBorder="0">
      <alignment horizontal="left"/>
    </xf>
    <xf numFmtId="0" fontId="224" fillId="119" borderId="102" applyNumberFormat="0" applyBorder="0">
      <alignment horizontal="left"/>
    </xf>
    <xf numFmtId="3" fontId="206" fillId="0" borderId="134">
      <alignment vertical="center"/>
    </xf>
    <xf numFmtId="14" fontId="225" fillId="0" borderId="0"/>
    <xf numFmtId="271" fontId="208" fillId="0" borderId="0">
      <alignment horizontal="left" vertical="center" wrapText="1"/>
    </xf>
    <xf numFmtId="271" fontId="208" fillId="0" borderId="0">
      <alignment horizontal="left" vertical="center" wrapText="1"/>
    </xf>
    <xf numFmtId="271" fontId="208" fillId="0" borderId="0">
      <alignment horizontal="left" vertical="center" wrapText="1"/>
    </xf>
    <xf numFmtId="17" fontId="208" fillId="0" borderId="0">
      <alignment horizontal="left" vertical="center" wrapText="1"/>
    </xf>
    <xf numFmtId="0" fontId="2" fillId="0" borderId="0" applyNumberFormat="0" applyFont="0" applyFill="0" applyBorder="0" applyAlignment="0" applyProtection="0"/>
    <xf numFmtId="21" fontId="208" fillId="0" borderId="0">
      <alignment horizontal="left" vertical="center" wrapText="1"/>
    </xf>
    <xf numFmtId="19" fontId="208" fillId="0" borderId="0">
      <alignment horizontal="left" vertical="center" wrapText="1"/>
    </xf>
    <xf numFmtId="3" fontId="206" fillId="0" borderId="134">
      <alignment vertical="center"/>
    </xf>
    <xf numFmtId="0" fontId="208" fillId="0" borderId="0">
      <alignment horizontal="left" vertical="center" wrapText="1"/>
    </xf>
    <xf numFmtId="3" fontId="206" fillId="0" borderId="134">
      <alignment vertical="center"/>
    </xf>
    <xf numFmtId="0" fontId="208" fillId="0" borderId="0">
      <alignment horizontal="left" vertical="center" wrapText="1"/>
    </xf>
    <xf numFmtId="19" fontId="208" fillId="0" borderId="0">
      <alignment horizontal="left" vertical="center" wrapText="1"/>
    </xf>
    <xf numFmtId="19" fontId="208" fillId="0" borderId="0">
      <alignment horizontal="left" vertical="center" wrapText="1"/>
    </xf>
    <xf numFmtId="17" fontId="208"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5" fillId="0" borderId="0"/>
    <xf numFmtId="273" fontId="159"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6" fillId="0" borderId="134">
      <alignment vertical="center"/>
    </xf>
    <xf numFmtId="22" fontId="29" fillId="0" borderId="0" applyFill="0" applyBorder="0" applyAlignment="0"/>
    <xf numFmtId="3" fontId="206" fillId="0" borderId="134">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6" fillId="0" borderId="134">
      <alignment vertical="center"/>
    </xf>
    <xf numFmtId="172" fontId="198" fillId="0" borderId="0" applyFont="0" applyFill="0" applyBorder="0" applyProtection="0">
      <alignment horizontal="right"/>
    </xf>
    <xf numFmtId="179" fontId="157"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6" fillId="0" borderId="0" applyFont="0" applyFill="0" applyBorder="0" applyAlignment="0" applyProtection="0"/>
    <xf numFmtId="274" fontId="227" fillId="0" borderId="0" applyFont="0" applyFill="0" applyBorder="0" applyAlignment="0" applyProtection="0"/>
    <xf numFmtId="274" fontId="227" fillId="0" borderId="0" applyFont="0" applyFill="0" applyBorder="0" applyAlignment="0" applyProtection="0"/>
    <xf numFmtId="274" fontId="227" fillId="0" borderId="0" applyFont="0" applyFill="0" applyBorder="0" applyAlignment="0" applyProtection="0"/>
    <xf numFmtId="274" fontId="227" fillId="0" borderId="0" applyFont="0" applyFill="0" applyBorder="0" applyAlignment="0" applyProtection="0"/>
    <xf numFmtId="274" fontId="227" fillId="0" borderId="0" applyFont="0" applyFill="0" applyBorder="0" applyAlignment="0" applyProtection="0"/>
    <xf numFmtId="274" fontId="227" fillId="0" borderId="0" applyFont="0" applyFill="0" applyBorder="0" applyAlignment="0" applyProtection="0"/>
    <xf numFmtId="274" fontId="227" fillId="0" borderId="0" applyFont="0" applyFill="0" applyBorder="0" applyAlignment="0" applyProtection="0"/>
    <xf numFmtId="274" fontId="227" fillId="0" borderId="0" applyFont="0" applyFill="0" applyBorder="0" applyAlignment="0" applyProtection="0"/>
    <xf numFmtId="274" fontId="227" fillId="0" borderId="0" applyFont="0" applyFill="0" applyBorder="0" applyAlignment="0" applyProtection="0"/>
    <xf numFmtId="274" fontId="227" fillId="0" borderId="0" applyFont="0" applyFill="0" applyBorder="0" applyAlignment="0" applyProtection="0"/>
    <xf numFmtId="3" fontId="206" fillId="0" borderId="134">
      <alignment vertical="center"/>
    </xf>
    <xf numFmtId="274" fontId="227" fillId="0" borderId="0" applyFont="0" applyFill="0" applyBorder="0" applyAlignment="0" applyProtection="0"/>
    <xf numFmtId="274" fontId="227" fillId="0" borderId="0" applyFont="0" applyFill="0" applyBorder="0" applyAlignment="0" applyProtection="0"/>
    <xf numFmtId="274" fontId="227" fillId="0" borderId="0" applyFont="0" applyFill="0" applyBorder="0" applyAlignment="0" applyProtection="0"/>
    <xf numFmtId="274" fontId="227" fillId="0" borderId="0" applyFont="0" applyFill="0" applyBorder="0" applyAlignment="0" applyProtection="0"/>
    <xf numFmtId="274" fontId="227" fillId="0" borderId="0" applyFont="0" applyFill="0" applyBorder="0" applyAlignment="0" applyProtection="0"/>
    <xf numFmtId="274" fontId="227" fillId="0" borderId="0" applyFont="0" applyFill="0" applyBorder="0" applyAlignment="0" applyProtection="0"/>
    <xf numFmtId="274" fontId="227" fillId="0" borderId="0" applyFont="0" applyFill="0" applyBorder="0" applyAlignment="0" applyProtection="0"/>
    <xf numFmtId="3" fontId="206" fillId="0" borderId="134">
      <alignment vertical="center"/>
    </xf>
    <xf numFmtId="0" fontId="228" fillId="0" borderId="0"/>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06" fillId="0" borderId="134">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06" fillId="0" borderId="134">
      <alignment vertical="center"/>
    </xf>
    <xf numFmtId="0" fontId="2" fillId="0" borderId="66" applyFill="0" applyProtection="0">
      <alignment horizontal="centerContinuous"/>
    </xf>
    <xf numFmtId="0" fontId="2" fillId="0" borderId="66" applyFill="0" applyProtection="0">
      <alignment horizontal="centerContinuous"/>
    </xf>
    <xf numFmtId="3" fontId="206" fillId="0" borderId="134">
      <alignment vertical="center"/>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3" fontId="206" fillId="0" borderId="134">
      <alignment vertical="center"/>
    </xf>
    <xf numFmtId="275" fontId="2" fillId="0" borderId="66" applyFill="0" applyProtection="0">
      <alignment horizontal="centerContinuous"/>
    </xf>
    <xf numFmtId="275" fontId="2" fillId="0" borderId="66" applyFill="0" applyProtection="0">
      <alignment horizontal="centerContinuous"/>
    </xf>
    <xf numFmtId="3" fontId="206" fillId="0" borderId="134">
      <alignment vertical="center"/>
    </xf>
    <xf numFmtId="275" fontId="2" fillId="0" borderId="66" applyFill="0" applyProtection="0">
      <alignment horizontal="centerContinuous"/>
    </xf>
    <xf numFmtId="275" fontId="2" fillId="0" borderId="66" applyFill="0" applyProtection="0">
      <alignment horizontal="centerContinuous"/>
    </xf>
    <xf numFmtId="3" fontId="206" fillId="0" borderId="134">
      <alignment vertical="center"/>
    </xf>
    <xf numFmtId="275" fontId="2" fillId="0" borderId="66" applyFill="0" applyProtection="0">
      <alignment horizontal="centerContinuous"/>
    </xf>
    <xf numFmtId="275" fontId="2" fillId="0" borderId="66" applyFill="0" applyProtection="0">
      <alignment horizontal="centerContinuous"/>
    </xf>
    <xf numFmtId="3" fontId="206" fillId="0" borderId="134">
      <alignment vertical="center"/>
    </xf>
    <xf numFmtId="275" fontId="2" fillId="0" borderId="66" applyFill="0" applyProtection="0">
      <alignment horizontal="centerContinuous"/>
    </xf>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229"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229"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3" fontId="230" fillId="121"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9" fontId="231"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59" fillId="0" borderId="15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2" fillId="1" borderId="0" applyNumberFormat="0" applyBorder="0" applyAlignment="0" applyProtection="0"/>
    <xf numFmtId="0" fontId="10" fillId="0" borderId="0"/>
    <xf numFmtId="0" fontId="10" fillId="0" borderId="0"/>
    <xf numFmtId="0" fontId="10" fillId="0" borderId="0"/>
    <xf numFmtId="0" fontId="10" fillId="0" borderId="0"/>
    <xf numFmtId="0" fontId="23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17" fontId="234" fillId="117" borderId="10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10" fontId="235" fillId="0" borderId="137" applyNumberFormat="0" applyAlignment="0">
      <protection locked="0"/>
    </xf>
    <xf numFmtId="0" fontId="49" fillId="42" borderId="145" applyNumberFormat="0" applyAlignment="0" applyProtection="0"/>
    <xf numFmtId="0" fontId="10" fillId="0" borderId="0"/>
    <xf numFmtId="0" fontId="10" fillId="0" borderId="0"/>
    <xf numFmtId="0" fontId="49" fillId="42" borderId="145" applyNumberFormat="0" applyAlignment="0" applyProtection="0"/>
    <xf numFmtId="0" fontId="49" fillId="42" borderId="145" applyNumberFormat="0" applyAlignment="0" applyProtection="0"/>
    <xf numFmtId="0" fontId="49" fillId="42" borderId="145" applyNumberFormat="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215"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1"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1" fillId="0" borderId="0" applyFont="0" applyFill="0" applyBorder="0" applyAlignment="0">
      <alignment vertical="center"/>
    </xf>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2"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285" fontId="236" fillId="0" borderId="0">
      <alignment horizontal="right" vertical="top"/>
    </xf>
    <xf numFmtId="286" fontId="237" fillId="0" borderId="0" applyBorder="0">
      <alignment horizontal="right" vertical="top"/>
    </xf>
    <xf numFmtId="286" fontId="237" fillId="0" borderId="0" applyBorder="0">
      <alignment horizontal="right" vertical="top"/>
    </xf>
    <xf numFmtId="3" fontId="206" fillId="0" borderId="134">
      <alignment vertical="center"/>
    </xf>
    <xf numFmtId="287" fontId="20" fillId="0" borderId="0">
      <alignment horizontal="right" vertical="top"/>
    </xf>
    <xf numFmtId="288" fontId="152" fillId="0" borderId="0" applyBorder="0">
      <alignment horizontal="right" vertical="top"/>
    </xf>
    <xf numFmtId="288" fontId="152" fillId="0" borderId="0" applyBorder="0">
      <alignment horizontal="right" vertical="top"/>
    </xf>
    <xf numFmtId="3" fontId="206" fillId="0" borderId="134">
      <alignment vertical="center"/>
    </xf>
    <xf numFmtId="287" fontId="236" fillId="0" borderId="0">
      <alignment horizontal="right" vertical="top"/>
    </xf>
    <xf numFmtId="288" fontId="237" fillId="0" borderId="0" applyBorder="0">
      <alignment horizontal="right" vertical="top"/>
    </xf>
    <xf numFmtId="288" fontId="237" fillId="0" borderId="0" applyBorder="0">
      <alignment horizontal="right" vertical="top"/>
    </xf>
    <xf numFmtId="3" fontId="206" fillId="0" borderId="134">
      <alignment vertical="center"/>
    </xf>
    <xf numFmtId="289" fontId="20" fillId="0" borderId="0" applyFill="0" applyBorder="0">
      <alignment horizontal="right" vertical="top"/>
    </xf>
    <xf numFmtId="290" fontId="20" fillId="0" borderId="0" applyFill="0" applyBorder="0">
      <alignment horizontal="right" vertical="top"/>
    </xf>
    <xf numFmtId="212" fontId="152" fillId="0" borderId="0" applyFill="0" applyBorder="0">
      <alignment horizontal="right" vertical="top"/>
    </xf>
    <xf numFmtId="212" fontId="152" fillId="0" borderId="0" applyFill="0" applyBorder="0">
      <alignment horizontal="right" vertical="top"/>
    </xf>
    <xf numFmtId="3" fontId="206" fillId="0" borderId="134">
      <alignment vertical="center"/>
    </xf>
    <xf numFmtId="291" fontId="20" fillId="0" borderId="0" applyFill="0" applyBorder="0">
      <alignment horizontal="right" vertical="top"/>
    </xf>
    <xf numFmtId="292" fontId="152" fillId="0" borderId="0" applyFill="0" applyBorder="0">
      <alignment horizontal="right" vertical="top"/>
    </xf>
    <xf numFmtId="292" fontId="152" fillId="0" borderId="0" applyFill="0" applyBorder="0">
      <alignment horizontal="right" vertical="top"/>
    </xf>
    <xf numFmtId="3" fontId="206" fillId="0" borderId="134">
      <alignment vertical="center"/>
    </xf>
    <xf numFmtId="293" fontId="20" fillId="0" borderId="0" applyFill="0" applyBorder="0">
      <alignment horizontal="right" vertical="top"/>
    </xf>
    <xf numFmtId="294" fontId="152" fillId="0" borderId="0" applyFill="0" applyBorder="0">
      <alignment horizontal="right" vertical="top"/>
    </xf>
    <xf numFmtId="294" fontId="152" fillId="0" borderId="0" applyFill="0" applyBorder="0">
      <alignment horizontal="right" vertical="top"/>
    </xf>
    <xf numFmtId="3" fontId="206" fillId="0" borderId="134">
      <alignment vertical="center"/>
    </xf>
    <xf numFmtId="295" fontId="20" fillId="0" borderId="0" applyFill="0" applyBorder="0">
      <alignment horizontal="right" vertical="top"/>
    </xf>
    <xf numFmtId="296" fontId="152" fillId="0" borderId="0" applyFill="0" applyBorder="0">
      <alignment horizontal="right" vertical="top"/>
    </xf>
    <xf numFmtId="296" fontId="152" fillId="0" borderId="0" applyFill="0" applyBorder="0">
      <alignment horizontal="right" vertical="top"/>
    </xf>
    <xf numFmtId="3" fontId="206" fillId="0" borderId="134">
      <alignment vertical="center"/>
    </xf>
    <xf numFmtId="0" fontId="238" fillId="0" borderId="0">
      <alignment horizontal="left"/>
    </xf>
    <xf numFmtId="0" fontId="239" fillId="0" borderId="0">
      <alignment horizontal="center" wrapText="1"/>
    </xf>
    <xf numFmtId="0" fontId="238"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38" fillId="0" borderId="155">
      <alignment horizontal="right" wrapText="1"/>
    </xf>
    <xf numFmtId="0" fontId="238" fillId="0" borderId="155">
      <alignment horizontal="right" wrapText="1"/>
    </xf>
    <xf numFmtId="0" fontId="238" fillId="0" borderId="155">
      <alignment horizontal="right" wrapText="1"/>
    </xf>
    <xf numFmtId="0" fontId="2" fillId="0" borderId="0" applyNumberFormat="0" applyFont="0" applyFill="0" applyBorder="0" applyAlignment="0" applyProtection="0"/>
    <xf numFmtId="0" fontId="238"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38" fillId="0" borderId="155">
      <alignment horizontal="right" wrapText="1"/>
    </xf>
    <xf numFmtId="0" fontId="238" fillId="0" borderId="155">
      <alignment horizontal="right" wrapText="1"/>
    </xf>
    <xf numFmtId="0" fontId="238"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297" fontId="240" fillId="0" borderId="155">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0" fillId="0" borderId="155">
      <alignment horizontal="right"/>
    </xf>
    <xf numFmtId="297" fontId="240" fillId="0" borderId="155">
      <alignment horizontal="right"/>
    </xf>
    <xf numFmtId="297" fontId="240" fillId="0" borderId="155">
      <alignment horizontal="right"/>
    </xf>
    <xf numFmtId="0" fontId="2" fillId="0" borderId="0" applyNumberFormat="0" applyFont="0" applyFill="0" applyBorder="0" applyAlignment="0" applyProtection="0"/>
    <xf numFmtId="0" fontId="241" fillId="0" borderId="0">
      <alignment vertical="center"/>
    </xf>
    <xf numFmtId="298" fontId="241" fillId="0" borderId="0">
      <alignment horizontal="left" vertical="center"/>
    </xf>
    <xf numFmtId="299" fontId="242" fillId="0" borderId="0">
      <alignment vertical="center"/>
    </xf>
    <xf numFmtId="0" fontId="42" fillId="0" borderId="0">
      <alignment vertical="center"/>
    </xf>
    <xf numFmtId="297" fontId="240" fillId="0" borderId="15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0" fillId="0" borderId="155">
      <alignment horizontal="left"/>
    </xf>
    <xf numFmtId="297" fontId="240" fillId="0" borderId="155">
      <alignment horizontal="left"/>
    </xf>
    <xf numFmtId="0" fontId="2" fillId="0" borderId="0" applyNumberFormat="0" applyFont="0" applyFill="0" applyBorder="0" applyAlignment="0" applyProtection="0"/>
    <xf numFmtId="297" fontId="214" fillId="0" borderId="0" applyFill="0" applyBorder="0">
      <alignment vertical="top"/>
    </xf>
    <xf numFmtId="297" fontId="225" fillId="0" borderId="0" applyFill="0" applyBorder="0" applyProtection="0">
      <alignment vertical="top"/>
    </xf>
    <xf numFmtId="297" fontId="243" fillId="0" borderId="0">
      <alignment vertical="top"/>
    </xf>
    <xf numFmtId="297" fontId="152" fillId="0" borderId="0">
      <alignment horizontal="center"/>
    </xf>
    <xf numFmtId="297" fontId="244" fillId="0" borderId="15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5">
      <alignment horizontal="center"/>
    </xf>
    <xf numFmtId="297" fontId="244" fillId="0" borderId="155">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196" fontId="152"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196" fontId="152"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77" fillId="0" borderId="0"/>
    <xf numFmtId="297" fontId="24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6" fillId="0" borderId="134">
      <alignment vertical="center"/>
    </xf>
    <xf numFmtId="297" fontId="246"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2" fillId="0" borderId="0" applyFill="0" applyBorder="0">
      <alignment horizontal="left" vertical="top" wrapText="1"/>
    </xf>
    <xf numFmtId="0" fontId="152" fillId="0" borderId="0" applyFill="0" applyBorder="0">
      <alignment horizontal="left" vertical="top" wrapText="1"/>
    </xf>
    <xf numFmtId="3" fontId="206" fillId="0" borderId="134">
      <alignment vertical="center"/>
    </xf>
    <xf numFmtId="0" fontId="247" fillId="0" borderId="0">
      <alignment horizontal="left" vertical="top" wrapText="1"/>
    </xf>
    <xf numFmtId="0" fontId="248" fillId="0" borderId="0">
      <alignment horizontal="left" vertical="top" wrapText="1"/>
    </xf>
    <xf numFmtId="0" fontId="237" fillId="0" borderId="0">
      <alignment horizontal="left" vertical="top" wrapText="1"/>
    </xf>
    <xf numFmtId="3" fontId="249" fillId="85" borderId="66">
      <alignment horizontal="centerContinuous"/>
    </xf>
    <xf numFmtId="0" fontId="162" fillId="0" borderId="59" applyNumberFormat="0" applyFill="0" applyBorder="0" applyAlignment="0"/>
    <xf numFmtId="300" fontId="250" fillId="0" borderId="0"/>
    <xf numFmtId="0" fontId="2" fillId="0" borderId="0" applyNumberFormat="0" applyFont="0" applyFill="0" applyBorder="0" applyAlignment="0" applyProtection="0"/>
    <xf numFmtId="0" fontId="10" fillId="0" borderId="0"/>
    <xf numFmtId="38" fontId="198" fillId="0" borderId="0"/>
    <xf numFmtId="301" fontId="251"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6" fillId="0" borderId="134">
      <alignment vertical="center"/>
    </xf>
    <xf numFmtId="0" fontId="10" fillId="0" borderId="0"/>
    <xf numFmtId="0" fontId="252" fillId="0" borderId="0" applyFill="0" applyBorder="0" applyProtection="0">
      <alignment horizontal="left"/>
    </xf>
    <xf numFmtId="0" fontId="253" fillId="68" borderId="0"/>
    <xf numFmtId="37" fontId="254" fillId="68" borderId="0" applyNumberFormat="0" applyBorder="0" applyAlignment="0" applyProtection="0"/>
    <xf numFmtId="295" fontId="254" fillId="68" borderId="0" applyNumberFormat="0" applyBorder="0" applyAlignment="0" applyProtection="0"/>
    <xf numFmtId="3" fontId="206" fillId="0" borderId="134">
      <alignment vertical="center"/>
    </xf>
    <xf numFmtId="0" fontId="255"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6"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303" fontId="2" fillId="0" borderId="0" applyFont="0" applyFill="0" applyBorder="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56" fillId="0" borderId="0">
      <alignment horizontal="centerContinuous" vertical="center"/>
    </xf>
    <xf numFmtId="304" fontId="2" fillId="0" borderId="0" applyFont="0" applyFill="0" applyBorder="0" applyAlignment="0" applyProtection="0"/>
    <xf numFmtId="0" fontId="215" fillId="115" borderId="0">
      <alignment horizontal="left"/>
    </xf>
    <xf numFmtId="1" fontId="257" fillId="0" borderId="157">
      <alignment horizontal="left"/>
    </xf>
    <xf numFmtId="248" fontId="258"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0" fillId="123" borderId="0" applyNumberFormat="0" applyBorder="0" applyAlignment="0" applyProtection="0"/>
    <xf numFmtId="0" fontId="2" fillId="0" borderId="0" applyNumberFormat="0" applyFont="0" applyFill="0" applyBorder="0" applyAlignment="0" applyProtection="0"/>
    <xf numFmtId="0" fontId="10" fillId="0" borderId="0"/>
    <xf numFmtId="3" fontId="206" fillId="0" borderId="134">
      <alignment vertical="center"/>
    </xf>
    <xf numFmtId="39" fontId="170" fillId="123" borderId="0" applyNumberFormat="0" applyBorder="0" applyAlignment="0" applyProtection="0"/>
    <xf numFmtId="0" fontId="2" fillId="0" borderId="0" applyNumberFormat="0" applyFont="0" applyFill="0" applyBorder="0" applyAlignment="0" applyProtection="0"/>
    <xf numFmtId="3" fontId="206"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6"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6"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6"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6"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6"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6" fillId="0" borderId="134">
      <alignment vertical="center"/>
    </xf>
    <xf numFmtId="38" fontId="170"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45" fillId="113" borderId="12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5" applyAlignment="0" applyProtection="0"/>
    <xf numFmtId="0" fontId="45" fillId="113" borderId="125" applyAlignment="0" applyProtection="0"/>
    <xf numFmtId="0" fontId="2" fillId="0" borderId="0" applyNumberFormat="0" applyFont="0" applyFill="0" applyBorder="0" applyAlignment="0" applyProtection="0"/>
    <xf numFmtId="0" fontId="2" fillId="68" borderId="12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6" fillId="0" borderId="134">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6" fillId="0" borderId="134">
      <alignment vertical="center"/>
    </xf>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45" fillId="68" borderId="137"/>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4" fillId="111" borderId="0" applyBorder="0" applyAlignment="0"/>
    <xf numFmtId="306" fontId="159"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41" fillId="126" borderId="124" applyNumberFormat="0" applyFont="0" applyBorder="0" applyAlignment="0">
      <alignment horizontal="centerContinuous"/>
    </xf>
    <xf numFmtId="0" fontId="259" fillId="0" borderId="0" applyProtection="0">
      <alignment horizontal="right"/>
    </xf>
    <xf numFmtId="0" fontId="259" fillId="0" borderId="0" applyProtection="0">
      <alignment horizontal="right"/>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259"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37" fillId="0" borderId="12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260"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1" fillId="0" borderId="158" applyNumberFormat="0" applyFill="0" applyAlignment="0" applyProtection="0"/>
    <xf numFmtId="0" fontId="261" fillId="0" borderId="158" applyNumberFormat="0" applyFill="0" applyAlignment="0" applyProtection="0"/>
    <xf numFmtId="0" fontId="261" fillId="0" borderId="158"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2" fillId="0" borderId="0" applyProtection="0">
      <alignment horizontal="left"/>
    </xf>
    <xf numFmtId="0" fontId="262" fillId="0" borderId="0" applyProtection="0">
      <alignment horizontal="left"/>
    </xf>
    <xf numFmtId="0" fontId="262" fillId="0" borderId="0" applyProtection="0">
      <alignment horizontal="left"/>
    </xf>
    <xf numFmtId="0" fontId="262" fillId="0" borderId="0" applyProtection="0">
      <alignment horizontal="left"/>
    </xf>
    <xf numFmtId="0" fontId="10" fillId="0" borderId="0"/>
    <xf numFmtId="0" fontId="10" fillId="0" borderId="0"/>
    <xf numFmtId="0" fontId="10" fillId="0" borderId="0"/>
    <xf numFmtId="0" fontId="10" fillId="0" borderId="0"/>
    <xf numFmtId="0" fontId="263" fillId="0" borderId="159" applyNumberFormat="0" applyFill="0" applyAlignment="0" applyProtection="0"/>
    <xf numFmtId="0" fontId="263" fillId="0" borderId="159" applyNumberFormat="0" applyFill="0" applyAlignment="0" applyProtection="0"/>
    <xf numFmtId="0" fontId="263" fillId="0" borderId="159" applyNumberFormat="0" applyFill="0" applyAlignment="0" applyProtection="0"/>
    <xf numFmtId="0" fontId="262"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2" fillId="0" borderId="0" applyProtection="0">
      <alignment horizontal="left"/>
    </xf>
    <xf numFmtId="0" fontId="262" fillId="0" borderId="0" applyProtection="0">
      <alignment horizontal="left"/>
    </xf>
    <xf numFmtId="0" fontId="262" fillId="0" borderId="0" applyProtection="0">
      <alignment horizontal="left"/>
    </xf>
    <xf numFmtId="0" fontId="262"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5" fillId="0" borderId="160" applyNumberFormat="0" applyFill="0" applyAlignment="0" applyProtection="0"/>
    <xf numFmtId="0" fontId="265" fillId="0" borderId="160" applyNumberFormat="0" applyFill="0" applyAlignment="0" applyProtection="0"/>
    <xf numFmtId="0" fontId="265" fillId="0" borderId="160" applyNumberFormat="0" applyFill="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1"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232"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0"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3" applyFont="0" applyProtection="0">
      <alignment horizontal="right"/>
    </xf>
    <xf numFmtId="0" fontId="10" fillId="0" borderId="0"/>
    <xf numFmtId="3" fontId="2" fillId="70" borderId="123" applyFont="0" applyProtection="0">
      <alignment horizontal="right"/>
    </xf>
    <xf numFmtId="0" fontId="2" fillId="0" borderId="0" applyNumberFormat="0" applyFont="0" applyFill="0" applyBorder="0" applyAlignment="0" applyProtection="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6" fillId="0" borderId="134">
      <alignment vertical="center"/>
    </xf>
    <xf numFmtId="0" fontId="2" fillId="0" borderId="0" applyNumberFormat="0" applyFont="0" applyFill="0" applyBorder="0" applyAlignment="0" applyProtection="0"/>
    <xf numFmtId="0" fontId="10" fillId="0" borderId="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10" fontId="2" fillId="70" borderId="123" applyFont="0" applyProtection="0">
      <alignment horizontal="right"/>
    </xf>
    <xf numFmtId="0" fontId="10" fillId="0" borderId="0"/>
    <xf numFmtId="10" fontId="2" fillId="70" borderId="123" applyFont="0" applyProtection="0">
      <alignment horizontal="right"/>
    </xf>
    <xf numFmtId="0" fontId="2" fillId="0" borderId="0" applyNumberFormat="0" applyFont="0" applyFill="0" applyBorder="0" applyAlignment="0" applyProtection="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6" fillId="0" borderId="134">
      <alignment vertical="center"/>
    </xf>
    <xf numFmtId="0" fontId="2" fillId="0" borderId="0" applyNumberFormat="0" applyFont="0" applyFill="0" applyBorder="0" applyAlignment="0" applyProtection="0"/>
    <xf numFmtId="0" fontId="10" fillId="0" borderId="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9" fontId="2" fillId="70" borderId="123" applyFont="0" applyProtection="0">
      <alignment horizontal="right"/>
    </xf>
    <xf numFmtId="0" fontId="10" fillId="0" borderId="0"/>
    <xf numFmtId="9" fontId="2" fillId="70" borderId="123" applyFont="0" applyProtection="0">
      <alignment horizontal="right"/>
    </xf>
    <xf numFmtId="0" fontId="2" fillId="0" borderId="0" applyNumberFormat="0" applyFont="0" applyFill="0" applyBorder="0" applyAlignment="0" applyProtection="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6" fillId="0" borderId="134">
      <alignment vertical="center"/>
    </xf>
    <xf numFmtId="0" fontId="2" fillId="0" borderId="0" applyNumberFormat="0" applyFont="0" applyFill="0" applyBorder="0" applyAlignment="0" applyProtection="0"/>
    <xf numFmtId="0" fontId="10" fillId="0" borderId="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2" fillId="70" borderId="12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4" applyNumberFormat="0" applyFont="0" applyBorder="0" applyAlignment="0" applyProtection="0">
      <alignment horizontal="left"/>
    </xf>
    <xf numFmtId="0" fontId="2" fillId="0" borderId="0" applyNumberFormat="0" applyFont="0" applyFill="0" applyBorder="0" applyAlignment="0" applyProtection="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6" fillId="0" borderId="134">
      <alignment vertical="center"/>
    </xf>
    <xf numFmtId="0" fontId="2" fillId="0" borderId="0" applyNumberFormat="0" applyFont="0" applyFill="0" applyBorder="0" applyAlignment="0" applyProtection="0"/>
    <xf numFmtId="0" fontId="10" fillId="0" borderId="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6" fillId="0" borderId="134">
      <alignment vertical="center"/>
    </xf>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7" fontId="254" fillId="0" borderId="0" applyNumberFormat="0" applyBorder="0" applyAlignment="0" applyProtection="0"/>
    <xf numFmtId="295" fontId="254" fillId="0" borderId="0" applyNumberFormat="0" applyBorder="0" applyAlignment="0" applyProtection="0"/>
    <xf numFmtId="3" fontId="206" fillId="0" borderId="134">
      <alignment vertical="center"/>
    </xf>
    <xf numFmtId="37" fontId="45" fillId="0" borderId="0"/>
    <xf numFmtId="295" fontId="45" fillId="0" borderId="0"/>
    <xf numFmtId="3" fontId="206" fillId="0" borderId="134">
      <alignment vertical="center"/>
    </xf>
    <xf numFmtId="0" fontId="266"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08" fontId="267"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3" applyNumberFormat="0" applyBorder="0" applyAlignment="0" applyProtection="0"/>
    <xf numFmtId="0" fontId="10" fillId="0" borderId="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268" fillId="0" borderId="72">
      <protection locked="0"/>
    </xf>
    <xf numFmtId="0" fontId="268" fillId="0" borderId="72">
      <protection locked="0"/>
    </xf>
    <xf numFmtId="3" fontId="206" fillId="0" borderId="134">
      <alignment vertical="center"/>
    </xf>
    <xf numFmtId="0" fontId="268" fillId="0" borderId="72">
      <protection locked="0"/>
    </xf>
    <xf numFmtId="0" fontId="268" fillId="0" borderId="72">
      <protection locked="0"/>
    </xf>
    <xf numFmtId="3" fontId="206" fillId="0" borderId="134">
      <alignment vertical="center"/>
    </xf>
    <xf numFmtId="0" fontId="268" fillId="0" borderId="72">
      <protection locked="0"/>
    </xf>
    <xf numFmtId="0" fontId="268" fillId="0" borderId="72">
      <protection locked="0"/>
    </xf>
    <xf numFmtId="3" fontId="206" fillId="0" borderId="134">
      <alignment vertical="center"/>
    </xf>
    <xf numFmtId="0" fontId="268" fillId="0" borderId="72">
      <protection locked="0"/>
    </xf>
    <xf numFmtId="0" fontId="268" fillId="0" borderId="72">
      <protection locked="0"/>
    </xf>
    <xf numFmtId="3" fontId="206" fillId="0" borderId="134">
      <alignment vertical="center"/>
    </xf>
    <xf numFmtId="0" fontId="10" fillId="0" borderId="0"/>
    <xf numFmtId="0" fontId="10" fillId="0" borderId="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268" fillId="0" borderId="72">
      <protection locked="0"/>
    </xf>
    <xf numFmtId="0" fontId="268" fillId="0" borderId="72">
      <protection locked="0"/>
    </xf>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3" fontId="206" fillId="0" borderId="134">
      <alignment vertical="center"/>
    </xf>
    <xf numFmtId="0" fontId="268" fillId="0" borderId="72">
      <protection locked="0"/>
    </xf>
    <xf numFmtId="0" fontId="268" fillId="0" borderId="72">
      <protection locked="0"/>
    </xf>
    <xf numFmtId="3" fontId="206" fillId="0" borderId="134">
      <alignment vertical="center"/>
    </xf>
    <xf numFmtId="0" fontId="268" fillId="0" borderId="72">
      <protection locked="0"/>
    </xf>
    <xf numFmtId="0" fontId="268" fillId="0" borderId="72">
      <protection locked="0"/>
    </xf>
    <xf numFmtId="3" fontId="206" fillId="0" borderId="134">
      <alignment vertical="center"/>
    </xf>
    <xf numFmtId="0" fontId="268" fillId="0" borderId="72">
      <protection locked="0"/>
    </xf>
    <xf numFmtId="0" fontId="268" fillId="0" borderId="72">
      <protection locked="0"/>
    </xf>
    <xf numFmtId="3" fontId="206" fillId="0" borderId="134">
      <alignment vertical="center"/>
    </xf>
    <xf numFmtId="0" fontId="268" fillId="0" borderId="72">
      <protection locked="0"/>
    </xf>
    <xf numFmtId="0" fontId="268" fillId="0" borderId="72">
      <protection locked="0"/>
    </xf>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68" fillId="88" borderId="161">
      <alignment horizontal="right" vertical="center"/>
      <protection locked="0"/>
    </xf>
    <xf numFmtId="310" fontId="268" fillId="88" borderId="161">
      <alignment horizontal="right" vertical="center"/>
      <protection locked="0"/>
    </xf>
    <xf numFmtId="310" fontId="268" fillId="88" borderId="161">
      <alignment horizontal="right" vertical="center"/>
      <protection locked="0"/>
    </xf>
    <xf numFmtId="0" fontId="269" fillId="0" borderId="0" applyProtection="0">
      <alignment horizontal="center"/>
    </xf>
    <xf numFmtId="0" fontId="269"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69"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2" fontId="230" fillId="129" borderId="72"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6" fillId="0" borderId="134">
      <alignment vertical="center"/>
    </xf>
    <xf numFmtId="311" fontId="2" fillId="71" borderId="123" applyFont="0" applyAlignment="0">
      <protection locked="0"/>
    </xf>
    <xf numFmtId="0" fontId="10" fillId="0" borderId="0"/>
    <xf numFmtId="311" fontId="2" fillId="71" borderId="123" applyFont="0" applyAlignment="0">
      <protection locked="0"/>
    </xf>
    <xf numFmtId="0" fontId="2" fillId="0" borderId="0" applyNumberFormat="0" applyFont="0" applyFill="0" applyBorder="0" applyAlignment="0" applyProtection="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6" fillId="0" borderId="134">
      <alignment vertical="center"/>
    </xf>
    <xf numFmtId="0" fontId="2" fillId="0" borderId="0" applyNumberFormat="0" applyFont="0" applyFill="0" applyBorder="0" applyAlignment="0" applyProtection="0"/>
    <xf numFmtId="0" fontId="10" fillId="0" borderId="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 fontId="2" fillId="71" borderId="123" applyFont="0">
      <alignment horizontal="right"/>
      <protection locked="0"/>
    </xf>
    <xf numFmtId="0" fontId="10" fillId="0" borderId="0"/>
    <xf numFmtId="3" fontId="2" fillId="71" borderId="12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6" fillId="0" borderId="134">
      <alignment vertical="center"/>
    </xf>
    <xf numFmtId="0" fontId="2" fillId="0" borderId="0" applyNumberFormat="0" applyFont="0" applyFill="0" applyBorder="0" applyAlignment="0" applyProtection="0"/>
    <xf numFmtId="0" fontId="10" fillId="0" borderId="0"/>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260" fontId="2" fillId="71" borderId="123" applyFont="0">
      <alignment horizontal="right"/>
      <protection locked="0"/>
    </xf>
    <xf numFmtId="0" fontId="10" fillId="0" borderId="0"/>
    <xf numFmtId="260" fontId="2" fillId="71" borderId="123" applyFont="0">
      <alignment horizontal="right"/>
      <protection locked="0"/>
    </xf>
    <xf numFmtId="0" fontId="2" fillId="0" borderId="0" applyNumberFormat="0" applyFont="0" applyFill="0" applyBorder="0" applyAlignment="0" applyProtection="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6" fillId="0" borderId="134">
      <alignment vertical="center"/>
    </xf>
    <xf numFmtId="0" fontId="2" fillId="0" borderId="0" applyNumberFormat="0" applyFont="0" applyFill="0" applyBorder="0" applyAlignment="0" applyProtection="0"/>
    <xf numFmtId="0" fontId="10" fillId="0" borderId="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10" fontId="2" fillId="71" borderId="123" applyFont="0">
      <alignment horizontal="right"/>
      <protection locked="0"/>
    </xf>
    <xf numFmtId="0" fontId="10" fillId="0" borderId="0"/>
    <xf numFmtId="10" fontId="2" fillId="71" borderId="123" applyFont="0">
      <alignment horizontal="right"/>
      <protection locked="0"/>
    </xf>
    <xf numFmtId="0" fontId="2" fillId="0" borderId="0" applyNumberFormat="0" applyFont="0" applyFill="0" applyBorder="0" applyAlignment="0" applyProtection="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6" fillId="0" borderId="134">
      <alignment vertical="center"/>
    </xf>
    <xf numFmtId="0" fontId="2" fillId="0" borderId="0" applyNumberFormat="0" applyFont="0" applyFill="0" applyBorder="0" applyAlignment="0" applyProtection="0"/>
    <xf numFmtId="0" fontId="10" fillId="0" borderId="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9" fontId="2" fillId="71" borderId="12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2" fillId="71" borderId="123" applyFont="0">
      <alignment horizontal="center" wrapText="1"/>
      <protection locked="0"/>
    </xf>
    <xf numFmtId="0" fontId="10" fillId="0" borderId="0"/>
    <xf numFmtId="0" fontId="2" fillId="71" borderId="123" applyFont="0">
      <alignment horizontal="center" wrapText="1"/>
      <protection locked="0"/>
    </xf>
    <xf numFmtId="0" fontId="2" fillId="0" borderId="0" applyNumberFormat="0" applyFont="0" applyFill="0" applyBorder="0" applyAlignment="0" applyProtection="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6" fillId="0" borderId="134">
      <alignment vertical="center"/>
    </xf>
    <xf numFmtId="0" fontId="2" fillId="0" borderId="0" applyNumberFormat="0" applyFont="0" applyFill="0" applyBorder="0" applyAlignment="0" applyProtection="0"/>
    <xf numFmtId="0" fontId="10" fillId="0" borderId="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49" fontId="2" fillId="71" borderId="123" applyFont="0" applyAlignment="0">
      <protection locked="0"/>
    </xf>
    <xf numFmtId="0" fontId="10" fillId="0" borderId="0"/>
    <xf numFmtId="0" fontId="10" fillId="0" borderId="0"/>
    <xf numFmtId="3" fontId="206" fillId="0" borderId="134">
      <alignment vertical="center"/>
    </xf>
    <xf numFmtId="0" fontId="10" fillId="0" borderId="0"/>
    <xf numFmtId="0" fontId="10" fillId="0" borderId="0"/>
    <xf numFmtId="49" fontId="2" fillId="71" borderId="123" applyFont="0" applyAlignment="0">
      <protection locked="0"/>
    </xf>
    <xf numFmtId="0" fontId="2" fillId="0" borderId="0" applyNumberFormat="0" applyFont="0" applyFill="0" applyBorder="0" applyAlignment="0" applyProtection="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8" fontId="257" fillId="0" borderId="0" applyNumberFormat="0" applyFill="0" applyBorder="0" applyAlignment="0" applyProtection="0"/>
    <xf numFmtId="0" fontId="2" fillId="0" borderId="0" applyNumberFormat="0" applyFont="0" applyFill="0" applyBorder="0" applyAlignment="0" applyProtection="0"/>
    <xf numFmtId="0" fontId="181"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180" fillId="53" borderId="0" applyNumberFormat="0" applyBorder="0" applyProtection="0">
      <alignment horizontal="center"/>
    </xf>
    <xf numFmtId="314" fontId="270"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15" fontId="2" fillId="0" borderId="0" applyFont="0" applyFill="0" applyBorder="0" applyAlignment="0" applyProtection="0"/>
    <xf numFmtId="316" fontId="27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317" fontId="157" fillId="0" borderId="72"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17" fontId="225" fillId="96" borderId="162"/>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5" fillId="96" borderId="72"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1" fillId="0" borderId="0" applyNumberFormat="0" applyFill="0" applyBorder="0">
      <alignment horizontal="right"/>
    </xf>
    <xf numFmtId="0" fontId="272" fillId="0" borderId="0">
      <protection locked="0"/>
    </xf>
    <xf numFmtId="0" fontId="10" fillId="0" borderId="0"/>
    <xf numFmtId="38" fontId="198"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269" fillId="0" borderId="0" applyProtection="0">
      <alignment horizontal="center"/>
    </xf>
    <xf numFmtId="0" fontId="269"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69"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4"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6" fillId="0" borderId="134">
      <alignment vertical="center"/>
    </xf>
    <xf numFmtId="43" fontId="37" fillId="68" borderId="0" applyNumberFormat="0" applyFont="0" applyBorder="0" applyAlignment="0"/>
    <xf numFmtId="0" fontId="2" fillId="68" borderId="0"/>
    <xf numFmtId="319" fontId="101"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1" fillId="0" borderId="0" applyFont="0" applyFill="0" applyBorder="0" applyAlignment="0">
      <alignment vertical="center"/>
    </xf>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3" fontId="206" fillId="0" borderId="134">
      <alignment vertical="center"/>
    </xf>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3" fontId="206" fillId="0" borderId="134">
      <alignment vertical="center"/>
    </xf>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57"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pplyAlignment="0" applyProtection="0"/>
    <xf numFmtId="0" fontId="275" fillId="0" borderId="0" applyNumberFormat="0" applyFill="0" applyBorder="0" applyAlignment="0" applyProtection="0"/>
    <xf numFmtId="0" fontId="276" fillId="0" borderId="0" applyNumberFormat="0" applyFill="0" applyBorder="0" applyAlignment="0" applyProtection="0"/>
    <xf numFmtId="17" fontId="277" fillId="0" borderId="135" applyAlignment="0" applyProtection="0">
      <alignment horizontal="centerContinuous"/>
    </xf>
    <xf numFmtId="19" fontId="277" fillId="0" borderId="135" applyAlignment="0" applyProtection="0">
      <alignment horizontal="centerContinuous"/>
    </xf>
    <xf numFmtId="3" fontId="206" fillId="0" borderId="134">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6" fillId="0" borderId="134">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115" borderId="0">
      <alignment horizontal="left"/>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0" fontId="10" fillId="0" borderId="0"/>
    <xf numFmtId="2" fontId="230" fillId="107" borderId="12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57"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6" applyNumberFormat="0" applyFill="0" applyBorder="0" applyAlignment="0"/>
    <xf numFmtId="17" fontId="45" fillId="131" borderId="136" applyNumberFormat="0" applyFill="0" applyBorder="0" applyAlignment="0"/>
    <xf numFmtId="3" fontId="206" fillId="0" borderId="134">
      <alignment vertical="center"/>
    </xf>
    <xf numFmtId="3" fontId="206" fillId="0" borderId="134">
      <alignment vertical="center"/>
    </xf>
    <xf numFmtId="0" fontId="222" fillId="0" borderId="0" applyNumberFormat="0" applyFont="0" applyBorder="0" applyAlignment="0"/>
    <xf numFmtId="0" fontId="222"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324" fontId="208" fillId="0" borderId="0">
      <alignment horizontal="right" vertical="center" wrapText="1"/>
    </xf>
    <xf numFmtId="325" fontId="208"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08"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78" fillId="72" borderId="0" applyNumberFormat="0" applyBorder="0" applyAlignment="0" applyProtection="0"/>
    <xf numFmtId="0" fontId="278" fillId="72" borderId="0" applyNumberFormat="0" applyBorder="0" applyAlignment="0" applyProtection="0"/>
    <xf numFmtId="0" fontId="278"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37" fontId="279" fillId="0" borderId="0"/>
    <xf numFmtId="295" fontId="279"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234" fillId="69" borderId="123"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79"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57"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6" fillId="0" borderId="134">
      <alignment vertical="center"/>
    </xf>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6" fillId="0" borderId="134">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xf numFmtId="0" fontId="2" fillId="0" borderId="0" applyNumberFormat="0" applyFont="0" applyFill="0" applyBorder="0" applyAlignment="0" applyProtection="0"/>
    <xf numFmtId="3" fontId="206" fillId="0" borderId="134">
      <alignment vertical="center"/>
    </xf>
    <xf numFmtId="0" fontId="2" fillId="0" borderId="0"/>
    <xf numFmtId="0" fontId="2" fillId="0" borderId="0" applyNumberFormat="0" applyFont="0" applyFill="0" applyBorder="0" applyAlignment="0" applyProtection="0"/>
    <xf numFmtId="3" fontId="206" fillId="0" borderId="134">
      <alignment vertical="center"/>
    </xf>
    <xf numFmtId="0" fontId="2" fillId="0" borderId="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3" fontId="206" fillId="0" borderId="134">
      <alignment vertical="center"/>
    </xf>
    <xf numFmtId="3" fontId="206" fillId="0" borderId="134">
      <alignment vertical="center"/>
    </xf>
    <xf numFmtId="3" fontId="206" fillId="0" borderId="134">
      <alignment vertical="center"/>
    </xf>
    <xf numFmtId="0" fontId="2" fillId="0" borderId="0" applyNumberFormat="0" applyFont="0" applyFill="0" applyBorder="0" applyAlignment="0" applyProtection="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37" fontId="198"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280" fillId="104" borderId="126">
      <alignment horizontal="center" vertical="top" wrapText="1"/>
    </xf>
    <xf numFmtId="0" fontId="280" fillId="104" borderId="126">
      <alignment horizontal="center" vertical="top" wrapText="1"/>
    </xf>
    <xf numFmtId="0" fontId="280" fillId="104" borderId="126">
      <alignment horizontal="center" vertical="top" wrapText="1"/>
    </xf>
    <xf numFmtId="0" fontId="280" fillId="104"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xf numFmtId="0" fontId="45" fillId="70" borderId="124"/>
    <xf numFmtId="0" fontId="45" fillId="70" borderId="124"/>
    <xf numFmtId="0" fontId="45"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0" fillId="132" borderId="126">
      <alignment horizontal="center" vertical="top"/>
    </xf>
    <xf numFmtId="0" fontId="280" fillId="132" borderId="12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4"/>
    <xf numFmtId="0" fontId="45" fillId="0" borderId="124"/>
    <xf numFmtId="0" fontId="45" fillId="0" borderId="124"/>
    <xf numFmtId="0" fontId="45"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70" borderId="127"/>
    <xf numFmtId="0" fontId="281" fillId="7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0" fillId="132" borderId="126">
      <alignment horizontal="center" vertical="top" wrapText="1"/>
    </xf>
    <xf numFmtId="0" fontId="280" fillId="132" borderId="126">
      <alignment horizontal="center" vertical="top" wrapText="1"/>
    </xf>
    <xf numFmtId="0" fontId="280" fillId="132" borderId="126">
      <alignment horizontal="center" vertical="top" wrapText="1"/>
    </xf>
    <xf numFmtId="0" fontId="280" fillId="132"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5"/>
    <xf numFmtId="3" fontId="2" fillId="0" borderId="125"/>
    <xf numFmtId="3" fontId="2" fillId="0" borderId="125"/>
    <xf numFmtId="3"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alignment horizontal="left" vertical="top"/>
    </xf>
    <xf numFmtId="0" fontId="45" fillId="70" borderId="102">
      <alignment horizontal="left" vertical="top"/>
    </xf>
    <xf numFmtId="0" fontId="45" fillId="70" borderId="10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0" fillId="132" borderId="125">
      <alignment horizontal="center" vertical="center"/>
    </xf>
    <xf numFmtId="0" fontId="280" fillId="132" borderId="125">
      <alignment horizontal="center" vertical="center"/>
    </xf>
    <xf numFmtId="0" fontId="2" fillId="0" borderId="0" applyNumberFormat="0" applyFont="0" applyFill="0" applyBorder="0" applyAlignment="0" applyProtection="0"/>
    <xf numFmtId="0" fontId="280" fillId="132" borderId="126">
      <alignment horizontal="center" vertical="center"/>
    </xf>
    <xf numFmtId="0" fontId="280" fillId="132" borderId="126">
      <alignment horizontal="center" vertical="center"/>
    </xf>
    <xf numFmtId="0" fontId="280" fillId="132" borderId="126">
      <alignment horizontal="center" vertical="center"/>
    </xf>
    <xf numFmtId="0" fontId="280" fillId="132" borderId="126">
      <alignment horizontal="center" vertical="center"/>
    </xf>
    <xf numFmtId="0" fontId="2" fillId="0" borderId="0" applyNumberFormat="0" applyFont="0" applyFill="0" applyBorder="0" applyAlignment="0" applyProtection="0"/>
    <xf numFmtId="0" fontId="280" fillId="104" borderId="124">
      <alignment horizontal="center" vertical="center"/>
    </xf>
    <xf numFmtId="0" fontId="280" fillId="104" borderId="124">
      <alignment horizontal="center" vertical="center"/>
    </xf>
    <xf numFmtId="0" fontId="280" fillId="104" borderId="124">
      <alignment horizontal="center" vertical="center"/>
    </xf>
    <xf numFmtId="0" fontId="280" fillId="104"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0" fillId="104" borderId="125">
      <alignment horizontal="center" vertical="center"/>
    </xf>
    <xf numFmtId="0" fontId="280" fillId="104" borderId="125">
      <alignment horizontal="center" vertical="center"/>
    </xf>
    <xf numFmtId="0" fontId="2" fillId="0" borderId="0" applyNumberFormat="0" applyFont="0" applyFill="0" applyBorder="0" applyAlignment="0" applyProtection="0"/>
    <xf numFmtId="0" fontId="280" fillId="104" borderId="126">
      <alignment horizontal="center" vertical="center"/>
    </xf>
    <xf numFmtId="0" fontId="280" fillId="104" borderId="126">
      <alignment horizontal="center" vertical="center"/>
    </xf>
    <xf numFmtId="0" fontId="280" fillId="104" borderId="126">
      <alignment horizontal="center" vertical="center"/>
    </xf>
    <xf numFmtId="0" fontId="280" fillId="104"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6"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6"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6"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6" fillId="0" borderId="134">
      <alignment vertical="center"/>
    </xf>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6"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6"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6"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6"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6" fillId="0" borderId="134">
      <alignment vertical="center"/>
    </xf>
    <xf numFmtId="0" fontId="283" fillId="0" borderId="7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330" fontId="269" fillId="0" borderId="0" applyProtection="0">
      <alignment horizontal="center"/>
    </xf>
    <xf numFmtId="0" fontId="269"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69"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10" fillId="0" borderId="0"/>
    <xf numFmtId="0" fontId="234" fillId="0" borderId="72" applyNumberFormat="0" applyBorder="0" applyAlignment="0" applyProtection="0">
      <alignment horizontal="right"/>
      <protection locked="0"/>
    </xf>
    <xf numFmtId="0" fontId="182" fillId="133" borderId="0" applyNumberFormat="0" applyFont="0" applyBorder="0" applyAlignment="0"/>
    <xf numFmtId="0" fontId="2" fillId="0" borderId="0" applyNumberFormat="0" applyFont="0" applyFill="0" applyBorder="0" applyAlignment="0" applyProtection="0"/>
    <xf numFmtId="3" fontId="2" fillId="74" borderId="123">
      <alignment horizontal="right"/>
      <protection locked="0"/>
    </xf>
    <xf numFmtId="0" fontId="10" fillId="0" borderId="0"/>
    <xf numFmtId="3" fontId="2" fillId="74" borderId="123">
      <alignment horizontal="right"/>
      <protection locked="0"/>
    </xf>
    <xf numFmtId="0" fontId="2" fillId="0" borderId="0" applyNumberFormat="0" applyFont="0" applyFill="0" applyBorder="0" applyAlignment="0" applyProtection="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6" fillId="0" borderId="134">
      <alignment vertical="center"/>
    </xf>
    <xf numFmtId="0" fontId="2" fillId="0" borderId="0" applyNumberFormat="0" applyFont="0" applyFill="0" applyBorder="0" applyAlignment="0" applyProtection="0"/>
    <xf numFmtId="0" fontId="10" fillId="0" borderId="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260" fontId="2" fillId="74" borderId="123">
      <alignment horizontal="right"/>
      <protection locked="0"/>
    </xf>
    <xf numFmtId="0" fontId="10" fillId="0" borderId="0"/>
    <xf numFmtId="260" fontId="2" fillId="74" borderId="123">
      <alignment horizontal="right"/>
      <protection locked="0"/>
    </xf>
    <xf numFmtId="0" fontId="2" fillId="0" borderId="0" applyNumberFormat="0" applyFont="0" applyFill="0" applyBorder="0" applyAlignment="0" applyProtection="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6" fillId="0" borderId="134">
      <alignment vertical="center"/>
    </xf>
    <xf numFmtId="0" fontId="2" fillId="0" borderId="0" applyNumberFormat="0" applyFont="0" applyFill="0" applyBorder="0" applyAlignment="0" applyProtection="0"/>
    <xf numFmtId="0" fontId="10" fillId="0" borderId="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10" fontId="2" fillId="74" borderId="123" applyFont="0">
      <alignment horizontal="right"/>
      <protection locked="0"/>
    </xf>
    <xf numFmtId="0" fontId="10" fillId="0" borderId="0"/>
    <xf numFmtId="10" fontId="2" fillId="74" borderId="123" applyFont="0">
      <alignment horizontal="right"/>
      <protection locked="0"/>
    </xf>
    <xf numFmtId="0" fontId="2" fillId="0" borderId="0" applyNumberFormat="0" applyFont="0" applyFill="0" applyBorder="0" applyAlignment="0" applyProtection="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6" fillId="0" borderId="134">
      <alignment vertical="center"/>
    </xf>
    <xf numFmtId="0" fontId="2" fillId="0" borderId="0" applyNumberFormat="0" applyFont="0" applyFill="0" applyBorder="0" applyAlignment="0" applyProtection="0"/>
    <xf numFmtId="0" fontId="10" fillId="0" borderId="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9" fontId="2" fillId="74" borderId="123">
      <alignment horizontal="right"/>
      <protection locked="0"/>
    </xf>
    <xf numFmtId="0" fontId="10" fillId="0" borderId="0"/>
    <xf numFmtId="9" fontId="2" fillId="74" borderId="123">
      <alignment horizontal="right"/>
      <protection locked="0"/>
    </xf>
    <xf numFmtId="0" fontId="2" fillId="0" borderId="0" applyNumberFormat="0" applyFont="0" applyFill="0" applyBorder="0" applyAlignment="0" applyProtection="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6" fillId="0" borderId="134">
      <alignment vertical="center"/>
    </xf>
    <xf numFmtId="0" fontId="2" fillId="0" borderId="0" applyNumberFormat="0" applyFont="0" applyFill="0" applyBorder="0" applyAlignment="0" applyProtection="0"/>
    <xf numFmtId="0" fontId="10" fillId="0" borderId="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2" fillId="74" borderId="123">
      <alignment horizontal="center" wrapText="1"/>
    </xf>
    <xf numFmtId="0" fontId="10" fillId="0" borderId="0"/>
    <xf numFmtId="0" fontId="2" fillId="74" borderId="123">
      <alignment horizontal="center" wrapText="1"/>
    </xf>
    <xf numFmtId="0" fontId="2" fillId="0" borderId="0" applyNumberFormat="0" applyFont="0" applyFill="0" applyBorder="0" applyAlignment="0" applyProtection="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6" fillId="0" borderId="134">
      <alignment vertical="center"/>
    </xf>
    <xf numFmtId="0" fontId="2" fillId="0" borderId="0" applyNumberFormat="0" applyFont="0" applyFill="0" applyBorder="0" applyAlignment="0" applyProtection="0"/>
    <xf numFmtId="0" fontId="10" fillId="0" borderId="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2" fillId="74" borderId="123" applyNumberFormat="0" applyFont="0">
      <alignment horizontal="center" wrapText="1"/>
      <protection locked="0"/>
    </xf>
    <xf numFmtId="0" fontId="10" fillId="0" borderId="0"/>
    <xf numFmtId="0" fontId="2" fillId="74" borderId="123" applyNumberFormat="0" applyFont="0">
      <alignment horizontal="center" wrapText="1"/>
      <protection locked="0"/>
    </xf>
    <xf numFmtId="0" fontId="2" fillId="0" borderId="0" applyNumberFormat="0" applyFont="0" applyFill="0" applyBorder="0" applyAlignment="0" applyProtection="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6" fillId="0" borderId="134">
      <alignment vertical="center"/>
    </xf>
    <xf numFmtId="0" fontId="2" fillId="0" borderId="0" applyNumberFormat="0" applyFont="0" applyFill="0" applyBorder="0" applyAlignment="0" applyProtection="0"/>
    <xf numFmtId="0" fontId="10" fillId="0" borderId="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66"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10" fillId="0" borderId="0"/>
    <xf numFmtId="0" fontId="10" fillId="0" borderId="0"/>
    <xf numFmtId="0" fontId="10" fillId="0" borderId="0"/>
    <xf numFmtId="0" fontId="10" fillId="0" borderId="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173" fontId="230" fillId="134" borderId="72"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32" fontId="101"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1" fillId="0" borderId="0" applyFont="0" applyFill="0" applyBorder="0" applyAlignment="0">
      <alignment vertical="center"/>
    </xf>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4" fillId="57"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3" fontId="285" fillId="135"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3" fontId="206" fillId="0" borderId="134">
      <alignment vertical="center"/>
    </xf>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3" fontId="206" fillId="0" borderId="134">
      <alignment vertical="center"/>
    </xf>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286" fillId="0" borderId="0" applyFill="0" applyBorder="0" applyProtection="0">
      <alignment horizontal="left"/>
    </xf>
    <xf numFmtId="0" fontId="287" fillId="0" borderId="0" applyFill="0" applyBorder="0" applyProtection="0">
      <alignment horizontal="left"/>
    </xf>
    <xf numFmtId="1" fontId="288"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7" fillId="74" borderId="0" applyNumberFormat="0" applyFont="0" applyBorder="0" applyAlignment="0" applyProtection="0"/>
    <xf numFmtId="0" fontId="19" fillId="131" borderId="72" applyNumberFormat="0" applyFont="0" applyBorder="0" applyAlignment="0" applyProtection="0">
      <alignment horizontal="center"/>
    </xf>
    <xf numFmtId="0" fontId="19" fillId="131"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19" fillId="96" borderId="72" applyNumberFormat="0" applyFont="0" applyBorder="0" applyAlignment="0" applyProtection="0">
      <alignment horizontal="center"/>
    </xf>
    <xf numFmtId="0" fontId="19" fillId="96"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157"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7"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9"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6" fillId="0" borderId="134">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2" fillId="0" borderId="0" applyNumberFormat="0" applyFont="0" applyFill="0" applyBorder="0" applyAlignment="0" applyProtection="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198"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6" fillId="0" borderId="134">
      <alignment vertical="center"/>
    </xf>
    <xf numFmtId="10" fontId="2" fillId="0" borderId="169"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10" fillId="0" borderId="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 fontId="250" fillId="0" borderId="0"/>
    <xf numFmtId="0" fontId="2" fillId="0" borderId="0" applyNumberFormat="0" applyFont="0" applyFill="0" applyBorder="0" applyAlignment="0" applyProtection="0"/>
    <xf numFmtId="0" fontId="10" fillId="0" borderId="0"/>
    <xf numFmtId="0" fontId="46" fillId="69" borderId="66">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290"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6" fillId="0" borderId="134">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1" fillId="0" borderId="0">
      <protection locked="0"/>
    </xf>
    <xf numFmtId="0" fontId="291"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45" fillId="92" borderId="66"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7" fontId="292" fillId="0" borderId="0" applyNumberFormat="0" applyFill="0" applyBorder="0" applyAlignment="0" applyProtection="0"/>
    <xf numFmtId="295" fontId="292" fillId="0" borderId="0" applyNumberFormat="0" applyFill="0" applyBorder="0" applyAlignment="0" applyProtection="0"/>
    <xf numFmtId="3" fontId="206" fillId="0" borderId="134">
      <alignment vertical="center"/>
    </xf>
    <xf numFmtId="0" fontId="10" fillId="0" borderId="0"/>
    <xf numFmtId="0" fontId="174" fillId="111"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6" fillId="0" borderId="0"/>
    <xf numFmtId="0" fontId="10" fillId="0" borderId="0"/>
    <xf numFmtId="38" fontId="293" fillId="0" borderId="0">
      <alignment horizontal="center"/>
    </xf>
    <xf numFmtId="0" fontId="10" fillId="0" borderId="0"/>
    <xf numFmtId="0" fontId="294" fillId="45" borderId="12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165" fontId="295" fillId="0" borderId="0">
      <alignment horizontal="right"/>
    </xf>
    <xf numFmtId="0" fontId="10" fillId="0" borderId="0"/>
    <xf numFmtId="0" fontId="2" fillId="0" borderId="17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6" fillId="88" borderId="164" applyNumberFormat="0" applyProtection="0">
      <alignment vertical="center"/>
    </xf>
    <xf numFmtId="4" fontId="296" fillId="88" borderId="164" applyNumberFormat="0" applyProtection="0">
      <alignment vertical="center"/>
    </xf>
    <xf numFmtId="4" fontId="296" fillId="88" borderId="164" applyNumberFormat="0" applyProtection="0">
      <alignment vertical="center"/>
    </xf>
    <xf numFmtId="4" fontId="296" fillId="88" borderId="164" applyNumberFormat="0" applyProtection="0">
      <alignment vertical="center"/>
    </xf>
    <xf numFmtId="4" fontId="296" fillId="88" borderId="164" applyNumberFormat="0" applyProtection="0">
      <alignment vertical="center"/>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185" fillId="137" borderId="164" applyNumberFormat="0" applyProtection="0">
      <alignment horizontal="left" vertical="center" indent="1"/>
    </xf>
    <xf numFmtId="4" fontId="185" fillId="137" borderId="164" applyNumberFormat="0" applyProtection="0">
      <alignment horizontal="left" vertical="center" indent="1"/>
    </xf>
    <xf numFmtId="4" fontId="185" fillId="137" borderId="164" applyNumberFormat="0" applyProtection="0">
      <alignment horizontal="left" vertical="center" indent="1"/>
    </xf>
    <xf numFmtId="4" fontId="185" fillId="137" borderId="164" applyNumberFormat="0" applyProtection="0">
      <alignment horizontal="left" vertical="center" indent="1"/>
    </xf>
    <xf numFmtId="4" fontId="185" fillId="137" borderId="164"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7" fillId="139" borderId="0"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2"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6" fillId="107" borderId="164" applyNumberFormat="0" applyProtection="0">
      <alignment vertical="center"/>
    </xf>
    <xf numFmtId="4" fontId="296" fillId="107" borderId="164" applyNumberFormat="0" applyProtection="0">
      <alignment vertical="center"/>
    </xf>
    <xf numFmtId="4" fontId="296" fillId="107" borderId="164" applyNumberFormat="0" applyProtection="0">
      <alignment vertical="center"/>
    </xf>
    <xf numFmtId="4" fontId="296" fillId="107" borderId="164" applyNumberFormat="0" applyProtection="0">
      <alignment vertical="center"/>
    </xf>
    <xf numFmtId="4" fontId="296" fillId="107" borderId="164" applyNumberFormat="0" applyProtection="0">
      <alignment vertical="center"/>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2" applyProtection="0">
      <alignment horizontal="right" vertical="center"/>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4" fontId="296" fillId="138" borderId="164" applyNumberFormat="0" applyProtection="0">
      <alignment horizontal="right" vertical="center"/>
    </xf>
    <xf numFmtId="4" fontId="296" fillId="138" borderId="164" applyNumberFormat="0" applyProtection="0">
      <alignment horizontal="right" vertical="center"/>
    </xf>
    <xf numFmtId="4" fontId="296" fillId="138" borderId="164" applyNumberFormat="0" applyProtection="0">
      <alignment horizontal="right" vertical="center"/>
    </xf>
    <xf numFmtId="4" fontId="296" fillId="138" borderId="164" applyNumberFormat="0" applyProtection="0">
      <alignment horizontal="right" vertical="center"/>
    </xf>
    <xf numFmtId="4" fontId="296" fillId="138" borderId="164" applyNumberFormat="0" applyProtection="0">
      <alignment horizontal="right" vertical="center"/>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98" fillId="0" borderId="0"/>
    <xf numFmtId="4" fontId="203" fillId="138" borderId="164" applyNumberFormat="0" applyProtection="0">
      <alignment horizontal="right" vertical="center"/>
    </xf>
    <xf numFmtId="4" fontId="203" fillId="138" borderId="164" applyNumberFormat="0" applyProtection="0">
      <alignment horizontal="right" vertical="center"/>
    </xf>
    <xf numFmtId="4" fontId="203" fillId="138" borderId="164" applyNumberFormat="0" applyProtection="0">
      <alignment horizontal="right" vertical="center"/>
    </xf>
    <xf numFmtId="4" fontId="203" fillId="138" borderId="164" applyNumberFormat="0" applyProtection="0">
      <alignment horizontal="right" vertical="center"/>
    </xf>
    <xf numFmtId="4" fontId="203" fillId="138" borderId="164"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299" fillId="0" borderId="0"/>
    <xf numFmtId="341" fontId="157" fillId="0" borderId="0"/>
    <xf numFmtId="342" fontId="157" fillId="0" borderId="0"/>
    <xf numFmtId="0" fontId="207" fillId="0" borderId="26"/>
    <xf numFmtId="0" fontId="300" fillId="71" borderId="10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1" fillId="141" borderId="0"/>
    <xf numFmtId="0" fontId="302" fillId="141" borderId="0"/>
    <xf numFmtId="0" fontId="303" fillId="141" borderId="173">
      <alignment horizontal="right"/>
    </xf>
    <xf numFmtId="0" fontId="303" fillId="141" borderId="0"/>
    <xf numFmtId="0" fontId="301" fillId="69" borderId="173">
      <protection locked="0"/>
    </xf>
    <xf numFmtId="0" fontId="301" fillId="141" borderId="0"/>
    <xf numFmtId="0" fontId="304" fillId="71" borderId="0"/>
    <xf numFmtId="0" fontId="304" fillId="98" borderId="0"/>
    <xf numFmtId="0" fontId="304"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69"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5" fillId="0" borderId="0">
      <alignment horizontal="right"/>
    </xf>
    <xf numFmtId="0" fontId="228" fillId="0" borderId="0"/>
    <xf numFmtId="164" fontId="198" fillId="142" borderId="0" applyNumberFormat="0" applyFont="0"/>
    <xf numFmtId="0" fontId="157" fillId="143" borderId="0" applyNumberFormat="0" applyFont="0" applyBorder="0" applyAlignment="0" applyProtection="0"/>
    <xf numFmtId="346" fontId="305" fillId="0" borderId="0" applyFont="0" applyFill="0" applyBorder="0" applyAlignment="0" applyProtection="0"/>
    <xf numFmtId="1" fontId="2" fillId="0" borderId="0"/>
    <xf numFmtId="347" fontId="2" fillId="69" borderId="123">
      <alignment horizontal="center"/>
    </xf>
    <xf numFmtId="0" fontId="10" fillId="0" borderId="0"/>
    <xf numFmtId="347" fontId="2" fillId="69" borderId="123">
      <alignment horizontal="center"/>
    </xf>
    <xf numFmtId="0" fontId="2" fillId="0" borderId="0" applyNumberFormat="0" applyFont="0" applyFill="0" applyBorder="0" applyAlignment="0" applyProtection="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6" fillId="0" borderId="134">
      <alignment vertical="center"/>
    </xf>
    <xf numFmtId="0" fontId="2" fillId="0" borderId="0" applyNumberFormat="0" applyFont="0" applyFill="0" applyBorder="0" applyAlignment="0" applyProtection="0"/>
    <xf numFmtId="0" fontId="10" fillId="0" borderId="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 fontId="2" fillId="69" borderId="123" applyFont="0">
      <alignment horizontal="right"/>
    </xf>
    <xf numFmtId="0" fontId="10" fillId="0" borderId="0"/>
    <xf numFmtId="3" fontId="2" fillId="69" borderId="12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187" fontId="2" fillId="69" borderId="123" applyFont="0">
      <alignment horizontal="right"/>
    </xf>
    <xf numFmtId="0" fontId="10" fillId="0" borderId="0"/>
    <xf numFmtId="187" fontId="2" fillId="69" borderId="123" applyFont="0">
      <alignment horizontal="right"/>
    </xf>
    <xf numFmtId="0" fontId="2" fillId="0" borderId="0" applyNumberFormat="0" applyFont="0" applyFill="0" applyBorder="0" applyAlignment="0" applyProtection="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260" fontId="2" fillId="69" borderId="123" applyFont="0">
      <alignment horizontal="right"/>
    </xf>
    <xf numFmtId="0" fontId="10" fillId="0" borderId="0"/>
    <xf numFmtId="260" fontId="2" fillId="69" borderId="123" applyFont="0">
      <alignment horizontal="right"/>
    </xf>
    <xf numFmtId="0" fontId="2" fillId="0" borderId="0" applyNumberFormat="0" applyFont="0" applyFill="0" applyBorder="0" applyAlignment="0" applyProtection="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10" fontId="2" fillId="69" borderId="123" applyFont="0">
      <alignment horizontal="right"/>
    </xf>
    <xf numFmtId="0" fontId="10" fillId="0" borderId="0"/>
    <xf numFmtId="10" fontId="2" fillId="69" borderId="123" applyFont="0">
      <alignment horizontal="right"/>
    </xf>
    <xf numFmtId="0" fontId="2" fillId="0" borderId="0" applyNumberFormat="0" applyFont="0" applyFill="0" applyBorder="0" applyAlignment="0" applyProtection="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9" fontId="2" fillId="69" borderId="123" applyFont="0">
      <alignment horizontal="right"/>
    </xf>
    <xf numFmtId="0" fontId="10" fillId="0" borderId="0"/>
    <xf numFmtId="9" fontId="2" fillId="69" borderId="123" applyFont="0">
      <alignment horizontal="right"/>
    </xf>
    <xf numFmtId="0" fontId="2" fillId="0" borderId="0" applyNumberFormat="0" applyFont="0" applyFill="0" applyBorder="0" applyAlignment="0" applyProtection="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48" fontId="2" fillId="69" borderId="123" applyFont="0">
      <alignment horizontal="center" wrapText="1"/>
    </xf>
    <xf numFmtId="0" fontId="10" fillId="0" borderId="0"/>
    <xf numFmtId="348" fontId="2" fillId="69" borderId="123" applyFont="0">
      <alignment horizontal="center" wrapText="1"/>
    </xf>
    <xf numFmtId="0" fontId="2" fillId="0" borderId="0" applyNumberFormat="0" applyFont="0" applyFill="0" applyBorder="0" applyAlignment="0" applyProtection="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6" fillId="0" borderId="134">
      <alignment vertical="center"/>
    </xf>
    <xf numFmtId="0" fontId="2" fillId="0" borderId="0" applyNumberFormat="0" applyFont="0" applyFill="0" applyBorder="0" applyAlignment="0" applyProtection="0"/>
    <xf numFmtId="0" fontId="10" fillId="0" borderId="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165" fontId="306"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07" fillId="105" borderId="174" applyNumberFormat="0" applyBorder="0">
      <alignment horizontal="centerContinuous"/>
    </xf>
    <xf numFmtId="0" fontId="307" fillId="105" borderId="174" applyNumberFormat="0" applyBorder="0">
      <alignment horizontal="centerContinuous"/>
    </xf>
    <xf numFmtId="0" fontId="307" fillId="105" borderId="174" applyNumberFormat="0" applyBorder="0">
      <alignment horizontal="centerContinuous"/>
    </xf>
    <xf numFmtId="0" fontId="307" fillId="105" borderId="174" applyNumberFormat="0" applyBorder="0">
      <alignment horizontal="centerContinuous"/>
    </xf>
    <xf numFmtId="38" fontId="170" fillId="0" borderId="0" applyFill="0" applyBorder="0" applyAlignment="0" applyProtection="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6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45" fillId="0" borderId="0" applyNumberFormat="0"/>
    <xf numFmtId="0" fontId="10" fillId="0" borderId="0"/>
    <xf numFmtId="165" fontId="308"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5" applyBorder="0"/>
    <xf numFmtId="3" fontId="2" fillId="68" borderId="125" applyBorder="0"/>
    <xf numFmtId="3" fontId="2" fillId="68" borderId="125" applyBorder="0"/>
    <xf numFmtId="3" fontId="2" fillId="68" borderId="125" applyBorder="0"/>
    <xf numFmtId="3" fontId="2" fillId="68" borderId="125" applyBorder="0"/>
    <xf numFmtId="0" fontId="10" fillId="0" borderId="0"/>
    <xf numFmtId="221" fontId="157"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09" fillId="0" borderId="0"/>
    <xf numFmtId="344" fontId="269"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0" fillId="0" borderId="72"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08" fillId="68" borderId="0">
      <alignment horizontal="center"/>
    </xf>
    <xf numFmtId="0" fontId="2" fillId="0" borderId="0" applyNumberFormat="0" applyFont="0" applyFill="0" applyBorder="0" applyAlignment="0" applyProtection="0"/>
    <xf numFmtId="0" fontId="10" fillId="0" borderId="0"/>
    <xf numFmtId="236" fontId="308"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87" fillId="0" borderId="0"/>
    <xf numFmtId="40" fontId="311" fillId="0" borderId="0" applyBorder="0">
      <alignment horizontal="right"/>
    </xf>
    <xf numFmtId="0" fontId="312" fillId="0" borderId="0" applyNumberFormat="0" applyFont="0" applyBorder="0" applyAlignment="0">
      <alignment horizontal="left"/>
    </xf>
    <xf numFmtId="0" fontId="157" fillId="0" borderId="123" applyNumberFormat="0" applyFont="0" applyFill="0" applyBorder="0" applyAlignment="0">
      <protection hidden="1"/>
    </xf>
    <xf numFmtId="0" fontId="10" fillId="0" borderId="0"/>
    <xf numFmtId="0" fontId="157" fillId="0" borderId="123" applyNumberFormat="0" applyFont="0" applyFill="0" applyBorder="0" applyAlignment="0">
      <protection hidden="1"/>
    </xf>
    <xf numFmtId="0" fontId="10" fillId="0" borderId="0"/>
    <xf numFmtId="0" fontId="157" fillId="0" borderId="123" applyNumberFormat="0" applyFont="0" applyFill="0" applyBorder="0" applyAlignment="0">
      <protection hidden="1"/>
    </xf>
    <xf numFmtId="0" fontId="157" fillId="0" borderId="123" applyNumberFormat="0" applyFont="0" applyFill="0" applyBorder="0" applyAlignment="0">
      <protection hidden="1"/>
    </xf>
    <xf numFmtId="0" fontId="157" fillId="0" borderId="123" applyNumberFormat="0" applyFont="0" applyFill="0" applyBorder="0" applyAlignment="0">
      <protection hidden="1"/>
    </xf>
    <xf numFmtId="0" fontId="157" fillId="0" borderId="123" applyNumberFormat="0" applyFont="0" applyFill="0" applyBorder="0" applyAlignment="0">
      <protection hidden="1"/>
    </xf>
    <xf numFmtId="3" fontId="206" fillId="0" borderId="134">
      <alignment vertical="center"/>
    </xf>
    <xf numFmtId="0" fontId="2" fillId="0" borderId="0" applyNumberFormat="0" applyFont="0" applyFill="0" applyBorder="0" applyAlignment="0" applyProtection="0"/>
    <xf numFmtId="0" fontId="10" fillId="0" borderId="0"/>
    <xf numFmtId="0" fontId="157" fillId="0" borderId="123" applyNumberFormat="0" applyFont="0" applyFill="0" applyBorder="0" applyAlignment="0">
      <protection hidden="1"/>
    </xf>
    <xf numFmtId="0" fontId="157" fillId="0" borderId="123" applyNumberFormat="0" applyFont="0" applyFill="0" applyBorder="0" applyAlignment="0">
      <protection hidden="1"/>
    </xf>
    <xf numFmtId="0" fontId="157" fillId="0" borderId="123" applyNumberFormat="0" applyFont="0" applyFill="0" applyBorder="0" applyAlignment="0">
      <protection hidden="1"/>
    </xf>
    <xf numFmtId="0" fontId="157" fillId="0" borderId="123" applyNumberFormat="0" applyFont="0" applyFill="0" applyBorder="0" applyAlignment="0">
      <protection hidden="1"/>
    </xf>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1" fontId="2" fillId="144" borderId="123" applyFont="0">
      <alignment horizontal="right"/>
    </xf>
    <xf numFmtId="0" fontId="10" fillId="0" borderId="0"/>
    <xf numFmtId="1" fontId="2" fillId="144" borderId="123" applyFont="0">
      <alignment horizontal="right"/>
    </xf>
    <xf numFmtId="0" fontId="2" fillId="0" borderId="0" applyNumberFormat="0" applyFont="0" applyFill="0" applyBorder="0" applyAlignment="0" applyProtection="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04" fontId="2" fillId="144" borderId="123" applyFont="0"/>
    <xf numFmtId="0" fontId="10" fillId="0" borderId="0"/>
    <xf numFmtId="304" fontId="2" fillId="144" borderId="123" applyFont="0"/>
    <xf numFmtId="0" fontId="2" fillId="0" borderId="0" applyNumberFormat="0" applyFont="0" applyFill="0" applyBorder="0" applyAlignment="0" applyProtection="0"/>
    <xf numFmtId="304" fontId="2" fillId="144" borderId="123" applyFont="0"/>
    <xf numFmtId="304" fontId="2" fillId="144" borderId="123" applyFont="0"/>
    <xf numFmtId="304" fontId="2" fillId="144" borderId="123" applyFont="0"/>
    <xf numFmtId="304" fontId="2" fillId="144" borderId="123" applyFont="0"/>
    <xf numFmtId="3" fontId="206" fillId="0" borderId="134">
      <alignment vertical="center"/>
    </xf>
    <xf numFmtId="0" fontId="2" fillId="0" borderId="0" applyNumberFormat="0" applyFont="0" applyFill="0" applyBorder="0" applyAlignment="0" applyProtection="0"/>
    <xf numFmtId="0" fontId="10" fillId="0" borderId="0"/>
    <xf numFmtId="304" fontId="2" fillId="144" borderId="123" applyFont="0"/>
    <xf numFmtId="304" fontId="2" fillId="144" borderId="123" applyFont="0"/>
    <xf numFmtId="304" fontId="2" fillId="144" borderId="123" applyFont="0"/>
    <xf numFmtId="304" fontId="2" fillId="144" borderId="123" applyFont="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9" fontId="2" fillId="144" borderId="123" applyFont="0">
      <alignment horizontal="right"/>
    </xf>
    <xf numFmtId="0" fontId="10" fillId="0" borderId="0"/>
    <xf numFmtId="9" fontId="2" fillId="144" borderId="123" applyFont="0">
      <alignment horizontal="right"/>
    </xf>
    <xf numFmtId="0" fontId="2" fillId="0" borderId="0" applyNumberFormat="0" applyFont="0" applyFill="0" applyBorder="0" applyAlignment="0" applyProtection="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31" fontId="2" fillId="144" borderId="123" applyFont="0">
      <alignment horizontal="right"/>
    </xf>
    <xf numFmtId="0" fontId="10" fillId="0" borderId="0"/>
    <xf numFmtId="331" fontId="2" fillId="144" borderId="123" applyFont="0">
      <alignment horizontal="right"/>
    </xf>
    <xf numFmtId="0" fontId="2" fillId="0" borderId="0" applyNumberFormat="0" applyFont="0" applyFill="0" applyBorder="0" applyAlignment="0" applyProtection="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10" fontId="2" fillId="144" borderId="123" applyFont="0">
      <alignment horizontal="right"/>
    </xf>
    <xf numFmtId="0" fontId="10" fillId="0" borderId="0"/>
    <xf numFmtId="10" fontId="2" fillId="144" borderId="123" applyFont="0">
      <alignment horizontal="right"/>
    </xf>
    <xf numFmtId="0" fontId="2" fillId="0" borderId="0" applyNumberFormat="0" applyFont="0" applyFill="0" applyBorder="0" applyAlignment="0" applyProtection="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2" fillId="144" borderId="123" applyFont="0">
      <alignment horizontal="center" wrapText="1"/>
    </xf>
    <xf numFmtId="0" fontId="10" fillId="0" borderId="0"/>
    <xf numFmtId="0" fontId="2" fillId="144" borderId="123" applyFont="0">
      <alignment horizontal="center" wrapText="1"/>
    </xf>
    <xf numFmtId="0" fontId="2" fillId="0" borderId="0" applyNumberFormat="0" applyFont="0" applyFill="0" applyBorder="0" applyAlignment="0" applyProtection="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6" fillId="0" borderId="134">
      <alignment vertical="center"/>
    </xf>
    <xf numFmtId="0" fontId="2" fillId="0" borderId="0" applyNumberFormat="0" applyFont="0" applyFill="0" applyBorder="0" applyAlignment="0" applyProtection="0"/>
    <xf numFmtId="0" fontId="10" fillId="0" borderId="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49" fontId="2" fillId="144" borderId="123" applyFont="0"/>
    <xf numFmtId="0" fontId="10" fillId="0" borderId="0"/>
    <xf numFmtId="0" fontId="10" fillId="0" borderId="0"/>
    <xf numFmtId="3" fontId="206" fillId="0" borderId="134">
      <alignment vertical="center"/>
    </xf>
    <xf numFmtId="0" fontId="10" fillId="0" borderId="0"/>
    <xf numFmtId="0" fontId="10" fillId="0" borderId="0"/>
    <xf numFmtId="49" fontId="2" fillId="144" borderId="123" applyFont="0"/>
    <xf numFmtId="0" fontId="2" fillId="0" borderId="0" applyNumberFormat="0" applyFont="0" applyFill="0" applyBorder="0" applyAlignment="0" applyProtection="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304" fontId="2" fillId="145" borderId="123" applyFont="0"/>
    <xf numFmtId="0" fontId="10" fillId="0" borderId="0"/>
    <xf numFmtId="304" fontId="2" fillId="145" borderId="123" applyFont="0"/>
    <xf numFmtId="0" fontId="2" fillId="0" borderId="0" applyNumberFormat="0" applyFont="0" applyFill="0" applyBorder="0" applyAlignment="0" applyProtection="0"/>
    <xf numFmtId="304" fontId="2" fillId="145" borderId="123" applyFont="0"/>
    <xf numFmtId="304" fontId="2" fillId="145" borderId="123" applyFont="0"/>
    <xf numFmtId="304" fontId="2" fillId="145" borderId="123" applyFont="0"/>
    <xf numFmtId="304" fontId="2" fillId="145" borderId="123" applyFont="0"/>
    <xf numFmtId="3" fontId="206" fillId="0" borderId="134">
      <alignment vertical="center"/>
    </xf>
    <xf numFmtId="0" fontId="2" fillId="0" borderId="0" applyNumberFormat="0" applyFont="0" applyFill="0" applyBorder="0" applyAlignment="0" applyProtection="0"/>
    <xf numFmtId="0" fontId="10" fillId="0" borderId="0"/>
    <xf numFmtId="304" fontId="2" fillId="145" borderId="123" applyFont="0"/>
    <xf numFmtId="304" fontId="2" fillId="145" borderId="123" applyFont="0"/>
    <xf numFmtId="304" fontId="2" fillId="145" borderId="123" applyFont="0"/>
    <xf numFmtId="304" fontId="2" fillId="145" borderId="123" applyFont="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9" fontId="2" fillId="145" borderId="123" applyFont="0">
      <alignment horizontal="right"/>
    </xf>
    <xf numFmtId="0" fontId="10" fillId="0" borderId="0"/>
    <xf numFmtId="9" fontId="2" fillId="145" borderId="123" applyFont="0">
      <alignment horizontal="right"/>
    </xf>
    <xf numFmtId="0" fontId="2" fillId="0" borderId="0" applyNumberFormat="0" applyFont="0" applyFill="0" applyBorder="0" applyAlignment="0" applyProtection="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04" fontId="2" fillId="93" borderId="123" applyFont="0">
      <alignment horizontal="right"/>
    </xf>
    <xf numFmtId="0" fontId="10" fillId="0" borderId="0"/>
    <xf numFmtId="304" fontId="2" fillId="93" borderId="123" applyFont="0">
      <alignment horizontal="right"/>
    </xf>
    <xf numFmtId="0" fontId="2" fillId="0" borderId="0" applyNumberFormat="0" applyFont="0" applyFill="0" applyBorder="0" applyAlignment="0" applyProtection="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1" fontId="2" fillId="93" borderId="123" applyFont="0">
      <alignment horizontal="right"/>
    </xf>
    <xf numFmtId="0" fontId="10" fillId="0" borderId="0"/>
    <xf numFmtId="1" fontId="2" fillId="93" borderId="123" applyFont="0">
      <alignment horizontal="right"/>
    </xf>
    <xf numFmtId="0" fontId="2" fillId="0" borderId="0" applyNumberFormat="0" applyFont="0" applyFill="0" applyBorder="0" applyAlignment="0" applyProtection="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04" fontId="2" fillId="93" borderId="123" applyFont="0"/>
    <xf numFmtId="0" fontId="10" fillId="0" borderId="0"/>
    <xf numFmtId="304" fontId="2" fillId="93" borderId="123" applyFont="0"/>
    <xf numFmtId="0" fontId="2" fillId="0" borderId="0" applyNumberFormat="0" applyFont="0" applyFill="0" applyBorder="0" applyAlignment="0" applyProtection="0"/>
    <xf numFmtId="304" fontId="2" fillId="93" borderId="123" applyFont="0"/>
    <xf numFmtId="304" fontId="2" fillId="93" borderId="123" applyFont="0"/>
    <xf numFmtId="304" fontId="2" fillId="93" borderId="123" applyFont="0"/>
    <xf numFmtId="304" fontId="2" fillId="93" borderId="123" applyFont="0"/>
    <xf numFmtId="3" fontId="206" fillId="0" borderId="134">
      <alignment vertical="center"/>
    </xf>
    <xf numFmtId="0" fontId="2" fillId="0" borderId="0" applyNumberFormat="0" applyFont="0" applyFill="0" applyBorder="0" applyAlignment="0" applyProtection="0"/>
    <xf numFmtId="0" fontId="10" fillId="0" borderId="0"/>
    <xf numFmtId="304" fontId="2" fillId="93" borderId="123" applyFont="0"/>
    <xf numFmtId="304" fontId="2" fillId="93" borderId="123" applyFont="0"/>
    <xf numFmtId="304" fontId="2" fillId="93" borderId="123" applyFont="0"/>
    <xf numFmtId="304" fontId="2" fillId="93" borderId="123" applyFont="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260" fontId="2" fillId="93" borderId="123" applyFont="0"/>
    <xf numFmtId="0" fontId="10" fillId="0" borderId="0"/>
    <xf numFmtId="260" fontId="2" fillId="93" borderId="123" applyFont="0"/>
    <xf numFmtId="0" fontId="2" fillId="0" borderId="0" applyNumberFormat="0" applyFont="0" applyFill="0" applyBorder="0" applyAlignment="0" applyProtection="0"/>
    <xf numFmtId="260" fontId="2" fillId="93" borderId="123" applyFont="0"/>
    <xf numFmtId="260" fontId="2" fillId="93" borderId="123" applyFont="0"/>
    <xf numFmtId="260" fontId="2" fillId="93" borderId="123" applyFont="0"/>
    <xf numFmtId="260" fontId="2" fillId="93" borderId="123" applyFont="0"/>
    <xf numFmtId="3" fontId="206" fillId="0" borderId="134">
      <alignment vertical="center"/>
    </xf>
    <xf numFmtId="0" fontId="2" fillId="0" borderId="0" applyNumberFormat="0" applyFont="0" applyFill="0" applyBorder="0" applyAlignment="0" applyProtection="0"/>
    <xf numFmtId="0" fontId="10" fillId="0" borderId="0"/>
    <xf numFmtId="260" fontId="2" fillId="93" borderId="123" applyFont="0"/>
    <xf numFmtId="260" fontId="2" fillId="93" borderId="123" applyFont="0"/>
    <xf numFmtId="260" fontId="2" fillId="93" borderId="123" applyFont="0"/>
    <xf numFmtId="260" fontId="2" fillId="93" borderId="123" applyFont="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10" fontId="2" fillId="93" borderId="123" applyFont="0">
      <alignment horizontal="right"/>
    </xf>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9" fontId="2" fillId="93" borderId="123" applyFont="0">
      <alignment horizontal="right"/>
    </xf>
    <xf numFmtId="0" fontId="10" fillId="0" borderId="0"/>
    <xf numFmtId="9" fontId="2" fillId="93" borderId="123" applyFont="0">
      <alignment horizontal="right"/>
    </xf>
    <xf numFmtId="0" fontId="2" fillId="0" borderId="0" applyNumberFormat="0" applyFont="0" applyFill="0" applyBorder="0" applyAlignment="0" applyProtection="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31" fontId="2" fillId="93" borderId="123" applyFont="0">
      <alignment horizontal="right"/>
    </xf>
    <xf numFmtId="0" fontId="10" fillId="0" borderId="0"/>
    <xf numFmtId="331" fontId="2" fillId="93" borderId="123" applyFont="0">
      <alignment horizontal="right"/>
    </xf>
    <xf numFmtId="0" fontId="2" fillId="0" borderId="0" applyNumberFormat="0" applyFont="0" applyFill="0" applyBorder="0" applyAlignment="0" applyProtection="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10" fontId="2" fillId="93" borderId="12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6" applyFont="0">
      <alignment horizontal="right"/>
    </xf>
    <xf numFmtId="0" fontId="2" fillId="0" borderId="0" applyNumberFormat="0" applyFont="0" applyFill="0" applyBorder="0" applyAlignment="0" applyProtection="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6" fillId="0" borderId="134">
      <alignment vertical="center"/>
    </xf>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2" fillId="93" borderId="123" applyFont="0">
      <alignment horizontal="center" wrapText="1"/>
      <protection locked="0"/>
    </xf>
    <xf numFmtId="0" fontId="10" fillId="0" borderId="0"/>
    <xf numFmtId="0" fontId="2" fillId="93" borderId="123" applyFont="0">
      <alignment horizontal="center" wrapText="1"/>
      <protection locked="0"/>
    </xf>
    <xf numFmtId="0" fontId="2" fillId="0" borderId="0" applyNumberFormat="0" applyFont="0" applyFill="0" applyBorder="0" applyAlignment="0" applyProtection="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6" fillId="0" borderId="134">
      <alignment vertical="center"/>
    </xf>
    <xf numFmtId="0" fontId="2" fillId="0" borderId="0" applyNumberFormat="0" applyFont="0" applyFill="0" applyBorder="0" applyAlignment="0" applyProtection="0"/>
    <xf numFmtId="0" fontId="10" fillId="0" borderId="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49" fontId="2" fillId="93" borderId="123" applyFont="0"/>
    <xf numFmtId="0" fontId="10" fillId="0" borderId="0"/>
    <xf numFmtId="0" fontId="10" fillId="0" borderId="0"/>
    <xf numFmtId="3" fontId="206" fillId="0" borderId="134">
      <alignment vertical="center"/>
    </xf>
    <xf numFmtId="0" fontId="10" fillId="0" borderId="0"/>
    <xf numFmtId="0" fontId="10" fillId="0" borderId="0"/>
    <xf numFmtId="49" fontId="2" fillId="93" borderId="123" applyFont="0"/>
    <xf numFmtId="0" fontId="2" fillId="0" borderId="0" applyNumberFormat="0" applyFont="0" applyFill="0" applyBorder="0" applyAlignment="0" applyProtection="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 fontId="206" fillId="0" borderId="134">
      <alignment vertical="center"/>
    </xf>
    <xf numFmtId="0" fontId="313" fillId="0" borderId="175" applyNumberFormat="0" applyAlignment="0" applyProtection="0"/>
    <xf numFmtId="0" fontId="314" fillId="0" borderId="175"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Alignment="0" applyProtection="0"/>
    <xf numFmtId="0" fontId="315" fillId="0" borderId="0" applyNumberFormat="0" applyFill="0" applyBorder="0" applyProtection="0"/>
    <xf numFmtId="0" fontId="316" fillId="0" borderId="0" applyNumberFormat="0" applyFill="0" applyBorder="0" applyProtection="0">
      <alignment vertical="top"/>
    </xf>
    <xf numFmtId="0" fontId="317" fillId="0" borderId="12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7" fillId="0" borderId="125" applyNumberFormat="0" applyProtection="0">
      <alignment horizontal="left" vertical="top"/>
    </xf>
    <xf numFmtId="0" fontId="317" fillId="0" borderId="125" applyNumberFormat="0" applyProtection="0">
      <alignment horizontal="left" vertical="top"/>
    </xf>
    <xf numFmtId="0" fontId="2" fillId="0" borderId="0" applyNumberFormat="0" applyFont="0" applyFill="0" applyBorder="0" applyAlignment="0" applyProtection="0"/>
    <xf numFmtId="0" fontId="317" fillId="0" borderId="125" applyNumberFormat="0" applyProtection="0">
      <alignment horizontal="right" vertical="top"/>
    </xf>
    <xf numFmtId="0" fontId="317" fillId="0" borderId="125" applyNumberFormat="0" applyProtection="0">
      <alignment horizontal="right" vertical="top"/>
    </xf>
    <xf numFmtId="0" fontId="317" fillId="0" borderId="125" applyNumberFormat="0" applyProtection="0">
      <alignment horizontal="right" vertical="top"/>
    </xf>
    <xf numFmtId="0" fontId="317" fillId="0" borderId="125" applyNumberFormat="0" applyProtection="0">
      <alignment horizontal="right" vertical="top"/>
    </xf>
    <xf numFmtId="0" fontId="317" fillId="0" borderId="125" applyNumberFormat="0" applyProtection="0">
      <alignment horizontal="right" vertical="top"/>
    </xf>
    <xf numFmtId="0" fontId="314" fillId="0" borderId="0" applyNumberFormat="0" applyProtection="0">
      <alignment horizontal="left" vertical="top"/>
    </xf>
    <xf numFmtId="0" fontId="314" fillId="0" borderId="0" applyNumberFormat="0" applyProtection="0">
      <alignment horizontal="right" vertical="top"/>
    </xf>
    <xf numFmtId="0" fontId="313" fillId="0" borderId="0" applyNumberFormat="0" applyProtection="0">
      <alignment horizontal="left" vertical="top"/>
    </xf>
    <xf numFmtId="0" fontId="313" fillId="0" borderId="0" applyNumberFormat="0" applyProtection="0">
      <alignment horizontal="right" vertical="top"/>
    </xf>
    <xf numFmtId="0" fontId="2" fillId="0" borderId="176" applyNumberFormat="0" applyFont="0" applyAlignment="0" applyProtection="0"/>
    <xf numFmtId="0" fontId="2" fillId="0" borderId="177" applyNumberFormat="0" applyFont="0" applyAlignment="0" applyProtection="0"/>
    <xf numFmtId="0" fontId="2" fillId="0" borderId="178" applyNumberFormat="0" applyFont="0" applyAlignment="0" applyProtection="0"/>
    <xf numFmtId="10" fontId="318" fillId="0" borderId="0" applyNumberFormat="0" applyFill="0" applyBorder="0" applyProtection="0">
      <alignment horizontal="right" vertical="top"/>
    </xf>
    <xf numFmtId="0" fontId="314" fillId="0" borderId="125" applyNumberFormat="0" applyFill="0" applyAlignment="0" applyProtection="0"/>
    <xf numFmtId="0" fontId="314" fillId="0" borderId="125" applyNumberFormat="0" applyFill="0" applyAlignment="0" applyProtection="0"/>
    <xf numFmtId="0" fontId="314" fillId="0" borderId="125" applyNumberFormat="0" applyFill="0" applyAlignment="0" applyProtection="0"/>
    <xf numFmtId="0" fontId="314" fillId="0" borderId="125" applyNumberFormat="0" applyFill="0" applyAlignment="0" applyProtection="0"/>
    <xf numFmtId="0" fontId="314" fillId="0" borderId="125" applyNumberFormat="0" applyFill="0" applyAlignment="0" applyProtection="0"/>
    <xf numFmtId="0" fontId="313" fillId="0" borderId="103" applyNumberFormat="0" applyFont="0" applyFill="0" applyAlignment="0" applyProtection="0">
      <alignment horizontal="left" vertical="top"/>
    </xf>
    <xf numFmtId="0" fontId="313" fillId="0" borderId="103" applyNumberFormat="0" applyFont="0" applyFill="0" applyAlignment="0" applyProtection="0">
      <alignment horizontal="left" vertical="top"/>
    </xf>
    <xf numFmtId="0" fontId="313" fillId="0" borderId="103" applyNumberFormat="0" applyFont="0" applyFill="0" applyAlignment="0" applyProtection="0">
      <alignment horizontal="left" vertical="top"/>
    </xf>
    <xf numFmtId="0" fontId="313" fillId="0" borderId="103" applyNumberFormat="0" applyFont="0" applyFill="0" applyAlignment="0" applyProtection="0">
      <alignment horizontal="left" vertical="top"/>
    </xf>
    <xf numFmtId="0" fontId="313" fillId="0" borderId="103" applyNumberFormat="0" applyFont="0" applyFill="0" applyAlignment="0" applyProtection="0">
      <alignment horizontal="left" vertical="top"/>
    </xf>
    <xf numFmtId="0" fontId="314" fillId="0" borderId="107" applyNumberFormat="0" applyFill="0" applyAlignment="0" applyProtection="0">
      <alignment vertical="top"/>
    </xf>
    <xf numFmtId="0" fontId="314" fillId="0" borderId="107" applyNumberFormat="0" applyFill="0" applyAlignment="0" applyProtection="0">
      <alignment vertical="top"/>
    </xf>
    <xf numFmtId="349" fontId="269"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100" fillId="0" borderId="0" applyFill="0" applyBorder="0" applyProtection="0">
      <alignment horizontal="center" vertical="center"/>
    </xf>
    <xf numFmtId="0" fontId="319" fillId="0" borderId="0" applyBorder="0" applyProtection="0">
      <alignment vertical="center"/>
    </xf>
    <xf numFmtId="277" fontId="319" fillId="0" borderId="10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320"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0" fillId="111" borderId="10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258" fillId="0" borderId="0" applyBorder="0" applyProtection="0">
      <alignment horizontal="left"/>
    </xf>
    <xf numFmtId="0" fontId="100"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2" fillId="0" borderId="66"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2" fillId="0" borderId="0">
      <alignment horizontal="centerContinuous"/>
    </xf>
    <xf numFmtId="0" fontId="10" fillId="0" borderId="0"/>
    <xf numFmtId="0" fontId="10" fillId="0" borderId="0"/>
    <xf numFmtId="3" fontId="206" fillId="0" borderId="134">
      <alignment vertical="center"/>
    </xf>
    <xf numFmtId="0" fontId="322"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2" fillId="131" borderId="179"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3" fontId="206" fillId="0" borderId="134">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6" fillId="0" borderId="134">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323"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7"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4" fillId="148" borderId="0" applyNumberFormat="0">
      <alignment horizontal="left"/>
    </xf>
    <xf numFmtId="0" fontId="324" fillId="148" borderId="0" applyNumberFormat="0">
      <alignment horizontal="left"/>
    </xf>
    <xf numFmtId="0" fontId="324"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5"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351" fontId="325" fillId="0" borderId="0">
      <protection locked="0"/>
    </xf>
    <xf numFmtId="351" fontId="325" fillId="0" borderId="0">
      <protection locked="0"/>
    </xf>
    <xf numFmtId="0" fontId="10" fillId="0" borderId="0"/>
    <xf numFmtId="0" fontId="76" fillId="0" borderId="0" applyNumberFormat="0" applyFill="0" applyBorder="0" applyAlignment="0" applyProtection="0"/>
    <xf numFmtId="0" fontId="10" fillId="0" borderId="0"/>
    <xf numFmtId="3" fontId="206" fillId="0" borderId="134">
      <alignment vertical="center"/>
    </xf>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6" fillId="149" borderId="0">
      <alignment horizontal="centerContinuous"/>
    </xf>
    <xf numFmtId="0" fontId="327" fillId="63" borderId="0" applyNumberFormat="0" applyBorder="0" applyAlignment="0">
      <alignment horizontal="center"/>
    </xf>
    <xf numFmtId="0" fontId="328" fillId="0" borderId="102"/>
    <xf numFmtId="0" fontId="10" fillId="0" borderId="0"/>
    <xf numFmtId="0" fontId="328" fillId="0" borderId="102"/>
    <xf numFmtId="0" fontId="10" fillId="0" borderId="0"/>
    <xf numFmtId="0" fontId="328" fillId="0" borderId="102"/>
    <xf numFmtId="0" fontId="10" fillId="0" borderId="0"/>
    <xf numFmtId="0" fontId="328" fillId="0" borderId="102"/>
    <xf numFmtId="0" fontId="328" fillId="0" borderId="102"/>
    <xf numFmtId="246" fontId="250" fillId="0" borderId="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3" fontId="206" fillId="0" borderId="134">
      <alignment vertical="center"/>
    </xf>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38" fontId="198" fillId="0" borderId="181">
      <alignment horizontal="right"/>
    </xf>
    <xf numFmtId="0" fontId="269" fillId="0" borderId="182"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69" fillId="0" borderId="182" applyProtection="0">
      <alignment horizontal="center"/>
    </xf>
    <xf numFmtId="0" fontId="269" fillId="0" borderId="182" applyProtection="0">
      <alignment horizontal="center"/>
    </xf>
    <xf numFmtId="0" fontId="269" fillId="0" borderId="182" applyProtection="0">
      <alignment horizontal="center"/>
    </xf>
    <xf numFmtId="0" fontId="269" fillId="0" borderId="182" applyProtection="0">
      <alignment horizontal="center"/>
    </xf>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01" fillId="69" borderId="0">
      <alignment horizontal="center"/>
    </xf>
    <xf numFmtId="0" fontId="101" fillId="69" borderId="0">
      <alignment horizontal="center"/>
    </xf>
    <xf numFmtId="3" fontId="206" fillId="0" borderId="134">
      <alignment vertical="center"/>
    </xf>
    <xf numFmtId="0" fontId="329" fillId="104" borderId="0" applyNumberFormat="0" applyBorder="0"/>
    <xf numFmtId="0" fontId="182" fillId="0" borderId="183" applyNumberFormat="0" applyFont="0" applyFill="0" applyAlignment="0"/>
    <xf numFmtId="0" fontId="330" fillId="0" borderId="12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176" fillId="0" borderId="59" applyNumberFormat="0" applyBorder="0">
      <protection locked="0"/>
    </xf>
    <xf numFmtId="37" fontId="331" fillId="111" borderId="0"/>
    <xf numFmtId="37" fontId="157" fillId="150" borderId="123" applyNumberFormat="0" applyAlignment="0" applyProtection="0"/>
    <xf numFmtId="0" fontId="2" fillId="0" borderId="0" applyNumberFormat="0" applyFont="0" applyFill="0" applyBorder="0" applyAlignment="0" applyProtection="0"/>
    <xf numFmtId="37" fontId="157" fillId="150" borderId="123" applyNumberFormat="0" applyAlignment="0" applyProtection="0"/>
    <xf numFmtId="37" fontId="157" fillId="150" borderId="123" applyNumberFormat="0" applyAlignment="0" applyProtection="0"/>
    <xf numFmtId="37" fontId="157" fillId="150" borderId="123" applyNumberFormat="0" applyAlignment="0" applyProtection="0"/>
    <xf numFmtId="37" fontId="157" fillId="150" borderId="123" applyNumberFormat="0" applyAlignment="0" applyProtection="0"/>
    <xf numFmtId="3" fontId="206" fillId="0" borderId="134">
      <alignment vertical="center"/>
    </xf>
    <xf numFmtId="0" fontId="2" fillId="0" borderId="0" applyNumberFormat="0" applyFont="0" applyFill="0" applyBorder="0" applyAlignment="0" applyProtection="0"/>
    <xf numFmtId="0" fontId="145" fillId="0" borderId="0" applyNumberFormat="0" applyFill="0" applyBorder="0" applyAlignment="0" applyProtection="0"/>
    <xf numFmtId="0" fontId="10" fillId="0" borderId="0"/>
    <xf numFmtId="0" fontId="10" fillId="0" borderId="0"/>
    <xf numFmtId="221" fontId="332"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3" fillId="0" borderId="107">
      <alignment horizontal="center"/>
    </xf>
    <xf numFmtId="43" fontId="2" fillId="0" borderId="0" applyNumberFormat="0" applyFont="0" applyBorder="0" applyAlignment="0">
      <protection locked="0"/>
    </xf>
    <xf numFmtId="2" fontId="331" fillId="111" borderId="0" applyNumberFormat="0" applyFill="0" applyBorder="0" applyAlignment="0" applyProtection="0"/>
    <xf numFmtId="352" fontId="334" fillId="111" borderId="0" applyNumberFormat="0" applyFill="0" applyBorder="0" applyAlignment="0" applyProtection="0"/>
    <xf numFmtId="37" fontId="335" fillId="110" borderId="0" applyNumberFormat="0" applyFill="0" applyBorder="0" applyAlignment="0"/>
    <xf numFmtId="0" fontId="147" fillId="111" borderId="0" applyNumberFormat="0" applyBorder="0" applyAlignment="0"/>
    <xf numFmtId="0" fontId="2" fillId="0" borderId="10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338" fontId="2" fillId="0" borderId="0"/>
    <xf numFmtId="2" fontId="230" fillId="69" borderId="12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0" fontId="10" fillId="0" borderId="0"/>
    <xf numFmtId="3" fontId="206" fillId="0" borderId="134">
      <alignment vertical="center"/>
    </xf>
    <xf numFmtId="0" fontId="10" fillId="0" borderId="0"/>
    <xf numFmtId="165" fontId="336" fillId="69" borderId="66">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6" fillId="0" borderId="134">
      <alignment vertical="center"/>
    </xf>
    <xf numFmtId="354" fontId="2" fillId="0" borderId="0" applyFont="0" applyFill="0" applyBorder="0" applyAlignment="0" applyProtection="0"/>
    <xf numFmtId="355" fontId="251"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0" fontId="10" fillId="0" borderId="0"/>
    <xf numFmtId="3" fontId="206" fillId="0" borderId="134">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37"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8" fillId="96" borderId="0">
      <alignment horizontal="right"/>
    </xf>
    <xf numFmtId="0" fontId="338" fillId="74" borderId="10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3" fillId="0" borderId="0">
      <alignment horizontal="center"/>
    </xf>
    <xf numFmtId="0" fontId="10" fillId="0" borderId="0"/>
    <xf numFmtId="3" fontId="206" fillId="0" borderId="134">
      <alignment vertical="center"/>
    </xf>
    <xf numFmtId="0" fontId="306" fillId="0" borderId="0" applyProtection="0">
      <alignment horizontal="center"/>
    </xf>
    <xf numFmtId="0" fontId="10" fillId="0" borderId="0"/>
    <xf numFmtId="3" fontId="206" fillId="0" borderId="134">
      <alignment vertical="center"/>
    </xf>
    <xf numFmtId="0" fontId="2" fillId="0" borderId="0" applyNumberFormat="0" applyFont="0" applyFill="0" applyBorder="0" applyAlignment="0" applyProtection="0"/>
    <xf numFmtId="0" fontId="339" fillId="0" borderId="0" applyProtection="0">
      <alignment horizontal="center"/>
    </xf>
    <xf numFmtId="0" fontId="10" fillId="0" borderId="0"/>
    <xf numFmtId="3" fontId="206" fillId="0" borderId="134">
      <alignment vertical="center"/>
    </xf>
    <xf numFmtId="0" fontId="45" fillId="0" borderId="0" applyNumberFormat="0" applyFill="0" applyBorder="0" applyProtection="0">
      <alignment horizontal="left"/>
    </xf>
    <xf numFmtId="331" fontId="157" fillId="0" borderId="0" applyNumberFormat="0" applyFont="0" applyFill="0" applyBorder="0" applyProtection="0">
      <alignment vertical="top" wrapText="1"/>
    </xf>
    <xf numFmtId="0" fontId="203" fillId="0" borderId="0" applyNumberFormat="0" applyFill="0" applyBorder="0" applyProtection="0">
      <alignment horizontal="right"/>
    </xf>
    <xf numFmtId="0" fontId="176" fillId="0" borderId="0" applyNumberFormat="0" applyFill="0" applyBorder="0" applyProtection="0">
      <alignment horizontal="center"/>
    </xf>
    <xf numFmtId="15" fontId="176" fillId="0" borderId="0" applyFill="0" applyBorder="0" applyProtection="0">
      <alignment horizontal="center"/>
    </xf>
    <xf numFmtId="357" fontId="101" fillId="0" borderId="0"/>
    <xf numFmtId="357" fontId="101" fillId="0" borderId="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10" fillId="0" borderId="0"/>
    <xf numFmtId="3" fontId="206" fillId="0" borderId="134">
      <alignment vertical="center"/>
    </xf>
    <xf numFmtId="0" fontId="45" fillId="0" borderId="184" applyNumberFormat="0"/>
    <xf numFmtId="14" fontId="157" fillId="0" borderId="0" applyFont="0" applyFill="0" applyBorder="0" applyProtection="0"/>
    <xf numFmtId="16" fontId="157" fillId="0" borderId="0" applyFont="0" applyFill="0" applyBorder="0" applyProtection="0"/>
    <xf numFmtId="3" fontId="206" fillId="0" borderId="134">
      <alignment vertical="center"/>
    </xf>
    <xf numFmtId="358" fontId="340" fillId="0" borderId="10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6" fillId="0" borderId="134">
      <alignment vertical="center"/>
    </xf>
    <xf numFmtId="0" fontId="2" fillId="0" borderId="0" applyNumberFormat="0" applyFont="0" applyFill="0" applyBorder="0" applyAlignment="0" applyProtection="0"/>
    <xf numFmtId="0" fontId="10" fillId="0" borderId="0"/>
    <xf numFmtId="3" fontId="206" fillId="0" borderId="134">
      <alignment vertical="center"/>
    </xf>
    <xf numFmtId="0" fontId="2" fillId="0" borderId="0" applyNumberFormat="0" applyFont="0" applyFill="0" applyBorder="0" applyAlignment="0" applyProtection="0"/>
    <xf numFmtId="0" fontId="10" fillId="0" borderId="0"/>
    <xf numFmtId="3" fontId="206" fillId="0" borderId="134">
      <alignment vertical="center"/>
    </xf>
    <xf numFmtId="0" fontId="10" fillId="0" borderId="0"/>
    <xf numFmtId="0" fontId="10" fillId="0" borderId="0"/>
    <xf numFmtId="0" fontId="10" fillId="0" borderId="0"/>
    <xf numFmtId="0" fontId="10" fillId="0" borderId="0"/>
    <xf numFmtId="3" fontId="206" fillId="0" borderId="134">
      <alignment vertical="center"/>
    </xf>
    <xf numFmtId="0" fontId="215"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1" fillId="0" borderId="0" applyNumberFormat="0" applyFont="0" applyBorder="0" applyAlignment="0"/>
    <xf numFmtId="0" fontId="342" fillId="0" borderId="0"/>
    <xf numFmtId="0" fontId="6" fillId="0" borderId="0" applyNumberFormat="0" applyFill="0" applyBorder="0" applyAlignment="0" applyProtection="0">
      <alignment vertical="top"/>
      <protection locked="0"/>
    </xf>
    <xf numFmtId="208" fontId="342" fillId="0" borderId="0" applyFont="0" applyFill="0" applyBorder="0" applyAlignment="0" applyProtection="0"/>
    <xf numFmtId="209" fontId="342" fillId="0" borderId="0" applyFont="0" applyFill="0" applyBorder="0" applyAlignment="0" applyProtection="0"/>
    <xf numFmtId="207" fontId="342" fillId="0" borderId="0" applyFont="0" applyFill="0" applyBorder="0" applyAlignment="0" applyProtection="0"/>
    <xf numFmtId="210" fontId="34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3" fillId="0" borderId="0" applyNumberFormat="0" applyFill="0" applyBorder="0" applyAlignment="0" applyProtection="0"/>
    <xf numFmtId="3" fontId="2" fillId="74" borderId="191" applyFont="0">
      <alignment horizontal="right" vertical="center"/>
      <protection locked="0"/>
    </xf>
    <xf numFmtId="0" fontId="45" fillId="69" borderId="187" applyFont="0" applyBorder="0">
      <alignment horizontal="center" wrapText="1"/>
    </xf>
    <xf numFmtId="0" fontId="144" fillId="69" borderId="190" applyNumberFormat="0" applyFill="0" applyBorder="0" applyAlignment="0" applyProtection="0">
      <alignment horizontal="left"/>
    </xf>
    <xf numFmtId="0" fontId="1" fillId="0" borderId="0"/>
    <xf numFmtId="0" fontId="171" fillId="0" borderId="195"/>
    <xf numFmtId="244" fontId="173" fillId="0" borderId="196"/>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3" fontId="178" fillId="88" borderId="191" applyNumberFormat="0" applyFont="0" applyAlignment="0"/>
    <xf numFmtId="3" fontId="178" fillId="88" borderId="191" applyNumberFormat="0" applyFont="0" applyAlignment="0"/>
    <xf numFmtId="3" fontId="178" fillId="88" borderId="191" applyNumberFormat="0" applyFont="0" applyAlignment="0"/>
    <xf numFmtId="3" fontId="178" fillId="88" borderId="191" applyNumberFormat="0" applyFont="0" applyAlignment="0"/>
    <xf numFmtId="3" fontId="178" fillId="88" borderId="191" applyNumberFormat="0" applyFont="0" applyAlignment="0"/>
    <xf numFmtId="247"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247" fontId="176" fillId="107" borderId="191" applyNumberFormat="0" applyFill="0" applyBorder="0" applyAlignment="0" applyProtection="0"/>
    <xf numFmtId="0" fontId="176" fillId="107" borderId="191" applyNumberFormat="0" applyFill="0" applyBorder="0" applyAlignment="0" applyProtection="0"/>
    <xf numFmtId="247" fontId="176" fillId="107" borderId="191" applyNumberFormat="0" applyFill="0" applyBorder="0" applyAlignment="0" applyProtection="0"/>
    <xf numFmtId="247" fontId="176" fillId="107" borderId="191" applyNumberFormat="0" applyFill="0" applyBorder="0" applyAlignment="0" applyProtection="0"/>
    <xf numFmtId="247" fontId="176" fillId="107" borderId="191" applyNumberFormat="0" applyFill="0" applyBorder="0" applyAlignment="0" applyProtection="0"/>
    <xf numFmtId="247"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0" fontId="176" fillId="107" borderId="191" applyNumberFormat="0" applyFill="0" applyBorder="0" applyAlignment="0" applyProtection="0"/>
    <xf numFmtId="247" fontId="176" fillId="107" borderId="191" applyNumberFormat="0" applyFill="0" applyBorder="0" applyAlignment="0" applyProtection="0"/>
    <xf numFmtId="247" fontId="176" fillId="107" borderId="191" applyNumberFormat="0" applyFill="0" applyBorder="0" applyAlignment="0" applyProtection="0"/>
    <xf numFmtId="247" fontId="176" fillId="107" borderId="191" applyNumberFormat="0" applyFill="0" applyBorder="0" applyAlignment="0" applyProtection="0"/>
    <xf numFmtId="247" fontId="176" fillId="107" borderId="191" applyNumberFormat="0" applyFill="0" applyBorder="0" applyAlignment="0" applyProtection="0"/>
    <xf numFmtId="247" fontId="176" fillId="107" borderId="191" applyNumberFormat="0" applyFill="0" applyBorder="0" applyAlignment="0" applyProtection="0"/>
    <xf numFmtId="247" fontId="176" fillId="107" borderId="191" applyNumberFormat="0" applyFill="0" applyBorder="0" applyAlignment="0" applyProtection="0"/>
    <xf numFmtId="247" fontId="176" fillId="107" borderId="191" applyNumberFormat="0" applyFill="0" applyBorder="0" applyAlignment="0" applyProtection="0"/>
    <xf numFmtId="247" fontId="176" fillId="107" borderId="191" applyNumberFormat="0" applyFill="0" applyBorder="0" applyAlignment="0" applyProtection="0"/>
    <xf numFmtId="247" fontId="176" fillId="107" borderId="191" applyNumberFormat="0" applyFill="0" applyBorder="0" applyAlignment="0" applyProtection="0"/>
    <xf numFmtId="247" fontId="176" fillId="107" borderId="191" applyNumberFormat="0" applyFill="0" applyBorder="0" applyAlignment="0" applyProtection="0"/>
    <xf numFmtId="247" fontId="176" fillId="107" borderId="191" applyNumberFormat="0" applyFill="0" applyBorder="0" applyAlignment="0" applyProtection="0"/>
    <xf numFmtId="247" fontId="176" fillId="107" borderId="191" applyNumberFormat="0" applyFill="0" applyBorder="0" applyAlignment="0" applyProtection="0"/>
    <xf numFmtId="247" fontId="176" fillId="107" borderId="191" applyNumberFormat="0" applyFill="0" applyBorder="0" applyAlignment="0" applyProtection="0"/>
    <xf numFmtId="247" fontId="176" fillId="107" borderId="191" applyNumberFormat="0" applyFill="0" applyBorder="0" applyAlignment="0" applyProtection="0"/>
    <xf numFmtId="247" fontId="176" fillId="107" borderId="191" applyNumberFormat="0" applyFill="0" applyBorder="0" applyAlignment="0" applyProtection="0"/>
    <xf numFmtId="247" fontId="176" fillId="107" borderId="191" applyNumberFormat="0" applyFill="0" applyBorder="0" applyAlignment="0" applyProtection="0"/>
    <xf numFmtId="247" fontId="176" fillId="107" borderId="191" applyNumberFormat="0" applyFill="0" applyBorder="0" applyAlignment="0" applyProtection="0"/>
    <xf numFmtId="0" fontId="176" fillId="107" borderId="191" applyNumberFormat="0" applyFill="0" applyBorder="0" applyAlignment="0" applyProtection="0"/>
    <xf numFmtId="0" fontId="180" fillId="108" borderId="197" applyNumberFormat="0" applyAlignment="0" applyProtection="0"/>
    <xf numFmtId="0" fontId="180" fillId="108" borderId="197" applyNumberFormat="0" applyAlignment="0" applyProtection="0"/>
    <xf numFmtId="252" fontId="101" fillId="0" borderId="197" applyNumberFormat="0" applyFont="0" applyFill="0" applyAlignment="0">
      <alignment vertical="center"/>
    </xf>
    <xf numFmtId="0" fontId="101" fillId="0" borderId="197" applyNumberFormat="0" applyFont="0" applyFill="0"/>
    <xf numFmtId="0" fontId="101" fillId="0" borderId="197" applyNumberFormat="0" applyFont="0" applyFill="0"/>
    <xf numFmtId="0" fontId="101" fillId="0" borderId="197" applyNumberFormat="0" applyFont="0" applyFill="0"/>
    <xf numFmtId="0" fontId="101" fillId="0" borderId="197" applyNumberFormat="0" applyFont="0" applyFill="0"/>
    <xf numFmtId="0" fontId="101" fillId="0" borderId="197" applyNumberFormat="0" applyFont="0" applyFill="0"/>
    <xf numFmtId="0" fontId="101" fillId="0" borderId="197" applyNumberFormat="0" applyFont="0" applyFill="0"/>
    <xf numFmtId="0" fontId="101" fillId="0" borderId="197" applyNumberFormat="0" applyFont="0" applyFill="0"/>
    <xf numFmtId="0" fontId="101" fillId="0" borderId="197" applyNumberFormat="0" applyFont="0" applyFill="0"/>
    <xf numFmtId="252" fontId="101" fillId="0" borderId="197" applyNumberFormat="0" applyFont="0" applyFill="0" applyAlignment="0">
      <alignment vertical="center"/>
    </xf>
    <xf numFmtId="0" fontId="101" fillId="0" borderId="197" applyNumberFormat="0" applyFont="0" applyFill="0"/>
    <xf numFmtId="252" fontId="101" fillId="0" borderId="197" applyNumberFormat="0" applyFont="0" applyFill="0" applyAlignment="0">
      <alignment vertical="center"/>
    </xf>
    <xf numFmtId="0" fontId="101" fillId="0" borderId="197" applyNumberFormat="0" applyFont="0" applyFill="0"/>
    <xf numFmtId="0" fontId="101" fillId="0" borderId="197" applyNumberFormat="0" applyFont="0" applyFill="0"/>
    <xf numFmtId="0" fontId="101" fillId="0" borderId="197" applyNumberFormat="0" applyFont="0" applyFill="0"/>
    <xf numFmtId="0" fontId="101" fillId="0" borderId="197" applyNumberFormat="0" applyFont="0" applyFill="0"/>
    <xf numFmtId="0" fontId="101" fillId="0" borderId="197" applyNumberFormat="0" applyFont="0" applyFill="0"/>
    <xf numFmtId="0" fontId="101" fillId="0" borderId="197" applyNumberFormat="0" applyFont="0" applyFill="0"/>
    <xf numFmtId="0" fontId="198" fillId="0" borderId="186" applyNumberFormat="0" applyFont="0" applyFill="0" applyAlignment="0" applyProtection="0"/>
    <xf numFmtId="0" fontId="146" fillId="0" borderId="190" applyNumberFormat="0" applyFont="0" applyFill="0" applyAlignment="0" applyProtection="0"/>
    <xf numFmtId="0" fontId="146" fillId="0" borderId="190" applyNumberFormat="0" applyFont="0" applyFill="0" applyAlignment="0" applyProtection="0"/>
    <xf numFmtId="0" fontId="146" fillId="0" borderId="190" applyNumberFormat="0" applyFont="0" applyFill="0" applyAlignment="0" applyProtection="0"/>
    <xf numFmtId="0" fontId="146" fillId="0" borderId="195" applyNumberFormat="0" applyFont="0" applyFill="0" applyAlignment="0" applyProtection="0"/>
    <xf numFmtId="0" fontId="146" fillId="0" borderId="195" applyNumberFormat="0" applyFont="0" applyFill="0" applyAlignment="0" applyProtection="0"/>
    <xf numFmtId="0" fontId="146" fillId="0" borderId="189" applyNumberFormat="0" applyFont="0" applyFill="0" applyAlignment="0" applyProtection="0"/>
    <xf numFmtId="0" fontId="146" fillId="0" borderId="189" applyNumberFormat="0" applyFont="0" applyFill="0" applyAlignment="0" applyProtection="0"/>
    <xf numFmtId="0" fontId="146" fillId="0" borderId="189" applyNumberFormat="0" applyFont="0" applyFill="0" applyAlignment="0" applyProtection="0"/>
    <xf numFmtId="0" fontId="146" fillId="0" borderId="189" applyNumberFormat="0" applyFont="0" applyFill="0" applyAlignment="0" applyProtection="0"/>
    <xf numFmtId="0" fontId="146" fillId="0" borderId="189" applyNumberFormat="0" applyFont="0" applyFill="0" applyAlignment="0" applyProtection="0"/>
    <xf numFmtId="0" fontId="146" fillId="0" borderId="189" applyNumberFormat="0" applyFont="0" applyFill="0" applyAlignment="0" applyProtection="0"/>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3" fontId="45" fillId="41" borderId="190">
      <protection hidden="1"/>
    </xf>
    <xf numFmtId="0" fontId="201" fillId="0" borderId="190" applyBorder="0"/>
    <xf numFmtId="3" fontId="203" fillId="69" borderId="191" applyFont="0" applyFill="0" applyProtection="0">
      <alignment horizontal="right"/>
    </xf>
    <xf numFmtId="3" fontId="203" fillId="69" borderId="191" applyFont="0" applyFill="0" applyProtection="0">
      <alignment horizontal="right"/>
    </xf>
    <xf numFmtId="3" fontId="203" fillId="69" borderId="191" applyFont="0" applyFill="0" applyProtection="0">
      <alignment horizontal="right"/>
    </xf>
    <xf numFmtId="3" fontId="203" fillId="69" borderId="191" applyFont="0" applyFill="0" applyProtection="0">
      <alignment horizontal="right"/>
    </xf>
    <xf numFmtId="3" fontId="203" fillId="69" borderId="191" applyFont="0" applyFill="0" applyProtection="0">
      <alignment horizontal="right"/>
    </xf>
    <xf numFmtId="3" fontId="203" fillId="69" borderId="191" applyFont="0" applyFill="0" applyProtection="0">
      <alignment horizontal="right"/>
    </xf>
    <xf numFmtId="3" fontId="203" fillId="69" borderId="191" applyFont="0" applyFill="0" applyProtection="0">
      <alignment horizontal="right"/>
    </xf>
    <xf numFmtId="3" fontId="203" fillId="69" borderId="191" applyFont="0" applyFill="0" applyProtection="0">
      <alignment horizontal="right"/>
    </xf>
    <xf numFmtId="3" fontId="203" fillId="69" borderId="191" applyFont="0" applyFill="0" applyProtection="0">
      <alignment horizontal="right" vertical="center"/>
    </xf>
    <xf numFmtId="3" fontId="203" fillId="69" borderId="191" applyFont="0" applyFill="0" applyProtection="0">
      <alignment horizontal="right"/>
    </xf>
    <xf numFmtId="3" fontId="203" fillId="69" borderId="191" applyFont="0" applyFill="0" applyProtection="0">
      <alignment horizontal="right"/>
    </xf>
    <xf numFmtId="3" fontId="203" fillId="69" borderId="191" applyFont="0" applyFill="0" applyProtection="0">
      <alignment horizontal="right"/>
    </xf>
    <xf numFmtId="3" fontId="203" fillId="69" borderId="191" applyFont="0" applyFill="0" applyProtection="0">
      <alignment horizontal="right"/>
    </xf>
    <xf numFmtId="3" fontId="203" fillId="69" borderId="191" applyFont="0" applyFill="0" applyProtection="0">
      <alignment horizontal="right"/>
    </xf>
    <xf numFmtId="3" fontId="203" fillId="69" borderId="191" applyFont="0" applyFill="0" applyProtection="0">
      <alignment horizontal="right"/>
    </xf>
    <xf numFmtId="3" fontId="203" fillId="69" borderId="191" applyFont="0" applyFill="0" applyProtection="0">
      <alignment horizontal="right"/>
    </xf>
    <xf numFmtId="201" fontId="206"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17" fillId="0" borderId="198" applyNumberFormat="0" applyFill="0" applyBorder="0" applyAlignment="0" applyProtection="0">
      <alignment horizontal="center"/>
      <protection locked="0"/>
    </xf>
    <xf numFmtId="0" fontId="218" fillId="0" borderId="198" applyNumberFormat="0" applyFill="0" applyBorder="0">
      <protection locked="0"/>
    </xf>
    <xf numFmtId="0" fontId="218" fillId="0" borderId="198" applyNumberFormat="0" applyFill="0" applyBorder="0">
      <protection locked="0"/>
    </xf>
    <xf numFmtId="0" fontId="218" fillId="0" borderId="198" applyNumberFormat="0" applyFill="0" applyBorder="0">
      <protection locked="0"/>
    </xf>
    <xf numFmtId="0" fontId="218" fillId="0" borderId="198" applyNumberFormat="0" applyFill="0" applyBorder="0">
      <protection locked="0"/>
    </xf>
    <xf numFmtId="0" fontId="218" fillId="0" borderId="198" applyNumberFormat="0" applyFill="0" applyBorder="0">
      <protection locked="0"/>
    </xf>
    <xf numFmtId="0" fontId="218" fillId="0" borderId="198" applyNumberFormat="0" applyFill="0" applyBorder="0">
      <protection locked="0"/>
    </xf>
    <xf numFmtId="0" fontId="218" fillId="0" borderId="198" applyNumberFormat="0" applyFill="0" applyBorder="0">
      <protection locked="0"/>
    </xf>
    <xf numFmtId="0" fontId="218" fillId="0" borderId="198" applyNumberFormat="0" applyFill="0" applyBorder="0">
      <protection locked="0"/>
    </xf>
    <xf numFmtId="0" fontId="217" fillId="0" borderId="198" applyNumberFormat="0" applyFill="0" applyBorder="0" applyAlignment="0" applyProtection="0">
      <alignment horizontal="center"/>
      <protection locked="0"/>
    </xf>
    <xf numFmtId="0" fontId="217" fillId="0" borderId="198" applyNumberFormat="0" applyFill="0" applyBorder="0" applyAlignment="0" applyProtection="0">
      <alignment horizontal="center"/>
      <protection locked="0"/>
    </xf>
    <xf numFmtId="0" fontId="217" fillId="0" borderId="198" applyNumberFormat="0" applyFill="0" applyBorder="0" applyAlignment="0" applyProtection="0">
      <alignment horizontal="center"/>
      <protection locked="0"/>
    </xf>
    <xf numFmtId="0" fontId="217" fillId="0" borderId="198" applyNumberFormat="0" applyFill="0" applyBorder="0" applyAlignment="0" applyProtection="0">
      <alignment horizontal="center"/>
      <protection locked="0"/>
    </xf>
    <xf numFmtId="0" fontId="218" fillId="0" borderId="198" applyNumberFormat="0" applyFill="0" applyBorder="0">
      <protection locked="0"/>
    </xf>
    <xf numFmtId="0" fontId="218" fillId="0" borderId="198" applyNumberFormat="0" applyFill="0" applyBorder="0">
      <protection locked="0"/>
    </xf>
    <xf numFmtId="0" fontId="218" fillId="0" borderId="198" applyNumberFormat="0" applyFill="0" applyBorder="0">
      <protection locked="0"/>
    </xf>
    <xf numFmtId="0" fontId="218" fillId="0" borderId="198" applyNumberFormat="0" applyFill="0" applyBorder="0">
      <protection locked="0"/>
    </xf>
    <xf numFmtId="0" fontId="218" fillId="0" borderId="198" applyNumberFormat="0" applyFill="0" applyBorder="0">
      <protection locked="0"/>
    </xf>
    <xf numFmtId="0" fontId="218" fillId="0" borderId="198" applyNumberFormat="0" applyFill="0" applyBorder="0">
      <protection locked="0"/>
    </xf>
    <xf numFmtId="0" fontId="218" fillId="0" borderId="198" applyNumberFormat="0" applyFill="0" applyBorder="0">
      <protection locked="0"/>
    </xf>
    <xf numFmtId="0" fontId="218" fillId="0" borderId="198"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59" fillId="0" borderId="0" applyFont="0" applyFill="0" applyBorder="0" applyAlignment="0" applyProtection="0">
      <alignment horizontal="right"/>
    </xf>
    <xf numFmtId="0" fontId="224" fillId="119" borderId="188" applyNumberFormat="0" applyBorder="0">
      <alignment horizontal="left"/>
    </xf>
    <xf numFmtId="0" fontId="224" fillId="119" borderId="188" applyNumberFormat="0" applyBorder="0">
      <alignment horizontal="left"/>
    </xf>
    <xf numFmtId="0" fontId="224" fillId="119" borderId="188" applyNumberFormat="0" applyBorder="0">
      <alignment horizontal="left"/>
    </xf>
    <xf numFmtId="0" fontId="224" fillId="119" borderId="188" applyNumberFormat="0" applyBorder="0">
      <alignment horizontal="left"/>
    </xf>
    <xf numFmtId="0" fontId="224" fillId="119" borderId="188" applyNumberFormat="0" applyBorder="0">
      <alignment horizontal="left"/>
    </xf>
    <xf numFmtId="0" fontId="224" fillId="119" borderId="188" applyNumberFormat="0" applyBorder="0">
      <alignment horizontal="left"/>
    </xf>
    <xf numFmtId="0" fontId="224" fillId="119" borderId="188" applyNumberFormat="0" applyBorder="0">
      <alignment horizontal="left"/>
    </xf>
    <xf numFmtId="0" fontId="224" fillId="119" borderId="188" applyNumberFormat="0" applyBorder="0">
      <alignment horizontal="left"/>
    </xf>
    <xf numFmtId="0" fontId="224" fillId="119" borderId="188" applyNumberFormat="0" applyBorder="0">
      <alignment horizontal="left"/>
    </xf>
    <xf numFmtId="0" fontId="224" fillId="119" borderId="188" applyNumberFormat="0" applyBorder="0">
      <alignment horizontal="left"/>
    </xf>
    <xf numFmtId="0" fontId="224" fillId="119" borderId="188" applyNumberFormat="0" applyBorder="0">
      <alignment horizontal="left"/>
    </xf>
    <xf numFmtId="0" fontId="224" fillId="119" borderId="188" applyNumberFormat="0" applyBorder="0">
      <alignment horizontal="left"/>
    </xf>
    <xf numFmtId="0" fontId="224" fillId="119" borderId="188" applyNumberFormat="0" applyBorder="0">
      <alignment horizontal="left"/>
    </xf>
    <xf numFmtId="0" fontId="224" fillId="119" borderId="188" applyNumberFormat="0" applyBorder="0">
      <alignment horizontal="left"/>
    </xf>
    <xf numFmtId="0" fontId="224" fillId="119" borderId="188" applyNumberFormat="0" applyBorder="0">
      <alignment horizontal="left"/>
    </xf>
    <xf numFmtId="0" fontId="224" fillId="119" borderId="188" applyNumberFormat="0" applyBorder="0">
      <alignment horizontal="left"/>
    </xf>
    <xf numFmtId="0" fontId="224" fillId="119" borderId="188" applyNumberFormat="0" applyBorder="0">
      <alignment horizontal="left"/>
    </xf>
    <xf numFmtId="0" fontId="224" fillId="119" borderId="188" applyNumberFormat="0" applyBorder="0">
      <alignment horizontal="left"/>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0" fontId="229" fillId="120" borderId="191" applyNumberFormat="0" applyBorder="0" applyAlignment="0">
      <alignment horizontal="center"/>
      <protection locked="0"/>
    </xf>
    <xf numFmtId="0" fontId="229" fillId="120" borderId="191" applyNumberFormat="0" applyBorder="0" applyAlignment="0">
      <alignment horizontal="center"/>
      <protection locked="0"/>
    </xf>
    <xf numFmtId="3" fontId="230" fillId="121" borderId="198" applyNumberFormat="0" applyBorder="0" applyAlignment="0" applyProtection="0">
      <protection hidden="1"/>
    </xf>
    <xf numFmtId="281" fontId="2" fillId="0" borderId="0" applyFont="0" applyFill="0" applyBorder="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45" fillId="113" borderId="193" applyAlignment="0" applyProtection="0"/>
    <xf numFmtId="0" fontId="45" fillId="113" borderId="193" applyAlignment="0" applyProtection="0"/>
    <xf numFmtId="0" fontId="45" fillId="113" borderId="193" applyAlignment="0" applyProtection="0"/>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37" fillId="0" borderId="193">
      <alignment horizontal="left" vertical="center"/>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0" borderId="0" applyNumberFormat="0" applyFont="0" applyFill="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0" fontId="268" fillId="0" borderId="196">
      <protection locked="0"/>
    </xf>
    <xf numFmtId="0" fontId="268" fillId="0" borderId="196">
      <protection locked="0"/>
    </xf>
    <xf numFmtId="0" fontId="268" fillId="0" borderId="196">
      <protection locked="0"/>
    </xf>
    <xf numFmtId="0" fontId="268" fillId="0" borderId="196">
      <protection locked="0"/>
    </xf>
    <xf numFmtId="0" fontId="268" fillId="0" borderId="196">
      <protection locked="0"/>
    </xf>
    <xf numFmtId="0" fontId="268" fillId="0" borderId="196">
      <protection locked="0"/>
    </xf>
    <xf numFmtId="0" fontId="268" fillId="0" borderId="196">
      <protection locked="0"/>
    </xf>
    <xf numFmtId="0" fontId="268" fillId="0" borderId="196">
      <protection locked="0"/>
    </xf>
    <xf numFmtId="0" fontId="268" fillId="0" borderId="196">
      <protection locked="0"/>
    </xf>
    <xf numFmtId="0" fontId="268" fillId="0" borderId="196">
      <protection locked="0"/>
    </xf>
    <xf numFmtId="0" fontId="268" fillId="0" borderId="196">
      <protection locked="0"/>
    </xf>
    <xf numFmtId="0" fontId="268" fillId="0" borderId="196">
      <protection locked="0"/>
    </xf>
    <xf numFmtId="0" fontId="268" fillId="0" borderId="196">
      <protection locked="0"/>
    </xf>
    <xf numFmtId="0" fontId="268" fillId="0" borderId="196">
      <protection locked="0"/>
    </xf>
    <xf numFmtId="0" fontId="268" fillId="0" borderId="196">
      <protection locked="0"/>
    </xf>
    <xf numFmtId="0" fontId="268" fillId="0" borderId="196">
      <protection locked="0"/>
    </xf>
    <xf numFmtId="0" fontId="268" fillId="0" borderId="196">
      <protection locked="0"/>
    </xf>
    <xf numFmtId="0" fontId="268" fillId="0" borderId="196">
      <protection locked="0"/>
    </xf>
    <xf numFmtId="2" fontId="230" fillId="129" borderId="196" applyNumberFormat="0" applyBorder="0" applyAlignment="0" applyProtection="0">
      <alignment horizontal="center"/>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49" fontId="2" fillId="71" borderId="191" applyFont="0" applyAlignment="0">
      <protection locked="0"/>
    </xf>
    <xf numFmtId="49" fontId="2" fillId="71" borderId="191" applyFont="0" applyAlignment="0">
      <protection locked="0"/>
    </xf>
    <xf numFmtId="317" fontId="157" fillId="0" borderId="196" applyBorder="0"/>
    <xf numFmtId="253" fontId="225" fillId="96" borderId="196" applyBorder="0"/>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2" fontId="230" fillId="107" borderId="191" applyNumberFormat="0" applyBorder="0" applyAlignment="0">
      <protection locked="0"/>
    </xf>
    <xf numFmtId="3" fontId="206" fillId="0" borderId="134">
      <alignment vertical="center"/>
    </xf>
    <xf numFmtId="37" fontId="198" fillId="0" borderId="0" applyNumberFormat="0" applyFill="0" applyAlignment="0"/>
    <xf numFmtId="0" fontId="280" fillId="104" borderId="192">
      <alignment horizontal="center" vertical="top" wrapText="1"/>
    </xf>
    <xf numFmtId="0" fontId="280" fillId="104" borderId="192">
      <alignment horizontal="center" vertical="top" wrapText="1"/>
    </xf>
    <xf numFmtId="0" fontId="280" fillId="104" borderId="192">
      <alignment horizontal="center" vertical="top" wrapText="1"/>
    </xf>
    <xf numFmtId="0" fontId="280" fillId="104" borderId="192">
      <alignment horizontal="center" vertical="top" wrapText="1"/>
    </xf>
    <xf numFmtId="0" fontId="2" fillId="0" borderId="193"/>
    <xf numFmtId="0" fontId="2" fillId="0" borderId="193"/>
    <xf numFmtId="0" fontId="2" fillId="0" borderId="193"/>
    <xf numFmtId="0" fontId="2" fillId="0" borderId="193"/>
    <xf numFmtId="0" fontId="45" fillId="70" borderId="187"/>
    <xf numFmtId="0" fontId="45" fillId="70" borderId="187"/>
    <xf numFmtId="0" fontId="45" fillId="70" borderId="187"/>
    <xf numFmtId="0" fontId="45" fillId="70" borderId="187"/>
    <xf numFmtId="0" fontId="45" fillId="0" borderId="188"/>
    <xf numFmtId="0" fontId="45" fillId="0" borderId="188"/>
    <xf numFmtId="0" fontId="45"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80" fillId="132" borderId="192">
      <alignment horizontal="center" vertical="top"/>
    </xf>
    <xf numFmtId="0" fontId="280" fillId="132" borderId="192">
      <alignment horizontal="center" vertical="top"/>
    </xf>
    <xf numFmtId="0" fontId="45" fillId="0" borderId="187"/>
    <xf numFmtId="0" fontId="45" fillId="0" borderId="187"/>
    <xf numFmtId="0" fontId="45" fillId="0" borderId="187"/>
    <xf numFmtId="0" fontId="45" fillId="0" borderId="187"/>
    <xf numFmtId="0" fontId="2" fillId="0" borderId="192"/>
    <xf numFmtId="0" fontId="2" fillId="0" borderId="192"/>
    <xf numFmtId="0" fontId="2" fillId="0" borderId="192"/>
    <xf numFmtId="0" fontId="2" fillId="0" borderId="192"/>
    <xf numFmtId="0" fontId="2" fillId="0" borderId="192"/>
    <xf numFmtId="0" fontId="281" fillId="70" borderId="198"/>
    <xf numFmtId="0" fontId="281" fillId="70" borderId="198"/>
    <xf numFmtId="0" fontId="2" fillId="0" borderId="188">
      <alignment horizontal="center"/>
    </xf>
    <xf numFmtId="0" fontId="2" fillId="0" borderId="188">
      <alignment horizontal="center"/>
    </xf>
    <xf numFmtId="0" fontId="2" fillId="0" borderId="188">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94">
      <alignment horizontal="center"/>
    </xf>
    <xf numFmtId="0" fontId="2" fillId="0" borderId="194">
      <alignment horizontal="center"/>
    </xf>
    <xf numFmtId="0" fontId="280" fillId="132" borderId="192">
      <alignment horizontal="center" vertical="top" wrapText="1"/>
    </xf>
    <xf numFmtId="0" fontId="280" fillId="132" borderId="192">
      <alignment horizontal="center" vertical="top" wrapText="1"/>
    </xf>
    <xf numFmtId="0" fontId="280" fillId="132" borderId="192">
      <alignment horizontal="center" vertical="top" wrapText="1"/>
    </xf>
    <xf numFmtId="0" fontId="280" fillId="132" borderId="192">
      <alignment horizontal="center" vertical="top" wrapText="1"/>
    </xf>
    <xf numFmtId="3" fontId="2" fillId="0" borderId="193"/>
    <xf numFmtId="3" fontId="2" fillId="0" borderId="193"/>
    <xf numFmtId="3" fontId="2" fillId="0" borderId="193"/>
    <xf numFmtId="3" fontId="2" fillId="0" borderId="193"/>
    <xf numFmtId="0" fontId="45" fillId="70" borderId="187">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93">
      <alignment horizontal="center"/>
    </xf>
    <xf numFmtId="0" fontId="45" fillId="70" borderId="193">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88">
      <alignment horizontal="left" vertical="top"/>
    </xf>
    <xf numFmtId="0" fontId="45" fillId="70" borderId="188">
      <alignment horizontal="left" vertical="top"/>
    </xf>
    <xf numFmtId="0" fontId="45" fillId="70" borderId="188">
      <alignment horizontal="left" vertical="top"/>
    </xf>
    <xf numFmtId="0" fontId="280" fillId="132" borderId="193">
      <alignment horizontal="center" vertical="center"/>
    </xf>
    <xf numFmtId="0" fontId="280" fillId="132" borderId="193">
      <alignment horizontal="center" vertical="center"/>
    </xf>
    <xf numFmtId="0" fontId="280" fillId="132" borderId="192">
      <alignment horizontal="center" vertical="center"/>
    </xf>
    <xf numFmtId="0" fontId="280" fillId="132" borderId="192">
      <alignment horizontal="center" vertical="center"/>
    </xf>
    <xf numFmtId="0" fontId="280" fillId="132" borderId="192">
      <alignment horizontal="center" vertical="center"/>
    </xf>
    <xf numFmtId="0" fontId="280" fillId="132" borderId="192">
      <alignment horizontal="center" vertical="center"/>
    </xf>
    <xf numFmtId="0" fontId="280" fillId="104" borderId="187">
      <alignment horizontal="center" vertical="center"/>
    </xf>
    <xf numFmtId="0" fontId="280" fillId="104" borderId="187">
      <alignment horizontal="center" vertical="center"/>
    </xf>
    <xf numFmtId="0" fontId="280" fillId="104" borderId="187">
      <alignment horizontal="center" vertical="center"/>
    </xf>
    <xf numFmtId="0" fontId="280" fillId="104" borderId="187">
      <alignment horizontal="center" vertical="center"/>
    </xf>
    <xf numFmtId="0" fontId="280" fillId="104" borderId="193">
      <alignment horizontal="center" vertical="center"/>
    </xf>
    <xf numFmtId="0" fontId="280" fillId="104" borderId="193">
      <alignment horizontal="center" vertical="center"/>
    </xf>
    <xf numFmtId="0" fontId="280" fillId="104" borderId="192">
      <alignment horizontal="center" vertical="center"/>
    </xf>
    <xf numFmtId="0" fontId="280" fillId="104" borderId="192">
      <alignment horizontal="center" vertical="center"/>
    </xf>
    <xf numFmtId="0" fontId="280" fillId="104" borderId="192">
      <alignment horizontal="center" vertical="center"/>
    </xf>
    <xf numFmtId="0" fontId="280" fillId="104" borderId="192">
      <alignment horizontal="center" vertical="center"/>
    </xf>
    <xf numFmtId="0" fontId="2" fillId="0" borderId="189"/>
    <xf numFmtId="0" fontId="2" fillId="0" borderId="189"/>
    <xf numFmtId="0" fontId="2" fillId="0" borderId="189"/>
    <xf numFmtId="0" fontId="2" fillId="0" borderId="189"/>
    <xf numFmtId="0" fontId="2" fillId="0" borderId="194"/>
    <xf numFmtId="0" fontId="2" fillId="0" borderId="194"/>
    <xf numFmtId="0" fontId="2" fillId="0" borderId="0" applyNumberFormat="0" applyFont="0" applyFill="0" applyBorder="0" applyAlignment="0" applyProtection="0"/>
    <xf numFmtId="0" fontId="283" fillId="0" borderId="196"/>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173" fontId="230" fillId="134" borderId="196" applyNumberFormat="0" applyBorder="0" applyAlignment="0" applyProtection="0">
      <alignment horizontal="center"/>
      <protection hidden="1"/>
    </xf>
    <xf numFmtId="3" fontId="284" fillId="57" borderId="191" applyNumberFormat="0" applyBorder="0" applyAlignment="0" applyProtection="0">
      <protection hidden="1"/>
    </xf>
    <xf numFmtId="3" fontId="285" fillId="135" borderId="198" applyNumberFormat="0" applyBorder="0" applyAlignment="0" applyProtection="0">
      <protection hidden="1"/>
    </xf>
    <xf numFmtId="0" fontId="19" fillId="131" borderId="196" applyNumberFormat="0" applyFont="0" applyBorder="0" applyAlignment="0" applyProtection="0">
      <alignment horizontal="center"/>
    </xf>
    <xf numFmtId="0" fontId="19" fillId="131"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57" fillId="0" borderId="199" applyNumberFormat="0" applyAlignment="0" applyProtection="0"/>
    <xf numFmtId="0" fontId="10" fillId="0" borderId="0"/>
    <xf numFmtId="0" fontId="46" fillId="69" borderId="190">
      <alignment horizontal="center"/>
    </xf>
    <xf numFmtId="0" fontId="41" fillId="0" borderId="186">
      <alignment horizontal="center"/>
    </xf>
    <xf numFmtId="0" fontId="45" fillId="92" borderId="190" applyNumberFormat="0" applyBorder="0" applyAlignment="0"/>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0" fontId="294" fillId="45" borderId="191"/>
    <xf numFmtId="0" fontId="2" fillId="0" borderId="200">
      <alignment vertical="center"/>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 fontId="2" fillId="69" borderId="191" applyFont="0">
      <alignment horizontal="right"/>
    </xf>
    <xf numFmtId="3" fontId="2" fillId="69" borderId="191" applyFont="0">
      <alignment horizontal="right"/>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 fontId="2" fillId="68" borderId="193" applyBorder="0"/>
    <xf numFmtId="3" fontId="2" fillId="68" borderId="193" applyBorder="0"/>
    <xf numFmtId="3" fontId="2" fillId="68" borderId="193" applyBorder="0"/>
    <xf numFmtId="3" fontId="2" fillId="68" borderId="193" applyBorder="0"/>
    <xf numFmtId="3" fontId="2" fillId="68" borderId="193" applyBorder="0"/>
    <xf numFmtId="2" fontId="310" fillId="0" borderId="196" applyNumberFormat="0" applyFill="0" applyBorder="0" applyAlignment="0" applyProtection="0">
      <alignment horizontal="center"/>
      <protection locked="0"/>
    </xf>
    <xf numFmtId="0" fontId="157" fillId="0" borderId="191" applyNumberFormat="0" applyFont="0" applyFill="0" applyBorder="0" applyAlignment="0">
      <protection hidden="1"/>
    </xf>
    <xf numFmtId="0" fontId="157" fillId="0" borderId="191" applyNumberFormat="0" applyFont="0" applyFill="0" applyBorder="0" applyAlignment="0">
      <protection hidden="1"/>
    </xf>
    <xf numFmtId="0" fontId="157" fillId="0" borderId="191" applyNumberFormat="0" applyFont="0" applyFill="0" applyBorder="0" applyAlignment="0">
      <protection hidden="1"/>
    </xf>
    <xf numFmtId="0" fontId="157" fillId="0" borderId="191" applyNumberFormat="0" applyFont="0" applyFill="0" applyBorder="0" applyAlignment="0">
      <protection hidden="1"/>
    </xf>
    <xf numFmtId="0" fontId="157" fillId="0" borderId="191" applyNumberFormat="0" applyFont="0" applyFill="0" applyBorder="0" applyAlignment="0">
      <protection hidden="1"/>
    </xf>
    <xf numFmtId="0" fontId="157" fillId="0" borderId="191" applyNumberFormat="0" applyFont="0" applyFill="0" applyBorder="0" applyAlignment="0">
      <protection hidden="1"/>
    </xf>
    <xf numFmtId="0" fontId="157" fillId="0" borderId="191" applyNumberFormat="0" applyFont="0" applyFill="0" applyBorder="0" applyAlignment="0">
      <protection hidden="1"/>
    </xf>
    <xf numFmtId="0" fontId="157" fillId="0" borderId="191" applyNumberFormat="0" applyFont="0" applyFill="0" applyBorder="0" applyAlignment="0">
      <protection hidden="1"/>
    </xf>
    <xf numFmtId="0" fontId="157" fillId="0" borderId="191" applyNumberFormat="0" applyFont="0" applyFill="0" applyBorder="0" applyAlignment="0">
      <protection hidden="1"/>
    </xf>
    <xf numFmtId="0" fontId="157" fillId="0" borderId="191" applyNumberFormat="0" applyFont="0" applyFill="0" applyBorder="0" applyAlignment="0">
      <protection hidden="1"/>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49" fontId="2" fillId="144" borderId="191" applyFont="0"/>
    <xf numFmtId="49" fontId="2" fillId="144"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49" fontId="2" fillId="93" borderId="191" applyFont="0"/>
    <xf numFmtId="49" fontId="2" fillId="93" borderId="191" applyFont="0"/>
    <xf numFmtId="0" fontId="317" fillId="0" borderId="193" applyNumberFormat="0" applyProtection="0">
      <alignment horizontal="left" vertical="top"/>
    </xf>
    <xf numFmtId="0" fontId="317" fillId="0" borderId="193" applyNumberFormat="0" applyProtection="0">
      <alignment horizontal="left" vertical="top"/>
    </xf>
    <xf numFmtId="0" fontId="317" fillId="0" borderId="193" applyNumberFormat="0" applyProtection="0">
      <alignment horizontal="left" vertical="top"/>
    </xf>
    <xf numFmtId="0" fontId="317" fillId="0" borderId="193" applyNumberFormat="0" applyProtection="0">
      <alignment horizontal="right" vertical="top"/>
    </xf>
    <xf numFmtId="0" fontId="317" fillId="0" borderId="193" applyNumberFormat="0" applyProtection="0">
      <alignment horizontal="right" vertical="top"/>
    </xf>
    <xf numFmtId="0" fontId="317" fillId="0" borderId="193" applyNumberFormat="0" applyProtection="0">
      <alignment horizontal="right" vertical="top"/>
    </xf>
    <xf numFmtId="0" fontId="317" fillId="0" borderId="193" applyNumberFormat="0" applyProtection="0">
      <alignment horizontal="right" vertical="top"/>
    </xf>
    <xf numFmtId="0" fontId="317" fillId="0" borderId="193" applyNumberFormat="0" applyProtection="0">
      <alignment horizontal="right" vertical="top"/>
    </xf>
    <xf numFmtId="0" fontId="314" fillId="0" borderId="193" applyNumberFormat="0" applyFill="0" applyAlignment="0" applyProtection="0"/>
    <xf numFmtId="0" fontId="314" fillId="0" borderId="193" applyNumberFormat="0" applyFill="0" applyAlignment="0" applyProtection="0"/>
    <xf numFmtId="0" fontId="314" fillId="0" borderId="193" applyNumberFormat="0" applyFill="0" applyAlignment="0" applyProtection="0"/>
    <xf numFmtId="0" fontId="314" fillId="0" borderId="193" applyNumberFormat="0" applyFill="0" applyAlignment="0" applyProtection="0"/>
    <xf numFmtId="0" fontId="314" fillId="0" borderId="193" applyNumberFormat="0" applyFill="0" applyAlignment="0" applyProtection="0"/>
    <xf numFmtId="0" fontId="313" fillId="0" borderId="189" applyNumberFormat="0" applyFont="0" applyFill="0" applyAlignment="0" applyProtection="0">
      <alignment horizontal="left" vertical="top"/>
    </xf>
    <xf numFmtId="0" fontId="313" fillId="0" borderId="189" applyNumberFormat="0" applyFont="0" applyFill="0" applyAlignment="0" applyProtection="0">
      <alignment horizontal="left" vertical="top"/>
    </xf>
    <xf numFmtId="0" fontId="313" fillId="0" borderId="189" applyNumberFormat="0" applyFont="0" applyFill="0" applyAlignment="0" applyProtection="0">
      <alignment horizontal="left" vertical="top"/>
    </xf>
    <xf numFmtId="0" fontId="313" fillId="0" borderId="189" applyNumberFormat="0" applyFont="0" applyFill="0" applyAlignment="0" applyProtection="0">
      <alignment horizontal="left" vertical="top"/>
    </xf>
    <xf numFmtId="0" fontId="313" fillId="0" borderId="189" applyNumberFormat="0" applyFont="0" applyFill="0" applyAlignment="0" applyProtection="0">
      <alignment horizontal="left" vertical="top"/>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52" fillId="0" borderId="190" applyFill="0" applyBorder="0" applyProtection="0">
      <alignment horizontal="left" vertical="top"/>
    </xf>
    <xf numFmtId="0" fontId="182" fillId="131" borderId="202" applyNumberFormat="0" applyFont="0">
      <alignment horizontal="center" vertical="center"/>
    </xf>
    <xf numFmtId="350" fontId="45" fillId="68" borderId="198" applyNumberFormat="0" applyBorder="0" applyAlignment="0">
      <alignment horizontal="right"/>
    </xf>
    <xf numFmtId="0" fontId="328" fillId="0" borderId="188"/>
    <xf numFmtId="0" fontId="328" fillId="0" borderId="188"/>
    <xf numFmtId="0" fontId="328" fillId="0" borderId="188"/>
    <xf numFmtId="0" fontId="328" fillId="0" borderId="188"/>
    <xf numFmtId="0" fontId="328"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69" fillId="0" borderId="203" applyProtection="0">
      <alignment horizontal="center"/>
    </xf>
    <xf numFmtId="0" fontId="269" fillId="0" borderId="203" applyProtection="0">
      <alignment horizontal="center"/>
    </xf>
    <xf numFmtId="0" fontId="269" fillId="0" borderId="203" applyProtection="0">
      <alignment horizontal="center"/>
    </xf>
    <xf numFmtId="0" fontId="269" fillId="0" borderId="203" applyProtection="0">
      <alignment horizontal="center"/>
    </xf>
    <xf numFmtId="0" fontId="269" fillId="0" borderId="203" applyProtection="0">
      <alignment horizontal="center"/>
    </xf>
    <xf numFmtId="0" fontId="330" fillId="0" borderId="198" applyNumberFormat="0" applyFill="0" applyBorder="0" applyAlignment="0" applyProtection="0">
      <alignment horizontal="center"/>
      <protection locked="0"/>
    </xf>
    <xf numFmtId="37" fontId="157" fillId="150" borderId="191" applyNumberFormat="0" applyAlignment="0" applyProtection="0"/>
    <xf numFmtId="37" fontId="157" fillId="150" borderId="191" applyNumberFormat="0" applyAlignment="0" applyProtection="0"/>
    <xf numFmtId="37" fontId="157" fillId="150" borderId="191" applyNumberFormat="0" applyAlignment="0" applyProtection="0"/>
    <xf numFmtId="37" fontId="157" fillId="150" borderId="191" applyNumberFormat="0" applyAlignment="0" applyProtection="0"/>
    <xf numFmtId="37" fontId="157" fillId="150" borderId="191" applyNumberForma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2" fontId="230" fillId="69" borderId="191" applyBorder="0" applyAlignment="0"/>
    <xf numFmtId="165" fontId="336" fillId="69" borderId="190">
      <alignment horizontal="center"/>
    </xf>
    <xf numFmtId="0" fontId="343" fillId="0" borderId="0" applyNumberFormat="0" applyFill="0" applyBorder="0" applyAlignment="0" applyProtection="0"/>
    <xf numFmtId="0" fontId="1" fillId="0" borderId="0"/>
    <xf numFmtId="0" fontId="1" fillId="0" borderId="0"/>
  </cellStyleXfs>
  <cellXfs count="858">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7"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7"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6"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5" fillId="0" borderId="0" xfId="0" applyNumberFormat="1" applyFont="1" applyBorder="1" applyAlignment="1">
      <alignment horizontal="center"/>
    </xf>
    <xf numFmtId="0" fontId="84" fillId="0" borderId="17" xfId="0" applyFont="1" applyBorder="1" applyAlignment="1">
      <alignment vertical="center"/>
    </xf>
    <xf numFmtId="0" fontId="87"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0" fontId="45" fillId="3" borderId="22" xfId="16" applyFont="1" applyFill="1" applyBorder="1" applyAlignment="1" applyProtection="1">
      <protection locked="0"/>
    </xf>
    <xf numFmtId="0" fontId="84" fillId="0" borderId="0" xfId="0" applyFont="1" applyBorder="1" applyAlignment="1">
      <alignment vertical="center"/>
    </xf>
    <xf numFmtId="0" fontId="84" fillId="0" borderId="15" xfId="0" applyFont="1" applyBorder="1"/>
    <xf numFmtId="0" fontId="87" fillId="0" borderId="0" xfId="0" applyFont="1" applyAlignment="1">
      <alignment wrapText="1"/>
    </xf>
    <xf numFmtId="0" fontId="84" fillId="0" borderId="17" xfId="0" applyFont="1" applyBorder="1"/>
    <xf numFmtId="0" fontId="84" fillId="0" borderId="3" xfId="0" applyFont="1" applyBorder="1"/>
    <xf numFmtId="0" fontId="84" fillId="0" borderId="59"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45" fillId="0" borderId="24" xfId="0" applyNumberFormat="1" applyFont="1" applyFill="1" applyBorder="1" applyAlignment="1">
      <alignment vertical="center" wrapText="1"/>
    </xf>
    <xf numFmtId="0" fontId="88"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89"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0" fontId="84" fillId="0" borderId="0" xfId="0" applyFont="1" applyAlignment="1"/>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0" fillId="0" borderId="0" xfId="11" applyFont="1" applyFill="1" applyBorder="1" applyAlignment="1" applyProtection="1"/>
    <xf numFmtId="0" fontId="91"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3" fillId="0" borderId="0" xfId="0" applyFont="1"/>
    <xf numFmtId="0" fontId="3" fillId="0" borderId="59" xfId="0" applyFont="1" applyBorder="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0" borderId="3" xfId="0" applyNumberFormat="1" applyFont="1" applyFill="1" applyBorder="1"/>
    <xf numFmtId="191" fontId="3" fillId="0" borderId="8" xfId="0" applyNumberFormat="1" applyFont="1" applyBorder="1"/>
    <xf numFmtId="191"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4"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2" xfId="0" applyFont="1" applyFill="1" applyBorder="1" applyAlignment="1">
      <alignment wrapText="1"/>
    </xf>
    <xf numFmtId="0" fontId="92" fillId="0" borderId="0" xfId="0" applyFont="1" applyAlignment="1">
      <alignment wrapText="1"/>
    </xf>
    <xf numFmtId="0" fontId="2" fillId="0" borderId="0" xfId="0" applyFont="1" applyAlignment="1">
      <alignment wrapText="1"/>
    </xf>
    <xf numFmtId="0" fontId="3" fillId="0" borderId="0" xfId="0" applyFont="1" applyFill="1"/>
    <xf numFmtId="0" fontId="95" fillId="3" borderId="74" xfId="0" applyFont="1" applyFill="1" applyBorder="1" applyAlignment="1">
      <alignment horizontal="left"/>
    </xf>
    <xf numFmtId="0" fontId="95" fillId="3" borderId="75" xfId="0" applyFont="1" applyFill="1" applyBorder="1" applyAlignment="1">
      <alignment horizontal="left"/>
    </xf>
    <xf numFmtId="0" fontId="4" fillId="3" borderId="78" xfId="0" applyFont="1" applyFill="1" applyBorder="1" applyAlignment="1">
      <alignment vertical="center"/>
    </xf>
    <xf numFmtId="0" fontId="3" fillId="3" borderId="79" xfId="0" applyFont="1" applyFill="1" applyBorder="1" applyAlignment="1">
      <alignment vertical="center"/>
    </xf>
    <xf numFmtId="0" fontId="3" fillId="3" borderId="80" xfId="0" applyFont="1" applyFill="1" applyBorder="1" applyAlignment="1">
      <alignment vertical="center"/>
    </xf>
    <xf numFmtId="0" fontId="3" fillId="0" borderId="63"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17" xfId="0" applyFont="1" applyFill="1" applyBorder="1" applyAlignment="1">
      <alignment horizontal="center" vertical="center"/>
    </xf>
    <xf numFmtId="0" fontId="3" fillId="0" borderId="76" xfId="0" applyFont="1" applyFill="1" applyBorder="1" applyAlignment="1">
      <alignment vertical="center"/>
    </xf>
    <xf numFmtId="0" fontId="4" fillId="0" borderId="76"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3" borderId="59"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169" fontId="9" fillId="36" borderId="53" xfId="20" applyBorder="1"/>
    <xf numFmtId="0" fontId="3" fillId="0" borderId="83" xfId="0" applyFont="1" applyFill="1" applyBorder="1" applyAlignment="1">
      <alignment horizontal="center" vertical="center"/>
    </xf>
    <xf numFmtId="0" fontId="3" fillId="0" borderId="84" xfId="0" applyFont="1" applyFill="1" applyBorder="1" applyAlignment="1">
      <alignment vertical="center"/>
    </xf>
    <xf numFmtId="169" fontId="9" fillId="36" borderId="23" xfId="20" applyBorder="1"/>
    <xf numFmtId="169" fontId="9" fillId="36" borderId="85" xfId="20" applyBorder="1"/>
    <xf numFmtId="169" fontId="9" fillId="36" borderId="24" xfId="20" applyBorder="1"/>
    <xf numFmtId="0" fontId="3" fillId="0" borderId="88" xfId="0" applyFont="1" applyFill="1" applyBorder="1" applyAlignment="1">
      <alignment horizontal="center" vertical="center"/>
    </xf>
    <xf numFmtId="0" fontId="3" fillId="0" borderId="89" xfId="0" applyFont="1" applyFill="1" applyBorder="1" applyAlignment="1">
      <alignment vertical="center"/>
    </xf>
    <xf numFmtId="169" fontId="9" fillId="36" borderId="29" xfId="20" applyBorder="1"/>
    <xf numFmtId="0" fontId="4" fillId="0" borderId="0" xfId="0" applyFont="1" applyFill="1" applyAlignment="1">
      <alignment horizontal="center"/>
    </xf>
    <xf numFmtId="0" fontId="86" fillId="0" borderId="76" xfId="0" applyFont="1" applyFill="1" applyBorder="1" applyAlignment="1">
      <alignment horizontal="center" vertical="center" wrapText="1"/>
    </xf>
    <xf numFmtId="0" fontId="86" fillId="0" borderId="77" xfId="0" applyFont="1" applyFill="1" applyBorder="1" applyAlignment="1">
      <alignment horizontal="center" vertical="center" wrapText="1"/>
    </xf>
    <xf numFmtId="0" fontId="90" fillId="0" borderId="0" xfId="11" applyFont="1" applyFill="1" applyBorder="1" applyProtection="1"/>
    <xf numFmtId="0" fontId="4" fillId="35" borderId="15"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6"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6" fillId="0" borderId="0" xfId="0" applyFont="1" applyFill="1" applyAlignment="1">
      <alignment horizontal="left" vertical="center"/>
    </xf>
    <xf numFmtId="49" fontId="97" fillId="0" borderId="20" xfId="5" applyNumberFormat="1" applyFont="1" applyFill="1" applyBorder="1" applyAlignment="1" applyProtection="1">
      <alignment horizontal="left" vertical="center"/>
      <protection locked="0"/>
    </xf>
    <xf numFmtId="0" fontId="98" fillId="0" borderId="21" xfId="9" applyFont="1" applyFill="1" applyBorder="1" applyAlignment="1" applyProtection="1">
      <alignment horizontal="left" vertical="center" wrapText="1"/>
      <protection locked="0"/>
    </xf>
    <xf numFmtId="0" fontId="84" fillId="0" borderId="76" xfId="0" applyFont="1" applyBorder="1" applyAlignment="1">
      <alignment vertical="center" wrapText="1"/>
    </xf>
    <xf numFmtId="14" fontId="2" fillId="3" borderId="76" xfId="8" quotePrefix="1" applyNumberFormat="1" applyFont="1" applyFill="1" applyBorder="1" applyAlignment="1" applyProtection="1">
      <alignment horizontal="left"/>
      <protection locked="0"/>
    </xf>
    <xf numFmtId="3" fontId="99" fillId="35" borderId="77" xfId="0" applyNumberFormat="1" applyFont="1" applyFill="1" applyBorder="1" applyAlignment="1">
      <alignment vertical="center" wrapText="1"/>
    </xf>
    <xf numFmtId="3" fontId="99" fillId="35" borderId="21" xfId="0" applyNumberFormat="1" applyFont="1" applyFill="1" applyBorder="1" applyAlignment="1">
      <alignment vertical="center" wrapText="1"/>
    </xf>
    <xf numFmtId="3" fontId="99" fillId="35" borderId="22" xfId="0" applyNumberFormat="1" applyFont="1" applyFill="1" applyBorder="1" applyAlignment="1">
      <alignment vertical="center" wrapText="1"/>
    </xf>
    <xf numFmtId="0" fontId="6" fillId="0" borderId="76" xfId="17" applyFill="1" applyBorder="1" applyAlignment="1" applyProtection="1"/>
    <xf numFmtId="49" fontId="84" fillId="0" borderId="76"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6" fillId="0" borderId="95" xfId="0" applyFont="1" applyFill="1" applyBorder="1" applyAlignment="1">
      <alignment horizontal="left" vertical="center" wrapText="1"/>
    </xf>
    <xf numFmtId="10" fontId="92" fillId="0" borderId="95" xfId="20950" applyNumberFormat="1" applyFont="1" applyFill="1" applyBorder="1" applyAlignment="1">
      <alignment horizontal="left" vertical="center" wrapText="1"/>
    </xf>
    <xf numFmtId="10" fontId="3" fillId="0"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left" vertical="center" wrapText="1"/>
    </xf>
    <xf numFmtId="10" fontId="96" fillId="0" borderId="95" xfId="20950" applyNumberFormat="1" applyFont="1" applyFill="1" applyBorder="1" applyAlignment="1">
      <alignment horizontal="left" vertical="center" wrapText="1"/>
    </xf>
    <xf numFmtId="10" fontId="4" fillId="35"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center" vertical="center" wrapText="1"/>
    </xf>
    <xf numFmtId="10" fontId="98" fillId="0" borderId="21" xfId="20950" applyNumberFormat="1" applyFont="1" applyFill="1" applyBorder="1" applyAlignment="1" applyProtection="1">
      <alignment horizontal="left" vertical="center"/>
    </xf>
    <xf numFmtId="0" fontId="4" fillId="35" borderId="95" xfId="0" applyFont="1" applyFill="1" applyBorder="1" applyAlignment="1">
      <alignment horizontal="left" vertical="center" wrapText="1"/>
    </xf>
    <xf numFmtId="0" fontId="3" fillId="0" borderId="95" xfId="0" applyFont="1" applyFill="1" applyBorder="1" applyAlignment="1">
      <alignment horizontal="left" vertical="center" wrapText="1"/>
    </xf>
    <xf numFmtId="0" fontId="4" fillId="35" borderId="78" xfId="0" applyFont="1" applyFill="1" applyBorder="1" applyAlignment="1">
      <alignment vertical="center" wrapText="1"/>
    </xf>
    <xf numFmtId="0" fontId="4" fillId="35" borderId="94" xfId="0" applyFont="1" applyFill="1" applyBorder="1" applyAlignment="1">
      <alignment vertical="center" wrapText="1"/>
    </xf>
    <xf numFmtId="0" fontId="4" fillId="35" borderId="65" xfId="0" applyFont="1" applyFill="1" applyBorder="1" applyAlignment="1">
      <alignment vertical="center" wrapText="1"/>
    </xf>
    <xf numFmtId="0" fontId="4" fillId="35" borderId="28" xfId="0" applyFont="1" applyFill="1" applyBorder="1" applyAlignment="1">
      <alignment vertical="center" wrapText="1"/>
    </xf>
    <xf numFmtId="0" fontId="84" fillId="0" borderId="95" xfId="0" applyFont="1" applyBorder="1"/>
    <xf numFmtId="0" fontId="6" fillId="0" borderId="95" xfId="17" applyFill="1" applyBorder="1" applyAlignment="1" applyProtection="1">
      <alignment horizontal="left" vertical="center"/>
    </xf>
    <xf numFmtId="0" fontId="6" fillId="0" borderId="95" xfId="17" applyBorder="1" applyAlignment="1" applyProtection="1"/>
    <xf numFmtId="0" fontId="84" fillId="0" borderId="95" xfId="0" applyFont="1" applyFill="1" applyBorder="1"/>
    <xf numFmtId="0" fontId="6" fillId="0" borderId="95" xfId="17" applyFill="1" applyBorder="1" applyAlignment="1" applyProtection="1">
      <alignment horizontal="left" vertical="center" wrapText="1"/>
    </xf>
    <xf numFmtId="0" fontId="6" fillId="0" borderId="95"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99" fillId="35" borderId="95" xfId="0" applyNumberFormat="1" applyFont="1" applyFill="1" applyBorder="1" applyAlignment="1">
      <alignment vertical="center" wrapText="1"/>
    </xf>
    <xf numFmtId="3" fontId="99" fillId="35" borderId="96" xfId="0" applyNumberFormat="1" applyFont="1" applyFill="1" applyBorder="1" applyAlignment="1">
      <alignment vertical="center" wrapText="1"/>
    </xf>
    <xf numFmtId="3" fontId="99" fillId="35" borderId="23" xfId="0" applyNumberFormat="1" applyFont="1" applyFill="1" applyBorder="1" applyAlignment="1">
      <alignment vertical="center" wrapText="1"/>
    </xf>
    <xf numFmtId="3" fontId="99" fillId="35" borderId="80" xfId="0" applyNumberFormat="1" applyFont="1" applyFill="1" applyBorder="1" applyAlignment="1">
      <alignment vertical="center" wrapText="1"/>
    </xf>
    <xf numFmtId="3" fontId="99"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169" fontId="2" fillId="36" borderId="0" xfId="20" applyFont="1" applyBorder="1"/>
    <xf numFmtId="169" fontId="2" fillId="36" borderId="92" xfId="20" applyFont="1" applyBorder="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2" xfId="0" applyFont="1" applyFill="1" applyBorder="1"/>
    <xf numFmtId="0" fontId="3" fillId="3" borderId="98" xfId="0" applyFont="1" applyFill="1" applyBorder="1" applyAlignment="1">
      <alignment wrapText="1"/>
    </xf>
    <xf numFmtId="0" fontId="3" fillId="3" borderId="99" xfId="0" applyFont="1" applyFill="1" applyBorder="1"/>
    <xf numFmtId="0" fontId="4" fillId="3" borderId="71" xfId="0" applyFont="1" applyFill="1" applyBorder="1" applyAlignment="1">
      <alignment horizontal="center" wrapText="1"/>
    </xf>
    <xf numFmtId="0" fontId="3" fillId="0" borderId="95" xfId="0" applyFont="1" applyFill="1" applyBorder="1" applyAlignment="1">
      <alignment horizontal="center"/>
    </xf>
    <xf numFmtId="0" fontId="3" fillId="0" borderId="95" xfId="0" applyFont="1" applyBorder="1" applyAlignment="1">
      <alignment horizontal="center"/>
    </xf>
    <xf numFmtId="0" fontId="3" fillId="3" borderId="59"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2" xfId="0" applyFont="1" applyFill="1" applyBorder="1" applyAlignment="1">
      <alignment horizontal="center" vertical="center" wrapText="1"/>
    </xf>
    <xf numFmtId="0" fontId="3" fillId="0" borderId="17" xfId="0" applyFont="1" applyBorder="1"/>
    <xf numFmtId="0" fontId="3" fillId="0" borderId="95" xfId="0" applyFont="1" applyBorder="1" applyAlignment="1">
      <alignment wrapText="1"/>
    </xf>
    <xf numFmtId="164" fontId="3" fillId="0" borderId="95" xfId="7" applyNumberFormat="1" applyFont="1" applyBorder="1"/>
    <xf numFmtId="164" fontId="3" fillId="0" borderId="77" xfId="7" applyNumberFormat="1" applyFont="1" applyBorder="1"/>
    <xf numFmtId="0" fontId="95" fillId="0" borderId="95" xfId="0" applyFont="1" applyBorder="1" applyAlignment="1">
      <alignment horizontal="left" wrapText="1" indent="2"/>
    </xf>
    <xf numFmtId="164" fontId="3" fillId="0" borderId="95" xfId="7" applyNumberFormat="1" applyFont="1" applyBorder="1" applyAlignment="1">
      <alignment vertical="center"/>
    </xf>
    <xf numFmtId="0" fontId="4" fillId="0" borderId="17" xfId="0" applyFont="1" applyBorder="1"/>
    <xf numFmtId="0" fontId="4" fillId="0" borderId="95" xfId="0" applyFont="1" applyBorder="1" applyAlignment="1">
      <alignment wrapText="1"/>
    </xf>
    <xf numFmtId="164" fontId="4" fillId="0" borderId="77" xfId="7" applyNumberFormat="1" applyFont="1" applyBorder="1"/>
    <xf numFmtId="0" fontId="105" fillId="3" borderId="59" xfId="0" applyFont="1" applyFill="1" applyBorder="1" applyAlignment="1">
      <alignment horizontal="left"/>
    </xf>
    <xf numFmtId="0" fontId="105"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2" xfId="7" applyNumberFormat="1" applyFont="1" applyFill="1" applyBorder="1"/>
    <xf numFmtId="164" fontId="3" fillId="0" borderId="95" xfId="7" applyNumberFormat="1" applyFont="1" applyFill="1" applyBorder="1"/>
    <xf numFmtId="164" fontId="3" fillId="0" borderId="95" xfId="7" applyNumberFormat="1" applyFont="1" applyFill="1" applyBorder="1" applyAlignment="1">
      <alignment vertical="center"/>
    </xf>
    <xf numFmtId="0" fontId="95" fillId="0" borderId="95" xfId="0" applyFont="1" applyBorder="1" applyAlignment="1">
      <alignment horizontal="left" wrapText="1" indent="4"/>
    </xf>
    <xf numFmtId="0" fontId="3" fillId="3" borderId="0" xfId="0" applyFont="1" applyFill="1" applyBorder="1" applyAlignment="1">
      <alignment wrapText="1"/>
    </xf>
    <xf numFmtId="0" fontId="4" fillId="0" borderId="20" xfId="0" applyFont="1" applyBorder="1"/>
    <xf numFmtId="0" fontId="4" fillId="0" borderId="21" xfId="0" applyFont="1" applyBorder="1" applyAlignment="1">
      <alignment wrapText="1"/>
    </xf>
    <xf numFmtId="10" fontId="4" fillId="0" borderId="22" xfId="20950" applyNumberFormat="1" applyFont="1" applyBorder="1"/>
    <xf numFmtId="0" fontId="2" fillId="2" borderId="83" xfId="0" applyFont="1" applyFill="1" applyBorder="1" applyAlignment="1">
      <alignment horizontal="right" vertical="center"/>
    </xf>
    <xf numFmtId="0" fontId="2" fillId="0" borderId="93" xfId="0" applyFont="1" applyBorder="1" applyAlignment="1">
      <alignment vertical="center" wrapText="1"/>
    </xf>
    <xf numFmtId="0" fontId="106" fillId="0" borderId="0" xfId="11" applyFont="1" applyFill="1" applyBorder="1" applyProtection="1"/>
    <xf numFmtId="0" fontId="106" fillId="0" borderId="0" xfId="11" applyFont="1" applyFill="1" applyBorder="1" applyAlignment="1" applyProtection="1"/>
    <xf numFmtId="0" fontId="108" fillId="0" borderId="0" xfId="11" applyFont="1" applyFill="1" applyBorder="1" applyAlignment="1" applyProtection="1"/>
    <xf numFmtId="0" fontId="107" fillId="0" borderId="0" xfId="0" applyFont="1" applyFill="1"/>
    <xf numFmtId="0" fontId="6" fillId="0" borderId="110" xfId="17" applyBorder="1" applyAlignment="1" applyProtection="1"/>
    <xf numFmtId="0" fontId="107" fillId="0" borderId="0" xfId="0" applyFont="1" applyFill="1" applyAlignment="1">
      <alignment horizontal="left" vertical="top" wrapText="1"/>
    </xf>
    <xf numFmtId="0" fontId="0" fillId="0" borderId="110" xfId="0" applyBorder="1" applyAlignment="1">
      <alignment horizontal="center"/>
    </xf>
    <xf numFmtId="0" fontId="118" fillId="3" borderId="110" xfId="20954" applyFont="1" applyFill="1" applyBorder="1" applyAlignment="1">
      <alignment horizontal="left" vertical="center" wrapText="1"/>
    </xf>
    <xf numFmtId="0" fontId="119" fillId="0" borderId="110" xfId="20954" applyFont="1" applyFill="1" applyBorder="1" applyAlignment="1">
      <alignment horizontal="left" vertical="center" wrapText="1" indent="1"/>
    </xf>
    <xf numFmtId="0" fontId="120" fillId="3" borderId="120" xfId="0" applyFont="1" applyFill="1" applyBorder="1" applyAlignment="1">
      <alignment horizontal="left" vertical="center" wrapText="1"/>
    </xf>
    <xf numFmtId="0" fontId="119" fillId="3" borderId="110" xfId="20954" applyFont="1" applyFill="1" applyBorder="1" applyAlignment="1">
      <alignment horizontal="left" vertical="center" wrapText="1" indent="1"/>
    </xf>
    <xf numFmtId="0" fontId="118" fillId="0" borderId="120" xfId="0" applyFont="1" applyFill="1" applyBorder="1" applyAlignment="1">
      <alignment horizontal="left" vertical="center" wrapText="1"/>
    </xf>
    <xf numFmtId="0" fontId="120" fillId="0" borderId="120" xfId="0" applyFont="1" applyFill="1" applyBorder="1" applyAlignment="1">
      <alignment horizontal="left" vertical="center" wrapText="1"/>
    </xf>
    <xf numFmtId="0" fontId="120" fillId="0" borderId="120" xfId="0" applyFont="1" applyFill="1" applyBorder="1" applyAlignment="1">
      <alignment vertical="center" wrapText="1"/>
    </xf>
    <xf numFmtId="0" fontId="121" fillId="0" borderId="120" xfId="0" applyFont="1" applyFill="1" applyBorder="1" applyAlignment="1">
      <alignment horizontal="left" vertical="center" wrapText="1" indent="1"/>
    </xf>
    <xf numFmtId="0" fontId="121" fillId="3" borderId="120" xfId="0" applyFont="1" applyFill="1" applyBorder="1" applyAlignment="1">
      <alignment horizontal="left" vertical="center" wrapText="1" indent="1"/>
    </xf>
    <xf numFmtId="0" fontId="120" fillId="3" borderId="121" xfId="0" applyFont="1" applyFill="1" applyBorder="1" applyAlignment="1">
      <alignment horizontal="left" vertical="center" wrapText="1"/>
    </xf>
    <xf numFmtId="0" fontId="121" fillId="0" borderId="110" xfId="20954" applyFont="1" applyFill="1" applyBorder="1" applyAlignment="1">
      <alignment horizontal="left" vertical="center" wrapText="1" indent="1"/>
    </xf>
    <xf numFmtId="0" fontId="120" fillId="0" borderId="110" xfId="0" applyFont="1" applyFill="1" applyBorder="1" applyAlignment="1">
      <alignment horizontal="left" vertical="center" wrapText="1"/>
    </xf>
    <xf numFmtId="0" fontId="122" fillId="0" borderId="110" xfId="20954" applyFont="1" applyFill="1" applyBorder="1" applyAlignment="1">
      <alignment horizontal="center" vertical="center" wrapText="1"/>
    </xf>
    <xf numFmtId="0" fontId="120" fillId="3" borderId="122" xfId="0" applyFont="1" applyFill="1" applyBorder="1" applyAlignment="1">
      <alignment horizontal="left" vertical="center" wrapText="1"/>
    </xf>
    <xf numFmtId="0" fontId="0" fillId="0" borderId="123" xfId="0" applyBorder="1" applyAlignment="1">
      <alignment horizontal="center"/>
    </xf>
    <xf numFmtId="0" fontId="119" fillId="3" borderId="123" xfId="20954" applyFont="1" applyFill="1" applyBorder="1" applyAlignment="1">
      <alignment horizontal="left" vertical="center" wrapText="1" indent="1"/>
    </xf>
    <xf numFmtId="0" fontId="119" fillId="3" borderId="120" xfId="0" applyFont="1" applyFill="1" applyBorder="1" applyAlignment="1">
      <alignment horizontal="left" vertical="center" wrapText="1" indent="1"/>
    </xf>
    <xf numFmtId="0" fontId="119" fillId="0" borderId="123" xfId="20954" applyFont="1" applyFill="1" applyBorder="1" applyAlignment="1">
      <alignment horizontal="left" vertical="center" wrapText="1" indent="1"/>
    </xf>
    <xf numFmtId="0" fontId="120" fillId="0" borderId="123" xfId="20954" applyFont="1" applyFill="1" applyBorder="1" applyAlignment="1">
      <alignment horizontal="left" vertical="center" wrapText="1"/>
    </xf>
    <xf numFmtId="0" fontId="120" fillId="0" borderId="123" xfId="0" applyFont="1" applyFill="1" applyBorder="1" applyAlignment="1">
      <alignment vertical="center" wrapText="1"/>
    </xf>
    <xf numFmtId="0" fontId="122" fillId="0" borderId="123" xfId="20954" applyFont="1" applyFill="1" applyBorder="1" applyAlignment="1">
      <alignment horizontal="center" vertical="center" wrapText="1"/>
    </xf>
    <xf numFmtId="0" fontId="120" fillId="3" borderId="123" xfId="20954" applyFont="1" applyFill="1" applyBorder="1" applyAlignment="1">
      <alignment horizontal="left" vertical="center" wrapText="1"/>
    </xf>
    <xf numFmtId="0" fontId="120" fillId="0" borderId="123" xfId="0" applyFont="1" applyFill="1" applyBorder="1" applyAlignment="1">
      <alignment horizontal="left" vertical="center" wrapText="1"/>
    </xf>
    <xf numFmtId="0" fontId="0" fillId="0" borderId="123" xfId="0" applyBorder="1" applyAlignment="1">
      <alignment horizontal="center" vertical="center"/>
    </xf>
    <xf numFmtId="0" fontId="120" fillId="0" borderId="128" xfId="0" applyFont="1" applyFill="1" applyBorder="1" applyAlignment="1">
      <alignment horizontal="justify" vertical="center" wrapText="1"/>
    </xf>
    <xf numFmtId="0" fontId="119" fillId="0" borderId="120" xfId="0" applyFont="1" applyFill="1" applyBorder="1" applyAlignment="1">
      <alignment horizontal="left" vertical="center" wrapText="1" indent="1"/>
    </xf>
    <xf numFmtId="0" fontId="119" fillId="0" borderId="121" xfId="0" applyFont="1" applyFill="1" applyBorder="1" applyAlignment="1">
      <alignment horizontal="left" vertical="center" wrapText="1" indent="1"/>
    </xf>
    <xf numFmtId="0" fontId="120" fillId="0" borderId="120" xfId="0" applyFont="1" applyFill="1" applyBorder="1" applyAlignment="1">
      <alignment horizontal="justify" vertical="center" wrapText="1"/>
    </xf>
    <xf numFmtId="0" fontId="118" fillId="0" borderId="120" xfId="0" applyFont="1" applyFill="1" applyBorder="1" applyAlignment="1">
      <alignment horizontal="justify" vertical="center" wrapText="1"/>
    </xf>
    <xf numFmtId="0" fontId="120" fillId="3" borderId="120" xfId="0" applyFont="1" applyFill="1" applyBorder="1" applyAlignment="1">
      <alignment horizontal="justify" vertical="center" wrapText="1"/>
    </xf>
    <xf numFmtId="0" fontId="120" fillId="0" borderId="121" xfId="0" applyFont="1" applyFill="1" applyBorder="1" applyAlignment="1">
      <alignment horizontal="justify" vertical="center" wrapText="1"/>
    </xf>
    <xf numFmtId="0" fontId="120" fillId="0" borderId="122" xfId="0" applyFont="1" applyFill="1" applyBorder="1" applyAlignment="1">
      <alignment horizontal="justify" vertical="center" wrapText="1"/>
    </xf>
    <xf numFmtId="0" fontId="118" fillId="0" borderId="120" xfId="0" applyFont="1" applyFill="1" applyBorder="1" applyAlignment="1">
      <alignment vertical="center" wrapText="1"/>
    </xf>
    <xf numFmtId="0" fontId="119" fillId="0" borderId="120" xfId="0" applyFont="1" applyFill="1" applyBorder="1" applyAlignment="1">
      <alignment horizontal="left" vertical="center" wrapText="1"/>
    </xf>
    <xf numFmtId="0" fontId="120" fillId="0" borderId="129" xfId="0" applyFont="1" applyFill="1" applyBorder="1" applyAlignment="1">
      <alignment vertical="center" wrapText="1"/>
    </xf>
    <xf numFmtId="0" fontId="120" fillId="3" borderId="120" xfId="0" applyFont="1" applyFill="1" applyBorder="1" applyAlignment="1">
      <alignment vertical="center" wrapText="1"/>
    </xf>
    <xf numFmtId="0" fontId="2" fillId="0" borderId="126" xfId="0" applyNumberFormat="1" applyFont="1" applyFill="1" applyBorder="1" applyAlignment="1">
      <alignment horizontal="left" vertical="center" wrapText="1" indent="4"/>
    </xf>
    <xf numFmtId="0" fontId="45" fillId="0" borderId="126" xfId="0" applyNumberFormat="1" applyFont="1" applyFill="1" applyBorder="1" applyAlignment="1">
      <alignment vertical="center" wrapText="1"/>
    </xf>
    <xf numFmtId="0" fontId="2" fillId="0" borderId="123" xfId="0" applyFont="1" applyFill="1" applyBorder="1" applyAlignment="1" applyProtection="1">
      <alignment horizontal="left" vertical="center" indent="11"/>
      <protection locked="0"/>
    </xf>
    <xf numFmtId="0" fontId="46" fillId="0" borderId="123" xfId="0" applyFont="1" applyFill="1" applyBorder="1" applyAlignment="1" applyProtection="1">
      <alignment horizontal="left" vertical="center" indent="17"/>
      <protection locked="0"/>
    </xf>
    <xf numFmtId="0" fontId="2" fillId="0" borderId="126" xfId="0" applyNumberFormat="1" applyFont="1" applyFill="1" applyBorder="1" applyAlignment="1">
      <alignment horizontal="left" vertical="center" wrapText="1"/>
    </xf>
    <xf numFmtId="0" fontId="119" fillId="3" borderId="121" xfId="0" applyFont="1" applyFill="1" applyBorder="1" applyAlignment="1">
      <alignment horizontal="left" vertical="center" wrapText="1" indent="1"/>
    </xf>
    <xf numFmtId="0" fontId="119" fillId="3" borderId="123" xfId="0" applyFont="1" applyFill="1" applyBorder="1" applyAlignment="1">
      <alignment horizontal="left" vertical="center" wrapText="1" indent="1"/>
    </xf>
    <xf numFmtId="0" fontId="120" fillId="0" borderId="123" xfId="0" applyFont="1" applyBorder="1" applyAlignment="1">
      <alignment horizontal="left" vertical="center" wrapText="1"/>
    </xf>
    <xf numFmtId="0" fontId="119" fillId="0" borderId="123" xfId="0" applyFont="1" applyBorder="1" applyAlignment="1">
      <alignment horizontal="left" vertical="center" wrapText="1" indent="1"/>
    </xf>
    <xf numFmtId="0" fontId="120" fillId="3" borderId="123" xfId="0" applyFont="1" applyFill="1" applyBorder="1" applyAlignment="1">
      <alignment horizontal="left" vertical="center" wrapText="1"/>
    </xf>
    <xf numFmtId="0" fontId="121" fillId="3" borderId="123" xfId="0" applyFont="1" applyFill="1" applyBorder="1" applyAlignment="1">
      <alignment horizontal="left" vertical="center" wrapText="1" indent="1"/>
    </xf>
    <xf numFmtId="0" fontId="123" fillId="0" borderId="123" xfId="0" applyFont="1" applyBorder="1" applyAlignment="1">
      <alignment horizontal="justify"/>
    </xf>
    <xf numFmtId="0" fontId="84" fillId="0" borderId="123" xfId="0" applyFont="1" applyBorder="1" applyAlignment="1">
      <alignment horizontal="center"/>
    </xf>
    <xf numFmtId="0" fontId="119" fillId="0" borderId="123" xfId="0" applyFont="1" applyFill="1" applyBorder="1" applyAlignment="1">
      <alignment horizontal="left" vertical="center" wrapText="1" indent="1"/>
    </xf>
    <xf numFmtId="0" fontId="107" fillId="0" borderId="0" xfId="0" applyFont="1"/>
    <xf numFmtId="0" fontId="110" fillId="0" borderId="123" xfId="0" applyFont="1" applyBorder="1"/>
    <xf numFmtId="49" fontId="112" fillId="0" borderId="123" xfId="5" applyNumberFormat="1" applyFont="1" applyFill="1" applyBorder="1" applyAlignment="1" applyProtection="1">
      <alignment horizontal="right" vertical="center"/>
      <protection locked="0"/>
    </xf>
    <xf numFmtId="0" fontId="111" fillId="3" borderId="123" xfId="13" applyFont="1" applyFill="1" applyBorder="1" applyAlignment="1" applyProtection="1">
      <alignment horizontal="left" vertical="center" wrapText="1"/>
      <protection locked="0"/>
    </xf>
    <xf numFmtId="49" fontId="111" fillId="3" borderId="123" xfId="5" applyNumberFormat="1" applyFont="1" applyFill="1" applyBorder="1" applyAlignment="1" applyProtection="1">
      <alignment horizontal="right" vertical="center"/>
      <protection locked="0"/>
    </xf>
    <xf numFmtId="0" fontId="111" fillId="0" borderId="123" xfId="13" applyFont="1" applyFill="1" applyBorder="1" applyAlignment="1" applyProtection="1">
      <alignment horizontal="left" vertical="center" wrapText="1"/>
      <protection locked="0"/>
    </xf>
    <xf numFmtId="49" fontId="111" fillId="0" borderId="123" xfId="5" applyNumberFormat="1" applyFont="1" applyFill="1" applyBorder="1" applyAlignment="1" applyProtection="1">
      <alignment horizontal="right" vertical="center"/>
      <protection locked="0"/>
    </xf>
    <xf numFmtId="0" fontId="113" fillId="0" borderId="123" xfId="13" applyFont="1" applyFill="1" applyBorder="1" applyAlignment="1" applyProtection="1">
      <alignment horizontal="left" vertical="center" wrapText="1"/>
      <protection locked="0"/>
    </xf>
    <xf numFmtId="0" fontId="110" fillId="0" borderId="123" xfId="0" applyFont="1" applyFill="1" applyBorder="1" applyAlignment="1">
      <alignment horizontal="center" vertical="center" wrapText="1"/>
    </xf>
    <xf numFmtId="14" fontId="107" fillId="0" borderId="0" xfId="0" applyNumberFormat="1" applyFont="1"/>
    <xf numFmtId="43" fontId="92" fillId="0" borderId="0" xfId="7" applyFont="1"/>
    <xf numFmtId="0" fontId="107" fillId="0" borderId="0" xfId="0" applyFont="1" applyAlignment="1">
      <alignment wrapText="1"/>
    </xf>
    <xf numFmtId="0" fontId="106" fillId="0" borderId="123" xfId="0" applyFont="1" applyBorder="1"/>
    <xf numFmtId="0" fontId="106" fillId="0" borderId="123" xfId="0" applyFont="1" applyFill="1" applyBorder="1"/>
    <xf numFmtId="0" fontId="106" fillId="0" borderId="123" xfId="0" applyFont="1" applyBorder="1" applyAlignment="1">
      <alignment horizontal="left" indent="8"/>
    </xf>
    <xf numFmtId="0" fontId="106" fillId="0" borderId="123" xfId="0" applyFont="1" applyBorder="1" applyAlignment="1">
      <alignment wrapText="1"/>
    </xf>
    <xf numFmtId="0" fontId="110" fillId="0" borderId="0" xfId="0" applyFont="1"/>
    <xf numFmtId="0" fontId="109" fillId="0" borderId="123" xfId="0" applyFont="1" applyBorder="1"/>
    <xf numFmtId="49" fontId="112" fillId="0" borderId="123" xfId="5" applyNumberFormat="1" applyFont="1" applyFill="1" applyBorder="1" applyAlignment="1" applyProtection="1">
      <alignment horizontal="right" vertical="center" wrapText="1"/>
      <protection locked="0"/>
    </xf>
    <xf numFmtId="49" fontId="111" fillId="3" borderId="123" xfId="5" applyNumberFormat="1" applyFont="1" applyFill="1" applyBorder="1" applyAlignment="1" applyProtection="1">
      <alignment horizontal="right" vertical="center" wrapText="1"/>
      <protection locked="0"/>
    </xf>
    <xf numFmtId="49" fontId="111" fillId="0" borderId="123" xfId="5" applyNumberFormat="1" applyFont="1" applyFill="1" applyBorder="1" applyAlignment="1" applyProtection="1">
      <alignment horizontal="right" vertical="center" wrapText="1"/>
      <protection locked="0"/>
    </xf>
    <xf numFmtId="0" fontId="106" fillId="0" borderId="123" xfId="0" applyFont="1" applyBorder="1" applyAlignment="1">
      <alignment horizontal="center" vertical="center" wrapText="1"/>
    </xf>
    <xf numFmtId="0" fontId="106" fillId="0" borderId="127" xfId="0" applyFont="1" applyFill="1" applyBorder="1" applyAlignment="1">
      <alignment horizontal="center" vertical="center" wrapText="1"/>
    </xf>
    <xf numFmtId="0" fontId="106" fillId="0" borderId="123" xfId="0" applyFont="1" applyBorder="1" applyAlignment="1">
      <alignment horizontal="center" vertical="center"/>
    </xf>
    <xf numFmtId="0" fontId="106" fillId="0" borderId="0" xfId="0" applyFont="1"/>
    <xf numFmtId="0" fontId="106" fillId="0" borderId="0" xfId="0" applyFont="1" applyAlignment="1">
      <alignment wrapText="1"/>
    </xf>
    <xf numFmtId="14" fontId="106" fillId="0" borderId="0" xfId="0" applyNumberFormat="1" applyFont="1"/>
    <xf numFmtId="0" fontId="107" fillId="0" borderId="0" xfId="0" applyFont="1" applyBorder="1"/>
    <xf numFmtId="0" fontId="107" fillId="0" borderId="0" xfId="0" applyFont="1" applyBorder="1" applyAlignment="1">
      <alignment horizontal="left"/>
    </xf>
    <xf numFmtId="0" fontId="109" fillId="0" borderId="123" xfId="0" applyFont="1" applyFill="1" applyBorder="1"/>
    <xf numFmtId="0" fontId="106" fillId="0" borderId="123" xfId="0" applyNumberFormat="1" applyFont="1" applyFill="1" applyBorder="1" applyAlignment="1">
      <alignment horizontal="left" vertical="center" wrapText="1"/>
    </xf>
    <xf numFmtId="0" fontId="109" fillId="0" borderId="123" xfId="0" applyFont="1" applyFill="1" applyBorder="1" applyAlignment="1">
      <alignment horizontal="left" wrapText="1" indent="1"/>
    </xf>
    <xf numFmtId="0" fontId="109" fillId="0" borderId="123" xfId="0" applyFont="1" applyFill="1" applyBorder="1" applyAlignment="1">
      <alignment horizontal="left" vertical="center" indent="1"/>
    </xf>
    <xf numFmtId="0" fontId="106" fillId="0" borderId="123" xfId="0" applyFont="1" applyFill="1" applyBorder="1" applyAlignment="1">
      <alignment horizontal="left" wrapText="1" indent="1"/>
    </xf>
    <xf numFmtId="0" fontId="106" fillId="0" borderId="123" xfId="0" applyFont="1" applyFill="1" applyBorder="1" applyAlignment="1">
      <alignment horizontal="left" indent="1"/>
    </xf>
    <xf numFmtId="0" fontId="106" fillId="0" borderId="123" xfId="0" applyFont="1" applyFill="1" applyBorder="1" applyAlignment="1">
      <alignment horizontal="left" wrapText="1" indent="4"/>
    </xf>
    <xf numFmtId="0" fontId="106" fillId="0" borderId="123" xfId="0" applyNumberFormat="1" applyFont="1" applyFill="1" applyBorder="1" applyAlignment="1">
      <alignment horizontal="left" indent="3"/>
    </xf>
    <xf numFmtId="0" fontId="109" fillId="0" borderId="123" xfId="0" applyFont="1" applyFill="1" applyBorder="1" applyAlignment="1">
      <alignment horizontal="left" indent="1"/>
    </xf>
    <xf numFmtId="0" fontId="110" fillId="0" borderId="7" xfId="0" applyFont="1" applyBorder="1"/>
    <xf numFmtId="0" fontId="110" fillId="0" borderId="123" xfId="0" applyFont="1" applyFill="1" applyBorder="1"/>
    <xf numFmtId="0" fontId="107" fillId="0" borderId="123" xfId="0" applyFont="1" applyFill="1" applyBorder="1" applyAlignment="1">
      <alignment horizontal="left" wrapText="1" indent="2"/>
    </xf>
    <xf numFmtId="0" fontId="107" fillId="0" borderId="123" xfId="0" applyFont="1" applyFill="1" applyBorder="1"/>
    <xf numFmtId="0" fontId="107" fillId="0" borderId="123" xfId="0" applyFont="1" applyFill="1" applyBorder="1" applyAlignment="1">
      <alignment horizontal="left" wrapText="1"/>
    </xf>
    <xf numFmtId="0" fontId="106" fillId="0" borderId="0" xfId="0" applyFont="1" applyBorder="1"/>
    <xf numFmtId="0" fontId="106" fillId="0" borderId="123" xfId="0" applyFont="1" applyBorder="1" applyAlignment="1">
      <alignment horizontal="left" indent="1"/>
    </xf>
    <xf numFmtId="0" fontId="106" fillId="0" borderId="123" xfId="0" applyFont="1" applyBorder="1" applyAlignment="1">
      <alignment horizontal="center"/>
    </xf>
    <xf numFmtId="0" fontId="106" fillId="0" borderId="0" xfId="0" applyFont="1" applyBorder="1" applyAlignment="1">
      <alignment horizontal="center" vertical="center"/>
    </xf>
    <xf numFmtId="0" fontId="106" fillId="0" borderId="123" xfId="0" applyFont="1" applyFill="1" applyBorder="1" applyAlignment="1">
      <alignment horizontal="center" vertical="center" wrapText="1"/>
    </xf>
    <xf numFmtId="0" fontId="106" fillId="0" borderId="7" xfId="0" applyFont="1" applyBorder="1" applyAlignment="1">
      <alignment horizontal="center" vertical="center" wrapText="1"/>
    </xf>
    <xf numFmtId="0" fontId="106" fillId="0" borderId="7" xfId="0" applyFont="1" applyBorder="1" applyAlignment="1">
      <alignment wrapText="1"/>
    </xf>
    <xf numFmtId="0" fontId="106" fillId="0" borderId="0" xfId="0" applyFont="1" applyBorder="1" applyAlignment="1">
      <alignment horizontal="center" vertical="center" wrapText="1"/>
    </xf>
    <xf numFmtId="0" fontId="106" fillId="0" borderId="102" xfId="0" applyFont="1" applyFill="1" applyBorder="1" applyAlignment="1">
      <alignment horizontal="center" vertical="center" wrapText="1"/>
    </xf>
    <xf numFmtId="0" fontId="106" fillId="0" borderId="0" xfId="0" applyFont="1" applyFill="1" applyBorder="1" applyAlignment="1">
      <alignment horizontal="center" vertical="center" wrapText="1"/>
    </xf>
    <xf numFmtId="0" fontId="106" fillId="0" borderId="126" xfId="0" applyFont="1" applyFill="1" applyBorder="1" applyAlignment="1">
      <alignment horizontal="center" vertical="center" wrapText="1"/>
    </xf>
    <xf numFmtId="0" fontId="106" fillId="0" borderId="103" xfId="0" applyFont="1" applyFill="1" applyBorder="1" applyAlignment="1">
      <alignment horizontal="center" vertical="center" wrapText="1"/>
    </xf>
    <xf numFmtId="0" fontId="106" fillId="0" borderId="0" xfId="0" applyFont="1" applyFill="1"/>
    <xf numFmtId="49" fontId="106" fillId="0" borderId="22" xfId="0" applyNumberFormat="1" applyFont="1" applyFill="1" applyBorder="1" applyAlignment="1">
      <alignment horizontal="left" wrapText="1" indent="1"/>
    </xf>
    <xf numFmtId="0" fontId="106" fillId="0" borderId="20" xfId="0" applyNumberFormat="1" applyFont="1" applyFill="1" applyBorder="1" applyAlignment="1">
      <alignment horizontal="left" wrapText="1" indent="1"/>
    </xf>
    <xf numFmtId="49" fontId="106" fillId="0" borderId="77" xfId="0" applyNumberFormat="1" applyFont="1" applyFill="1" applyBorder="1" applyAlignment="1">
      <alignment horizontal="left" wrapText="1" indent="1"/>
    </xf>
    <xf numFmtId="0" fontId="106" fillId="0" borderId="17" xfId="0" applyNumberFormat="1" applyFont="1" applyFill="1" applyBorder="1" applyAlignment="1">
      <alignment horizontal="left" wrapText="1" indent="1"/>
    </xf>
    <xf numFmtId="49" fontId="106" fillId="0" borderId="17" xfId="0" applyNumberFormat="1" applyFont="1" applyFill="1" applyBorder="1" applyAlignment="1">
      <alignment horizontal="left" wrapText="1" indent="3"/>
    </xf>
    <xf numFmtId="49" fontId="106" fillId="0" borderId="77" xfId="0" applyNumberFormat="1" applyFont="1" applyFill="1" applyBorder="1" applyAlignment="1">
      <alignment horizontal="left" wrapText="1" indent="3"/>
    </xf>
    <xf numFmtId="49" fontId="106" fillId="0" borderId="77" xfId="0" applyNumberFormat="1" applyFont="1" applyFill="1" applyBorder="1" applyAlignment="1">
      <alignment horizontal="left" wrapText="1" indent="2"/>
    </xf>
    <xf numFmtId="49" fontId="106" fillId="0" borderId="17" xfId="0" applyNumberFormat="1" applyFont="1" applyBorder="1" applyAlignment="1">
      <alignment horizontal="left" wrapText="1" indent="2"/>
    </xf>
    <xf numFmtId="49" fontId="106" fillId="0" borderId="77" xfId="0" applyNumberFormat="1" applyFont="1" applyFill="1" applyBorder="1" applyAlignment="1">
      <alignment horizontal="left" vertical="top" wrapText="1" indent="2"/>
    </xf>
    <xf numFmtId="49" fontId="106" fillId="0" borderId="77" xfId="0" applyNumberFormat="1" applyFont="1" applyFill="1" applyBorder="1" applyAlignment="1">
      <alignment horizontal="left" indent="1"/>
    </xf>
    <xf numFmtId="0" fontId="106" fillId="0" borderId="17" xfId="0" applyNumberFormat="1" applyFont="1" applyBorder="1" applyAlignment="1">
      <alignment horizontal="left" indent="1"/>
    </xf>
    <xf numFmtId="49" fontId="106" fillId="0" borderId="17" xfId="0" applyNumberFormat="1" applyFont="1" applyBorder="1" applyAlignment="1">
      <alignment horizontal="left" indent="1"/>
    </xf>
    <xf numFmtId="49" fontId="106" fillId="0" borderId="77" xfId="0" applyNumberFormat="1" applyFont="1" applyFill="1" applyBorder="1" applyAlignment="1">
      <alignment horizontal="left" indent="3"/>
    </xf>
    <xf numFmtId="49" fontId="106" fillId="0" borderId="17" xfId="0" applyNumberFormat="1" applyFont="1" applyBorder="1" applyAlignment="1">
      <alignment horizontal="left" indent="3"/>
    </xf>
    <xf numFmtId="0" fontId="106" fillId="0" borderId="17" xfId="0" applyFont="1" applyBorder="1" applyAlignment="1">
      <alignment horizontal="left" indent="2"/>
    </xf>
    <xf numFmtId="0" fontId="106" fillId="0" borderId="77" xfId="0" applyFont="1" applyBorder="1" applyAlignment="1">
      <alignment horizontal="left" indent="2"/>
    </xf>
    <xf numFmtId="0" fontId="106" fillId="0" borderId="17" xfId="0" applyFont="1" applyBorder="1" applyAlignment="1">
      <alignment horizontal="left" indent="1"/>
    </xf>
    <xf numFmtId="0" fontId="106" fillId="0" borderId="77" xfId="0" applyFont="1" applyBorder="1" applyAlignment="1">
      <alignment horizontal="left" indent="1"/>
    </xf>
    <xf numFmtId="0" fontId="109" fillId="0" borderId="60" xfId="0" applyFont="1" applyBorder="1"/>
    <xf numFmtId="0" fontId="106" fillId="0" borderId="63" xfId="0" applyFont="1" applyBorder="1"/>
    <xf numFmtId="0" fontId="106" fillId="0" borderId="71" xfId="0" applyFont="1" applyBorder="1" applyAlignment="1">
      <alignment horizontal="center" vertical="center" wrapText="1"/>
    </xf>
    <xf numFmtId="0" fontId="106" fillId="0" borderId="77" xfId="0" applyFont="1" applyFill="1" applyBorder="1" applyAlignment="1">
      <alignment horizontal="center" vertical="center" wrapText="1"/>
    </xf>
    <xf numFmtId="0" fontId="106" fillId="0" borderId="0" xfId="0" applyFont="1" applyBorder="1" applyAlignment="1">
      <alignment wrapText="1"/>
    </xf>
    <xf numFmtId="14" fontId="106" fillId="0" borderId="0" xfId="0" applyNumberFormat="1" applyFont="1" applyBorder="1"/>
    <xf numFmtId="0" fontId="106" fillId="0" borderId="0" xfId="0" applyFont="1" applyAlignment="1">
      <alignment horizontal="center" vertical="center"/>
    </xf>
    <xf numFmtId="0" fontId="111" fillId="0" borderId="0" xfId="0" applyFont="1"/>
    <xf numFmtId="0" fontId="90" fillId="0" borderId="0" xfId="0" applyFont="1" applyFill="1" applyBorder="1" applyAlignment="1">
      <alignment wrapText="1"/>
    </xf>
    <xf numFmtId="0" fontId="109" fillId="0" borderId="123" xfId="0" applyFont="1" applyBorder="1" applyAlignment="1">
      <alignment horizontal="center" vertical="center" wrapText="1"/>
    </xf>
    <xf numFmtId="0" fontId="111" fillId="0" borderId="0" xfId="0" applyFont="1" applyAlignment="1">
      <alignment horizontal="center" vertical="center"/>
    </xf>
    <xf numFmtId="0" fontId="127" fillId="0" borderId="0" xfId="0" applyFont="1"/>
    <xf numFmtId="0" fontId="106" fillId="0" borderId="118" xfId="0" applyNumberFormat="1" applyFont="1" applyFill="1" applyBorder="1" applyAlignment="1">
      <alignment horizontal="left" vertical="center" wrapText="1" indent="1" readingOrder="1"/>
    </xf>
    <xf numFmtId="0" fontId="127" fillId="0" borderId="123" xfId="0" applyFont="1" applyBorder="1" applyAlignment="1">
      <alignment horizontal="left" indent="3"/>
    </xf>
    <xf numFmtId="0" fontId="109" fillId="0" borderId="123" xfId="0" applyNumberFormat="1" applyFont="1" applyFill="1" applyBorder="1" applyAlignment="1">
      <alignment vertical="center" wrapText="1" readingOrder="1"/>
    </xf>
    <xf numFmtId="0" fontId="127" fillId="0" borderId="123" xfId="0" applyFont="1" applyFill="1" applyBorder="1" applyAlignment="1">
      <alignment horizontal="left" indent="2"/>
    </xf>
    <xf numFmtId="0" fontId="106" fillId="0" borderId="119" xfId="0" applyNumberFormat="1" applyFont="1" applyFill="1" applyBorder="1" applyAlignment="1">
      <alignment vertical="center" wrapText="1" readingOrder="1"/>
    </xf>
    <xf numFmtId="0" fontId="127" fillId="0" borderId="127" xfId="0" applyFont="1" applyBorder="1" applyAlignment="1">
      <alignment horizontal="left" indent="2"/>
    </xf>
    <xf numFmtId="0" fontId="106" fillId="0" borderId="118" xfId="0" applyNumberFormat="1" applyFont="1" applyFill="1" applyBorder="1" applyAlignment="1">
      <alignment vertical="center" wrapText="1" readingOrder="1"/>
    </xf>
    <xf numFmtId="0" fontId="127" fillId="0" borderId="123" xfId="0" applyFont="1" applyBorder="1" applyAlignment="1">
      <alignment horizontal="left" indent="2"/>
    </xf>
    <xf numFmtId="0" fontId="106" fillId="0" borderId="117" xfId="0" applyNumberFormat="1" applyFont="1" applyFill="1" applyBorder="1" applyAlignment="1">
      <alignment vertical="center" wrapText="1" readingOrder="1"/>
    </xf>
    <xf numFmtId="0" fontId="127" fillId="0" borderId="7" xfId="0" applyFont="1" applyBorder="1"/>
    <xf numFmtId="0" fontId="92" fillId="0" borderId="0" xfId="11" applyFont="1" applyFill="1" applyBorder="1" applyProtection="1"/>
    <xf numFmtId="0" fontId="92" fillId="0" borderId="0" xfId="0" applyFont="1"/>
    <xf numFmtId="14" fontId="3" fillId="0" borderId="0" xfId="0" applyNumberFormat="1" applyFont="1"/>
    <xf numFmtId="0" fontId="129" fillId="0" borderId="0" xfId="11" applyFont="1" applyFill="1" applyBorder="1" applyAlignment="1" applyProtection="1"/>
    <xf numFmtId="0" fontId="130" fillId="0" borderId="0" xfId="0" applyFont="1"/>
    <xf numFmtId="0" fontId="131" fillId="80" borderId="15" xfId="0" applyFont="1" applyFill="1" applyBorder="1" applyAlignment="1">
      <alignment horizontal="center" vertical="center"/>
    </xf>
    <xf numFmtId="0" fontId="131" fillId="80" borderId="16" xfId="0" applyFont="1" applyFill="1" applyBorder="1" applyAlignment="1">
      <alignment horizontal="center" vertical="center"/>
    </xf>
    <xf numFmtId="0" fontId="131" fillId="81" borderId="123" xfId="0" applyFont="1" applyFill="1" applyBorder="1" applyAlignment="1">
      <alignment horizontal="left" vertical="center"/>
    </xf>
    <xf numFmtId="192" fontId="131" fillId="81" borderId="77" xfId="7" applyNumberFormat="1" applyFont="1" applyFill="1" applyBorder="1" applyAlignment="1">
      <alignment horizontal="left" vertical="center"/>
    </xf>
    <xf numFmtId="49" fontId="133" fillId="0" borderId="123" xfId="0" applyNumberFormat="1" applyFont="1" applyFill="1" applyBorder="1" applyAlignment="1">
      <alignment horizontal="left" vertical="center"/>
    </xf>
    <xf numFmtId="192" fontId="133" fillId="0" borderId="77" xfId="7" applyNumberFormat="1" applyFont="1" applyFill="1" applyBorder="1" applyAlignment="1">
      <alignment horizontal="left" vertical="center"/>
    </xf>
    <xf numFmtId="0" fontId="133" fillId="0" borderId="123" xfId="0" applyFont="1" applyFill="1" applyBorder="1" applyAlignment="1">
      <alignment horizontal="left" vertical="center"/>
    </xf>
    <xf numFmtId="0" fontId="131" fillId="0" borderId="123" xfId="0" applyFont="1" applyFill="1" applyBorder="1" applyAlignment="1">
      <alignment horizontal="left" vertical="center"/>
    </xf>
    <xf numFmtId="10" fontId="92" fillId="0" borderId="77" xfId="0" applyNumberFormat="1" applyFont="1" applyFill="1" applyBorder="1" applyAlignment="1">
      <alignment horizontal="right" vertical="center" wrapText="1"/>
    </xf>
    <xf numFmtId="0" fontId="135" fillId="82" borderId="21" xfId="0" applyFont="1" applyFill="1" applyBorder="1" applyAlignment="1">
      <alignment horizontal="left" vertical="center"/>
    </xf>
    <xf numFmtId="10" fontId="129" fillId="83" borderId="22" xfId="0" applyNumberFormat="1" applyFont="1" applyFill="1" applyBorder="1" applyAlignment="1">
      <alignment horizontal="right" vertical="center" wrapText="1"/>
    </xf>
    <xf numFmtId="0" fontId="136" fillId="0" borderId="0" xfId="0" applyFont="1" applyFill="1" applyAlignment="1">
      <alignment vertical="top" wrapText="1"/>
    </xf>
    <xf numFmtId="0" fontId="138" fillId="0" borderId="0" xfId="0" applyFont="1" applyFill="1" applyAlignment="1">
      <alignment vertical="top"/>
    </xf>
    <xf numFmtId="0" fontId="138" fillId="0" borderId="0" xfId="0" applyFont="1" applyFill="1" applyAlignment="1">
      <alignment vertical="top" wrapText="1"/>
    </xf>
    <xf numFmtId="0" fontId="0" fillId="0" borderId="1" xfId="0" applyBorder="1"/>
    <xf numFmtId="0" fontId="3" fillId="84" borderId="123" xfId="0" applyFont="1" applyFill="1" applyBorder="1" applyAlignment="1" applyProtection="1">
      <alignment horizontal="center" vertical="center" wrapText="1"/>
    </xf>
    <xf numFmtId="0" fontId="4" fillId="83" borderId="123" xfId="0" applyFont="1" applyFill="1" applyBorder="1" applyAlignment="1" applyProtection="1">
      <alignment vertical="center" wrapText="1"/>
    </xf>
    <xf numFmtId="192" fontId="4" fillId="83" borderId="123" xfId="7" applyNumberFormat="1" applyFont="1" applyFill="1" applyBorder="1" applyAlignment="1">
      <alignment vertical="center"/>
    </xf>
    <xf numFmtId="192" fontId="4" fillId="83" borderId="77" xfId="7" applyNumberFormat="1" applyFont="1" applyFill="1" applyBorder="1" applyAlignment="1">
      <alignment vertical="center"/>
    </xf>
    <xf numFmtId="0" fontId="133" fillId="81" borderId="123" xfId="0" applyFont="1" applyFill="1" applyBorder="1" applyAlignment="1">
      <alignment horizontal="left" vertical="center" wrapText="1" indent="3"/>
    </xf>
    <xf numFmtId="192" fontId="4" fillId="35" borderId="123" xfId="7" applyNumberFormat="1" applyFont="1" applyFill="1" applyBorder="1" applyAlignment="1">
      <alignment vertical="center"/>
    </xf>
    <xf numFmtId="0" fontId="139" fillId="81" borderId="123" xfId="0" applyFont="1" applyFill="1" applyBorder="1" applyAlignment="1">
      <alignment horizontal="left" vertical="center" wrapText="1" indent="5"/>
    </xf>
    <xf numFmtId="0" fontId="140" fillId="80" borderId="123" xfId="0" applyFont="1" applyFill="1" applyBorder="1" applyAlignment="1" applyProtection="1">
      <alignment horizontal="left" vertical="center" wrapText="1" indent="1"/>
    </xf>
    <xf numFmtId="192" fontId="140" fillId="80" borderId="123" xfId="7" applyNumberFormat="1" applyFont="1" applyFill="1" applyBorder="1" applyAlignment="1">
      <alignment vertical="center"/>
    </xf>
    <xf numFmtId="192" fontId="140" fillId="82" borderId="77" xfId="7" applyNumberFormat="1" applyFont="1" applyFill="1" applyBorder="1" applyAlignment="1">
      <alignment vertical="center"/>
    </xf>
    <xf numFmtId="192" fontId="141" fillId="81" borderId="123" xfId="7" applyNumberFormat="1" applyFont="1" applyFill="1" applyBorder="1" applyAlignment="1">
      <alignment vertical="center"/>
    </xf>
    <xf numFmtId="192" fontId="141" fillId="82" borderId="77" xfId="7" applyNumberFormat="1" applyFont="1" applyFill="1" applyBorder="1" applyAlignment="1">
      <alignment vertical="center"/>
    </xf>
    <xf numFmtId="192" fontId="141" fillId="81" borderId="21" xfId="7" applyNumberFormat="1" applyFont="1" applyFill="1" applyBorder="1" applyAlignment="1">
      <alignment vertical="center"/>
    </xf>
    <xf numFmtId="192" fontId="141" fillId="82" borderId="22" xfId="7" applyNumberFormat="1" applyFont="1" applyFill="1" applyBorder="1" applyAlignment="1">
      <alignment vertical="center"/>
    </xf>
    <xf numFmtId="169" fontId="9" fillId="36" borderId="92" xfId="20" applyBorder="1"/>
    <xf numFmtId="0" fontId="90" fillId="0" borderId="185" xfId="0" applyFont="1" applyFill="1" applyBorder="1" applyAlignment="1">
      <alignment horizontal="center" vertical="center" wrapText="1"/>
    </xf>
    <xf numFmtId="0" fontId="344" fillId="0" borderId="0" xfId="0" applyFont="1"/>
    <xf numFmtId="0" fontId="0" fillId="0" borderId="0" xfId="0"/>
    <xf numFmtId="0" fontId="90" fillId="0" borderId="0" xfId="0" applyFont="1"/>
    <xf numFmtId="0" fontId="345" fillId="0" borderId="0" xfId="0" applyFont="1"/>
    <xf numFmtId="14" fontId="90" fillId="0" borderId="0" xfId="0" applyNumberFormat="1" applyFont="1"/>
    <xf numFmtId="0" fontId="90" fillId="0" borderId="0" xfId="0" applyFont="1" applyBorder="1"/>
    <xf numFmtId="0" fontId="346" fillId="0" borderId="110" xfId="0" applyFont="1" applyBorder="1" applyAlignment="1">
      <alignment horizontal="center" vertical="center"/>
    </xf>
    <xf numFmtId="0" fontId="345" fillId="0" borderId="110" xfId="0" applyFont="1" applyBorder="1" applyAlignment="1">
      <alignment horizontal="center"/>
    </xf>
    <xf numFmtId="0" fontId="116" fillId="3" borderId="110" xfId="20954" applyFont="1" applyFill="1" applyBorder="1" applyAlignment="1">
      <alignment horizontal="left" vertical="center" wrapText="1"/>
    </xf>
    <xf numFmtId="0" fontId="90" fillId="0" borderId="110" xfId="20954" applyFont="1" applyFill="1" applyBorder="1" applyAlignment="1">
      <alignment horizontal="left" vertical="center" wrapText="1" indent="1"/>
    </xf>
    <xf numFmtId="0" fontId="347" fillId="3" borderId="120" xfId="0" applyFont="1" applyFill="1" applyBorder="1" applyAlignment="1">
      <alignment horizontal="left" vertical="center" wrapText="1"/>
    </xf>
    <xf numFmtId="0" fontId="90" fillId="3" borderId="110" xfId="20954" applyFont="1" applyFill="1" applyBorder="1" applyAlignment="1">
      <alignment horizontal="left" vertical="center" wrapText="1" indent="1"/>
    </xf>
    <xf numFmtId="0" fontId="116" fillId="0" borderId="120" xfId="0" applyFont="1" applyFill="1" applyBorder="1" applyAlignment="1">
      <alignment horizontal="left" vertical="center" wrapText="1"/>
    </xf>
    <xf numFmtId="0" fontId="347" fillId="0" borderId="120" xfId="0" applyFont="1" applyFill="1" applyBorder="1" applyAlignment="1">
      <alignment horizontal="left" vertical="center" wrapText="1"/>
    </xf>
    <xf numFmtId="0" fontId="347" fillId="0" borderId="120" xfId="0" applyFont="1" applyFill="1" applyBorder="1" applyAlignment="1">
      <alignment vertical="center" wrapText="1"/>
    </xf>
    <xf numFmtId="0" fontId="348" fillId="0" borderId="120" xfId="0" applyFont="1" applyFill="1" applyBorder="1" applyAlignment="1">
      <alignment horizontal="left" vertical="center" wrapText="1" indent="1"/>
    </xf>
    <xf numFmtId="0" fontId="348" fillId="3" borderId="120" xfId="0" applyFont="1" applyFill="1" applyBorder="1" applyAlignment="1">
      <alignment horizontal="left" vertical="center" wrapText="1" indent="1"/>
    </xf>
    <xf numFmtId="0" fontId="347" fillId="3" borderId="121" xfId="0" applyFont="1" applyFill="1" applyBorder="1" applyAlignment="1">
      <alignment horizontal="left" vertical="center" wrapText="1"/>
    </xf>
    <xf numFmtId="0" fontId="348" fillId="0" borderId="110" xfId="20954" applyFont="1" applyFill="1" applyBorder="1" applyAlignment="1">
      <alignment horizontal="left" vertical="center" wrapText="1" indent="1"/>
    </xf>
    <xf numFmtId="0" fontId="347" fillId="0" borderId="110" xfId="0" applyFont="1" applyFill="1" applyBorder="1" applyAlignment="1">
      <alignment horizontal="left" vertical="center" wrapText="1"/>
    </xf>
    <xf numFmtId="0" fontId="347" fillId="0" borderId="110" xfId="20954" applyFont="1" applyFill="1" applyBorder="1" applyAlignment="1">
      <alignment horizontal="center" vertical="center" wrapText="1"/>
    </xf>
    <xf numFmtId="0" fontId="347" fillId="3" borderId="122" xfId="0" applyFont="1" applyFill="1" applyBorder="1" applyAlignment="1">
      <alignment horizontal="left" vertical="center" wrapText="1"/>
    </xf>
    <xf numFmtId="0" fontId="345" fillId="0" borderId="123" xfId="0" applyFont="1" applyBorder="1" applyAlignment="1">
      <alignment horizontal="center"/>
    </xf>
    <xf numFmtId="0" fontId="90" fillId="3" borderId="123" xfId="20954" applyFont="1" applyFill="1" applyBorder="1" applyAlignment="1">
      <alignment horizontal="left" vertical="center" wrapText="1" indent="1"/>
    </xf>
    <xf numFmtId="0" fontId="90" fillId="3" borderId="120" xfId="0" applyFont="1" applyFill="1" applyBorder="1" applyAlignment="1">
      <alignment horizontal="left" vertical="center" wrapText="1" indent="1"/>
    </xf>
    <xf numFmtId="0" fontId="90" fillId="0" borderId="123" xfId="20954" applyFont="1" applyFill="1" applyBorder="1" applyAlignment="1">
      <alignment horizontal="left" vertical="center" wrapText="1" indent="1"/>
    </xf>
    <xf numFmtId="0" fontId="347" fillId="0" borderId="120" xfId="0" applyFont="1" applyBorder="1" applyAlignment="1">
      <alignment horizontal="left" vertical="center" wrapText="1"/>
    </xf>
    <xf numFmtId="0" fontId="90" fillId="0" borderId="120" xfId="0" applyFont="1" applyBorder="1" applyAlignment="1">
      <alignment horizontal="left" vertical="center" wrapText="1" indent="1"/>
    </xf>
    <xf numFmtId="0" fontId="90" fillId="0" borderId="121" xfId="0" applyFont="1" applyBorder="1" applyAlignment="1">
      <alignment horizontal="left" vertical="center" wrapText="1" indent="1"/>
    </xf>
    <xf numFmtId="0" fontId="347" fillId="0" borderId="123" xfId="20954" applyFont="1" applyFill="1" applyBorder="1" applyAlignment="1">
      <alignment horizontal="left" vertical="center" wrapText="1"/>
    </xf>
    <xf numFmtId="0" fontId="347" fillId="0" borderId="123" xfId="0" applyFont="1" applyFill="1" applyBorder="1" applyAlignment="1">
      <alignment vertical="center" wrapText="1"/>
    </xf>
    <xf numFmtId="0" fontId="347" fillId="0" borderId="123" xfId="20954" applyFont="1" applyFill="1" applyBorder="1" applyAlignment="1">
      <alignment horizontal="center" vertical="center" wrapText="1"/>
    </xf>
    <xf numFmtId="0" fontId="347" fillId="3" borderId="123" xfId="20954" applyFont="1" applyFill="1" applyBorder="1" applyAlignment="1">
      <alignment horizontal="left" vertical="center" wrapText="1"/>
    </xf>
    <xf numFmtId="0" fontId="90" fillId="0" borderId="120" xfId="0" applyFont="1" applyFill="1" applyBorder="1" applyAlignment="1">
      <alignment horizontal="left" vertical="center" wrapText="1" indent="1"/>
    </xf>
    <xf numFmtId="0" fontId="349" fillId="0" borderId="0" xfId="0" applyFont="1" applyAlignment="1">
      <alignment horizontal="justify"/>
    </xf>
    <xf numFmtId="0" fontId="347" fillId="0" borderId="123" xfId="0" applyFont="1" applyFill="1" applyBorder="1" applyAlignment="1">
      <alignment horizontal="left" vertical="center" wrapText="1"/>
    </xf>
    <xf numFmtId="0" fontId="345" fillId="0" borderId="0" xfId="0" applyFont="1" applyAlignment="1">
      <alignment horizontal="center"/>
    </xf>
    <xf numFmtId="0" fontId="345" fillId="0" borderId="0" xfId="0" applyFont="1" applyAlignment="1">
      <alignment horizontal="left" vertical="center"/>
    </xf>
    <xf numFmtId="0" fontId="86" fillId="0" borderId="123" xfId="0" applyFont="1" applyBorder="1" applyAlignment="1">
      <alignment vertical="center"/>
    </xf>
    <xf numFmtId="0" fontId="45" fillId="0" borderId="123" xfId="0" applyNumberFormat="1" applyFont="1" applyFill="1" applyBorder="1" applyAlignment="1">
      <alignment vertical="center" wrapText="1"/>
    </xf>
    <xf numFmtId="0" fontId="2" fillId="0" borderId="0" xfId="13" applyFont="1" applyFill="1" applyBorder="1" applyAlignment="1" applyProtection="1">
      <alignment wrapText="1"/>
      <protection locked="0"/>
    </xf>
    <xf numFmtId="0" fontId="347" fillId="0" borderId="191" xfId="20954" applyFont="1" applyFill="1" applyBorder="1" applyAlignment="1">
      <alignment horizontal="left" vertical="center" wrapText="1"/>
    </xf>
    <xf numFmtId="49" fontId="84" fillId="0" borderId="76" xfId="0" applyNumberFormat="1" applyFont="1" applyFill="1" applyBorder="1" applyAlignment="1">
      <alignment horizontal="right"/>
    </xf>
    <xf numFmtId="0" fontId="6" fillId="0" borderId="191" xfId="17" applyFill="1" applyBorder="1" applyAlignment="1" applyProtection="1"/>
    <xf numFmtId="49" fontId="84" fillId="0" borderId="191" xfId="0" applyNumberFormat="1" applyFont="1" applyFill="1" applyBorder="1" applyAlignment="1">
      <alignment horizontal="right"/>
    </xf>
    <xf numFmtId="0" fontId="84" fillId="0" borderId="191" xfId="0" applyFont="1" applyFill="1" applyBorder="1"/>
    <xf numFmtId="0" fontId="92" fillId="0" borderId="0" xfId="0" applyFont="1" applyFill="1"/>
    <xf numFmtId="0" fontId="350" fillId="3" borderId="0" xfId="37364" applyFont="1" applyFill="1" applyAlignment="1" applyProtection="1">
      <alignment vertical="center"/>
      <protection locked="0"/>
    </xf>
    <xf numFmtId="0" fontId="127" fillId="3" borderId="191" xfId="5" applyFont="1" applyFill="1" applyBorder="1" applyAlignment="1" applyProtection="1">
      <alignment vertical="center" wrapText="1"/>
      <protection locked="0"/>
    </xf>
    <xf numFmtId="0" fontId="127" fillId="0" borderId="191" xfId="37365" applyFont="1" applyFill="1" applyBorder="1" applyAlignment="1" applyProtection="1">
      <alignment horizontal="center" vertical="center" wrapText="1"/>
      <protection locked="0"/>
    </xf>
    <xf numFmtId="3" fontId="127" fillId="3" borderId="191" xfId="1" applyNumberFormat="1" applyFont="1" applyFill="1" applyBorder="1" applyAlignment="1" applyProtection="1">
      <alignment horizontal="center" vertical="center" wrapText="1"/>
      <protection locked="0"/>
    </xf>
    <xf numFmtId="9" fontId="127" fillId="3" borderId="191" xfId="15" applyNumberFormat="1" applyFont="1" applyFill="1" applyBorder="1" applyAlignment="1" applyProtection="1">
      <alignment horizontal="center" vertical="center" wrapText="1"/>
      <protection locked="0"/>
    </xf>
    <xf numFmtId="0" fontId="127" fillId="3" borderId="191" xfId="37365" applyFont="1" applyFill="1" applyBorder="1" applyAlignment="1" applyProtection="1">
      <alignment horizontal="center" vertical="center" wrapText="1"/>
      <protection locked="0"/>
    </xf>
    <xf numFmtId="0" fontId="350" fillId="3" borderId="191" xfId="37365" applyFont="1" applyFill="1" applyBorder="1" applyAlignment="1" applyProtection="1">
      <protection locked="0"/>
    </xf>
    <xf numFmtId="3" fontId="127" fillId="151" borderId="191" xfId="5" applyNumberFormat="1" applyFont="1" applyFill="1" applyBorder="1" applyAlignment="1" applyProtection="1"/>
    <xf numFmtId="0" fontId="351" fillId="3" borderId="191" xfId="37365" applyFont="1" applyFill="1" applyBorder="1" applyAlignment="1" applyProtection="1">
      <alignment horizontal="right"/>
      <protection locked="0"/>
    </xf>
    <xf numFmtId="0" fontId="127" fillId="3" borderId="191" xfId="37365" applyFont="1" applyFill="1" applyBorder="1" applyAlignment="1" applyProtection="1">
      <alignment horizontal="left" vertical="center"/>
      <protection locked="0"/>
    </xf>
    <xf numFmtId="0" fontId="352" fillId="3" borderId="191" xfId="37365" applyFont="1" applyFill="1" applyBorder="1" applyAlignment="1" applyProtection="1">
      <alignment horizontal="right"/>
      <protection locked="0"/>
    </xf>
    <xf numFmtId="0" fontId="127" fillId="0" borderId="191" xfId="37365" applyFont="1" applyFill="1" applyBorder="1" applyAlignment="1" applyProtection="1">
      <alignment horizontal="left" vertical="center"/>
      <protection locked="0"/>
    </xf>
    <xf numFmtId="0" fontId="350" fillId="3" borderId="191" xfId="16" applyFont="1" applyFill="1" applyBorder="1" applyAlignment="1" applyProtection="1">
      <protection locked="0"/>
    </xf>
    <xf numFmtId="0" fontId="353" fillId="0" borderId="0" xfId="37364" applyFont="1" applyFill="1" applyAlignment="1" applyProtection="1">
      <alignment vertical="center"/>
      <protection locked="0"/>
    </xf>
    <xf numFmtId="0" fontId="127" fillId="3" borderId="191" xfId="5" applyFont="1" applyFill="1" applyBorder="1" applyProtection="1">
      <protection locked="0"/>
    </xf>
    <xf numFmtId="0" fontId="127" fillId="0" borderId="191" xfId="37365" applyFont="1" applyFill="1" applyBorder="1" applyAlignment="1" applyProtection="1">
      <alignment horizontal="center" vertical="top" wrapText="1"/>
      <protection locked="0"/>
    </xf>
    <xf numFmtId="0" fontId="350" fillId="3" borderId="191" xfId="37365" applyFont="1" applyFill="1" applyBorder="1" applyAlignment="1" applyProtection="1">
      <alignment wrapText="1"/>
      <protection locked="0"/>
    </xf>
    <xf numFmtId="3" fontId="127" fillId="0" borderId="191" xfId="5" applyNumberFormat="1" applyFont="1" applyFill="1" applyBorder="1" applyProtection="1"/>
    <xf numFmtId="0" fontId="116" fillId="75" borderId="96" xfId="20952" applyFont="1" applyFill="1" applyBorder="1" applyAlignment="1">
      <alignment vertical="center"/>
    </xf>
    <xf numFmtId="0" fontId="116" fillId="75" borderId="97" xfId="20952" applyFont="1" applyFill="1" applyBorder="1" applyAlignment="1">
      <alignment vertical="center"/>
    </xf>
    <xf numFmtId="0" fontId="116" fillId="75" borderId="94" xfId="20952" applyFont="1" applyFill="1" applyBorder="1" applyAlignment="1">
      <alignment vertical="center"/>
    </xf>
    <xf numFmtId="164" fontId="116" fillId="75" borderId="94" xfId="7" applyNumberFormat="1" applyFont="1" applyFill="1" applyBorder="1" applyAlignment="1">
      <alignment horizontal="right" vertical="center"/>
    </xf>
    <xf numFmtId="0" fontId="116" fillId="76" borderId="97" xfId="20952" applyFont="1" applyFill="1" applyBorder="1" applyAlignment="1">
      <alignment vertical="center"/>
    </xf>
    <xf numFmtId="0" fontId="116" fillId="3" borderId="97" xfId="20952" applyFont="1" applyFill="1" applyBorder="1" applyAlignment="1">
      <alignment vertical="center"/>
    </xf>
    <xf numFmtId="0" fontId="90" fillId="69" borderId="93" xfId="20952" applyFont="1" applyFill="1" applyBorder="1" applyAlignment="1">
      <alignment horizontal="center" vertical="center"/>
    </xf>
    <xf numFmtId="0" fontId="90" fillId="69" borderId="94" xfId="20952" applyFont="1" applyFill="1" applyBorder="1" applyAlignment="1">
      <alignment horizontal="left" vertical="center" wrapText="1"/>
    </xf>
    <xf numFmtId="164" fontId="90" fillId="0" borderId="95" xfId="7" applyNumberFormat="1" applyFont="1" applyFill="1" applyBorder="1" applyAlignment="1" applyProtection="1">
      <alignment horizontal="right" vertical="center"/>
      <protection locked="0"/>
    </xf>
    <xf numFmtId="0" fontId="116" fillId="76" borderId="95" xfId="20952" applyFont="1" applyFill="1" applyBorder="1" applyAlignment="1">
      <alignment horizontal="center" vertical="center"/>
    </xf>
    <xf numFmtId="0" fontId="116" fillId="76" borderId="97" xfId="20952" applyFont="1" applyFill="1" applyBorder="1" applyAlignment="1">
      <alignment vertical="top" wrapText="1"/>
    </xf>
    <xf numFmtId="0" fontId="90" fillId="69" borderId="97" xfId="20952" applyFont="1" applyFill="1" applyBorder="1" applyAlignment="1">
      <alignment vertical="center" wrapText="1"/>
    </xf>
    <xf numFmtId="0" fontId="90" fillId="69" borderId="94" xfId="20952" applyFont="1" applyFill="1" applyBorder="1" applyAlignment="1">
      <alignment horizontal="left" vertical="center"/>
    </xf>
    <xf numFmtId="359" fontId="90" fillId="0" borderId="95" xfId="7" applyNumberFormat="1" applyFont="1" applyFill="1" applyBorder="1" applyAlignment="1" applyProtection="1">
      <alignment horizontal="right" vertical="center"/>
      <protection locked="0"/>
    </xf>
    <xf numFmtId="0" fontId="90" fillId="3" borderId="93" xfId="20952" applyFont="1" applyFill="1" applyBorder="1" applyAlignment="1">
      <alignment horizontal="center" vertical="center"/>
    </xf>
    <xf numFmtId="164" fontId="90" fillId="76" borderId="95" xfId="7" applyNumberFormat="1" applyFont="1" applyFill="1" applyBorder="1" applyAlignment="1" applyProtection="1">
      <alignment horizontal="right" vertical="center"/>
      <protection locked="0"/>
    </xf>
    <xf numFmtId="164" fontId="90" fillId="3" borderId="95" xfId="7" applyNumberFormat="1" applyFont="1" applyFill="1" applyBorder="1" applyAlignment="1" applyProtection="1">
      <alignment horizontal="right" vertical="center"/>
      <protection locked="0"/>
    </xf>
    <xf numFmtId="0" fontId="90" fillId="69" borderId="95" xfId="20952" applyFont="1" applyFill="1" applyBorder="1" applyAlignment="1">
      <alignment horizontal="center" vertical="center"/>
    </xf>
    <xf numFmtId="0" fontId="345" fillId="0" borderId="0" xfId="0" applyFont="1" applyAlignment="1">
      <alignment wrapText="1"/>
    </xf>
    <xf numFmtId="0" fontId="102" fillId="69" borderId="198" xfId="20952" applyFont="1" applyFill="1" applyBorder="1" applyAlignment="1" applyProtection="1">
      <alignment horizontal="center" vertical="center"/>
      <protection locked="0"/>
    </xf>
    <xf numFmtId="0" fontId="103" fillId="76" borderId="191" xfId="20952" applyFont="1" applyFill="1" applyBorder="1" applyAlignment="1" applyProtection="1">
      <alignment horizontal="center" vertical="center"/>
      <protection locked="0"/>
    </xf>
    <xf numFmtId="0" fontId="85" fillId="0" borderId="204" xfId="0" applyFont="1" applyBorder="1"/>
    <xf numFmtId="0" fontId="2" fillId="0" borderId="187" xfId="0" applyFont="1" applyBorder="1" applyAlignment="1">
      <alignment wrapText="1"/>
    </xf>
    <xf numFmtId="0" fontId="84" fillId="0" borderId="80" xfId="0" applyFont="1" applyBorder="1"/>
    <xf numFmtId="0" fontId="2" fillId="0" borderId="80" xfId="0" applyFont="1" applyBorder="1"/>
    <xf numFmtId="0" fontId="90" fillId="0" borderId="205" xfId="0" applyFont="1" applyBorder="1" applyAlignment="1">
      <alignment vertical="center"/>
    </xf>
    <xf numFmtId="10" fontId="90" fillId="0" borderId="206" xfId="20950" applyNumberFormat="1" applyFont="1" applyBorder="1" applyAlignment="1">
      <alignment wrapText="1"/>
    </xf>
    <xf numFmtId="0" fontId="2" fillId="0" borderId="205" xfId="0" applyFont="1" applyBorder="1" applyAlignment="1">
      <alignment vertical="center"/>
    </xf>
    <xf numFmtId="0" fontId="2" fillId="0" borderId="188" xfId="0" applyFont="1" applyBorder="1" applyAlignment="1">
      <alignment wrapText="1"/>
    </xf>
    <xf numFmtId="0" fontId="2" fillId="0" borderId="207" xfId="0" applyFont="1" applyBorder="1" applyAlignment="1">
      <alignment wrapText="1"/>
    </xf>
    <xf numFmtId="191" fontId="92" fillId="0" borderId="204" xfId="0" applyNumberFormat="1" applyFont="1" applyBorder="1" applyAlignment="1" applyProtection="1">
      <alignment vertical="center" wrapText="1"/>
      <protection locked="0"/>
    </xf>
    <xf numFmtId="191" fontId="92" fillId="0" borderId="206" xfId="0" applyNumberFormat="1" applyFont="1" applyBorder="1" applyAlignment="1" applyProtection="1">
      <alignment vertical="center" wrapText="1"/>
      <protection locked="0"/>
    </xf>
    <xf numFmtId="169" fontId="9" fillId="36" borderId="0" xfId="20"/>
    <xf numFmtId="10" fontId="92" fillId="0" borderId="204" xfId="20950" applyNumberFormat="1" applyFont="1" applyFill="1" applyBorder="1" applyAlignment="1" applyProtection="1">
      <alignment vertical="center" wrapText="1"/>
      <protection locked="0"/>
    </xf>
    <xf numFmtId="10" fontId="92" fillId="0" borderId="206" xfId="20950" applyNumberFormat="1" applyFont="1" applyFill="1" applyBorder="1" applyAlignment="1" applyProtection="1">
      <alignment vertical="center" wrapText="1"/>
      <protection locked="0"/>
    </xf>
    <xf numFmtId="10" fontId="9" fillId="36" borderId="0" xfId="20950" applyNumberFormat="1" applyFont="1" applyFill="1" applyBorder="1"/>
    <xf numFmtId="10" fontId="9" fillId="36" borderId="92" xfId="20950" applyNumberFormat="1" applyFont="1" applyFill="1" applyBorder="1"/>
    <xf numFmtId="164" fontId="92" fillId="0" borderId="204" xfId="7" applyNumberFormat="1" applyFont="1" applyFill="1" applyBorder="1" applyAlignment="1" applyProtection="1">
      <alignment vertical="center" wrapText="1"/>
      <protection locked="0"/>
    </xf>
    <xf numFmtId="164" fontId="92" fillId="0" borderId="206" xfId="7" applyNumberFormat="1" applyFont="1" applyFill="1" applyBorder="1" applyAlignment="1" applyProtection="1">
      <alignment vertical="center" wrapText="1"/>
      <protection locked="0"/>
    </xf>
    <xf numFmtId="164" fontId="0" fillId="0" borderId="204" xfId="7" applyNumberFormat="1" applyFont="1" applyBorder="1"/>
    <xf numFmtId="164" fontId="0" fillId="0" borderId="204" xfId="7" applyNumberFormat="1" applyFont="1" applyBorder="1" applyProtection="1"/>
    <xf numFmtId="164" fontId="90" fillId="0" borderId="204" xfId="7" applyNumberFormat="1" applyFont="1" applyFill="1" applyBorder="1" applyAlignment="1" applyProtection="1">
      <alignment horizontal="right"/>
    </xf>
    <xf numFmtId="164" fontId="99" fillId="0" borderId="204" xfId="7" applyNumberFormat="1" applyFont="1" applyBorder="1" applyAlignment="1">
      <alignment vertical="center" wrapText="1"/>
    </xf>
    <xf numFmtId="43" fontId="3" fillId="0" borderId="204" xfId="7" applyFont="1" applyFill="1" applyBorder="1" applyAlignment="1">
      <alignment vertical="center" wrapText="1"/>
    </xf>
    <xf numFmtId="43" fontId="3" fillId="0" borderId="204" xfId="7" applyFont="1" applyBorder="1" applyAlignment="1">
      <alignment vertical="center"/>
    </xf>
    <xf numFmtId="164" fontId="3" fillId="0" borderId="204" xfId="7" applyNumberFormat="1" applyFont="1" applyFill="1" applyBorder="1" applyAlignment="1">
      <alignment vertical="center" wrapText="1"/>
    </xf>
    <xf numFmtId="191" fontId="0" fillId="0" borderId="206" xfId="0" applyNumberFormat="1" applyBorder="1"/>
    <xf numFmtId="0" fontId="106" fillId="0" borderId="7" xfId="0" applyFont="1" applyBorder="1" applyAlignment="1">
      <alignment horizontal="center" vertical="center" wrapText="1"/>
    </xf>
    <xf numFmtId="3" fontId="3" fillId="0" borderId="0" xfId="0" applyNumberFormat="1" applyFont="1"/>
    <xf numFmtId="3" fontId="90" fillId="0" borderId="0" xfId="11" applyNumberFormat="1" applyFont="1" applyFill="1" applyBorder="1" applyAlignment="1" applyProtection="1"/>
    <xf numFmtId="3" fontId="4" fillId="35" borderId="16" xfId="0" applyNumberFormat="1" applyFont="1" applyFill="1" applyBorder="1" applyAlignment="1">
      <alignment horizontal="center" vertical="center" wrapText="1"/>
    </xf>
    <xf numFmtId="3" fontId="4" fillId="35" borderId="77" xfId="0" applyNumberFormat="1" applyFont="1" applyFill="1" applyBorder="1" applyAlignment="1">
      <alignment horizontal="left" vertical="center" wrapText="1"/>
    </xf>
    <xf numFmtId="3" fontId="3" fillId="0" borderId="77" xfId="0" applyNumberFormat="1" applyFont="1" applyFill="1" applyBorder="1" applyAlignment="1">
      <alignment horizontal="right" vertical="center" wrapText="1"/>
    </xf>
    <xf numFmtId="3" fontId="4" fillId="35" borderId="77" xfId="20950" applyNumberFormat="1" applyFont="1" applyFill="1" applyBorder="1" applyAlignment="1">
      <alignment horizontal="left" vertical="center" wrapText="1"/>
    </xf>
    <xf numFmtId="3" fontId="4" fillId="35" borderId="77" xfId="0" applyNumberFormat="1" applyFont="1" applyFill="1" applyBorder="1" applyAlignment="1">
      <alignment horizontal="center" vertical="center" wrapText="1"/>
    </xf>
    <xf numFmtId="3" fontId="3" fillId="0" borderId="22" xfId="0" applyNumberFormat="1" applyFont="1" applyFill="1" applyBorder="1" applyAlignment="1">
      <alignment horizontal="right" vertical="center" wrapText="1"/>
    </xf>
    <xf numFmtId="167" fontId="345" fillId="0" borderId="209" xfId="0" applyNumberFormat="1" applyFont="1" applyBorder="1" applyAlignment="1">
      <alignment horizontal="center"/>
    </xf>
    <xf numFmtId="167" fontId="345" fillId="0" borderId="55" xfId="0" applyNumberFormat="1" applyFont="1" applyBorder="1" applyAlignment="1">
      <alignment horizontal="center"/>
    </xf>
    <xf numFmtId="167" fontId="128" fillId="0" borderId="55" xfId="0" applyNumberFormat="1" applyFont="1" applyBorder="1" applyAlignment="1">
      <alignment horizontal="center"/>
    </xf>
    <xf numFmtId="167" fontId="354" fillId="0" borderId="55" xfId="0" applyNumberFormat="1" applyFont="1" applyBorder="1" applyAlignment="1">
      <alignment horizontal="center"/>
    </xf>
    <xf numFmtId="167" fontId="345" fillId="0" borderId="57" xfId="0" applyNumberFormat="1" applyFont="1" applyBorder="1" applyAlignment="1">
      <alignment horizontal="center"/>
    </xf>
    <xf numFmtId="167" fontId="346" fillId="0" borderId="210" xfId="0" applyNumberFormat="1" applyFont="1" applyBorder="1" applyAlignment="1">
      <alignment horizontal="center"/>
    </xf>
    <xf numFmtId="43" fontId="128" fillId="79" borderId="54" xfId="7" applyFont="1" applyFill="1" applyBorder="1" applyAlignment="1">
      <alignment horizontal="center"/>
    </xf>
    <xf numFmtId="167" fontId="345" fillId="0" borderId="58" xfId="0" applyNumberFormat="1" applyFont="1" applyBorder="1" applyAlignment="1">
      <alignment horizontal="center"/>
    </xf>
    <xf numFmtId="167" fontId="345" fillId="0" borderId="204" xfId="0" applyNumberFormat="1" applyFont="1" applyBorder="1" applyAlignment="1">
      <alignment horizontal="center"/>
    </xf>
    <xf numFmtId="43" fontId="345" fillId="0" borderId="204" xfId="7" applyFont="1" applyBorder="1" applyAlignment="1"/>
    <xf numFmtId="164" fontId="3" fillId="0" borderId="204" xfId="7" applyNumberFormat="1" applyFont="1" applyBorder="1" applyAlignment="1"/>
    <xf numFmtId="164" fontId="3" fillId="0" borderId="206" xfId="7" applyNumberFormat="1" applyFont="1" applyBorder="1" applyAlignment="1"/>
    <xf numFmtId="164" fontId="3" fillId="35" borderId="21" xfId="7" applyNumberFormat="1" applyFont="1" applyFill="1" applyBorder="1"/>
    <xf numFmtId="164" fontId="3" fillId="35" borderId="22" xfId="7" applyNumberFormat="1" applyFont="1" applyFill="1" applyBorder="1"/>
    <xf numFmtId="164" fontId="3" fillId="0" borderId="205" xfId="7" applyNumberFormat="1" applyFont="1" applyBorder="1" applyAlignment="1"/>
    <xf numFmtId="191" fontId="3" fillId="35" borderId="212" xfId="0" applyNumberFormat="1" applyFont="1" applyFill="1" applyBorder="1"/>
    <xf numFmtId="191" fontId="3" fillId="35" borderId="20" xfId="0" applyNumberFormat="1" applyFont="1" applyFill="1" applyBorder="1"/>
    <xf numFmtId="191" fontId="3" fillId="35" borderId="22" xfId="0" applyNumberFormat="1" applyFont="1" applyFill="1" applyBorder="1"/>
    <xf numFmtId="191" fontId="3" fillId="35" borderId="51" xfId="0" applyNumberFormat="1" applyFont="1" applyFill="1" applyBorder="1"/>
    <xf numFmtId="164" fontId="3" fillId="0" borderId="81" xfId="7" applyNumberFormat="1" applyFont="1" applyFill="1" applyBorder="1" applyAlignment="1">
      <alignment vertical="center"/>
    </xf>
    <xf numFmtId="164" fontId="3" fillId="0" borderId="60" xfId="7" applyNumberFormat="1" applyFont="1" applyFill="1" applyBorder="1" applyAlignment="1">
      <alignment vertical="center"/>
    </xf>
    <xf numFmtId="164" fontId="3" fillId="0" borderId="76" xfId="7" applyNumberFormat="1" applyFont="1" applyFill="1" applyBorder="1" applyAlignment="1">
      <alignment vertical="center"/>
    </xf>
    <xf numFmtId="164" fontId="3" fillId="0" borderId="82" xfId="7" applyNumberFormat="1" applyFont="1" applyFill="1" applyBorder="1" applyAlignment="1">
      <alignment vertical="center"/>
    </xf>
    <xf numFmtId="164" fontId="3" fillId="0" borderId="77" xfId="7" applyNumberFormat="1" applyFont="1" applyFill="1" applyBorder="1" applyAlignment="1">
      <alignment vertical="center"/>
    </xf>
    <xf numFmtId="164" fontId="3" fillId="0" borderId="21" xfId="7" applyNumberFormat="1" applyFont="1" applyFill="1" applyBorder="1" applyAlignment="1">
      <alignment vertical="center"/>
    </xf>
    <xf numFmtId="164" fontId="3" fillId="0" borderId="23" xfId="7" applyNumberFormat="1" applyFont="1" applyFill="1" applyBorder="1" applyAlignment="1">
      <alignment vertical="center"/>
    </xf>
    <xf numFmtId="164" fontId="3" fillId="0" borderId="22" xfId="7" applyNumberFormat="1" applyFont="1" applyFill="1" applyBorder="1" applyAlignment="1">
      <alignment vertical="center"/>
    </xf>
    <xf numFmtId="164" fontId="3" fillId="0" borderId="25" xfId="7" applyNumberFormat="1" applyFont="1" applyFill="1" applyBorder="1" applyAlignment="1">
      <alignment vertical="center"/>
    </xf>
    <xf numFmtId="164" fontId="3" fillId="0" borderId="16" xfId="7" applyNumberFormat="1" applyFont="1" applyFill="1" applyBorder="1" applyAlignment="1">
      <alignment vertical="center"/>
    </xf>
    <xf numFmtId="164" fontId="3" fillId="0" borderId="86" xfId="7" applyNumberFormat="1" applyFont="1" applyFill="1" applyBorder="1" applyAlignment="1">
      <alignment vertical="center"/>
    </xf>
    <xf numFmtId="164" fontId="3" fillId="0" borderId="87" xfId="7" applyNumberFormat="1" applyFont="1" applyFill="1" applyBorder="1" applyAlignment="1">
      <alignment vertical="center"/>
    </xf>
    <xf numFmtId="10" fontId="3" fillId="0" borderId="90" xfId="20950" applyNumberFormat="1" applyFont="1" applyFill="1" applyBorder="1" applyAlignment="1">
      <alignment vertical="center"/>
    </xf>
    <xf numFmtId="10" fontId="3" fillId="0" borderId="91" xfId="20950" applyNumberFormat="1" applyFont="1" applyFill="1" applyBorder="1" applyAlignment="1">
      <alignment vertical="center"/>
    </xf>
    <xf numFmtId="164" fontId="127" fillId="151" borderId="191" xfId="7" applyNumberFormat="1" applyFont="1" applyFill="1" applyBorder="1" applyAlignment="1" applyProtection="1"/>
    <xf numFmtId="164" fontId="127" fillId="3" borderId="191" xfId="7" applyNumberFormat="1" applyFont="1" applyFill="1" applyBorder="1" applyAlignment="1" applyProtection="1">
      <protection locked="0"/>
    </xf>
    <xf numFmtId="164" fontId="350" fillId="75" borderId="191" xfId="7" applyNumberFormat="1" applyFont="1" applyFill="1" applyBorder="1" applyAlignment="1" applyProtection="1"/>
    <xf numFmtId="164" fontId="9" fillId="36" borderId="95" xfId="7" applyNumberFormat="1" applyFont="1" applyFill="1" applyBorder="1"/>
    <xf numFmtId="164" fontId="9" fillId="36" borderId="23" xfId="7" applyNumberFormat="1" applyFont="1" applyFill="1" applyBorder="1"/>
    <xf numFmtId="164" fontId="9" fillId="36" borderId="85" xfId="7" applyNumberFormat="1" applyFont="1" applyFill="1" applyBorder="1"/>
    <xf numFmtId="164" fontId="9" fillId="36" borderId="24" xfId="7" applyNumberFormat="1" applyFont="1" applyFill="1" applyBorder="1"/>
    <xf numFmtId="164" fontId="110" fillId="0" borderId="123" xfId="7" applyNumberFormat="1" applyFont="1" applyBorder="1"/>
    <xf numFmtId="164" fontId="107" fillId="0" borderId="123" xfId="7" applyNumberFormat="1" applyFont="1" applyBorder="1"/>
    <xf numFmtId="164" fontId="106" fillId="0" borderId="123" xfId="7" applyNumberFormat="1" applyFont="1" applyBorder="1"/>
    <xf numFmtId="164" fontId="106" fillId="0" borderId="123" xfId="7" applyNumberFormat="1" applyFont="1" applyFill="1" applyBorder="1"/>
    <xf numFmtId="164" fontId="106" fillId="35" borderId="123" xfId="7" applyNumberFormat="1" applyFont="1" applyFill="1" applyBorder="1"/>
    <xf numFmtId="164" fontId="109" fillId="0" borderId="123" xfId="7" applyNumberFormat="1" applyFont="1" applyBorder="1"/>
    <xf numFmtId="164" fontId="107" fillId="77" borderId="123" xfId="7" applyNumberFormat="1" applyFont="1" applyFill="1" applyBorder="1"/>
    <xf numFmtId="164" fontId="107" fillId="0" borderId="123" xfId="7" applyNumberFormat="1" applyFont="1" applyFill="1" applyBorder="1"/>
    <xf numFmtId="164" fontId="106" fillId="0" borderId="123" xfId="7" applyNumberFormat="1" applyFont="1" applyBorder="1" applyAlignment="1">
      <alignment horizontal="left" indent="1"/>
    </xf>
    <xf numFmtId="164" fontId="109" fillId="75" borderId="123" xfId="7" applyNumberFormat="1" applyFont="1" applyFill="1" applyBorder="1"/>
    <xf numFmtId="164" fontId="109" fillId="0" borderId="17" xfId="7" applyNumberFormat="1" applyFont="1" applyBorder="1"/>
    <xf numFmtId="164" fontId="106" fillId="0" borderId="77" xfId="7" applyNumberFormat="1" applyFont="1" applyBorder="1"/>
    <xf numFmtId="164" fontId="106" fillId="0" borderId="126" xfId="7" applyNumberFormat="1" applyFont="1" applyBorder="1"/>
    <xf numFmtId="164" fontId="106" fillId="0" borderId="17" xfId="7" applyNumberFormat="1" applyFont="1" applyBorder="1" applyAlignment="1">
      <alignment horizontal="left" indent="1"/>
    </xf>
    <xf numFmtId="164" fontId="106" fillId="0" borderId="17" xfId="7" applyNumberFormat="1" applyFont="1" applyBorder="1" applyAlignment="1">
      <alignment horizontal="left" indent="2"/>
    </xf>
    <xf numFmtId="164" fontId="106" fillId="0" borderId="17" xfId="7" applyNumberFormat="1" applyFont="1" applyFill="1" applyBorder="1" applyAlignment="1">
      <alignment horizontal="left" indent="3"/>
    </xf>
    <xf numFmtId="164" fontId="106" fillId="0" borderId="17" xfId="7" applyNumberFormat="1" applyFont="1" applyFill="1" applyBorder="1" applyAlignment="1">
      <alignment horizontal="left" indent="1"/>
    </xf>
    <xf numFmtId="164" fontId="106" fillId="78" borderId="17" xfId="7" applyNumberFormat="1" applyFont="1" applyFill="1" applyBorder="1"/>
    <xf numFmtId="164" fontId="106" fillId="78" borderId="123" xfId="7" applyNumberFormat="1" applyFont="1" applyFill="1" applyBorder="1"/>
    <xf numFmtId="164" fontId="106" fillId="78" borderId="77" xfId="7" applyNumberFormat="1" applyFont="1" applyFill="1" applyBorder="1"/>
    <xf numFmtId="164" fontId="106" fillId="78" borderId="126" xfId="7" applyNumberFormat="1" applyFont="1" applyFill="1" applyBorder="1"/>
    <xf numFmtId="164" fontId="106" fillId="0" borderId="17" xfId="7" applyNumberFormat="1" applyFont="1" applyFill="1" applyBorder="1" applyAlignment="1">
      <alignment horizontal="left" vertical="top" wrapText="1" indent="2"/>
    </xf>
    <xf numFmtId="164" fontId="106" fillId="0" borderId="77" xfId="7" applyNumberFormat="1" applyFont="1" applyFill="1" applyBorder="1"/>
    <xf numFmtId="164" fontId="106" fillId="0" borderId="126" xfId="7" applyNumberFormat="1" applyFont="1" applyFill="1" applyBorder="1"/>
    <xf numFmtId="164" fontId="106" fillId="0" borderId="17" xfId="7" applyNumberFormat="1" applyFont="1" applyFill="1" applyBorder="1" applyAlignment="1">
      <alignment horizontal="left" wrapText="1" indent="3"/>
    </xf>
    <xf numFmtId="164" fontId="106" fillId="0" borderId="17" xfId="7" applyNumberFormat="1" applyFont="1" applyFill="1" applyBorder="1" applyAlignment="1">
      <alignment horizontal="left" wrapText="1" indent="2"/>
    </xf>
    <xf numFmtId="164" fontId="106" fillId="0" borderId="17" xfId="7" applyNumberFormat="1" applyFont="1" applyFill="1" applyBorder="1" applyAlignment="1">
      <alignment horizontal="left" wrapText="1" indent="1"/>
    </xf>
    <xf numFmtId="164" fontId="106" fillId="0" borderId="20" xfId="7" applyNumberFormat="1" applyFont="1" applyFill="1" applyBorder="1" applyAlignment="1">
      <alignment horizontal="left" wrapText="1" indent="1"/>
    </xf>
    <xf numFmtId="164" fontId="106" fillId="0" borderId="21" xfId="7" applyNumberFormat="1" applyFont="1" applyFill="1" applyBorder="1"/>
    <xf numFmtId="164" fontId="106" fillId="0" borderId="22" xfId="7" applyNumberFormat="1" applyFont="1" applyFill="1" applyBorder="1"/>
    <xf numFmtId="164" fontId="106" fillId="0" borderId="24" xfId="7" applyNumberFormat="1" applyFont="1" applyFill="1" applyBorder="1"/>
    <xf numFmtId="0" fontId="106" fillId="0" borderId="0" xfId="11" applyFont="1"/>
    <xf numFmtId="0" fontId="108" fillId="0" borderId="0" xfId="11" applyFont="1"/>
    <xf numFmtId="0" fontId="109" fillId="0" borderId="195" xfId="0" applyFont="1" applyBorder="1" applyAlignment="1">
      <alignment horizontal="left" vertical="center" wrapText="1"/>
    </xf>
    <xf numFmtId="0" fontId="106" fillId="0" borderId="198" xfId="0" applyFont="1" applyBorder="1" applyAlignment="1">
      <alignment horizontal="center" vertical="center" wrapText="1"/>
    </xf>
    <xf numFmtId="0" fontId="106" fillId="0" borderId="191" xfId="0" applyFont="1" applyBorder="1"/>
    <xf numFmtId="0" fontId="106" fillId="0" borderId="191" xfId="0" applyFont="1" applyBorder="1" applyAlignment="1">
      <alignment horizontal="left" vertical="center" wrapText="1"/>
    </xf>
    <xf numFmtId="164" fontId="106" fillId="0" borderId="191" xfId="7" applyNumberFormat="1" applyFont="1" applyFill="1" applyBorder="1" applyAlignment="1">
      <alignment horizontal="left" vertical="center" wrapText="1"/>
    </xf>
    <xf numFmtId="0" fontId="109" fillId="0" borderId="191" xfId="0" applyFont="1" applyBorder="1" applyAlignment="1">
      <alignment horizontal="left" vertical="center" wrapText="1"/>
    </xf>
    <xf numFmtId="0" fontId="106" fillId="0" borderId="0" xfId="0" applyFont="1" applyAlignment="1">
      <alignment horizontal="left"/>
    </xf>
    <xf numFmtId="164" fontId="111" fillId="0" borderId="123" xfId="7" applyNumberFormat="1" applyFont="1" applyBorder="1"/>
    <xf numFmtId="164" fontId="111" fillId="0" borderId="127" xfId="7" applyNumberFormat="1" applyFont="1" applyBorder="1"/>
    <xf numFmtId="9" fontId="111" fillId="0" borderId="123" xfId="20950" applyFont="1" applyBorder="1"/>
    <xf numFmtId="9" fontId="111" fillId="0" borderId="127" xfId="20950" applyFont="1" applyBorder="1"/>
    <xf numFmtId="164" fontId="2" fillId="0" borderId="0" xfId="7" applyNumberFormat="1" applyFont="1"/>
    <xf numFmtId="164" fontId="84" fillId="0" borderId="0" xfId="7" applyNumberFormat="1" applyFont="1"/>
    <xf numFmtId="164" fontId="85" fillId="0" borderId="0" xfId="7" applyNumberFormat="1" applyFont="1"/>
    <xf numFmtId="164" fontId="2" fillId="0" borderId="0" xfId="7" applyNumberFormat="1" applyFont="1" applyBorder="1"/>
    <xf numFmtId="164" fontId="84" fillId="0" borderId="0" xfId="7" applyNumberFormat="1" applyFont="1" applyBorder="1"/>
    <xf numFmtId="164" fontId="85" fillId="0" borderId="0" xfId="7" applyNumberFormat="1" applyFont="1" applyBorder="1"/>
    <xf numFmtId="164" fontId="2" fillId="0" borderId="123" xfId="7" applyNumberFormat="1" applyFont="1" applyFill="1" applyBorder="1" applyAlignment="1" applyProtection="1">
      <alignment horizontal="center" vertical="center" wrapText="1"/>
    </xf>
    <xf numFmtId="164" fontId="0" fillId="35" borderId="123" xfId="7" applyNumberFormat="1" applyFont="1" applyFill="1" applyBorder="1"/>
    <xf numFmtId="164" fontId="0" fillId="35" borderId="191" xfId="7" applyNumberFormat="1" applyFont="1" applyFill="1" applyBorder="1"/>
    <xf numFmtId="164" fontId="0" fillId="0" borderId="0" xfId="7" applyNumberFormat="1" applyFont="1"/>
    <xf numFmtId="164" fontId="90" fillId="0" borderId="0" xfId="7" applyNumberFormat="1" applyFont="1"/>
    <xf numFmtId="164" fontId="345" fillId="0" borderId="0" xfId="7" applyNumberFormat="1" applyFont="1"/>
    <xf numFmtId="164" fontId="90" fillId="0" borderId="0" xfId="7" applyNumberFormat="1" applyFont="1" applyBorder="1"/>
    <xf numFmtId="164" fontId="345" fillId="0" borderId="0" xfId="7" applyNumberFormat="1" applyFont="1" applyBorder="1"/>
    <xf numFmtId="164" fontId="90" fillId="0" borderId="110" xfId="7" applyNumberFormat="1" applyFont="1" applyFill="1" applyBorder="1" applyAlignment="1" applyProtection="1">
      <alignment horizontal="center" vertical="center" wrapText="1"/>
    </xf>
    <xf numFmtId="164" fontId="2" fillId="35" borderId="123" xfId="7" applyNumberFormat="1" applyFont="1" applyFill="1" applyBorder="1" applyAlignment="1" applyProtection="1">
      <alignment horizontal="right"/>
    </xf>
    <xf numFmtId="164" fontId="2" fillId="35" borderId="77" xfId="7" applyNumberFormat="1" applyFont="1" applyFill="1" applyBorder="1" applyAlignment="1" applyProtection="1">
      <alignment horizontal="right"/>
    </xf>
    <xf numFmtId="164" fontId="90" fillId="35" borderId="191" xfId="7" applyNumberFormat="1" applyFont="1" applyFill="1" applyBorder="1" applyAlignment="1" applyProtection="1">
      <alignment horizontal="right"/>
    </xf>
    <xf numFmtId="164" fontId="90" fillId="0" borderId="0" xfId="7" applyNumberFormat="1" applyFont="1" applyFill="1" applyBorder="1" applyAlignment="1" applyProtection="1">
      <alignment horizontal="right"/>
    </xf>
    <xf numFmtId="164" fontId="2" fillId="0" borderId="0" xfId="7" applyNumberFormat="1" applyFont="1" applyFill="1" applyBorder="1" applyAlignment="1" applyProtection="1"/>
    <xf numFmtId="164" fontId="2" fillId="3" borderId="16" xfId="7" applyNumberFormat="1" applyFont="1" applyFill="1" applyBorder="1" applyAlignment="1" applyProtection="1">
      <alignment horizontal="center" vertical="center"/>
      <protection locked="0"/>
    </xf>
    <xf numFmtId="164" fontId="2" fillId="35" borderId="18" xfId="7" applyNumberFormat="1" applyFont="1" applyFill="1" applyBorder="1" applyAlignment="1" applyProtection="1">
      <alignment vertical="top"/>
    </xf>
    <xf numFmtId="164" fontId="2" fillId="3" borderId="18" xfId="7" applyNumberFormat="1" applyFont="1" applyFill="1" applyBorder="1" applyAlignment="1" applyProtection="1">
      <alignment vertical="top"/>
      <protection locked="0"/>
    </xf>
    <xf numFmtId="164" fontId="2" fillId="35" borderId="18" xfId="7" applyNumberFormat="1" applyFont="1" applyFill="1" applyBorder="1" applyAlignment="1" applyProtection="1">
      <alignment vertical="top" wrapText="1"/>
    </xf>
    <xf numFmtId="164" fontId="2" fillId="3" borderId="18" xfId="7" applyNumberFormat="1" applyFont="1" applyFill="1" applyBorder="1" applyAlignment="1" applyProtection="1">
      <alignment vertical="top" wrapText="1"/>
      <protection locked="0"/>
    </xf>
    <xf numFmtId="164" fontId="2" fillId="3" borderId="77" xfId="7" applyNumberFormat="1" applyFont="1" applyFill="1" applyBorder="1" applyAlignment="1" applyProtection="1">
      <alignment vertical="top" wrapText="1"/>
      <protection locked="0"/>
    </xf>
    <xf numFmtId="164" fontId="2" fillId="35" borderId="18" xfId="7" applyNumberFormat="1" applyFont="1" applyFill="1" applyBorder="1" applyAlignment="1" applyProtection="1">
      <alignment vertical="top" wrapText="1"/>
      <protection locked="0"/>
    </xf>
    <xf numFmtId="164" fontId="2" fillId="35" borderId="22" xfId="7" applyNumberFormat="1" applyFont="1" applyFill="1" applyBorder="1" applyAlignment="1" applyProtection="1">
      <alignment vertical="top" wrapText="1"/>
    </xf>
    <xf numFmtId="164" fontId="346" fillId="0" borderId="208" xfId="7" applyNumberFormat="1" applyFont="1" applyBorder="1" applyAlignment="1">
      <alignment horizontal="center" vertical="center"/>
    </xf>
    <xf numFmtId="164" fontId="345" fillId="0" borderId="11" xfId="7" applyNumberFormat="1" applyFont="1" applyBorder="1" applyAlignment="1">
      <alignment horizontal="center" vertical="center"/>
    </xf>
    <xf numFmtId="164" fontId="355" fillId="0" borderId="11" xfId="7" applyNumberFormat="1" applyFont="1" applyBorder="1" applyAlignment="1">
      <alignment horizontal="center" vertical="center"/>
    </xf>
    <xf numFmtId="164" fontId="346" fillId="0" borderId="11" xfId="7" applyNumberFormat="1" applyFont="1" applyBorder="1" applyAlignment="1">
      <alignment horizontal="center" vertical="center"/>
    </xf>
    <xf numFmtId="164" fontId="128" fillId="0" borderId="11" xfId="7" applyNumberFormat="1" applyFont="1" applyBorder="1" applyAlignment="1">
      <alignment horizontal="center" vertical="center"/>
    </xf>
    <xf numFmtId="164" fontId="345" fillId="0" borderId="12" xfId="7" applyNumberFormat="1" applyFont="1" applyBorder="1" applyAlignment="1">
      <alignment horizontal="center" vertical="center"/>
    </xf>
    <xf numFmtId="164" fontId="346" fillId="0" borderId="13" xfId="7" applyNumberFormat="1" applyFont="1" applyBorder="1" applyAlignment="1">
      <alignment horizontal="center" vertical="center"/>
    </xf>
    <xf numFmtId="164" fontId="346" fillId="0" borderId="12" xfId="7" applyNumberFormat="1" applyFont="1" applyBorder="1" applyAlignment="1">
      <alignment horizontal="center" vertical="center"/>
    </xf>
    <xf numFmtId="164" fontId="128" fillId="0" borderId="12" xfId="7" applyNumberFormat="1" applyFont="1" applyBorder="1" applyAlignment="1">
      <alignment horizontal="center" vertical="center"/>
    </xf>
    <xf numFmtId="164" fontId="346" fillId="0" borderId="211" xfId="7" applyNumberFormat="1" applyFont="1" applyBorder="1" applyAlignment="1">
      <alignment horizontal="center" vertical="center"/>
    </xf>
    <xf numFmtId="164" fontId="345" fillId="0" borderId="204" xfId="7" applyNumberFormat="1" applyFont="1" applyBorder="1"/>
    <xf numFmtId="164" fontId="346" fillId="0" borderId="204" xfId="7" applyNumberFormat="1" applyFont="1" applyBorder="1" applyAlignment="1">
      <alignment horizontal="center" vertical="center"/>
    </xf>
    <xf numFmtId="164" fontId="345" fillId="0" borderId="204" xfId="7" applyNumberFormat="1" applyFont="1" applyBorder="1" applyAlignment="1">
      <alignment horizontal="center" vertical="center"/>
    </xf>
    <xf numFmtId="360" fontId="127" fillId="151" borderId="191" xfId="7" applyNumberFormat="1" applyFont="1" applyFill="1" applyBorder="1" applyAlignment="1" applyProtection="1">
      <protection locked="0"/>
    </xf>
    <xf numFmtId="0" fontId="89" fillId="0" borderId="62" xfId="0" applyFont="1" applyBorder="1" applyAlignment="1">
      <alignment horizontal="left" wrapText="1"/>
    </xf>
    <xf numFmtId="0" fontId="89" fillId="0" borderId="61" xfId="0" applyFont="1" applyBorder="1" applyAlignment="1">
      <alignment horizontal="left" wrapText="1"/>
    </xf>
    <xf numFmtId="0" fontId="89" fillId="0" borderId="131" xfId="0" applyFont="1" applyBorder="1" applyAlignment="1">
      <alignment horizontal="center" vertical="center"/>
    </xf>
    <xf numFmtId="0" fontId="89" fillId="0" borderId="29" xfId="0" applyFont="1" applyBorder="1" applyAlignment="1">
      <alignment horizontal="center" vertical="center"/>
    </xf>
    <xf numFmtId="0" fontId="89" fillId="0" borderId="132" xfId="0" applyFont="1" applyBorder="1" applyAlignment="1">
      <alignment horizontal="center" vertical="center"/>
    </xf>
    <xf numFmtId="0" fontId="345" fillId="0" borderId="110" xfId="0" applyFont="1" applyBorder="1" applyAlignment="1">
      <alignment horizontal="center" vertical="center"/>
    </xf>
    <xf numFmtId="0" fontId="346" fillId="0" borderId="111" xfId="0" applyFont="1" applyBorder="1" applyAlignment="1">
      <alignment horizontal="center" vertical="center"/>
    </xf>
    <xf numFmtId="0" fontId="346" fillId="0" borderId="7" xfId="0" applyFont="1" applyBorder="1" applyAlignment="1">
      <alignment horizontal="center" vertical="center"/>
    </xf>
    <xf numFmtId="164" fontId="116" fillId="0" borderId="15" xfId="7" applyNumberFormat="1" applyFont="1" applyFill="1" applyBorder="1" applyAlignment="1" applyProtection="1">
      <alignment horizontal="center" vertical="center"/>
    </xf>
    <xf numFmtId="164" fontId="116" fillId="0" borderId="16" xfId="7" applyNumberFormat="1" applyFont="1" applyFill="1" applyBorder="1" applyAlignment="1" applyProtection="1">
      <alignment horizontal="center" vertical="center"/>
    </xf>
    <xf numFmtId="164" fontId="345" fillId="0" borderId="112" xfId="7" applyNumberFormat="1" applyFont="1" applyBorder="1" applyAlignment="1">
      <alignment horizontal="center"/>
    </xf>
    <xf numFmtId="164" fontId="345" fillId="0" borderId="113" xfId="7" applyNumberFormat="1" applyFont="1" applyBorder="1" applyAlignment="1">
      <alignment horizontal="center"/>
    </xf>
    <xf numFmtId="164" fontId="345" fillId="0" borderId="114" xfId="7" applyNumberFormat="1" applyFont="1" applyBorder="1" applyAlignment="1">
      <alignment horizontal="center"/>
    </xf>
    <xf numFmtId="0" fontId="0" fillId="0" borderId="64" xfId="0" applyBorder="1" applyAlignment="1">
      <alignment horizontal="center" vertical="center"/>
    </xf>
    <xf numFmtId="0" fontId="0" fillId="0" borderId="71" xfId="0" applyBorder="1" applyAlignment="1">
      <alignment horizontal="center" vertical="center"/>
    </xf>
    <xf numFmtId="0" fontId="115" fillId="0" borderId="127" xfId="0" applyFont="1" applyBorder="1" applyAlignment="1">
      <alignment horizontal="center" vertical="center" wrapText="1"/>
    </xf>
    <xf numFmtId="0" fontId="115" fillId="0" borderId="7" xfId="0" applyFont="1" applyBorder="1" applyAlignment="1">
      <alignment horizontal="center" vertical="center" wrapText="1"/>
    </xf>
    <xf numFmtId="0" fontId="84" fillId="0" borderId="123" xfId="0" applyFont="1" applyBorder="1" applyAlignment="1">
      <alignment horizontal="center" vertical="center"/>
    </xf>
    <xf numFmtId="0" fontId="84" fillId="0" borderId="123" xfId="0" applyFont="1" applyBorder="1" applyAlignment="1">
      <alignment horizontal="center" vertical="center" wrapText="1"/>
    </xf>
    <xf numFmtId="164" fontId="45" fillId="0" borderId="15" xfId="7" applyNumberFormat="1" applyFont="1" applyFill="1" applyBorder="1" applyAlignment="1" applyProtection="1">
      <alignment horizontal="center" vertical="center"/>
    </xf>
    <xf numFmtId="164" fontId="45" fillId="0" borderId="16" xfId="7" applyNumberFormat="1"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6" xfId="0" applyFont="1" applyFill="1" applyBorder="1" applyAlignment="1">
      <alignment horizontal="center" vertical="center" wrapText="1"/>
    </xf>
    <xf numFmtId="0" fontId="84" fillId="0" borderId="76" xfId="0" applyFont="1" applyFill="1" applyBorder="1" applyAlignment="1">
      <alignment horizontal="center" vertical="center" wrapText="1"/>
    </xf>
    <xf numFmtId="0" fontId="45" fillId="0" borderId="76" xfId="11" applyFont="1" applyFill="1" applyBorder="1" applyAlignment="1" applyProtection="1">
      <alignment horizontal="center" vertical="center" wrapText="1"/>
    </xf>
    <xf numFmtId="0" fontId="45" fillId="0" borderId="77" xfId="11" applyFont="1" applyFill="1" applyBorder="1" applyAlignment="1" applyProtection="1">
      <alignment horizontal="center" vertical="center" wrapText="1"/>
    </xf>
    <xf numFmtId="0" fontId="45" fillId="0" borderId="66"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3"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0" xfId="0" applyFont="1" applyFill="1" applyBorder="1" applyAlignment="1" applyProtection="1">
      <alignment horizontal="center" vertical="center" wrapText="1"/>
    </xf>
    <xf numFmtId="0" fontId="4" fillId="83" borderId="77"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4" fillId="3" borderId="67" xfId="13" applyFont="1" applyFill="1" applyBorder="1" applyAlignment="1" applyProtection="1">
      <alignment horizontal="center" vertical="center" wrapText="1"/>
      <protection locked="0"/>
    </xf>
    <xf numFmtId="0" fontId="94" fillId="3" borderId="60"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5"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68" xfId="1" applyNumberFormat="1" applyFont="1" applyFill="1" applyBorder="1" applyAlignment="1" applyProtection="1">
      <alignment horizontal="center" vertical="center" wrapText="1"/>
      <protection locked="0"/>
    </xf>
    <xf numFmtId="164" fontId="45" fillId="0" borderId="69" xfId="1" applyNumberFormat="1" applyFont="1" applyFill="1" applyBorder="1" applyAlignment="1" applyProtection="1">
      <alignment horizontal="center" vertical="center" wrapText="1"/>
      <protection locked="0"/>
    </xf>
    <xf numFmtId="0" fontId="3" fillId="0" borderId="67"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86" fillId="0" borderId="70" xfId="0" applyFont="1" applyBorder="1" applyAlignment="1">
      <alignment horizontal="center"/>
    </xf>
    <xf numFmtId="0" fontId="86" fillId="0" borderId="71"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5" fillId="0" borderId="52" xfId="0" applyFont="1" applyFill="1" applyBorder="1" applyAlignment="1">
      <alignment horizontal="left" vertical="center"/>
    </xf>
    <xf numFmtId="0" fontId="95" fillId="0" borderId="53" xfId="0" applyFont="1" applyFill="1" applyBorder="1" applyAlignment="1">
      <alignment horizontal="left" vertical="center"/>
    </xf>
    <xf numFmtId="0" fontId="3" fillId="0" borderId="53" xfId="0" applyFont="1" applyFill="1" applyBorder="1" applyAlignment="1">
      <alignment horizontal="center" vertical="center" wrapText="1"/>
    </xf>
    <xf numFmtId="0" fontId="3" fillId="0" borderId="73" xfId="0" applyFont="1" applyFill="1" applyBorder="1" applyAlignment="1">
      <alignment horizontal="center" vertical="center" wrapText="1"/>
    </xf>
    <xf numFmtId="0" fontId="3" fillId="0" borderId="56"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7" xfId="0" applyFont="1" applyBorder="1" applyAlignment="1">
      <alignment horizontal="center" vertical="center" wrapText="1"/>
    </xf>
    <xf numFmtId="0" fontId="109" fillId="0" borderId="100" xfId="0" applyNumberFormat="1" applyFont="1" applyFill="1" applyBorder="1" applyAlignment="1">
      <alignment horizontal="left" vertical="center" wrapText="1"/>
    </xf>
    <xf numFmtId="0" fontId="109" fillId="0" borderId="101" xfId="0" applyNumberFormat="1" applyFont="1" applyFill="1" applyBorder="1" applyAlignment="1">
      <alignment horizontal="left" vertical="center" wrapText="1"/>
    </xf>
    <xf numFmtId="0" fontId="109" fillId="0" borderId="105" xfId="0" applyNumberFormat="1" applyFont="1" applyFill="1" applyBorder="1" applyAlignment="1">
      <alignment horizontal="left" vertical="center" wrapText="1"/>
    </xf>
    <xf numFmtId="0" fontId="109" fillId="0" borderId="106" xfId="0" applyNumberFormat="1" applyFont="1" applyFill="1" applyBorder="1" applyAlignment="1">
      <alignment horizontal="left" vertical="center" wrapText="1"/>
    </xf>
    <xf numFmtId="0" fontId="109" fillId="0" borderId="108" xfId="0" applyNumberFormat="1" applyFont="1" applyFill="1" applyBorder="1" applyAlignment="1">
      <alignment horizontal="left" vertical="center" wrapText="1"/>
    </xf>
    <xf numFmtId="0" fontId="109" fillId="0" borderId="109" xfId="0" applyNumberFormat="1" applyFont="1" applyFill="1" applyBorder="1" applyAlignment="1">
      <alignment horizontal="left" vertical="center" wrapText="1"/>
    </xf>
    <xf numFmtId="0" fontId="110" fillId="0" borderId="102" xfId="0" applyFont="1" applyFill="1" applyBorder="1" applyAlignment="1">
      <alignment horizontal="center" vertical="center" wrapText="1"/>
    </xf>
    <xf numFmtId="0" fontId="110" fillId="0" borderId="103" xfId="0" applyFont="1" applyFill="1" applyBorder="1" applyAlignment="1">
      <alignment horizontal="center" vertical="center" wrapText="1"/>
    </xf>
    <xf numFmtId="0" fontId="110" fillId="0" borderId="104" xfId="0" applyFont="1" applyFill="1" applyBorder="1" applyAlignment="1">
      <alignment horizontal="center" vertical="center" wrapText="1"/>
    </xf>
    <xf numFmtId="0" fontId="110" fillId="0" borderId="81" xfId="0" applyFont="1" applyFill="1" applyBorder="1" applyAlignment="1">
      <alignment horizontal="center" vertical="center" wrapText="1"/>
    </xf>
    <xf numFmtId="0" fontId="110" fillId="0" borderId="107" xfId="0" applyFont="1" applyFill="1" applyBorder="1" applyAlignment="1">
      <alignment horizontal="center" vertical="center" wrapText="1"/>
    </xf>
    <xf numFmtId="0" fontId="110" fillId="0" borderId="71" xfId="0" applyFont="1" applyFill="1" applyBorder="1" applyAlignment="1">
      <alignment horizontal="center" vertical="center" wrapText="1"/>
    </xf>
    <xf numFmtId="0" fontId="106" fillId="0" borderId="127" xfId="0" applyFont="1" applyBorder="1" applyAlignment="1">
      <alignment horizontal="center" vertical="center" wrapText="1"/>
    </xf>
    <xf numFmtId="0" fontId="106" fillId="0" borderId="7" xfId="0" applyFont="1" applyBorder="1" applyAlignment="1">
      <alignment horizontal="center" vertical="center" wrapText="1"/>
    </xf>
    <xf numFmtId="0" fontId="106" fillId="0" borderId="123" xfId="0" applyFont="1" applyBorder="1" applyAlignment="1">
      <alignment horizontal="center" vertical="center" wrapText="1"/>
    </xf>
    <xf numFmtId="0" fontId="114" fillId="0" borderId="123" xfId="0" applyFont="1" applyFill="1" applyBorder="1" applyAlignment="1">
      <alignment horizontal="center" vertical="center"/>
    </xf>
    <xf numFmtId="0" fontId="114" fillId="0" borderId="102" xfId="0" applyFont="1" applyFill="1" applyBorder="1" applyAlignment="1">
      <alignment horizontal="center" vertical="center"/>
    </xf>
    <xf numFmtId="0" fontId="114" fillId="0" borderId="104" xfId="0" applyFont="1" applyFill="1" applyBorder="1" applyAlignment="1">
      <alignment horizontal="center" vertical="center"/>
    </xf>
    <xf numFmtId="0" fontId="114" fillId="0" borderId="81" xfId="0" applyFont="1" applyFill="1" applyBorder="1" applyAlignment="1">
      <alignment horizontal="center" vertical="center"/>
    </xf>
    <xf numFmtId="0" fontId="114" fillId="0" borderId="71" xfId="0" applyFont="1" applyFill="1" applyBorder="1" applyAlignment="1">
      <alignment horizontal="center" vertical="center"/>
    </xf>
    <xf numFmtId="0" fontId="110" fillId="0" borderId="123" xfId="0" applyFont="1" applyFill="1" applyBorder="1" applyAlignment="1">
      <alignment horizontal="center" vertical="center" wrapText="1"/>
    </xf>
    <xf numFmtId="0" fontId="106" fillId="0" borderId="126" xfId="0" applyFont="1" applyBorder="1" applyAlignment="1">
      <alignment horizontal="center" vertical="center" wrapText="1"/>
    </xf>
    <xf numFmtId="0" fontId="109" fillId="0" borderId="102" xfId="0" applyFont="1" applyFill="1" applyBorder="1" applyAlignment="1">
      <alignment horizontal="center" vertical="center" wrapText="1"/>
    </xf>
    <xf numFmtId="0" fontId="109" fillId="0" borderId="104" xfId="0" applyFont="1" applyFill="1" applyBorder="1" applyAlignment="1">
      <alignment horizontal="center" vertical="center" wrapText="1"/>
    </xf>
    <xf numFmtId="0" fontId="109" fillId="0" borderId="66" xfId="0" applyFont="1" applyFill="1" applyBorder="1" applyAlignment="1">
      <alignment horizontal="center" vertical="center" wrapText="1"/>
    </xf>
    <xf numFmtId="0" fontId="109" fillId="0" borderId="64" xfId="0" applyFont="1" applyFill="1" applyBorder="1" applyAlignment="1">
      <alignment horizontal="center" vertical="center" wrapText="1"/>
    </xf>
    <xf numFmtId="0" fontId="109" fillId="0" borderId="81" xfId="0" applyFont="1" applyFill="1" applyBorder="1" applyAlignment="1">
      <alignment horizontal="center" vertical="center" wrapText="1"/>
    </xf>
    <xf numFmtId="0" fontId="109" fillId="0" borderId="71" xfId="0" applyFont="1" applyFill="1" applyBorder="1" applyAlignment="1">
      <alignment horizontal="center" vertical="center" wrapText="1"/>
    </xf>
    <xf numFmtId="0" fontId="106" fillId="0" borderId="124" xfId="0" applyFont="1" applyFill="1" applyBorder="1" applyAlignment="1">
      <alignment horizontal="center" vertical="center" wrapText="1"/>
    </xf>
    <xf numFmtId="0" fontId="106" fillId="0" borderId="125" xfId="0" applyFont="1" applyFill="1" applyBorder="1" applyAlignment="1">
      <alignment horizontal="center" vertical="center" wrapText="1"/>
    </xf>
    <xf numFmtId="0" fontId="109" fillId="0" borderId="72" xfId="0" applyFont="1" applyFill="1" applyBorder="1" applyAlignment="1">
      <alignment horizontal="center" vertical="center" wrapText="1"/>
    </xf>
    <xf numFmtId="0" fontId="109" fillId="0" borderId="7" xfId="0" applyFont="1" applyFill="1" applyBorder="1" applyAlignment="1">
      <alignment horizontal="center" vertical="center" wrapText="1"/>
    </xf>
    <xf numFmtId="0" fontId="106" fillId="0" borderId="72" xfId="0" applyFont="1" applyFill="1" applyBorder="1" applyAlignment="1">
      <alignment horizontal="center" vertical="center" wrapText="1"/>
    </xf>
    <xf numFmtId="0" fontId="106" fillId="0" borderId="71" xfId="0" applyFont="1" applyBorder="1" applyAlignment="1">
      <alignment horizontal="center" vertical="center" wrapText="1"/>
    </xf>
    <xf numFmtId="0" fontId="109" fillId="0" borderId="52" xfId="0" applyNumberFormat="1" applyFont="1" applyFill="1" applyBorder="1" applyAlignment="1">
      <alignment horizontal="left" vertical="top" wrapText="1"/>
    </xf>
    <xf numFmtId="0" fontId="109" fillId="0" borderId="73" xfId="0" applyNumberFormat="1" applyFont="1" applyFill="1" applyBorder="1" applyAlignment="1">
      <alignment horizontal="left" vertical="top" wrapText="1"/>
    </xf>
    <xf numFmtId="0" fontId="109" fillId="0" borderId="59" xfId="0" applyNumberFormat="1" applyFont="1" applyFill="1" applyBorder="1" applyAlignment="1">
      <alignment horizontal="left" vertical="top" wrapText="1"/>
    </xf>
    <xf numFmtId="0" fontId="109" fillId="0" borderId="92" xfId="0" applyNumberFormat="1" applyFont="1" applyFill="1" applyBorder="1" applyAlignment="1">
      <alignment horizontal="left" vertical="top" wrapText="1"/>
    </xf>
    <xf numFmtId="0" fontId="109" fillId="0" borderId="99" xfId="0" applyNumberFormat="1" applyFont="1" applyFill="1" applyBorder="1" applyAlignment="1">
      <alignment horizontal="left" vertical="top" wrapText="1"/>
    </xf>
    <xf numFmtId="0" fontId="109" fillId="0" borderId="130" xfId="0" applyNumberFormat="1" applyFont="1" applyFill="1" applyBorder="1" applyAlignment="1">
      <alignment horizontal="left" vertical="top" wrapText="1"/>
    </xf>
    <xf numFmtId="0" fontId="109" fillId="0" borderId="83" xfId="0" applyFont="1" applyFill="1" applyBorder="1" applyAlignment="1">
      <alignment horizontal="center" vertical="center" wrapText="1"/>
    </xf>
    <xf numFmtId="0" fontId="109" fillId="0" borderId="63" xfId="0" applyFont="1" applyFill="1" applyBorder="1" applyAlignment="1">
      <alignment horizontal="center" vertical="center" wrapText="1"/>
    </xf>
    <xf numFmtId="0" fontId="106" fillId="0" borderId="60" xfId="0" applyFont="1" applyBorder="1" applyAlignment="1">
      <alignment horizontal="center" vertical="center" wrapText="1"/>
    </xf>
    <xf numFmtId="0" fontId="106" fillId="0" borderId="65" xfId="0" applyFont="1" applyFill="1" applyBorder="1" applyAlignment="1">
      <alignment horizontal="center" vertical="center" wrapText="1"/>
    </xf>
    <xf numFmtId="0" fontId="106" fillId="0" borderId="26" xfId="0" applyFont="1" applyFill="1" applyBorder="1" applyAlignment="1">
      <alignment horizontal="center" vertical="center" wrapText="1"/>
    </xf>
    <xf numFmtId="0" fontId="106" fillId="0" borderId="27" xfId="0" applyFont="1" applyFill="1" applyBorder="1" applyAlignment="1">
      <alignment horizontal="center" vertical="center" wrapText="1"/>
    </xf>
    <xf numFmtId="0" fontId="109" fillId="0" borderId="100" xfId="0" applyFont="1" applyBorder="1" applyAlignment="1">
      <alignment horizontal="left" vertical="center" wrapText="1"/>
    </xf>
    <xf numFmtId="0" fontId="109" fillId="0" borderId="101" xfId="0" applyFont="1" applyBorder="1" applyAlignment="1">
      <alignment horizontal="left" vertical="center" wrapText="1"/>
    </xf>
    <xf numFmtId="0" fontId="109" fillId="0" borderId="108" xfId="0" applyFont="1" applyBorder="1" applyAlignment="1">
      <alignment horizontal="left" vertical="center" wrapText="1"/>
    </xf>
    <xf numFmtId="0" fontId="109" fillId="0" borderId="109" xfId="0" applyFont="1" applyBorder="1" applyAlignment="1">
      <alignment horizontal="left" vertical="center" wrapText="1"/>
    </xf>
    <xf numFmtId="0" fontId="106" fillId="0" borderId="188" xfId="0" applyFont="1" applyBorder="1" applyAlignment="1">
      <alignment horizontal="center" vertical="top" wrapText="1"/>
    </xf>
    <xf numFmtId="0" fontId="106" fillId="0" borderId="189" xfId="0" applyFont="1" applyBorder="1" applyAlignment="1">
      <alignment horizontal="center" vertical="top" wrapText="1"/>
    </xf>
    <xf numFmtId="0" fontId="106" fillId="0" borderId="193" xfId="0" applyFont="1" applyBorder="1" applyAlignment="1">
      <alignment horizontal="center" vertical="top" wrapText="1"/>
    </xf>
    <xf numFmtId="0" fontId="106" fillId="0" borderId="192" xfId="0" applyFont="1" applyBorder="1" applyAlignment="1">
      <alignment horizontal="center" vertical="top" wrapText="1"/>
    </xf>
    <xf numFmtId="0" fontId="126" fillId="0" borderId="115" xfId="0" applyNumberFormat="1" applyFont="1" applyFill="1" applyBorder="1" applyAlignment="1">
      <alignment horizontal="left" vertical="top" wrapText="1"/>
    </xf>
    <xf numFmtId="0" fontId="126" fillId="0" borderId="116" xfId="0" applyNumberFormat="1" applyFont="1" applyFill="1" applyBorder="1" applyAlignment="1">
      <alignment horizontal="left" vertical="top" wrapText="1"/>
    </xf>
    <xf numFmtId="0" fontId="112" fillId="0" borderId="102" xfId="0" applyFont="1" applyBorder="1" applyAlignment="1">
      <alignment horizontal="center" vertical="center"/>
    </xf>
    <xf numFmtId="0" fontId="112" fillId="0" borderId="104" xfId="0" applyFont="1" applyBorder="1" applyAlignment="1">
      <alignment horizontal="center" vertical="center"/>
    </xf>
    <xf numFmtId="0" fontId="112" fillId="0" borderId="81" xfId="0" applyFont="1" applyBorder="1" applyAlignment="1">
      <alignment horizontal="center" vertical="center"/>
    </xf>
    <xf numFmtId="0" fontId="112" fillId="0" borderId="71" xfId="0" applyFont="1" applyBorder="1" applyAlignment="1">
      <alignment horizontal="center" vertical="center"/>
    </xf>
    <xf numFmtId="0" fontId="111" fillId="0" borderId="123" xfId="0" applyFont="1" applyBorder="1" applyAlignment="1">
      <alignment horizontal="center" vertical="center" wrapText="1"/>
    </xf>
    <xf numFmtId="0" fontId="111" fillId="0" borderId="127"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zoomScale="80" zoomScaleNormal="80" workbookViewId="0">
      <selection activeCell="B1" sqref="B1"/>
    </sheetView>
  </sheetViews>
  <sheetFormatPr defaultColWidth="9.1796875" defaultRowHeight="14"/>
  <cols>
    <col min="1" max="1" width="10.1796875" style="4" customWidth="1"/>
    <col min="2" max="2" width="138.36328125" style="5" bestFit="1" customWidth="1"/>
    <col min="3" max="3" width="39.453125" style="5" customWidth="1"/>
    <col min="4" max="6" width="9.1796875" style="5"/>
    <col min="7" max="7" width="25" style="5" customWidth="1"/>
    <col min="8" max="16384" width="9.1796875" style="5"/>
  </cols>
  <sheetData>
    <row r="1" spans="1:3">
      <c r="A1" s="91"/>
      <c r="B1" s="97" t="s">
        <v>209</v>
      </c>
      <c r="C1" s="91"/>
    </row>
    <row r="2" spans="1:3">
      <c r="A2" s="98">
        <v>1</v>
      </c>
      <c r="B2" s="214" t="s">
        <v>210</v>
      </c>
      <c r="C2" s="569" t="s">
        <v>742</v>
      </c>
    </row>
    <row r="3" spans="1:3">
      <c r="A3" s="98">
        <v>2</v>
      </c>
      <c r="B3" s="215" t="s">
        <v>206</v>
      </c>
      <c r="C3" s="569" t="s">
        <v>743</v>
      </c>
    </row>
    <row r="4" spans="1:3">
      <c r="A4" s="98">
        <v>3</v>
      </c>
      <c r="B4" s="216" t="s">
        <v>211</v>
      </c>
      <c r="C4" s="569" t="s">
        <v>744</v>
      </c>
    </row>
    <row r="5" spans="1:3">
      <c r="A5" s="99">
        <v>4</v>
      </c>
      <c r="B5" s="217" t="s">
        <v>207</v>
      </c>
      <c r="C5" s="569" t="s">
        <v>745</v>
      </c>
    </row>
    <row r="6" spans="1:3" s="100" customFormat="1" ht="45.75" customHeight="1">
      <c r="A6" s="730" t="s">
        <v>283</v>
      </c>
      <c r="B6" s="731"/>
      <c r="C6" s="731"/>
    </row>
    <row r="7" spans="1:3">
      <c r="A7" s="101" t="s">
        <v>29</v>
      </c>
      <c r="B7" s="97" t="s">
        <v>208</v>
      </c>
    </row>
    <row r="8" spans="1:3">
      <c r="A8" s="91">
        <v>1</v>
      </c>
      <c r="B8" s="133" t="s">
        <v>20</v>
      </c>
    </row>
    <row r="9" spans="1:3">
      <c r="A9" s="91">
        <v>2</v>
      </c>
      <c r="B9" s="133" t="s">
        <v>21</v>
      </c>
    </row>
    <row r="10" spans="1:3">
      <c r="A10" s="91">
        <v>3</v>
      </c>
      <c r="B10" s="133" t="s">
        <v>22</v>
      </c>
    </row>
    <row r="11" spans="1:3">
      <c r="A11" s="91">
        <v>4</v>
      </c>
      <c r="B11" s="133" t="s">
        <v>23</v>
      </c>
    </row>
    <row r="12" spans="1:3">
      <c r="A12" s="91">
        <v>5</v>
      </c>
      <c r="B12" s="133" t="s">
        <v>24</v>
      </c>
    </row>
    <row r="13" spans="1:3">
      <c r="A13" s="91">
        <v>6</v>
      </c>
      <c r="B13" s="134" t="s">
        <v>218</v>
      </c>
    </row>
    <row r="14" spans="1:3">
      <c r="A14" s="91">
        <v>7</v>
      </c>
      <c r="B14" s="133" t="s">
        <v>212</v>
      </c>
    </row>
    <row r="15" spans="1:3">
      <c r="A15" s="91">
        <v>8</v>
      </c>
      <c r="B15" s="133" t="s">
        <v>213</v>
      </c>
    </row>
    <row r="16" spans="1:3">
      <c r="A16" s="91">
        <v>9</v>
      </c>
      <c r="B16" s="133" t="s">
        <v>25</v>
      </c>
    </row>
    <row r="17" spans="1:3">
      <c r="A17" s="213" t="s">
        <v>282</v>
      </c>
      <c r="B17" s="212" t="s">
        <v>269</v>
      </c>
    </row>
    <row r="18" spans="1:3" s="15" customFormat="1">
      <c r="A18" s="525" t="s">
        <v>701</v>
      </c>
      <c r="B18" s="526" t="s">
        <v>703</v>
      </c>
      <c r="C18" s="5"/>
    </row>
    <row r="19" spans="1:3" s="15" customFormat="1">
      <c r="A19" s="527" t="s">
        <v>702</v>
      </c>
      <c r="B19" s="526" t="s">
        <v>704</v>
      </c>
      <c r="C19" s="5"/>
    </row>
    <row r="20" spans="1:3">
      <c r="A20" s="91">
        <v>10</v>
      </c>
      <c r="B20" s="133" t="s">
        <v>26</v>
      </c>
    </row>
    <row r="21" spans="1:3">
      <c r="A21" s="91">
        <v>11</v>
      </c>
      <c r="B21" s="134" t="s">
        <v>214</v>
      </c>
    </row>
    <row r="22" spans="1:3">
      <c r="A22" s="91">
        <v>12</v>
      </c>
      <c r="B22" s="134" t="s">
        <v>27</v>
      </c>
    </row>
    <row r="23" spans="1:3">
      <c r="A23" s="233">
        <v>13</v>
      </c>
      <c r="B23" s="234" t="s">
        <v>215</v>
      </c>
    </row>
    <row r="24" spans="1:3">
      <c r="A24" s="233">
        <v>14</v>
      </c>
      <c r="B24" s="235" t="s">
        <v>240</v>
      </c>
    </row>
    <row r="25" spans="1:3">
      <c r="A25" s="236">
        <v>15</v>
      </c>
      <c r="B25" s="237" t="s">
        <v>28</v>
      </c>
    </row>
    <row r="26" spans="1:3">
      <c r="A26" s="236">
        <v>15.1</v>
      </c>
      <c r="B26" s="238" t="s">
        <v>296</v>
      </c>
    </row>
    <row r="27" spans="1:3">
      <c r="A27" s="528">
        <v>15.2</v>
      </c>
      <c r="B27" s="526" t="s">
        <v>706</v>
      </c>
    </row>
    <row r="28" spans="1:3">
      <c r="A28" s="236">
        <v>16</v>
      </c>
      <c r="B28" s="238" t="s">
        <v>337</v>
      </c>
    </row>
    <row r="29" spans="1:3">
      <c r="A29" s="236">
        <v>17</v>
      </c>
      <c r="B29" s="238" t="s">
        <v>378</v>
      </c>
    </row>
    <row r="30" spans="1:3">
      <c r="A30" s="236">
        <v>18</v>
      </c>
      <c r="B30" s="238" t="s">
        <v>656</v>
      </c>
    </row>
    <row r="31" spans="1:3">
      <c r="A31" s="236">
        <v>19</v>
      </c>
      <c r="B31" s="238" t="s">
        <v>657</v>
      </c>
    </row>
    <row r="32" spans="1:3">
      <c r="A32" s="236">
        <v>20</v>
      </c>
      <c r="B32" s="298" t="s">
        <v>658</v>
      </c>
    </row>
    <row r="33" spans="1:2">
      <c r="A33" s="236">
        <v>21</v>
      </c>
      <c r="B33" s="238" t="s">
        <v>494</v>
      </c>
    </row>
    <row r="34" spans="1:2">
      <c r="A34" s="236">
        <v>22</v>
      </c>
      <c r="B34" s="238" t="s">
        <v>659</v>
      </c>
    </row>
    <row r="35" spans="1:2">
      <c r="A35" s="236">
        <v>23</v>
      </c>
      <c r="B35" s="238" t="s">
        <v>660</v>
      </c>
    </row>
    <row r="36" spans="1:2">
      <c r="A36" s="236">
        <v>24</v>
      </c>
      <c r="B36" s="238" t="s">
        <v>661</v>
      </c>
    </row>
    <row r="37" spans="1:2">
      <c r="A37" s="236">
        <v>25</v>
      </c>
      <c r="B37" s="238" t="s">
        <v>379</v>
      </c>
    </row>
    <row r="38" spans="1:2">
      <c r="A38" s="236">
        <v>26</v>
      </c>
      <c r="B38" s="238"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2" sqref="B2"/>
    </sheetView>
  </sheetViews>
  <sheetFormatPr defaultColWidth="9.1796875" defaultRowHeight="12.5"/>
  <cols>
    <col min="1" max="1" width="9.54296875" style="49" bestFit="1" customWidth="1"/>
    <col min="2" max="2" width="132.453125" style="4" customWidth="1"/>
    <col min="3" max="3" width="18.453125" style="689" customWidth="1"/>
    <col min="4" max="16384" width="9.1796875" style="4"/>
  </cols>
  <sheetData>
    <row r="1" spans="1:3">
      <c r="A1" s="2" t="s">
        <v>30</v>
      </c>
      <c r="B1" s="3" t="str">
        <f>'Info '!C2</f>
        <v>JSC TBC Bank</v>
      </c>
    </row>
    <row r="2" spans="1:3" s="40" customFormat="1" ht="15.75" customHeight="1">
      <c r="A2" s="40" t="s">
        <v>31</v>
      </c>
      <c r="B2" s="252">
        <f>'1. key ratios '!B2</f>
        <v>46022</v>
      </c>
      <c r="C2" s="707"/>
    </row>
    <row r="3" spans="1:3" s="40" customFormat="1" ht="15.75" customHeight="1">
      <c r="C3" s="707"/>
    </row>
    <row r="4" spans="1:3" ht="13.5" thickBot="1">
      <c r="A4" s="49" t="s">
        <v>143</v>
      </c>
      <c r="B4" s="78" t="s">
        <v>142</v>
      </c>
    </row>
    <row r="5" spans="1:3" ht="13">
      <c r="A5" s="50" t="s">
        <v>6</v>
      </c>
      <c r="B5" s="51"/>
      <c r="C5" s="708" t="s">
        <v>35</v>
      </c>
    </row>
    <row r="6" spans="1:3" ht="13">
      <c r="A6" s="52">
        <v>1</v>
      </c>
      <c r="B6" s="53" t="s">
        <v>141</v>
      </c>
      <c r="C6" s="709">
        <v>5672082456.6300011</v>
      </c>
    </row>
    <row r="7" spans="1:3">
      <c r="A7" s="52">
        <v>2</v>
      </c>
      <c r="B7" s="54" t="s">
        <v>140</v>
      </c>
      <c r="C7" s="710">
        <v>21015907.690000001</v>
      </c>
    </row>
    <row r="8" spans="1:3">
      <c r="A8" s="52">
        <v>3</v>
      </c>
      <c r="B8" s="55" t="s">
        <v>139</v>
      </c>
      <c r="C8" s="710">
        <v>521190199.20999998</v>
      </c>
    </row>
    <row r="9" spans="1:3">
      <c r="A9" s="52">
        <v>4</v>
      </c>
      <c r="B9" s="55" t="s">
        <v>138</v>
      </c>
      <c r="C9" s="710">
        <v>-18797347.970100001</v>
      </c>
    </row>
    <row r="10" spans="1:3">
      <c r="A10" s="52">
        <v>5</v>
      </c>
      <c r="B10" s="55" t="s">
        <v>137</v>
      </c>
      <c r="C10" s="710">
        <v>-110569220.42650001</v>
      </c>
    </row>
    <row r="11" spans="1:3">
      <c r="A11" s="52">
        <v>6</v>
      </c>
      <c r="B11" s="56" t="s">
        <v>136</v>
      </c>
      <c r="C11" s="710">
        <v>5259242918.1266012</v>
      </c>
    </row>
    <row r="12" spans="1:3" s="28" customFormat="1" ht="13">
      <c r="A12" s="52">
        <v>7</v>
      </c>
      <c r="B12" s="53" t="s">
        <v>135</v>
      </c>
      <c r="C12" s="711">
        <v>449314079.74700016</v>
      </c>
    </row>
    <row r="13" spans="1:3" s="28" customFormat="1">
      <c r="A13" s="52">
        <v>8</v>
      </c>
      <c r="B13" s="57" t="s">
        <v>134</v>
      </c>
      <c r="C13" s="712">
        <v>0</v>
      </c>
    </row>
    <row r="14" spans="1:3" s="28" customFormat="1" ht="25">
      <c r="A14" s="52">
        <v>9</v>
      </c>
      <c r="B14" s="58" t="s">
        <v>133</v>
      </c>
      <c r="C14" s="712">
        <v>0</v>
      </c>
    </row>
    <row r="15" spans="1:3" s="28" customFormat="1">
      <c r="A15" s="52">
        <v>10</v>
      </c>
      <c r="B15" s="59" t="s">
        <v>132</v>
      </c>
      <c r="C15" s="712">
        <v>441315302.44700015</v>
      </c>
    </row>
    <row r="16" spans="1:3" s="28" customFormat="1">
      <c r="A16" s="52">
        <v>11</v>
      </c>
      <c r="B16" s="60" t="s">
        <v>131</v>
      </c>
      <c r="C16" s="712">
        <v>0</v>
      </c>
    </row>
    <row r="17" spans="1:3" s="28" customFormat="1">
      <c r="A17" s="52">
        <v>12</v>
      </c>
      <c r="B17" s="59" t="s">
        <v>130</v>
      </c>
      <c r="C17" s="712">
        <v>100</v>
      </c>
    </row>
    <row r="18" spans="1:3" s="28" customFormat="1">
      <c r="A18" s="52">
        <v>13</v>
      </c>
      <c r="B18" s="59" t="s">
        <v>129</v>
      </c>
      <c r="C18" s="712">
        <v>0</v>
      </c>
    </row>
    <row r="19" spans="1:3" s="28" customFormat="1">
      <c r="A19" s="52">
        <v>14</v>
      </c>
      <c r="B19" s="59" t="s">
        <v>128</v>
      </c>
      <c r="C19" s="712">
        <v>0</v>
      </c>
    </row>
    <row r="20" spans="1:3" s="28" customFormat="1">
      <c r="A20" s="52">
        <v>15</v>
      </c>
      <c r="B20" s="59" t="s">
        <v>127</v>
      </c>
      <c r="C20" s="712">
        <v>0</v>
      </c>
    </row>
    <row r="21" spans="1:3" s="28" customFormat="1" ht="25">
      <c r="A21" s="52">
        <v>16</v>
      </c>
      <c r="B21" s="58" t="s">
        <v>126</v>
      </c>
      <c r="C21" s="712">
        <v>0</v>
      </c>
    </row>
    <row r="22" spans="1:3" s="28" customFormat="1">
      <c r="A22" s="52">
        <v>17</v>
      </c>
      <c r="B22" s="61" t="s">
        <v>125</v>
      </c>
      <c r="C22" s="712">
        <v>7998677.3599999994</v>
      </c>
    </row>
    <row r="23" spans="1:3" s="28" customFormat="1">
      <c r="A23" s="52">
        <v>18</v>
      </c>
      <c r="B23" s="523" t="s">
        <v>517</v>
      </c>
      <c r="C23" s="713">
        <v>-0.06</v>
      </c>
    </row>
    <row r="24" spans="1:3" s="28" customFormat="1">
      <c r="A24" s="52">
        <v>19</v>
      </c>
      <c r="B24" s="58" t="s">
        <v>124</v>
      </c>
      <c r="C24" s="712">
        <v>0</v>
      </c>
    </row>
    <row r="25" spans="1:3" s="28" customFormat="1" ht="25">
      <c r="A25" s="52">
        <v>20</v>
      </c>
      <c r="B25" s="58" t="s">
        <v>101</v>
      </c>
      <c r="C25" s="712">
        <v>0</v>
      </c>
    </row>
    <row r="26" spans="1:3" s="28" customFormat="1">
      <c r="A26" s="52">
        <v>21</v>
      </c>
      <c r="B26" s="62" t="s">
        <v>123</v>
      </c>
      <c r="C26" s="712">
        <v>0</v>
      </c>
    </row>
    <row r="27" spans="1:3" s="28" customFormat="1">
      <c r="A27" s="52">
        <v>22</v>
      </c>
      <c r="B27" s="62" t="s">
        <v>122</v>
      </c>
      <c r="C27" s="712">
        <v>0</v>
      </c>
    </row>
    <row r="28" spans="1:3" s="28" customFormat="1">
      <c r="A28" s="52">
        <v>23</v>
      </c>
      <c r="B28" s="62" t="s">
        <v>121</v>
      </c>
      <c r="C28" s="712">
        <v>0</v>
      </c>
    </row>
    <row r="29" spans="1:3" s="28" customFormat="1" ht="13">
      <c r="A29" s="52">
        <v>24</v>
      </c>
      <c r="B29" s="63" t="s">
        <v>120</v>
      </c>
      <c r="C29" s="711">
        <v>5222768376.8830013</v>
      </c>
    </row>
    <row r="30" spans="1:3" s="28" customFormat="1" ht="13">
      <c r="A30" s="64"/>
      <c r="B30" s="65"/>
      <c r="C30" s="712">
        <v>0</v>
      </c>
    </row>
    <row r="31" spans="1:3" s="28" customFormat="1" ht="13">
      <c r="A31" s="64">
        <v>25</v>
      </c>
      <c r="B31" s="63" t="s">
        <v>119</v>
      </c>
      <c r="C31" s="711">
        <v>1010662500</v>
      </c>
    </row>
    <row r="32" spans="1:3" s="28" customFormat="1">
      <c r="A32" s="64">
        <v>26</v>
      </c>
      <c r="B32" s="55" t="s">
        <v>118</v>
      </c>
      <c r="C32" s="714">
        <v>1010662500</v>
      </c>
    </row>
    <row r="33" spans="1:3" s="28" customFormat="1">
      <c r="A33" s="64">
        <v>27</v>
      </c>
      <c r="B33" s="66" t="s">
        <v>179</v>
      </c>
      <c r="C33" s="712">
        <v>0</v>
      </c>
    </row>
    <row r="34" spans="1:3" s="28" customFormat="1">
      <c r="A34" s="64">
        <v>28</v>
      </c>
      <c r="B34" s="66" t="s">
        <v>117</v>
      </c>
      <c r="C34" s="712">
        <v>1010662500</v>
      </c>
    </row>
    <row r="35" spans="1:3" s="28" customFormat="1">
      <c r="A35" s="64">
        <v>29</v>
      </c>
      <c r="B35" s="55" t="s">
        <v>116</v>
      </c>
      <c r="C35" s="712">
        <v>0</v>
      </c>
    </row>
    <row r="36" spans="1:3" s="28" customFormat="1" ht="13">
      <c r="A36" s="64">
        <v>30</v>
      </c>
      <c r="B36" s="63" t="s">
        <v>115</v>
      </c>
      <c r="C36" s="711">
        <v>0</v>
      </c>
    </row>
    <row r="37" spans="1:3" s="28" customFormat="1">
      <c r="A37" s="64">
        <v>31</v>
      </c>
      <c r="B37" s="58" t="s">
        <v>114</v>
      </c>
      <c r="C37" s="712">
        <v>0</v>
      </c>
    </row>
    <row r="38" spans="1:3" s="28" customFormat="1">
      <c r="A38" s="64">
        <v>32</v>
      </c>
      <c r="B38" s="59" t="s">
        <v>113</v>
      </c>
      <c r="C38" s="712">
        <v>0</v>
      </c>
    </row>
    <row r="39" spans="1:3" s="28" customFormat="1">
      <c r="A39" s="64">
        <v>33</v>
      </c>
      <c r="B39" s="58" t="s">
        <v>112</v>
      </c>
      <c r="C39" s="712">
        <v>0</v>
      </c>
    </row>
    <row r="40" spans="1:3" s="28" customFormat="1" ht="25">
      <c r="A40" s="64">
        <v>34</v>
      </c>
      <c r="B40" s="58" t="s">
        <v>101</v>
      </c>
      <c r="C40" s="712">
        <v>0</v>
      </c>
    </row>
    <row r="41" spans="1:3" s="28" customFormat="1">
      <c r="A41" s="64">
        <v>35</v>
      </c>
      <c r="B41" s="62" t="s">
        <v>111</v>
      </c>
      <c r="C41" s="712">
        <v>0</v>
      </c>
    </row>
    <row r="42" spans="1:3" s="28" customFormat="1" ht="13">
      <c r="A42" s="64">
        <v>36</v>
      </c>
      <c r="B42" s="63" t="s">
        <v>110</v>
      </c>
      <c r="C42" s="711">
        <v>1010662500</v>
      </c>
    </row>
    <row r="43" spans="1:3" s="28" customFormat="1" ht="13">
      <c r="A43" s="64"/>
      <c r="B43" s="65"/>
      <c r="C43" s="712">
        <v>0</v>
      </c>
    </row>
    <row r="44" spans="1:3" s="28" customFormat="1" ht="13">
      <c r="A44" s="64">
        <v>37</v>
      </c>
      <c r="B44" s="67" t="s">
        <v>109</v>
      </c>
      <c r="C44" s="711">
        <v>839453763.50999999</v>
      </c>
    </row>
    <row r="45" spans="1:3" s="28" customFormat="1">
      <c r="A45" s="64">
        <v>38</v>
      </c>
      <c r="B45" s="55" t="s">
        <v>108</v>
      </c>
      <c r="C45" s="712">
        <v>839453763.50999999</v>
      </c>
    </row>
    <row r="46" spans="1:3" s="28" customFormat="1">
      <c r="A46" s="64">
        <v>39</v>
      </c>
      <c r="B46" s="55" t="s">
        <v>107</v>
      </c>
      <c r="C46" s="712">
        <v>0</v>
      </c>
    </row>
    <row r="47" spans="1:3" s="28" customFormat="1">
      <c r="A47" s="64">
        <v>40</v>
      </c>
      <c r="B47" s="55" t="s">
        <v>106</v>
      </c>
      <c r="C47" s="712">
        <v>0</v>
      </c>
    </row>
    <row r="48" spans="1:3" s="28" customFormat="1" ht="13">
      <c r="A48" s="64">
        <v>41</v>
      </c>
      <c r="B48" s="67" t="s">
        <v>105</v>
      </c>
      <c r="C48" s="711">
        <v>0</v>
      </c>
    </row>
    <row r="49" spans="1:3" s="28" customFormat="1">
      <c r="A49" s="64">
        <v>42</v>
      </c>
      <c r="B49" s="58" t="s">
        <v>104</v>
      </c>
      <c r="C49" s="712">
        <v>0</v>
      </c>
    </row>
    <row r="50" spans="1:3" s="28" customFormat="1">
      <c r="A50" s="64">
        <v>43</v>
      </c>
      <c r="B50" s="59" t="s">
        <v>103</v>
      </c>
      <c r="C50" s="712">
        <v>0</v>
      </c>
    </row>
    <row r="51" spans="1:3" s="28" customFormat="1">
      <c r="A51" s="64">
        <v>44</v>
      </c>
      <c r="B51" s="58" t="s">
        <v>102</v>
      </c>
      <c r="C51" s="712">
        <v>0</v>
      </c>
    </row>
    <row r="52" spans="1:3" s="28" customFormat="1" ht="25">
      <c r="A52" s="64">
        <v>45</v>
      </c>
      <c r="B52" s="58" t="s">
        <v>101</v>
      </c>
      <c r="C52" s="712">
        <v>0</v>
      </c>
    </row>
    <row r="53" spans="1:3" s="28" customFormat="1" ht="13.5" thickBot="1">
      <c r="A53" s="64">
        <v>46</v>
      </c>
      <c r="B53" s="68" t="s">
        <v>100</v>
      </c>
      <c r="C53" s="715">
        <v>839453763.50999999</v>
      </c>
    </row>
    <row r="56" spans="1:3">
      <c r="B56" s="4" t="s">
        <v>7</v>
      </c>
    </row>
  </sheetData>
  <dataValidations disablePrompts="1"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F23"/>
  <sheetViews>
    <sheetView zoomScale="80" zoomScaleNormal="80" workbookViewId="0">
      <selection activeCell="C2" sqref="C2"/>
    </sheetView>
  </sheetViews>
  <sheetFormatPr defaultColWidth="9.1796875" defaultRowHeight="13"/>
  <cols>
    <col min="1" max="1" width="9.453125" style="145" bestFit="1" customWidth="1"/>
    <col min="2" max="2" width="59" style="145" customWidth="1"/>
    <col min="3" max="3" width="16.81640625" style="145" bestFit="1" customWidth="1"/>
    <col min="4" max="4" width="13.6328125" style="596" bestFit="1" customWidth="1"/>
    <col min="5" max="16384" width="9.1796875" style="145"/>
  </cols>
  <sheetData>
    <row r="1" spans="1:6" ht="13.5">
      <c r="A1" s="195" t="s">
        <v>30</v>
      </c>
      <c r="B1" s="3" t="str">
        <f>'Info '!C2</f>
        <v>JSC TBC Bank</v>
      </c>
    </row>
    <row r="2" spans="1:6" s="121" customFormat="1" ht="15.75" customHeight="1">
      <c r="A2" s="121" t="s">
        <v>31</v>
      </c>
      <c r="B2" s="252">
        <f>'1. key ratios '!B2</f>
        <v>46022</v>
      </c>
      <c r="D2" s="597"/>
    </row>
    <row r="3" spans="1:6" s="121" customFormat="1" ht="15.75" customHeight="1">
      <c r="D3" s="597"/>
    </row>
    <row r="4" spans="1:6" ht="13.5" thickBot="1">
      <c r="A4" s="165" t="s">
        <v>268</v>
      </c>
      <c r="B4" s="201" t="s">
        <v>269</v>
      </c>
    </row>
    <row r="5" spans="1:6" s="202" customFormat="1" ht="12.75" customHeight="1">
      <c r="A5" s="231"/>
      <c r="B5" s="232" t="s">
        <v>272</v>
      </c>
      <c r="C5" s="196" t="s">
        <v>270</v>
      </c>
      <c r="D5" s="598" t="s">
        <v>271</v>
      </c>
    </row>
    <row r="6" spans="1:6" s="203" customFormat="1">
      <c r="A6" s="197">
        <v>1</v>
      </c>
      <c r="B6" s="227" t="s">
        <v>273</v>
      </c>
      <c r="C6" s="227"/>
      <c r="D6" s="599"/>
    </row>
    <row r="7" spans="1:6" s="203" customFormat="1">
      <c r="A7" s="198" t="s">
        <v>259</v>
      </c>
      <c r="B7" s="228" t="s">
        <v>274</v>
      </c>
      <c r="C7" s="220">
        <v>4.4999999999999998E-2</v>
      </c>
      <c r="D7" s="600">
        <f>C7*'5. RWA '!$C$13</f>
        <v>1413256377.4785478</v>
      </c>
    </row>
    <row r="8" spans="1:6" s="203" customFormat="1">
      <c r="A8" s="198" t="s">
        <v>260</v>
      </c>
      <c r="B8" s="228" t="s">
        <v>275</v>
      </c>
      <c r="C8" s="221">
        <v>0.06</v>
      </c>
      <c r="D8" s="600">
        <f>C8*'5. RWA '!$C$13</f>
        <v>1884341836.6380637</v>
      </c>
    </row>
    <row r="9" spans="1:6" s="203" customFormat="1">
      <c r="A9" s="198" t="s">
        <v>261</v>
      </c>
      <c r="B9" s="228" t="s">
        <v>276</v>
      </c>
      <c r="C9" s="221">
        <v>0.08</v>
      </c>
      <c r="D9" s="600">
        <f>C9*'5. RWA '!$C$13</f>
        <v>2512455782.1840854</v>
      </c>
    </row>
    <row r="10" spans="1:6" s="203" customFormat="1">
      <c r="A10" s="197" t="s">
        <v>262</v>
      </c>
      <c r="B10" s="227" t="s">
        <v>277</v>
      </c>
      <c r="C10" s="222"/>
      <c r="D10" s="599"/>
    </row>
    <row r="11" spans="1:6" s="204" customFormat="1">
      <c r="A11" s="199" t="s">
        <v>263</v>
      </c>
      <c r="B11" s="219" t="s">
        <v>737</v>
      </c>
      <c r="C11" s="223">
        <v>2.5000000000000001E-2</v>
      </c>
      <c r="D11" s="600">
        <v>785142431.93252659</v>
      </c>
      <c r="E11" s="203"/>
      <c r="F11" s="203"/>
    </row>
    <row r="12" spans="1:6" s="204" customFormat="1">
      <c r="A12" s="199" t="s">
        <v>264</v>
      </c>
      <c r="B12" s="219" t="s">
        <v>278</v>
      </c>
      <c r="C12" s="223">
        <v>5.0000000000000001E-3</v>
      </c>
      <c r="D12" s="600">
        <v>157028486.38650534</v>
      </c>
      <c r="E12" s="203"/>
      <c r="F12" s="203"/>
    </row>
    <row r="13" spans="1:6" s="204" customFormat="1">
      <c r="A13" s="199" t="s">
        <v>265</v>
      </c>
      <c r="B13" s="219" t="s">
        <v>279</v>
      </c>
      <c r="C13" s="223">
        <v>2.5000000000000001E-2</v>
      </c>
      <c r="D13" s="600">
        <v>785142431.93252659</v>
      </c>
      <c r="E13" s="203"/>
      <c r="F13" s="203"/>
    </row>
    <row r="14" spans="1:6" s="204" customFormat="1">
      <c r="A14" s="197" t="s">
        <v>266</v>
      </c>
      <c r="B14" s="227" t="s">
        <v>326</v>
      </c>
      <c r="C14" s="224"/>
      <c r="D14" s="601"/>
      <c r="E14" s="203"/>
      <c r="F14" s="203"/>
    </row>
    <row r="15" spans="1:6" s="204" customFormat="1">
      <c r="A15" s="199">
        <v>3.1</v>
      </c>
      <c r="B15" s="219" t="s">
        <v>284</v>
      </c>
      <c r="C15" s="223">
        <v>4.7524952664115161E-2</v>
      </c>
      <c r="D15" s="600">
        <v>1492554276.4872637</v>
      </c>
      <c r="E15" s="203"/>
      <c r="F15" s="203"/>
    </row>
    <row r="16" spans="1:6" s="204" customFormat="1">
      <c r="A16" s="199">
        <v>3.2</v>
      </c>
      <c r="B16" s="219" t="s">
        <v>285</v>
      </c>
      <c r="C16" s="223">
        <v>5.4858326311177479E-2</v>
      </c>
      <c r="D16" s="600">
        <v>1722863989.26824</v>
      </c>
      <c r="E16" s="203"/>
      <c r="F16" s="203"/>
    </row>
    <row r="17" spans="1:6" s="203" customFormat="1">
      <c r="A17" s="199">
        <v>3.3</v>
      </c>
      <c r="B17" s="219" t="s">
        <v>286</v>
      </c>
      <c r="C17" s="223">
        <v>6.4507502162575267E-2</v>
      </c>
      <c r="D17" s="600">
        <v>2025903085.0326824</v>
      </c>
    </row>
    <row r="18" spans="1:6" s="202" customFormat="1" ht="12.75" customHeight="1">
      <c r="A18" s="229"/>
      <c r="B18" s="230" t="s">
        <v>325</v>
      </c>
      <c r="C18" s="225" t="s">
        <v>270</v>
      </c>
      <c r="D18" s="602" t="s">
        <v>271</v>
      </c>
      <c r="E18" s="203"/>
      <c r="F18" s="203"/>
    </row>
    <row r="19" spans="1:6" s="203" customFormat="1">
      <c r="A19" s="200">
        <v>4</v>
      </c>
      <c r="B19" s="219" t="s">
        <v>280</v>
      </c>
      <c r="C19" s="223">
        <f>C7+C11+C12+C13+C15</f>
        <v>0.14752495266411517</v>
      </c>
      <c r="D19" s="600">
        <f>C19*'5. RWA '!$C$13</f>
        <v>4633124004.21737</v>
      </c>
    </row>
    <row r="20" spans="1:6" s="203" customFormat="1">
      <c r="A20" s="200">
        <v>5</v>
      </c>
      <c r="B20" s="219" t="s">
        <v>90</v>
      </c>
      <c r="C20" s="223">
        <f>C8+C11+C12+C13+C16</f>
        <v>0.16985832631117748</v>
      </c>
      <c r="D20" s="600">
        <f>C20*'5. RWA '!$C$13</f>
        <v>5334519176.1578617</v>
      </c>
    </row>
    <row r="21" spans="1:6" s="203" customFormat="1" ht="13.5" thickBot="1">
      <c r="A21" s="205" t="s">
        <v>267</v>
      </c>
      <c r="B21" s="206" t="s">
        <v>281</v>
      </c>
      <c r="C21" s="226">
        <f>C9+C11+C12+C13+C17</f>
        <v>0.19950750216257529</v>
      </c>
      <c r="D21" s="603">
        <f>C21*'5. RWA '!$C$13</f>
        <v>6265672217.4683266</v>
      </c>
    </row>
    <row r="22" spans="1:6">
      <c r="F22" s="165"/>
    </row>
    <row r="23" spans="1:6">
      <c r="B23" s="164"/>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70" zoomScaleNormal="70" workbookViewId="0">
      <selection activeCell="A3" sqref="A3"/>
    </sheetView>
  </sheetViews>
  <sheetFormatPr defaultRowHeight="14.5"/>
  <cols>
    <col min="1" max="1" width="107.08984375" bestFit="1" customWidth="1"/>
    <col min="2" max="2" width="50.90625" bestFit="1" customWidth="1"/>
    <col min="3" max="3" width="28.08984375" bestFit="1" customWidth="1"/>
    <col min="4" max="4" width="28.1796875" customWidth="1"/>
    <col min="5" max="7" width="28.08984375" customWidth="1"/>
  </cols>
  <sheetData>
    <row r="1" spans="1:3">
      <c r="A1" s="447" t="str">
        <f>'9.1. Capital Requirements'!A1</f>
        <v>Bank:</v>
      </c>
      <c r="B1" s="448" t="str">
        <f>'Info '!C2</f>
        <v>JSC TBC Bank</v>
      </c>
    </row>
    <row r="2" spans="1:3">
      <c r="A2" s="447" t="str">
        <f>'9.1. Capital Requirements'!A2</f>
        <v>Date:</v>
      </c>
      <c r="B2" s="449">
        <f>'1. key ratios '!B2</f>
        <v>46022</v>
      </c>
    </row>
    <row r="3" spans="1:3">
      <c r="A3" s="450" t="s">
        <v>665</v>
      </c>
      <c r="B3" s="451" t="s">
        <v>666</v>
      </c>
    </row>
    <row r="4" spans="1:3" ht="15" thickBot="1"/>
    <row r="5" spans="1:3">
      <c r="A5" s="452"/>
      <c r="B5" s="453" t="s">
        <v>667</v>
      </c>
      <c r="C5" s="483"/>
    </row>
    <row r="6" spans="1:3">
      <c r="A6" s="454" t="s">
        <v>687</v>
      </c>
      <c r="B6" s="455">
        <v>8678919525.3924885</v>
      </c>
      <c r="C6" s="483"/>
    </row>
    <row r="7" spans="1:3" ht="15">
      <c r="A7" s="454" t="s">
        <v>673</v>
      </c>
      <c r="B7" s="455">
        <v>7072884640.3930016</v>
      </c>
      <c r="C7" s="483"/>
    </row>
    <row r="8" spans="1:3">
      <c r="A8" s="456" t="s">
        <v>668</v>
      </c>
      <c r="B8" s="457">
        <v>5222768376.8830013</v>
      </c>
      <c r="C8" s="483"/>
    </row>
    <row r="9" spans="1:3">
      <c r="A9" s="456" t="s">
        <v>669</v>
      </c>
      <c r="B9" s="457">
        <v>1010662500</v>
      </c>
      <c r="C9" s="483"/>
    </row>
    <row r="10" spans="1:3">
      <c r="A10" s="456" t="s">
        <v>670</v>
      </c>
      <c r="B10" s="457">
        <v>839453763.50999999</v>
      </c>
      <c r="C10" s="483"/>
    </row>
    <row r="11" spans="1:3">
      <c r="A11" s="454" t="s">
        <v>674</v>
      </c>
      <c r="B11" s="455">
        <v>1606034884.9994867</v>
      </c>
      <c r="C11" s="483"/>
    </row>
    <row r="12" spans="1:3">
      <c r="A12" s="456" t="s">
        <v>693</v>
      </c>
      <c r="B12" s="457">
        <v>26303906.49000001</v>
      </c>
      <c r="C12" s="483"/>
    </row>
    <row r="13" spans="1:3">
      <c r="A13" s="456" t="s">
        <v>675</v>
      </c>
      <c r="B13" s="457">
        <v>1579730978.5094867</v>
      </c>
      <c r="C13" s="483"/>
    </row>
    <row r="14" spans="1:3">
      <c r="A14" s="454" t="s">
        <v>676</v>
      </c>
      <c r="B14" s="455">
        <v>38715693718.597603</v>
      </c>
      <c r="C14" s="483"/>
    </row>
    <row r="15" spans="1:3">
      <c r="A15" s="458" t="s">
        <v>677</v>
      </c>
      <c r="B15" s="457">
        <v>31642809078.204601</v>
      </c>
      <c r="C15" s="483"/>
    </row>
    <row r="16" spans="1:3">
      <c r="A16" s="458" t="s">
        <v>678</v>
      </c>
      <c r="B16" s="457">
        <v>7072884640.3930016</v>
      </c>
      <c r="C16" s="483"/>
    </row>
    <row r="17" spans="1:5">
      <c r="A17" s="454" t="s">
        <v>681</v>
      </c>
      <c r="B17" s="455"/>
      <c r="C17" s="483"/>
    </row>
    <row r="18" spans="1:5">
      <c r="A18" s="458" t="s">
        <v>679</v>
      </c>
      <c r="B18" s="457">
        <v>31405697277.301064</v>
      </c>
      <c r="C18" s="483"/>
    </row>
    <row r="19" spans="1:5">
      <c r="A19" s="458" t="s">
        <v>680</v>
      </c>
      <c r="B19" s="457">
        <v>40604896707.364563</v>
      </c>
      <c r="C19" s="483"/>
    </row>
    <row r="20" spans="1:5">
      <c r="A20" s="454" t="s">
        <v>695</v>
      </c>
      <c r="B20" s="455"/>
      <c r="C20" s="483"/>
    </row>
    <row r="21" spans="1:5">
      <c r="A21" s="459" t="s">
        <v>682</v>
      </c>
      <c r="B21" s="460">
        <v>0.27634856977575556</v>
      </c>
      <c r="C21" s="483"/>
    </row>
    <row r="22" spans="1:5">
      <c r="A22" s="459" t="s">
        <v>699</v>
      </c>
      <c r="B22" s="460">
        <v>0.21374071181465121</v>
      </c>
      <c r="C22" s="483"/>
    </row>
    <row r="23" spans="1:5" ht="15" thickBot="1">
      <c r="A23" s="461" t="s">
        <v>683</v>
      </c>
      <c r="B23" s="462">
        <v>0.22417058024259173</v>
      </c>
    </row>
    <row r="24" spans="1:5" ht="16.5" customHeight="1">
      <c r="A24" s="463" t="s">
        <v>671</v>
      </c>
      <c r="B24" s="464"/>
      <c r="C24" s="464"/>
      <c r="D24" s="464"/>
      <c r="E24" s="464"/>
    </row>
    <row r="25" spans="1:5" ht="25.5" customHeight="1">
      <c r="A25" s="463" t="s">
        <v>692</v>
      </c>
    </row>
    <row r="26" spans="1:5" ht="42.5" customHeight="1">
      <c r="A26" s="463" t="s">
        <v>694</v>
      </c>
      <c r="B26" s="145"/>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K20"/>
  <sheetViews>
    <sheetView showGridLines="0" zoomScale="80" zoomScaleNormal="80" workbookViewId="0">
      <selection activeCell="A3" sqref="A3"/>
    </sheetView>
  </sheetViews>
  <sheetFormatPr defaultRowHeight="14.5"/>
  <cols>
    <col min="1" max="1" width="56.81640625" customWidth="1"/>
    <col min="2" max="2" width="28.08984375" bestFit="1" customWidth="1"/>
    <col min="3" max="3" width="28.1796875" customWidth="1"/>
    <col min="4" max="6" width="28.08984375" customWidth="1"/>
  </cols>
  <sheetData>
    <row r="1" spans="1:11">
      <c r="A1" s="447" t="s">
        <v>30</v>
      </c>
      <c r="B1" s="448" t="str">
        <f>'Info '!C2</f>
        <v>JSC TBC Bank</v>
      </c>
      <c r="C1" s="145"/>
    </row>
    <row r="2" spans="1:11">
      <c r="A2" s="447" t="s">
        <v>31</v>
      </c>
      <c r="B2" s="449">
        <f>'1. key ratios '!B2</f>
        <v>46022</v>
      </c>
      <c r="C2" s="145"/>
    </row>
    <row r="3" spans="1:11">
      <c r="A3" s="450" t="s">
        <v>672</v>
      </c>
      <c r="B3" s="451" t="s">
        <v>666</v>
      </c>
      <c r="C3" s="145"/>
    </row>
    <row r="5" spans="1:11">
      <c r="A5" s="465"/>
    </row>
    <row r="6" spans="1:11" ht="15" thickBot="1">
      <c r="A6" s="466"/>
      <c r="B6" s="466"/>
      <c r="C6" s="466"/>
      <c r="D6" s="466"/>
      <c r="E6" s="466"/>
      <c r="F6" s="466"/>
    </row>
    <row r="7" spans="1:11">
      <c r="A7" s="759"/>
      <c r="B7" s="761" t="s">
        <v>698</v>
      </c>
      <c r="C7" s="761"/>
      <c r="D7" s="761"/>
      <c r="E7" s="761"/>
      <c r="F7" s="762" t="s">
        <v>64</v>
      </c>
    </row>
    <row r="8" spans="1:11">
      <c r="A8" s="760"/>
      <c r="B8" s="467" t="s">
        <v>684</v>
      </c>
      <c r="C8" s="467" t="s">
        <v>685</v>
      </c>
      <c r="D8" s="467" t="s">
        <v>686</v>
      </c>
      <c r="E8" s="467" t="s">
        <v>696</v>
      </c>
      <c r="F8" s="763"/>
      <c r="G8" s="484"/>
    </row>
    <row r="9" spans="1:11">
      <c r="A9" s="468" t="s">
        <v>687</v>
      </c>
      <c r="B9" s="469">
        <f>B13+B17</f>
        <v>3027449544.877018</v>
      </c>
      <c r="C9" s="469">
        <f t="shared" ref="C9:E9" si="0">C13+C17</f>
        <v>1042617119.1995254</v>
      </c>
      <c r="D9" s="469">
        <f t="shared" si="0"/>
        <v>2309716159.6401968</v>
      </c>
      <c r="E9" s="469">
        <f t="shared" si="0"/>
        <v>1010662500</v>
      </c>
      <c r="F9" s="470">
        <f>F13+F17</f>
        <v>7390445323.7167397</v>
      </c>
      <c r="H9" s="484"/>
      <c r="I9" s="484"/>
      <c r="J9" s="484"/>
      <c r="K9" s="484"/>
    </row>
    <row r="10" spans="1:11">
      <c r="A10" s="471" t="s">
        <v>689</v>
      </c>
      <c r="B10" s="472">
        <f t="shared" ref="B10:E12" si="1">B14+B18</f>
        <v>2570740301.1028962</v>
      </c>
      <c r="C10" s="472">
        <f t="shared" si="1"/>
        <v>0</v>
      </c>
      <c r="D10" s="472">
        <f t="shared" si="1"/>
        <v>125861170</v>
      </c>
      <c r="E10" s="472">
        <f t="shared" si="1"/>
        <v>0</v>
      </c>
      <c r="F10" s="470">
        <f>SUM(B10:E10)</f>
        <v>2696601471.1028962</v>
      </c>
      <c r="G10" s="484"/>
      <c r="H10" s="484"/>
      <c r="I10" s="484"/>
      <c r="J10" s="484"/>
      <c r="K10" s="484"/>
    </row>
    <row r="11" spans="1:11">
      <c r="A11" s="471" t="s">
        <v>697</v>
      </c>
      <c r="B11" s="472">
        <f t="shared" si="1"/>
        <v>456709243.77412158</v>
      </c>
      <c r="C11" s="472">
        <f t="shared" si="1"/>
        <v>1042617119.1995254</v>
      </c>
      <c r="D11" s="472">
        <f t="shared" si="1"/>
        <v>2183854989.6401968</v>
      </c>
      <c r="E11" s="472">
        <f t="shared" si="1"/>
        <v>1010662500</v>
      </c>
      <c r="F11" s="470">
        <f t="shared" ref="F11:F12" si="2">SUM(B11:E11)</f>
        <v>4693843852.6138439</v>
      </c>
      <c r="G11" s="484"/>
      <c r="H11" s="484"/>
      <c r="I11" s="484"/>
      <c r="J11" s="484"/>
      <c r="K11" s="484"/>
    </row>
    <row r="12" spans="1:11">
      <c r="A12" s="473" t="s">
        <v>688</v>
      </c>
      <c r="B12" s="472">
        <f t="shared" si="1"/>
        <v>277175290.38297516</v>
      </c>
      <c r="C12" s="472">
        <f t="shared" si="1"/>
        <v>613477628.71980464</v>
      </c>
      <c r="D12" s="472">
        <f t="shared" si="1"/>
        <v>1717630975.7896819</v>
      </c>
      <c r="E12" s="472">
        <f t="shared" si="1"/>
        <v>1010662500</v>
      </c>
      <c r="F12" s="470">
        <f t="shared" si="2"/>
        <v>3618946394.8924618</v>
      </c>
      <c r="G12" s="484"/>
      <c r="H12" s="484"/>
      <c r="I12" s="484"/>
      <c r="J12" s="484"/>
      <c r="K12" s="484"/>
    </row>
    <row r="13" spans="1:11">
      <c r="A13" s="474" t="s">
        <v>678</v>
      </c>
      <c r="B13" s="475">
        <v>0</v>
      </c>
      <c r="C13" s="475">
        <v>0</v>
      </c>
      <c r="D13" s="475">
        <v>839453763.50999999</v>
      </c>
      <c r="E13" s="475">
        <v>1010662500</v>
      </c>
      <c r="F13" s="476">
        <v>1850116263.51</v>
      </c>
      <c r="G13" s="484"/>
      <c r="H13" s="484"/>
      <c r="I13" s="484"/>
      <c r="J13" s="484"/>
      <c r="K13" s="484"/>
    </row>
    <row r="14" spans="1:11">
      <c r="A14" s="471" t="s">
        <v>689</v>
      </c>
      <c r="B14" s="477">
        <v>0</v>
      </c>
      <c r="C14" s="477">
        <v>0</v>
      </c>
      <c r="D14" s="477">
        <v>114380044</v>
      </c>
      <c r="E14" s="477">
        <v>0</v>
      </c>
      <c r="F14" s="478">
        <v>114380044</v>
      </c>
      <c r="G14" s="484"/>
      <c r="H14" s="484"/>
      <c r="I14" s="484"/>
      <c r="J14" s="484"/>
      <c r="K14" s="484"/>
    </row>
    <row r="15" spans="1:11">
      <c r="A15" s="471" t="s">
        <v>697</v>
      </c>
      <c r="B15" s="477">
        <v>0</v>
      </c>
      <c r="C15" s="477">
        <v>0</v>
      </c>
      <c r="D15" s="477">
        <v>725073719.50999999</v>
      </c>
      <c r="E15" s="477">
        <v>1010662500</v>
      </c>
      <c r="F15" s="478">
        <v>1735736219.51</v>
      </c>
      <c r="G15" s="484"/>
      <c r="H15" s="484"/>
      <c r="I15" s="484"/>
      <c r="J15" s="484"/>
      <c r="K15" s="484"/>
    </row>
    <row r="16" spans="1:11">
      <c r="A16" s="473" t="s">
        <v>688</v>
      </c>
      <c r="B16" s="477">
        <v>0</v>
      </c>
      <c r="C16" s="477">
        <v>0</v>
      </c>
      <c r="D16" s="477">
        <v>725073719.50999999</v>
      </c>
      <c r="E16" s="477">
        <v>1010662500</v>
      </c>
      <c r="F16" s="478">
        <v>1735736219.51</v>
      </c>
      <c r="G16" s="484"/>
      <c r="H16" s="484"/>
      <c r="I16" s="484"/>
      <c r="J16" s="484"/>
      <c r="K16" s="484"/>
    </row>
    <row r="17" spans="1:11">
      <c r="A17" s="474" t="s">
        <v>674</v>
      </c>
      <c r="B17" s="475">
        <v>3027449544.877018</v>
      </c>
      <c r="C17" s="475">
        <v>1042617119.1995254</v>
      </c>
      <c r="D17" s="475">
        <v>1470262396.130197</v>
      </c>
      <c r="E17" s="475">
        <v>0</v>
      </c>
      <c r="F17" s="478">
        <v>5540329060.2067394</v>
      </c>
      <c r="G17" s="484"/>
      <c r="H17" s="484"/>
      <c r="I17" s="484"/>
      <c r="J17" s="484"/>
      <c r="K17" s="484"/>
    </row>
    <row r="18" spans="1:11">
      <c r="A18" s="471" t="s">
        <v>689</v>
      </c>
      <c r="B18" s="477">
        <v>2570740301.1028962</v>
      </c>
      <c r="C18" s="477">
        <v>0</v>
      </c>
      <c r="D18" s="477">
        <v>11481126</v>
      </c>
      <c r="E18" s="477">
        <v>0</v>
      </c>
      <c r="F18" s="478">
        <v>2582221427.1028962</v>
      </c>
      <c r="G18" s="484"/>
      <c r="H18" s="484"/>
      <c r="I18" s="484"/>
      <c r="J18" s="484"/>
      <c r="K18" s="484"/>
    </row>
    <row r="19" spans="1:11">
      <c r="A19" s="471" t="s">
        <v>697</v>
      </c>
      <c r="B19" s="477">
        <v>456709243.77412158</v>
      </c>
      <c r="C19" s="477">
        <v>1042617119.1995254</v>
      </c>
      <c r="D19" s="477">
        <v>1458781270.130197</v>
      </c>
      <c r="E19" s="477">
        <v>0</v>
      </c>
      <c r="F19" s="478">
        <v>2958107633.1038437</v>
      </c>
      <c r="G19" s="484"/>
      <c r="H19" s="484"/>
      <c r="I19" s="484"/>
      <c r="J19" s="484"/>
      <c r="K19" s="484"/>
    </row>
    <row r="20" spans="1:11" ht="15" thickBot="1">
      <c r="A20" s="473" t="s">
        <v>688</v>
      </c>
      <c r="B20" s="479">
        <v>277175290.38297516</v>
      </c>
      <c r="C20" s="479">
        <v>613477628.71980464</v>
      </c>
      <c r="D20" s="479">
        <v>992557256.27968204</v>
      </c>
      <c r="E20" s="479">
        <v>0</v>
      </c>
      <c r="F20" s="480">
        <v>1883210175.382462</v>
      </c>
      <c r="G20" s="484"/>
      <c r="H20" s="484"/>
      <c r="I20" s="484"/>
      <c r="J20" s="484"/>
      <c r="K20" s="484"/>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2" sqref="B2"/>
    </sheetView>
  </sheetViews>
  <sheetFormatPr defaultColWidth="9.1796875" defaultRowHeight="14"/>
  <cols>
    <col min="1" max="1" width="10.81640625" style="4" customWidth="1"/>
    <col min="2" max="2" width="91.81640625" style="4" customWidth="1"/>
    <col min="3" max="3" width="53.1796875" style="4" customWidth="1"/>
    <col min="4" max="4" width="32.1796875" style="4" customWidth="1"/>
    <col min="5" max="5" width="9.453125" style="5" customWidth="1"/>
    <col min="6" max="16384" width="9.1796875" style="5"/>
  </cols>
  <sheetData>
    <row r="1" spans="1:6">
      <c r="A1" s="2" t="s">
        <v>30</v>
      </c>
      <c r="B1" s="3" t="str">
        <f>'Info '!C2</f>
        <v>JSC TBC Bank</v>
      </c>
      <c r="E1" s="4"/>
      <c r="F1" s="4"/>
    </row>
    <row r="2" spans="1:6" s="40" customFormat="1" ht="15.75" customHeight="1">
      <c r="A2" s="2" t="s">
        <v>31</v>
      </c>
      <c r="B2" s="252">
        <f>'1. key ratios '!B2</f>
        <v>46022</v>
      </c>
    </row>
    <row r="3" spans="1:6" s="40" customFormat="1" ht="15.75" customHeight="1">
      <c r="A3" s="69"/>
    </row>
    <row r="4" spans="1:6" s="40" customFormat="1" ht="15.75" customHeight="1" thickBot="1">
      <c r="A4" s="40" t="s">
        <v>47</v>
      </c>
      <c r="B4" s="117" t="s">
        <v>165</v>
      </c>
      <c r="D4" s="18" t="s">
        <v>35</v>
      </c>
    </row>
    <row r="5" spans="1:6" ht="25">
      <c r="A5" s="70" t="s">
        <v>6</v>
      </c>
      <c r="B5" s="136" t="s">
        <v>205</v>
      </c>
      <c r="C5" s="71" t="s">
        <v>624</v>
      </c>
      <c r="D5" s="72" t="s">
        <v>49</v>
      </c>
    </row>
    <row r="6" spans="1:6" ht="14.5">
      <c r="A6" s="300">
        <v>1</v>
      </c>
      <c r="B6" s="301" t="s">
        <v>525</v>
      </c>
      <c r="C6" s="716">
        <v>4404315481.4872999</v>
      </c>
      <c r="D6" s="604"/>
      <c r="E6" s="73"/>
      <c r="F6" s="73"/>
    </row>
    <row r="7" spans="1:6" ht="14.5">
      <c r="A7" s="300">
        <v>1.1000000000000001</v>
      </c>
      <c r="B7" s="302" t="s">
        <v>526</v>
      </c>
      <c r="C7" s="717">
        <v>870820655.52929997</v>
      </c>
      <c r="D7" s="605">
        <v>0</v>
      </c>
      <c r="E7" s="73"/>
      <c r="F7" s="73"/>
    </row>
    <row r="8" spans="1:6" ht="14.5">
      <c r="A8" s="300">
        <v>1.2</v>
      </c>
      <c r="B8" s="302" t="s">
        <v>527</v>
      </c>
      <c r="C8" s="717">
        <v>2601626735.3379998</v>
      </c>
      <c r="D8" s="605">
        <v>0</v>
      </c>
      <c r="E8" s="73"/>
      <c r="F8" s="73"/>
    </row>
    <row r="9" spans="1:6" ht="14.5">
      <c r="A9" s="300">
        <v>1.3</v>
      </c>
      <c r="B9" s="302" t="s">
        <v>528</v>
      </c>
      <c r="C9" s="717">
        <v>931868090.61999989</v>
      </c>
      <c r="D9" s="605">
        <v>0</v>
      </c>
      <c r="E9" s="73"/>
      <c r="F9" s="73"/>
    </row>
    <row r="10" spans="1:6" ht="14.5">
      <c r="A10" s="300">
        <v>2</v>
      </c>
      <c r="B10" s="303" t="s">
        <v>529</v>
      </c>
      <c r="C10" s="717">
        <v>78836328.592500001</v>
      </c>
      <c r="D10" s="605">
        <v>0</v>
      </c>
      <c r="E10" s="73"/>
      <c r="F10" s="73"/>
    </row>
    <row r="11" spans="1:6" ht="14.5">
      <c r="A11" s="300">
        <v>2.1</v>
      </c>
      <c r="B11" s="304" t="s">
        <v>530</v>
      </c>
      <c r="C11" s="717">
        <v>78836328.592500001</v>
      </c>
      <c r="D11" s="606">
        <v>0</v>
      </c>
      <c r="E11" s="73"/>
      <c r="F11" s="73"/>
    </row>
    <row r="12" spans="1:6" ht="14.5">
      <c r="A12" s="300">
        <v>3</v>
      </c>
      <c r="B12" s="305" t="s">
        <v>531</v>
      </c>
      <c r="C12" s="717">
        <v>0</v>
      </c>
      <c r="D12" s="606">
        <v>0</v>
      </c>
      <c r="E12" s="73"/>
      <c r="F12" s="73"/>
    </row>
    <row r="13" spans="1:6" ht="14.5">
      <c r="A13" s="300">
        <v>4</v>
      </c>
      <c r="B13" s="306" t="s">
        <v>532</v>
      </c>
      <c r="C13" s="717">
        <v>0</v>
      </c>
      <c r="D13" s="606">
        <v>0</v>
      </c>
      <c r="E13" s="73"/>
      <c r="F13" s="73"/>
    </row>
    <row r="14" spans="1:6" ht="14.5">
      <c r="A14" s="300">
        <v>5</v>
      </c>
      <c r="B14" s="307" t="s">
        <v>533</v>
      </c>
      <c r="C14" s="718">
        <v>5766577639.3209009</v>
      </c>
      <c r="D14" s="606"/>
      <c r="E14" s="73"/>
      <c r="F14" s="73"/>
    </row>
    <row r="15" spans="1:6" ht="14.5">
      <c r="A15" s="300">
        <v>5.0999999999999996</v>
      </c>
      <c r="B15" s="308" t="s">
        <v>534</v>
      </c>
      <c r="C15" s="717">
        <v>1157171.72</v>
      </c>
      <c r="D15" s="606">
        <v>0</v>
      </c>
      <c r="E15" s="73"/>
      <c r="F15" s="73"/>
    </row>
    <row r="16" spans="1:6" ht="14.5">
      <c r="A16" s="300">
        <v>5.2</v>
      </c>
      <c r="B16" s="308" t="s">
        <v>535</v>
      </c>
      <c r="C16" s="717">
        <v>5765420467.6009007</v>
      </c>
      <c r="D16" s="605">
        <v>0</v>
      </c>
      <c r="E16" s="73"/>
      <c r="F16" s="73"/>
    </row>
    <row r="17" spans="1:6" ht="14.5">
      <c r="A17" s="300">
        <v>5.3</v>
      </c>
      <c r="B17" s="309" t="s">
        <v>536</v>
      </c>
      <c r="C17" s="717">
        <v>0</v>
      </c>
      <c r="D17" s="605">
        <v>0</v>
      </c>
      <c r="E17" s="73"/>
      <c r="F17" s="73"/>
    </row>
    <row r="18" spans="1:6" ht="14.5">
      <c r="A18" s="300">
        <v>6</v>
      </c>
      <c r="B18" s="305" t="s">
        <v>537</v>
      </c>
      <c r="C18" s="719">
        <v>26824240529.062229</v>
      </c>
      <c r="D18" s="605"/>
      <c r="E18" s="73"/>
      <c r="F18" s="73"/>
    </row>
    <row r="19" spans="1:6" ht="14.5">
      <c r="A19" s="300">
        <v>6.1</v>
      </c>
      <c r="B19" s="308" t="s">
        <v>535</v>
      </c>
      <c r="C19" s="720">
        <v>0</v>
      </c>
      <c r="D19" s="605">
        <v>0</v>
      </c>
      <c r="E19" s="73"/>
      <c r="F19" s="73"/>
    </row>
    <row r="20" spans="1:6" ht="14.5">
      <c r="A20" s="300">
        <v>6.2</v>
      </c>
      <c r="B20" s="309" t="s">
        <v>536</v>
      </c>
      <c r="C20" s="720">
        <v>26824240529.062229</v>
      </c>
      <c r="D20" s="605">
        <v>0</v>
      </c>
      <c r="E20" s="73"/>
      <c r="F20" s="73"/>
    </row>
    <row r="21" spans="1:6" ht="14.5">
      <c r="A21" s="300">
        <v>7</v>
      </c>
      <c r="B21" s="303" t="s">
        <v>538</v>
      </c>
      <c r="C21" s="720">
        <v>24125497.469999999</v>
      </c>
      <c r="D21" s="605">
        <v>0</v>
      </c>
      <c r="E21" s="73"/>
      <c r="F21" s="73"/>
    </row>
    <row r="22" spans="1:6" ht="14.5">
      <c r="A22" s="300">
        <v>8</v>
      </c>
      <c r="B22" s="310" t="s">
        <v>539</v>
      </c>
      <c r="C22" s="720">
        <v>0</v>
      </c>
      <c r="D22" s="605">
        <v>0</v>
      </c>
      <c r="E22" s="73"/>
      <c r="F22" s="73"/>
    </row>
    <row r="23" spans="1:6" ht="14.5">
      <c r="A23" s="300">
        <v>9</v>
      </c>
      <c r="B23" s="306" t="s">
        <v>540</v>
      </c>
      <c r="C23" s="719">
        <v>739528012.2522999</v>
      </c>
      <c r="D23" s="607"/>
      <c r="E23" s="73"/>
      <c r="F23" s="73"/>
    </row>
    <row r="24" spans="1:6" ht="14.5">
      <c r="A24" s="300">
        <v>9.1</v>
      </c>
      <c r="B24" s="308" t="s">
        <v>541</v>
      </c>
      <c r="C24" s="721">
        <v>728124923.2622999</v>
      </c>
      <c r="D24" s="608">
        <v>0</v>
      </c>
      <c r="E24" s="73"/>
      <c r="F24" s="73"/>
    </row>
    <row r="25" spans="1:6" ht="14.5">
      <c r="A25" s="300">
        <v>9.1999999999999993</v>
      </c>
      <c r="B25" s="308" t="s">
        <v>542</v>
      </c>
      <c r="C25" s="721">
        <v>11403088.989999998</v>
      </c>
      <c r="D25" s="609">
        <v>0</v>
      </c>
      <c r="E25" s="73"/>
      <c r="F25" s="73"/>
    </row>
    <row r="26" spans="1:6" ht="14.5">
      <c r="A26" s="300">
        <v>10</v>
      </c>
      <c r="B26" s="306" t="s">
        <v>543</v>
      </c>
      <c r="C26" s="722">
        <v>441315302.44700015</v>
      </c>
      <c r="D26" s="610" t="s">
        <v>774</v>
      </c>
      <c r="E26" s="73"/>
      <c r="F26" s="73"/>
    </row>
    <row r="27" spans="1:6" ht="14.5">
      <c r="A27" s="300">
        <v>10.1</v>
      </c>
      <c r="B27" s="308" t="s">
        <v>544</v>
      </c>
      <c r="C27" s="717">
        <v>27502089.174000002</v>
      </c>
      <c r="D27" s="610" t="s">
        <v>774</v>
      </c>
      <c r="E27" s="73"/>
      <c r="F27" s="73"/>
    </row>
    <row r="28" spans="1:6" ht="14.5">
      <c r="A28" s="300">
        <v>10.199999999999999</v>
      </c>
      <c r="B28" s="308" t="s">
        <v>545</v>
      </c>
      <c r="C28" s="717">
        <v>413813213.27300012</v>
      </c>
      <c r="D28" s="610" t="s">
        <v>774</v>
      </c>
      <c r="E28" s="73"/>
      <c r="F28" s="73"/>
    </row>
    <row r="29" spans="1:6" ht="14.5">
      <c r="A29" s="300">
        <v>11</v>
      </c>
      <c r="B29" s="306" t="s">
        <v>546</v>
      </c>
      <c r="C29" s="719">
        <v>27896893.950000003</v>
      </c>
      <c r="D29" s="605"/>
      <c r="E29" s="73"/>
      <c r="F29" s="73"/>
    </row>
    <row r="30" spans="1:6" ht="14.5">
      <c r="A30" s="300">
        <v>11.1</v>
      </c>
      <c r="B30" s="308" t="s">
        <v>547</v>
      </c>
      <c r="C30" s="717">
        <v>27896894.010000002</v>
      </c>
      <c r="D30" s="605">
        <v>0</v>
      </c>
      <c r="E30" s="73"/>
      <c r="F30" s="73"/>
    </row>
    <row r="31" spans="1:6" ht="14.5">
      <c r="A31" s="300">
        <v>11.2</v>
      </c>
      <c r="B31" s="308" t="s">
        <v>548</v>
      </c>
      <c r="C31" s="717">
        <v>-0.06</v>
      </c>
      <c r="D31" s="605">
        <v>0</v>
      </c>
      <c r="E31" s="73"/>
      <c r="F31" s="73"/>
    </row>
    <row r="32" spans="1:6" ht="14.5">
      <c r="A32" s="300">
        <v>13</v>
      </c>
      <c r="B32" s="306" t="s">
        <v>549</v>
      </c>
      <c r="C32" s="717">
        <v>858172067.01719975</v>
      </c>
      <c r="D32" s="605">
        <v>0</v>
      </c>
      <c r="E32" s="73"/>
      <c r="F32" s="73"/>
    </row>
    <row r="33" spans="1:6" ht="14.5">
      <c r="A33" s="300">
        <v>13.1</v>
      </c>
      <c r="B33" s="311" t="s">
        <v>550</v>
      </c>
      <c r="C33" s="717">
        <v>422062187.5153001</v>
      </c>
      <c r="D33" s="605">
        <v>0</v>
      </c>
      <c r="E33" s="73"/>
      <c r="F33" s="73"/>
    </row>
    <row r="34" spans="1:6" ht="14.5">
      <c r="A34" s="300">
        <v>13.2</v>
      </c>
      <c r="B34" s="311" t="s">
        <v>551</v>
      </c>
      <c r="C34" s="717">
        <v>0</v>
      </c>
      <c r="D34" s="608">
        <v>0</v>
      </c>
      <c r="E34" s="73"/>
      <c r="F34" s="73"/>
    </row>
    <row r="35" spans="1:6" ht="14.5">
      <c r="A35" s="300">
        <v>14</v>
      </c>
      <c r="B35" s="312" t="s">
        <v>552</v>
      </c>
      <c r="C35" s="723">
        <v>39165007751.599419</v>
      </c>
      <c r="D35" s="608"/>
      <c r="E35" s="73"/>
      <c r="F35" s="73"/>
    </row>
    <row r="36" spans="1:6" ht="14.5">
      <c r="A36" s="300"/>
      <c r="B36" s="313" t="s">
        <v>553</v>
      </c>
      <c r="C36" s="724">
        <v>0</v>
      </c>
      <c r="D36" s="611">
        <v>0</v>
      </c>
      <c r="E36" s="73"/>
      <c r="F36" s="73"/>
    </row>
    <row r="37" spans="1:6" ht="14.5">
      <c r="A37" s="300">
        <v>15</v>
      </c>
      <c r="B37" s="314" t="s">
        <v>554</v>
      </c>
      <c r="C37" s="725">
        <v>138325842.61480001</v>
      </c>
      <c r="D37" s="609">
        <v>0</v>
      </c>
      <c r="E37" s="73"/>
      <c r="F37" s="73"/>
    </row>
    <row r="38" spans="1:6" ht="14.5">
      <c r="A38" s="315">
        <v>15.1</v>
      </c>
      <c r="B38" s="316" t="s">
        <v>530</v>
      </c>
      <c r="C38" s="725">
        <v>138325842.61480001</v>
      </c>
      <c r="D38" s="605">
        <v>0</v>
      </c>
      <c r="E38" s="73"/>
      <c r="F38" s="73"/>
    </row>
    <row r="39" spans="1:6" ht="14.5">
      <c r="A39" s="315">
        <v>16</v>
      </c>
      <c r="B39" s="303" t="s">
        <v>555</v>
      </c>
      <c r="C39" s="725">
        <v>0</v>
      </c>
      <c r="D39" s="605">
        <v>0</v>
      </c>
      <c r="E39" s="73"/>
      <c r="F39" s="73"/>
    </row>
    <row r="40" spans="1:6" ht="14.5">
      <c r="A40" s="315">
        <v>17</v>
      </c>
      <c r="B40" s="303" t="s">
        <v>556</v>
      </c>
      <c r="C40" s="719">
        <v>31007770778.989601</v>
      </c>
      <c r="D40" s="605"/>
      <c r="E40" s="73"/>
      <c r="F40" s="73"/>
    </row>
    <row r="41" spans="1:6" ht="14.5">
      <c r="A41" s="315">
        <v>17.100000000000001</v>
      </c>
      <c r="B41" s="317" t="s">
        <v>557</v>
      </c>
      <c r="C41" s="717">
        <v>25450119825.377701</v>
      </c>
      <c r="D41" s="605">
        <v>0</v>
      </c>
      <c r="E41" s="73"/>
      <c r="F41" s="73"/>
    </row>
    <row r="42" spans="1:6" ht="14.5">
      <c r="A42" s="315">
        <v>17.2</v>
      </c>
      <c r="B42" s="318" t="s">
        <v>558</v>
      </c>
      <c r="C42" s="717">
        <v>5446709243.5330009</v>
      </c>
      <c r="D42" s="608">
        <v>0</v>
      </c>
      <c r="E42" s="73"/>
      <c r="F42" s="73"/>
    </row>
    <row r="43" spans="1:6" ht="14.5">
      <c r="A43" s="315">
        <v>17.3</v>
      </c>
      <c r="B43" s="342" t="s">
        <v>559</v>
      </c>
      <c r="C43" s="717">
        <v>40197564.472500004</v>
      </c>
      <c r="D43" s="612">
        <v>0</v>
      </c>
      <c r="E43" s="73"/>
      <c r="F43" s="73"/>
    </row>
    <row r="44" spans="1:6" ht="14.5">
      <c r="A44" s="315">
        <v>17.399999999999999</v>
      </c>
      <c r="B44" s="343" t="s">
        <v>560</v>
      </c>
      <c r="C44" s="717">
        <v>70744145.606399998</v>
      </c>
      <c r="D44" s="612">
        <v>0</v>
      </c>
      <c r="E44" s="73"/>
      <c r="F44" s="73"/>
    </row>
    <row r="45" spans="1:6" ht="14.5">
      <c r="A45" s="315">
        <v>18</v>
      </c>
      <c r="B45" s="344" t="s">
        <v>561</v>
      </c>
      <c r="C45" s="717">
        <v>11807619.319399999</v>
      </c>
      <c r="D45" s="612">
        <v>0</v>
      </c>
      <c r="E45" s="73"/>
      <c r="F45" s="73"/>
    </row>
    <row r="46" spans="1:6" ht="14.5">
      <c r="A46" s="315">
        <v>19</v>
      </c>
      <c r="B46" s="344" t="s">
        <v>562</v>
      </c>
      <c r="C46" s="719">
        <v>48605119.239499994</v>
      </c>
      <c r="D46" s="612"/>
      <c r="E46" s="73"/>
      <c r="F46" s="73"/>
    </row>
    <row r="47" spans="1:6" ht="14.5">
      <c r="A47" s="315">
        <v>19.100000000000001</v>
      </c>
      <c r="B47" s="345" t="s">
        <v>563</v>
      </c>
      <c r="C47" s="717">
        <v>-3.7000000011175871E-3</v>
      </c>
      <c r="D47" s="612">
        <v>0</v>
      </c>
      <c r="E47" s="73"/>
      <c r="F47" s="73"/>
    </row>
    <row r="48" spans="1:6" ht="14.5">
      <c r="A48" s="315">
        <v>19.2</v>
      </c>
      <c r="B48" s="345" t="s">
        <v>564</v>
      </c>
      <c r="C48" s="717">
        <v>48605119.243199997</v>
      </c>
      <c r="D48" s="612">
        <v>0</v>
      </c>
      <c r="E48" s="73"/>
      <c r="F48" s="73"/>
    </row>
    <row r="49" spans="1:6" ht="14.5">
      <c r="A49" s="315">
        <v>20</v>
      </c>
      <c r="B49" s="319" t="s">
        <v>565</v>
      </c>
      <c r="C49" s="717">
        <v>1903538515.8690002</v>
      </c>
      <c r="D49" s="612">
        <v>0</v>
      </c>
      <c r="E49" s="73"/>
      <c r="F49" s="73"/>
    </row>
    <row r="50" spans="1:6" ht="14.5">
      <c r="A50" s="315">
        <v>21</v>
      </c>
      <c r="B50" s="346" t="s">
        <v>566</v>
      </c>
      <c r="C50" s="717">
        <v>382877465.68230003</v>
      </c>
      <c r="D50" s="612">
        <v>0</v>
      </c>
      <c r="E50" s="73"/>
      <c r="F50" s="73"/>
    </row>
    <row r="51" spans="1:6" ht="14.5">
      <c r="A51" s="315">
        <v>21.1</v>
      </c>
      <c r="B51" s="318" t="s">
        <v>567</v>
      </c>
      <c r="C51" s="717">
        <v>97827224.439999998</v>
      </c>
      <c r="D51" s="612">
        <v>0</v>
      </c>
      <c r="E51" s="73"/>
      <c r="F51" s="73"/>
    </row>
    <row r="52" spans="1:6" ht="14.5">
      <c r="A52" s="315">
        <v>22</v>
      </c>
      <c r="B52" s="320" t="s">
        <v>568</v>
      </c>
      <c r="C52" s="719">
        <v>33492925341.7146</v>
      </c>
      <c r="D52" s="612"/>
      <c r="E52" s="73"/>
      <c r="F52" s="73"/>
    </row>
    <row r="53" spans="1:6" ht="14.5">
      <c r="A53" s="315"/>
      <c r="B53" s="321" t="s">
        <v>569</v>
      </c>
      <c r="C53" s="726"/>
      <c r="D53" s="612"/>
      <c r="E53" s="73"/>
      <c r="F53" s="73"/>
    </row>
    <row r="54" spans="1:6" ht="14.5">
      <c r="A54" s="315">
        <v>23</v>
      </c>
      <c r="B54" s="319" t="s">
        <v>570</v>
      </c>
      <c r="C54" s="719">
        <v>21015907.690000001</v>
      </c>
      <c r="D54" s="610" t="s">
        <v>773</v>
      </c>
      <c r="E54" s="73"/>
      <c r="F54" s="73"/>
    </row>
    <row r="55" spans="1:6" ht="14.5">
      <c r="A55" s="315">
        <v>24</v>
      </c>
      <c r="B55" s="319" t="s">
        <v>571</v>
      </c>
      <c r="C55" s="727">
        <v>0</v>
      </c>
      <c r="D55" s="613">
        <v>0</v>
      </c>
      <c r="E55" s="73"/>
      <c r="F55" s="73"/>
    </row>
    <row r="56" spans="1:6" ht="14.5">
      <c r="A56" s="315">
        <v>25</v>
      </c>
      <c r="B56" s="344" t="s">
        <v>572</v>
      </c>
      <c r="C56" s="719">
        <v>521190199.20999998</v>
      </c>
      <c r="D56" s="610" t="s">
        <v>775</v>
      </c>
      <c r="E56" s="73"/>
      <c r="F56" s="73"/>
    </row>
    <row r="57" spans="1:6" ht="14.5">
      <c r="A57" s="315">
        <v>26</v>
      </c>
      <c r="B57" s="344" t="s">
        <v>573</v>
      </c>
      <c r="C57" s="727">
        <v>-100</v>
      </c>
      <c r="D57" s="610" t="s">
        <v>776</v>
      </c>
      <c r="E57" s="73"/>
      <c r="F57" s="73"/>
    </row>
    <row r="58" spans="1:6" ht="14.5">
      <c r="A58" s="315">
        <v>27</v>
      </c>
      <c r="B58" s="344" t="s">
        <v>574</v>
      </c>
      <c r="C58" s="719">
        <v>0</v>
      </c>
      <c r="D58" s="613">
        <v>0</v>
      </c>
      <c r="E58" s="73"/>
      <c r="F58" s="73"/>
    </row>
    <row r="59" spans="1:6" ht="14.5">
      <c r="A59" s="315">
        <v>27.1</v>
      </c>
      <c r="B59" s="343" t="s">
        <v>575</v>
      </c>
      <c r="C59" s="717">
        <v>0</v>
      </c>
      <c r="D59" s="613">
        <v>0</v>
      </c>
      <c r="E59" s="73"/>
      <c r="F59" s="73"/>
    </row>
    <row r="60" spans="1:6" ht="14.5">
      <c r="A60" s="315">
        <v>27.2</v>
      </c>
      <c r="B60" s="343" t="s">
        <v>576</v>
      </c>
      <c r="C60" s="717">
        <v>0</v>
      </c>
      <c r="D60" s="613">
        <v>0</v>
      </c>
      <c r="E60" s="73"/>
      <c r="F60" s="73"/>
    </row>
    <row r="61" spans="1:6" ht="14.5">
      <c r="A61" s="315">
        <v>28</v>
      </c>
      <c r="B61" s="322" t="s">
        <v>577</v>
      </c>
      <c r="C61" s="728">
        <v>-110569220.42650001</v>
      </c>
      <c r="D61" s="610" t="s">
        <v>777</v>
      </c>
      <c r="E61" s="73"/>
      <c r="F61" s="73"/>
    </row>
    <row r="62" spans="1:6" ht="14.5">
      <c r="A62" s="315">
        <v>29</v>
      </c>
      <c r="B62" s="344" t="s">
        <v>578</v>
      </c>
      <c r="C62" s="719">
        <v>-18797347.585500002</v>
      </c>
      <c r="D62" s="610" t="s">
        <v>778</v>
      </c>
      <c r="E62" s="73"/>
      <c r="F62" s="73"/>
    </row>
    <row r="63" spans="1:6" ht="14.5">
      <c r="A63" s="315">
        <v>29.1</v>
      </c>
      <c r="B63" s="347" t="s">
        <v>579</v>
      </c>
      <c r="C63" s="728">
        <v>285988</v>
      </c>
      <c r="D63" s="613">
        <v>0</v>
      </c>
      <c r="E63" s="73"/>
      <c r="F63" s="73"/>
    </row>
    <row r="64" spans="1:6" ht="14.5">
      <c r="A64" s="315">
        <v>29.2</v>
      </c>
      <c r="B64" s="350" t="s">
        <v>580</v>
      </c>
      <c r="C64" s="728">
        <v>428895.47</v>
      </c>
      <c r="D64" s="613">
        <v>0</v>
      </c>
      <c r="E64" s="73"/>
      <c r="F64" s="73"/>
    </row>
    <row r="65" spans="1:6" ht="14.5">
      <c r="A65" s="315">
        <v>29.3</v>
      </c>
      <c r="B65" s="350" t="s">
        <v>581</v>
      </c>
      <c r="C65" s="717">
        <v>-19512231.055500001</v>
      </c>
      <c r="D65" s="613">
        <v>0</v>
      </c>
      <c r="E65" s="73"/>
      <c r="F65" s="73"/>
    </row>
    <row r="66" spans="1:6" ht="14.5">
      <c r="A66" s="315">
        <v>30</v>
      </c>
      <c r="B66" s="323" t="s">
        <v>582</v>
      </c>
      <c r="C66" s="717">
        <v>5259242918.1266012</v>
      </c>
      <c r="D66" s="610" t="s">
        <v>771</v>
      </c>
      <c r="E66" s="73"/>
      <c r="F66" s="73"/>
    </row>
    <row r="67" spans="1:6" ht="14.5">
      <c r="A67" s="315">
        <v>31</v>
      </c>
      <c r="B67" s="348" t="s">
        <v>583</v>
      </c>
      <c r="C67" s="719">
        <v>5672082357.0146008</v>
      </c>
      <c r="D67" s="613">
        <v>0</v>
      </c>
      <c r="E67" s="73"/>
      <c r="F67" s="73"/>
    </row>
    <row r="68" spans="1:6" ht="14.5">
      <c r="A68" s="315">
        <v>32</v>
      </c>
      <c r="B68" s="323" t="s">
        <v>584</v>
      </c>
      <c r="C68" s="719">
        <v>39165007698.729202</v>
      </c>
      <c r="D68" s="613">
        <v>0</v>
      </c>
      <c r="E68" s="73"/>
      <c r="F68" s="73"/>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AJ22"/>
  <sheetViews>
    <sheetView zoomScale="85" zoomScaleNormal="85" workbookViewId="0">
      <pane xSplit="1" ySplit="4" topLeftCell="B6" activePane="bottomRight" state="frozen"/>
      <selection activeCell="B19" sqref="B19"/>
      <selection pane="topRight" activeCell="B19" sqref="B19"/>
      <selection pane="bottomLeft" activeCell="B19" sqref="B19"/>
      <selection pane="bottomRight" activeCell="B3" sqref="B3"/>
    </sheetView>
  </sheetViews>
  <sheetFormatPr defaultColWidth="9.1796875" defaultRowHeight="12.5"/>
  <cols>
    <col min="1" max="1" width="7.81640625" style="4" bestFit="1" customWidth="1"/>
    <col min="2" max="2" width="83.90625" style="4" bestFit="1" customWidth="1"/>
    <col min="3" max="3" width="13.6328125" style="4" bestFit="1" customWidth="1"/>
    <col min="4" max="4" width="15.1796875" style="4" bestFit="1" customWidth="1"/>
    <col min="5" max="5" width="13.26953125" style="4" bestFit="1" customWidth="1"/>
    <col min="6" max="6" width="15.1796875" style="4" bestFit="1" customWidth="1"/>
    <col min="7" max="7" width="14" style="4" bestFit="1" customWidth="1"/>
    <col min="8" max="10" width="12.6328125" style="4" bestFit="1" customWidth="1"/>
    <col min="11" max="11" width="13.26953125" style="4" bestFit="1" customWidth="1"/>
    <col min="12" max="12" width="12.6328125" style="17" bestFit="1" customWidth="1"/>
    <col min="13" max="13" width="14.26953125" style="17" bestFit="1" customWidth="1"/>
    <col min="14" max="14" width="13.6328125" style="17" bestFit="1" customWidth="1"/>
    <col min="15" max="18" width="12.6328125" style="17" bestFit="1" customWidth="1"/>
    <col min="19" max="19" width="33.6328125" style="17" bestFit="1" customWidth="1"/>
    <col min="20" max="16384" width="9.1796875" style="17"/>
  </cols>
  <sheetData>
    <row r="1" spans="1:19">
      <c r="A1" s="2" t="s">
        <v>30</v>
      </c>
      <c r="B1" s="3" t="str">
        <f>'Info '!C2</f>
        <v>JSC TBC Bank</v>
      </c>
    </row>
    <row r="2" spans="1:19">
      <c r="A2" s="2" t="s">
        <v>31</v>
      </c>
      <c r="B2" s="252">
        <f>'1. key ratios '!B2</f>
        <v>46022</v>
      </c>
    </row>
    <row r="4" spans="1:19" ht="26.5" thickBot="1">
      <c r="A4" s="4" t="s">
        <v>146</v>
      </c>
      <c r="B4" s="156" t="s">
        <v>238</v>
      </c>
    </row>
    <row r="5" spans="1:19" s="143" customFormat="1" ht="13">
      <c r="A5" s="138"/>
      <c r="B5" s="139"/>
      <c r="C5" s="140" t="s">
        <v>0</v>
      </c>
      <c r="D5" s="140" t="s">
        <v>1</v>
      </c>
      <c r="E5" s="140" t="s">
        <v>2</v>
      </c>
      <c r="F5" s="140" t="s">
        <v>3</v>
      </c>
      <c r="G5" s="140" t="s">
        <v>4</v>
      </c>
      <c r="H5" s="140" t="s">
        <v>5</v>
      </c>
      <c r="I5" s="140" t="s">
        <v>8</v>
      </c>
      <c r="J5" s="140" t="s">
        <v>9</v>
      </c>
      <c r="K5" s="140" t="s">
        <v>10</v>
      </c>
      <c r="L5" s="140" t="s">
        <v>11</v>
      </c>
      <c r="M5" s="140" t="s">
        <v>12</v>
      </c>
      <c r="N5" s="140" t="s">
        <v>13</v>
      </c>
      <c r="O5" s="140" t="s">
        <v>222</v>
      </c>
      <c r="P5" s="140" t="s">
        <v>223</v>
      </c>
      <c r="Q5" s="140" t="s">
        <v>224</v>
      </c>
      <c r="R5" s="141" t="s">
        <v>225</v>
      </c>
      <c r="S5" s="142" t="s">
        <v>226</v>
      </c>
    </row>
    <row r="6" spans="1:19" s="143" customFormat="1" ht="99" customHeight="1">
      <c r="A6" s="144"/>
      <c r="B6" s="768" t="s">
        <v>227</v>
      </c>
      <c r="C6" s="764">
        <v>0</v>
      </c>
      <c r="D6" s="765"/>
      <c r="E6" s="764">
        <v>0.2</v>
      </c>
      <c r="F6" s="765"/>
      <c r="G6" s="764">
        <v>0.35</v>
      </c>
      <c r="H6" s="765"/>
      <c r="I6" s="764">
        <v>0.5</v>
      </c>
      <c r="J6" s="765"/>
      <c r="K6" s="764">
        <v>0.75</v>
      </c>
      <c r="L6" s="765"/>
      <c r="M6" s="764">
        <v>1</v>
      </c>
      <c r="N6" s="765"/>
      <c r="O6" s="764">
        <v>1.5</v>
      </c>
      <c r="P6" s="765"/>
      <c r="Q6" s="764">
        <v>2.5</v>
      </c>
      <c r="R6" s="765"/>
      <c r="S6" s="766" t="s">
        <v>145</v>
      </c>
    </row>
    <row r="7" spans="1:19" s="143" customFormat="1" ht="30.75" customHeight="1">
      <c r="A7" s="144"/>
      <c r="B7" s="769"/>
      <c r="C7" s="135" t="s">
        <v>148</v>
      </c>
      <c r="D7" s="135" t="s">
        <v>147</v>
      </c>
      <c r="E7" s="135" t="s">
        <v>148</v>
      </c>
      <c r="F7" s="135" t="s">
        <v>147</v>
      </c>
      <c r="G7" s="135" t="s">
        <v>148</v>
      </c>
      <c r="H7" s="135" t="s">
        <v>147</v>
      </c>
      <c r="I7" s="135" t="s">
        <v>148</v>
      </c>
      <c r="J7" s="135" t="s">
        <v>147</v>
      </c>
      <c r="K7" s="135" t="s">
        <v>148</v>
      </c>
      <c r="L7" s="135" t="s">
        <v>147</v>
      </c>
      <c r="M7" s="135" t="s">
        <v>148</v>
      </c>
      <c r="N7" s="135" t="s">
        <v>147</v>
      </c>
      <c r="O7" s="135" t="s">
        <v>148</v>
      </c>
      <c r="P7" s="135" t="s">
        <v>147</v>
      </c>
      <c r="Q7" s="135" t="s">
        <v>148</v>
      </c>
      <c r="R7" s="135" t="s">
        <v>147</v>
      </c>
      <c r="S7" s="767"/>
    </row>
    <row r="8" spans="1:19" s="75" customFormat="1" ht="13">
      <c r="A8" s="74">
        <v>1</v>
      </c>
      <c r="B8" s="1" t="s">
        <v>51</v>
      </c>
      <c r="C8" s="614">
        <v>3859816327.4779496</v>
      </c>
      <c r="D8" s="614">
        <v>0</v>
      </c>
      <c r="E8" s="614">
        <v>40344703.715000004</v>
      </c>
      <c r="F8" s="614">
        <v>0</v>
      </c>
      <c r="G8" s="614">
        <v>0</v>
      </c>
      <c r="H8" s="614">
        <v>0</v>
      </c>
      <c r="I8" s="614">
        <v>111744775.22</v>
      </c>
      <c r="J8" s="614">
        <v>0</v>
      </c>
      <c r="K8" s="614">
        <v>0</v>
      </c>
      <c r="L8" s="614">
        <v>0</v>
      </c>
      <c r="M8" s="614">
        <v>2441146681.6322041</v>
      </c>
      <c r="N8" s="614">
        <v>0</v>
      </c>
      <c r="O8" s="614">
        <v>0</v>
      </c>
      <c r="P8" s="614">
        <v>0</v>
      </c>
      <c r="Q8" s="614">
        <v>0</v>
      </c>
      <c r="R8" s="614">
        <v>0</v>
      </c>
      <c r="S8" s="615">
        <v>2505088009.9852042</v>
      </c>
    </row>
    <row r="9" spans="1:19" s="75" customFormat="1" ht="13">
      <c r="A9" s="74">
        <v>2</v>
      </c>
      <c r="B9" s="1" t="s">
        <v>52</v>
      </c>
      <c r="C9" s="614">
        <v>0</v>
      </c>
      <c r="D9" s="614">
        <v>0</v>
      </c>
      <c r="E9" s="614">
        <v>0</v>
      </c>
      <c r="F9" s="614">
        <v>0</v>
      </c>
      <c r="G9" s="614">
        <v>0</v>
      </c>
      <c r="H9" s="614">
        <v>0</v>
      </c>
      <c r="I9" s="614">
        <v>0</v>
      </c>
      <c r="J9" s="614">
        <v>0</v>
      </c>
      <c r="K9" s="614">
        <v>0</v>
      </c>
      <c r="L9" s="614">
        <v>0</v>
      </c>
      <c r="M9" s="614">
        <v>0</v>
      </c>
      <c r="N9" s="614">
        <v>0</v>
      </c>
      <c r="O9" s="614">
        <v>0</v>
      </c>
      <c r="P9" s="614">
        <v>0</v>
      </c>
      <c r="Q9" s="614">
        <v>0</v>
      </c>
      <c r="R9" s="614">
        <v>0</v>
      </c>
      <c r="S9" s="615">
        <v>0</v>
      </c>
    </row>
    <row r="10" spans="1:19" s="75" customFormat="1" ht="13">
      <c r="A10" s="74">
        <v>3</v>
      </c>
      <c r="B10" s="1" t="s">
        <v>152</v>
      </c>
      <c r="C10" s="614">
        <v>448370833.15999997</v>
      </c>
      <c r="D10" s="614">
        <v>0</v>
      </c>
      <c r="E10" s="614">
        <v>0</v>
      </c>
      <c r="F10" s="614">
        <v>0</v>
      </c>
      <c r="G10" s="614">
        <v>0</v>
      </c>
      <c r="H10" s="614">
        <v>0</v>
      </c>
      <c r="I10" s="614">
        <v>0</v>
      </c>
      <c r="J10" s="614">
        <v>0</v>
      </c>
      <c r="K10" s="614">
        <v>0</v>
      </c>
      <c r="L10" s="614">
        <v>0</v>
      </c>
      <c r="M10" s="614">
        <v>0</v>
      </c>
      <c r="N10" s="614">
        <v>0</v>
      </c>
      <c r="O10" s="614">
        <v>0</v>
      </c>
      <c r="P10" s="614">
        <v>0</v>
      </c>
      <c r="Q10" s="614">
        <v>0</v>
      </c>
      <c r="R10" s="614">
        <v>0</v>
      </c>
      <c r="S10" s="615">
        <v>0</v>
      </c>
    </row>
    <row r="11" spans="1:19" s="75" customFormat="1" ht="13">
      <c r="A11" s="74">
        <v>4</v>
      </c>
      <c r="B11" s="1" t="s">
        <v>53</v>
      </c>
      <c r="C11" s="614">
        <v>1333943224.6339998</v>
      </c>
      <c r="D11" s="614">
        <v>0</v>
      </c>
      <c r="E11" s="614">
        <v>0</v>
      </c>
      <c r="F11" s="614">
        <v>0</v>
      </c>
      <c r="G11" s="614">
        <v>0</v>
      </c>
      <c r="H11" s="614">
        <v>0</v>
      </c>
      <c r="I11" s="614">
        <v>135336897.82000002</v>
      </c>
      <c r="J11" s="614">
        <v>0</v>
      </c>
      <c r="K11" s="614">
        <v>0</v>
      </c>
      <c r="L11" s="614">
        <v>0</v>
      </c>
      <c r="M11" s="614">
        <v>0</v>
      </c>
      <c r="N11" s="614">
        <v>0</v>
      </c>
      <c r="O11" s="614">
        <v>0</v>
      </c>
      <c r="P11" s="614">
        <v>0</v>
      </c>
      <c r="Q11" s="614">
        <v>0</v>
      </c>
      <c r="R11" s="614">
        <v>0</v>
      </c>
      <c r="S11" s="615">
        <v>67668448.910000011</v>
      </c>
    </row>
    <row r="12" spans="1:19" s="75" customFormat="1" ht="13">
      <c r="A12" s="74">
        <v>5</v>
      </c>
      <c r="B12" s="1" t="s">
        <v>54</v>
      </c>
      <c r="C12" s="614">
        <v>0</v>
      </c>
      <c r="D12" s="614">
        <v>0</v>
      </c>
      <c r="E12" s="614">
        <v>0</v>
      </c>
      <c r="F12" s="614">
        <v>0</v>
      </c>
      <c r="G12" s="614">
        <v>0</v>
      </c>
      <c r="H12" s="614">
        <v>0</v>
      </c>
      <c r="I12" s="614">
        <v>0</v>
      </c>
      <c r="J12" s="614">
        <v>0</v>
      </c>
      <c r="K12" s="614">
        <v>0</v>
      </c>
      <c r="L12" s="614">
        <v>0</v>
      </c>
      <c r="M12" s="614">
        <v>0</v>
      </c>
      <c r="N12" s="614">
        <v>0</v>
      </c>
      <c r="O12" s="614">
        <v>0</v>
      </c>
      <c r="P12" s="614">
        <v>0</v>
      </c>
      <c r="Q12" s="614">
        <v>0</v>
      </c>
      <c r="R12" s="614">
        <v>0</v>
      </c>
      <c r="S12" s="615">
        <v>0</v>
      </c>
    </row>
    <row r="13" spans="1:19" s="75" customFormat="1" ht="13">
      <c r="A13" s="74">
        <v>6</v>
      </c>
      <c r="B13" s="1" t="s">
        <v>55</v>
      </c>
      <c r="C13" s="614">
        <v>0</v>
      </c>
      <c r="D13" s="614">
        <v>0</v>
      </c>
      <c r="E13" s="614">
        <v>913070957.67128444</v>
      </c>
      <c r="F13" s="614">
        <v>45552143.640000001</v>
      </c>
      <c r="G13" s="614">
        <v>0</v>
      </c>
      <c r="H13" s="614">
        <v>0</v>
      </c>
      <c r="I13" s="614">
        <v>12720942.96611621</v>
      </c>
      <c r="J13" s="614">
        <v>214914757.49000001</v>
      </c>
      <c r="K13" s="614">
        <v>0</v>
      </c>
      <c r="L13" s="614">
        <v>0</v>
      </c>
      <c r="M13" s="614">
        <v>40611062.02386</v>
      </c>
      <c r="N13" s="614">
        <v>50238262.314999998</v>
      </c>
      <c r="O13" s="614">
        <v>0</v>
      </c>
      <c r="P13" s="614">
        <v>0</v>
      </c>
      <c r="Q13" s="614">
        <v>0</v>
      </c>
      <c r="R13" s="614">
        <v>0</v>
      </c>
      <c r="S13" s="615">
        <v>396391794.829175</v>
      </c>
    </row>
    <row r="14" spans="1:19" s="75" customFormat="1" ht="13">
      <c r="A14" s="74">
        <v>7</v>
      </c>
      <c r="B14" s="1" t="s">
        <v>56</v>
      </c>
      <c r="C14" s="614">
        <v>0</v>
      </c>
      <c r="D14" s="614">
        <v>0</v>
      </c>
      <c r="E14" s="614">
        <v>0</v>
      </c>
      <c r="F14" s="614">
        <v>0</v>
      </c>
      <c r="G14" s="614">
        <v>0</v>
      </c>
      <c r="H14" s="614">
        <v>0</v>
      </c>
      <c r="I14" s="614">
        <v>0</v>
      </c>
      <c r="J14" s="614">
        <v>0</v>
      </c>
      <c r="K14" s="614">
        <v>0</v>
      </c>
      <c r="L14" s="614">
        <v>0</v>
      </c>
      <c r="M14" s="614">
        <v>10821570118.676115</v>
      </c>
      <c r="N14" s="614">
        <v>1066894652.2491699</v>
      </c>
      <c r="O14" s="614">
        <v>0</v>
      </c>
      <c r="P14" s="614">
        <v>0</v>
      </c>
      <c r="Q14" s="614">
        <v>0</v>
      </c>
      <c r="R14" s="614">
        <v>0</v>
      </c>
      <c r="S14" s="615">
        <v>11888464770.925285</v>
      </c>
    </row>
    <row r="15" spans="1:19" s="75" customFormat="1" ht="13">
      <c r="A15" s="74">
        <v>8</v>
      </c>
      <c r="B15" s="1" t="s">
        <v>57</v>
      </c>
      <c r="C15" s="614">
        <v>0</v>
      </c>
      <c r="D15" s="614">
        <v>0</v>
      </c>
      <c r="E15" s="614">
        <v>0</v>
      </c>
      <c r="F15" s="614">
        <v>0</v>
      </c>
      <c r="G15" s="614">
        <v>0</v>
      </c>
      <c r="H15" s="614">
        <v>0</v>
      </c>
      <c r="I15" s="614">
        <v>0</v>
      </c>
      <c r="J15" s="614">
        <v>0</v>
      </c>
      <c r="K15" s="614">
        <v>7962771169.3500051</v>
      </c>
      <c r="L15" s="614">
        <v>116507100.79179201</v>
      </c>
      <c r="M15" s="614">
        <v>0</v>
      </c>
      <c r="N15" s="614">
        <v>0</v>
      </c>
      <c r="O15" s="614">
        <v>0</v>
      </c>
      <c r="P15" s="614">
        <v>0</v>
      </c>
      <c r="Q15" s="614">
        <v>0</v>
      </c>
      <c r="R15" s="614">
        <v>0</v>
      </c>
      <c r="S15" s="615">
        <v>6059458702.606348</v>
      </c>
    </row>
    <row r="16" spans="1:19" s="75" customFormat="1" ht="13">
      <c r="A16" s="74">
        <v>9</v>
      </c>
      <c r="B16" s="1" t="s">
        <v>58</v>
      </c>
      <c r="C16" s="614">
        <v>0</v>
      </c>
      <c r="D16" s="614">
        <v>0</v>
      </c>
      <c r="E16" s="614">
        <v>0</v>
      </c>
      <c r="F16" s="614">
        <v>0</v>
      </c>
      <c r="G16" s="614">
        <v>5032282494.0700006</v>
      </c>
      <c r="H16" s="614">
        <v>13628596.602673</v>
      </c>
      <c r="I16" s="614">
        <v>0</v>
      </c>
      <c r="J16" s="614">
        <v>0</v>
      </c>
      <c r="K16" s="614">
        <v>0</v>
      </c>
      <c r="L16" s="614">
        <v>0</v>
      </c>
      <c r="M16" s="614">
        <v>0</v>
      </c>
      <c r="N16" s="614">
        <v>0</v>
      </c>
      <c r="O16" s="614">
        <v>0</v>
      </c>
      <c r="P16" s="614">
        <v>0</v>
      </c>
      <c r="Q16" s="614">
        <v>0</v>
      </c>
      <c r="R16" s="614">
        <v>0</v>
      </c>
      <c r="S16" s="615">
        <v>1766068881.7354355</v>
      </c>
    </row>
    <row r="17" spans="1:36" s="75" customFormat="1" ht="13">
      <c r="A17" s="74">
        <v>10</v>
      </c>
      <c r="B17" s="1" t="s">
        <v>59</v>
      </c>
      <c r="C17" s="614">
        <v>0</v>
      </c>
      <c r="D17" s="614">
        <v>0</v>
      </c>
      <c r="E17" s="614">
        <v>0</v>
      </c>
      <c r="F17" s="614">
        <v>0</v>
      </c>
      <c r="G17" s="614">
        <v>0</v>
      </c>
      <c r="H17" s="614">
        <v>0</v>
      </c>
      <c r="I17" s="614">
        <v>13437663.910000002</v>
      </c>
      <c r="J17" s="614">
        <v>0</v>
      </c>
      <c r="K17" s="614">
        <v>0</v>
      </c>
      <c r="L17" s="614">
        <v>0</v>
      </c>
      <c r="M17" s="614">
        <v>106115784.53999996</v>
      </c>
      <c r="N17" s="614">
        <v>238042.97500000001</v>
      </c>
      <c r="O17" s="614">
        <v>186278561.85000008</v>
      </c>
      <c r="P17" s="614">
        <v>23873.134999999998</v>
      </c>
      <c r="Q17" s="614">
        <v>0</v>
      </c>
      <c r="R17" s="614">
        <v>0</v>
      </c>
      <c r="S17" s="615">
        <v>392526311.94750005</v>
      </c>
    </row>
    <row r="18" spans="1:36" s="75" customFormat="1" ht="13">
      <c r="A18" s="74">
        <v>11</v>
      </c>
      <c r="B18" s="1" t="s">
        <v>60</v>
      </c>
      <c r="C18" s="614">
        <v>0</v>
      </c>
      <c r="D18" s="614">
        <v>0</v>
      </c>
      <c r="E18" s="614">
        <v>0</v>
      </c>
      <c r="F18" s="614">
        <v>0</v>
      </c>
      <c r="G18" s="614">
        <v>0</v>
      </c>
      <c r="H18" s="614">
        <v>0</v>
      </c>
      <c r="I18" s="614">
        <v>0</v>
      </c>
      <c r="J18" s="614">
        <v>0</v>
      </c>
      <c r="K18" s="614">
        <v>0</v>
      </c>
      <c r="L18" s="614">
        <v>0</v>
      </c>
      <c r="M18" s="614">
        <v>179845888.85999998</v>
      </c>
      <c r="N18" s="614">
        <v>0</v>
      </c>
      <c r="O18" s="614">
        <v>0</v>
      </c>
      <c r="P18" s="614">
        <v>0</v>
      </c>
      <c r="Q18" s="614">
        <v>5382120.7799999993</v>
      </c>
      <c r="R18" s="614">
        <v>0</v>
      </c>
      <c r="S18" s="615">
        <v>193301190.80999997</v>
      </c>
    </row>
    <row r="19" spans="1:36" s="75" customFormat="1" ht="13">
      <c r="A19" s="74">
        <v>12</v>
      </c>
      <c r="B19" s="1" t="s">
        <v>61</v>
      </c>
      <c r="C19" s="614">
        <v>0</v>
      </c>
      <c r="D19" s="614">
        <v>0</v>
      </c>
      <c r="E19" s="614">
        <v>0</v>
      </c>
      <c r="F19" s="614">
        <v>0</v>
      </c>
      <c r="G19" s="614">
        <v>0</v>
      </c>
      <c r="H19" s="614">
        <v>0</v>
      </c>
      <c r="I19" s="614">
        <v>0</v>
      </c>
      <c r="J19" s="614">
        <v>0</v>
      </c>
      <c r="K19" s="614">
        <v>0</v>
      </c>
      <c r="L19" s="614">
        <v>0</v>
      </c>
      <c r="M19" s="614">
        <v>0</v>
      </c>
      <c r="N19" s="614">
        <v>0</v>
      </c>
      <c r="O19" s="614">
        <v>0</v>
      </c>
      <c r="P19" s="614">
        <v>0</v>
      </c>
      <c r="Q19" s="614">
        <v>0</v>
      </c>
      <c r="R19" s="614">
        <v>0</v>
      </c>
      <c r="S19" s="615">
        <v>0</v>
      </c>
    </row>
    <row r="20" spans="1:36" s="75" customFormat="1" ht="13">
      <c r="A20" s="74">
        <v>13</v>
      </c>
      <c r="B20" s="1" t="s">
        <v>144</v>
      </c>
      <c r="C20" s="614">
        <v>0</v>
      </c>
      <c r="D20" s="614">
        <v>0</v>
      </c>
      <c r="E20" s="614">
        <v>0</v>
      </c>
      <c r="F20" s="614">
        <v>0</v>
      </c>
      <c r="G20" s="614">
        <v>0</v>
      </c>
      <c r="H20" s="614">
        <v>0</v>
      </c>
      <c r="I20" s="614">
        <v>0</v>
      </c>
      <c r="J20" s="614">
        <v>0</v>
      </c>
      <c r="K20" s="614">
        <v>0</v>
      </c>
      <c r="L20" s="614">
        <v>0</v>
      </c>
      <c r="M20" s="614">
        <v>0</v>
      </c>
      <c r="N20" s="614">
        <v>0</v>
      </c>
      <c r="O20" s="614">
        <v>0</v>
      </c>
      <c r="P20" s="614">
        <v>0</v>
      </c>
      <c r="Q20" s="614">
        <v>0</v>
      </c>
      <c r="R20" s="614">
        <v>0</v>
      </c>
      <c r="S20" s="615">
        <v>0</v>
      </c>
    </row>
    <row r="21" spans="1:36" s="75" customFormat="1" ht="13">
      <c r="A21" s="74">
        <v>14</v>
      </c>
      <c r="B21" s="1" t="s">
        <v>63</v>
      </c>
      <c r="C21" s="614">
        <v>870820655.52930009</v>
      </c>
      <c r="D21" s="614">
        <v>0</v>
      </c>
      <c r="E21" s="614">
        <v>52341855.909999996</v>
      </c>
      <c r="F21" s="614">
        <v>0</v>
      </c>
      <c r="G21" s="614">
        <v>0</v>
      </c>
      <c r="H21" s="614">
        <v>0</v>
      </c>
      <c r="I21" s="614">
        <v>0</v>
      </c>
      <c r="J21" s="614">
        <v>0</v>
      </c>
      <c r="K21" s="614">
        <v>0</v>
      </c>
      <c r="L21" s="614">
        <v>0</v>
      </c>
      <c r="M21" s="614">
        <v>4052555934.1224065</v>
      </c>
      <c r="N21" s="614">
        <v>39145603.668427996</v>
      </c>
      <c r="O21" s="614">
        <v>0</v>
      </c>
      <c r="P21" s="614">
        <v>0</v>
      </c>
      <c r="Q21" s="614">
        <v>16348820.109999999</v>
      </c>
      <c r="R21" s="614">
        <v>0</v>
      </c>
      <c r="S21" s="615">
        <v>4143041959.2478347</v>
      </c>
    </row>
    <row r="22" spans="1:36" ht="13.5" thickBot="1">
      <c r="A22" s="76"/>
      <c r="B22" s="77" t="s">
        <v>64</v>
      </c>
      <c r="C22" s="616">
        <v>6512951040.8012495</v>
      </c>
      <c r="D22" s="616">
        <v>0</v>
      </c>
      <c r="E22" s="616">
        <v>1005757517.2962844</v>
      </c>
      <c r="F22" s="616">
        <v>45552143.640000001</v>
      </c>
      <c r="G22" s="616">
        <v>5032282494.0700006</v>
      </c>
      <c r="H22" s="616">
        <v>13628596.602673</v>
      </c>
      <c r="I22" s="616">
        <v>273240279.91611624</v>
      </c>
      <c r="J22" s="616">
        <v>214914757.49000001</v>
      </c>
      <c r="K22" s="616">
        <v>7962771169.3500051</v>
      </c>
      <c r="L22" s="616">
        <v>116507100.79179201</v>
      </c>
      <c r="M22" s="616">
        <v>17641845469.854588</v>
      </c>
      <c r="N22" s="616">
        <v>1156516561.2075977</v>
      </c>
      <c r="O22" s="616">
        <v>186278561.85000008</v>
      </c>
      <c r="P22" s="616">
        <v>23873.134999999998</v>
      </c>
      <c r="Q22" s="616">
        <v>21730940.890000001</v>
      </c>
      <c r="R22" s="616">
        <v>0</v>
      </c>
      <c r="S22" s="617">
        <v>27412010070.99678</v>
      </c>
      <c r="T22" s="75"/>
      <c r="U22" s="75"/>
      <c r="V22" s="75"/>
      <c r="W22" s="75"/>
      <c r="X22" s="75"/>
      <c r="Y22" s="75"/>
      <c r="Z22" s="75"/>
      <c r="AA22" s="75"/>
      <c r="AB22" s="75"/>
      <c r="AC22" s="75"/>
      <c r="AD22" s="75"/>
      <c r="AE22" s="75"/>
      <c r="AF22" s="75"/>
      <c r="AG22" s="75"/>
      <c r="AH22" s="75"/>
      <c r="AI22" s="75"/>
      <c r="AJ22" s="75"/>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2" sqref="B2"/>
    </sheetView>
  </sheetViews>
  <sheetFormatPr defaultColWidth="9.1796875" defaultRowHeight="12.5"/>
  <cols>
    <col min="1" max="1" width="10.54296875" style="4" bestFit="1" customWidth="1"/>
    <col min="2" max="2" width="63.81640625" style="4" bestFit="1" customWidth="1"/>
    <col min="3" max="3" width="19" style="4" customWidth="1"/>
    <col min="4" max="4" width="19.54296875" style="4" customWidth="1"/>
    <col min="5" max="5" width="31.1796875" style="4" customWidth="1"/>
    <col min="6" max="6" width="29.1796875" style="4" customWidth="1"/>
    <col min="7" max="7" width="28.54296875" style="4" customWidth="1"/>
    <col min="8" max="8" width="26.453125" style="4" customWidth="1"/>
    <col min="9" max="9" width="23.81640625" style="4" customWidth="1"/>
    <col min="10" max="10" width="21.54296875" style="4" customWidth="1"/>
    <col min="11" max="11" width="15.81640625" style="4" customWidth="1"/>
    <col min="12" max="12" width="13.1796875" style="4" customWidth="1"/>
    <col min="13" max="13" width="20.81640625" style="4" customWidth="1"/>
    <col min="14" max="14" width="19.1796875" style="4" customWidth="1"/>
    <col min="15" max="15" width="18.453125" style="4" customWidth="1"/>
    <col min="16" max="16" width="19" style="4" customWidth="1"/>
    <col min="17" max="17" width="20.1796875" style="4" customWidth="1"/>
    <col min="18" max="18" width="18" style="4" customWidth="1"/>
    <col min="19" max="19" width="36" style="4" customWidth="1"/>
    <col min="20" max="20" width="26.1796875" style="4" customWidth="1"/>
    <col min="21" max="21" width="24.81640625" style="4" customWidth="1"/>
    <col min="22" max="22" width="20" style="4" customWidth="1"/>
    <col min="23" max="16384" width="9.1796875" style="17"/>
  </cols>
  <sheetData>
    <row r="1" spans="1:22">
      <c r="A1" s="2" t="s">
        <v>30</v>
      </c>
      <c r="B1" s="3" t="str">
        <f>'Info '!C2</f>
        <v>JSC TBC Bank</v>
      </c>
    </row>
    <row r="2" spans="1:22">
      <c r="A2" s="2" t="s">
        <v>31</v>
      </c>
      <c r="B2" s="252">
        <f>'1. key ratios '!B2</f>
        <v>46022</v>
      </c>
    </row>
    <row r="4" spans="1:22" ht="13.5" thickBot="1">
      <c r="A4" s="4" t="s">
        <v>230</v>
      </c>
      <c r="B4" s="78" t="s">
        <v>50</v>
      </c>
      <c r="V4" s="18" t="s">
        <v>35</v>
      </c>
    </row>
    <row r="5" spans="1:22" ht="12.75" customHeight="1">
      <c r="A5" s="79"/>
      <c r="B5" s="80"/>
      <c r="C5" s="770" t="s">
        <v>156</v>
      </c>
      <c r="D5" s="771"/>
      <c r="E5" s="771"/>
      <c r="F5" s="771"/>
      <c r="G5" s="771"/>
      <c r="H5" s="771"/>
      <c r="I5" s="771"/>
      <c r="J5" s="771"/>
      <c r="K5" s="771"/>
      <c r="L5" s="772"/>
      <c r="M5" s="773" t="s">
        <v>157</v>
      </c>
      <c r="N5" s="774"/>
      <c r="O5" s="774"/>
      <c r="P5" s="774"/>
      <c r="Q5" s="774"/>
      <c r="R5" s="774"/>
      <c r="S5" s="775"/>
      <c r="T5" s="778" t="s">
        <v>228</v>
      </c>
      <c r="U5" s="778" t="s">
        <v>229</v>
      </c>
      <c r="V5" s="776" t="s">
        <v>76</v>
      </c>
    </row>
    <row r="6" spans="1:22" s="48" customFormat="1" ht="100">
      <c r="A6" s="46"/>
      <c r="B6" s="81"/>
      <c r="C6" s="82" t="s">
        <v>65</v>
      </c>
      <c r="D6" s="118" t="s">
        <v>66</v>
      </c>
      <c r="E6" s="95" t="s">
        <v>159</v>
      </c>
      <c r="F6" s="95" t="s">
        <v>160</v>
      </c>
      <c r="G6" s="118" t="s">
        <v>163</v>
      </c>
      <c r="H6" s="118" t="s">
        <v>158</v>
      </c>
      <c r="I6" s="118" t="s">
        <v>67</v>
      </c>
      <c r="J6" s="118" t="s">
        <v>68</v>
      </c>
      <c r="K6" s="83" t="s">
        <v>69</v>
      </c>
      <c r="L6" s="84" t="s">
        <v>70</v>
      </c>
      <c r="M6" s="82" t="s">
        <v>161</v>
      </c>
      <c r="N6" s="83" t="s">
        <v>71</v>
      </c>
      <c r="O6" s="83" t="s">
        <v>72</v>
      </c>
      <c r="P6" s="83" t="s">
        <v>73</v>
      </c>
      <c r="Q6" s="83" t="s">
        <v>74</v>
      </c>
      <c r="R6" s="83" t="s">
        <v>75</v>
      </c>
      <c r="S6" s="137" t="s">
        <v>162</v>
      </c>
      <c r="T6" s="779"/>
      <c r="U6" s="779"/>
      <c r="V6" s="777"/>
    </row>
    <row r="7" spans="1:22" s="75" customFormat="1" ht="13">
      <c r="A7" s="85">
        <v>1</v>
      </c>
      <c r="B7" s="1" t="s">
        <v>51</v>
      </c>
      <c r="C7" s="618">
        <v>0</v>
      </c>
      <c r="D7" s="618">
        <v>0</v>
      </c>
      <c r="E7" s="618">
        <v>0</v>
      </c>
      <c r="F7" s="618">
        <v>0</v>
      </c>
      <c r="G7" s="618">
        <v>0</v>
      </c>
      <c r="H7" s="618">
        <v>0</v>
      </c>
      <c r="I7" s="618">
        <v>0</v>
      </c>
      <c r="J7" s="618">
        <v>0</v>
      </c>
      <c r="K7" s="618">
        <v>0</v>
      </c>
      <c r="L7" s="618">
        <v>0</v>
      </c>
      <c r="M7" s="618">
        <v>0</v>
      </c>
      <c r="N7" s="618">
        <v>0</v>
      </c>
      <c r="O7" s="618">
        <v>0</v>
      </c>
      <c r="P7" s="618">
        <v>0</v>
      </c>
      <c r="Q7" s="618">
        <v>0</v>
      </c>
      <c r="R7" s="618">
        <v>0</v>
      </c>
      <c r="S7" s="618">
        <v>0</v>
      </c>
      <c r="T7" s="618">
        <v>0</v>
      </c>
      <c r="U7" s="618">
        <v>0</v>
      </c>
      <c r="V7" s="619">
        <v>0</v>
      </c>
    </row>
    <row r="8" spans="1:22" s="75" customFormat="1" ht="13">
      <c r="A8" s="85">
        <v>2</v>
      </c>
      <c r="B8" s="1" t="s">
        <v>52</v>
      </c>
      <c r="C8" s="618">
        <v>0</v>
      </c>
      <c r="D8" s="618">
        <v>0</v>
      </c>
      <c r="E8" s="618">
        <v>0</v>
      </c>
      <c r="F8" s="618">
        <v>0</v>
      </c>
      <c r="G8" s="618">
        <v>0</v>
      </c>
      <c r="H8" s="618">
        <v>0</v>
      </c>
      <c r="I8" s="618">
        <v>0</v>
      </c>
      <c r="J8" s="618">
        <v>0</v>
      </c>
      <c r="K8" s="618">
        <v>0</v>
      </c>
      <c r="L8" s="618">
        <v>0</v>
      </c>
      <c r="M8" s="618">
        <v>0</v>
      </c>
      <c r="N8" s="618">
        <v>0</v>
      </c>
      <c r="O8" s="618">
        <v>0</v>
      </c>
      <c r="P8" s="618">
        <v>0</v>
      </c>
      <c r="Q8" s="618">
        <v>0</v>
      </c>
      <c r="R8" s="618">
        <v>0</v>
      </c>
      <c r="S8" s="618">
        <v>0</v>
      </c>
      <c r="T8" s="618">
        <v>0</v>
      </c>
      <c r="U8" s="618">
        <v>0</v>
      </c>
      <c r="V8" s="619">
        <v>0</v>
      </c>
    </row>
    <row r="9" spans="1:22" s="75" customFormat="1" ht="13">
      <c r="A9" s="85">
        <v>3</v>
      </c>
      <c r="B9" s="1" t="s">
        <v>153</v>
      </c>
      <c r="C9" s="618">
        <v>0</v>
      </c>
      <c r="D9" s="618">
        <v>0</v>
      </c>
      <c r="E9" s="618">
        <v>0</v>
      </c>
      <c r="F9" s="618">
        <v>0</v>
      </c>
      <c r="G9" s="618">
        <v>0</v>
      </c>
      <c r="H9" s="618">
        <v>0</v>
      </c>
      <c r="I9" s="618">
        <v>0</v>
      </c>
      <c r="J9" s="618">
        <v>0</v>
      </c>
      <c r="K9" s="618">
        <v>0</v>
      </c>
      <c r="L9" s="618">
        <v>0</v>
      </c>
      <c r="M9" s="618">
        <v>0</v>
      </c>
      <c r="N9" s="618">
        <v>0</v>
      </c>
      <c r="O9" s="618">
        <v>0</v>
      </c>
      <c r="P9" s="618">
        <v>0</v>
      </c>
      <c r="Q9" s="618">
        <v>0</v>
      </c>
      <c r="R9" s="618">
        <v>0</v>
      </c>
      <c r="S9" s="618">
        <v>0</v>
      </c>
      <c r="T9" s="618">
        <v>0</v>
      </c>
      <c r="U9" s="618">
        <v>0</v>
      </c>
      <c r="V9" s="619">
        <v>0</v>
      </c>
    </row>
    <row r="10" spans="1:22" s="75" customFormat="1" ht="13">
      <c r="A10" s="85">
        <v>4</v>
      </c>
      <c r="B10" s="1" t="s">
        <v>53</v>
      </c>
      <c r="C10" s="618">
        <v>0</v>
      </c>
      <c r="D10" s="618">
        <v>0</v>
      </c>
      <c r="E10" s="618">
        <v>0</v>
      </c>
      <c r="F10" s="618">
        <v>0</v>
      </c>
      <c r="G10" s="618">
        <v>0</v>
      </c>
      <c r="H10" s="618">
        <v>0</v>
      </c>
      <c r="I10" s="618">
        <v>0</v>
      </c>
      <c r="J10" s="618">
        <v>0</v>
      </c>
      <c r="K10" s="618">
        <v>0</v>
      </c>
      <c r="L10" s="618">
        <v>0</v>
      </c>
      <c r="M10" s="618">
        <v>0</v>
      </c>
      <c r="N10" s="618">
        <v>0</v>
      </c>
      <c r="O10" s="618">
        <v>0</v>
      </c>
      <c r="P10" s="618">
        <v>0</v>
      </c>
      <c r="Q10" s="618">
        <v>0</v>
      </c>
      <c r="R10" s="618">
        <v>0</v>
      </c>
      <c r="S10" s="618">
        <v>0</v>
      </c>
      <c r="T10" s="618">
        <v>0</v>
      </c>
      <c r="U10" s="618">
        <v>0</v>
      </c>
      <c r="V10" s="619">
        <v>0</v>
      </c>
    </row>
    <row r="11" spans="1:22" s="75" customFormat="1" ht="13">
      <c r="A11" s="85">
        <v>5</v>
      </c>
      <c r="B11" s="1" t="s">
        <v>54</v>
      </c>
      <c r="C11" s="618">
        <v>0</v>
      </c>
      <c r="D11" s="618">
        <v>0</v>
      </c>
      <c r="E11" s="618">
        <v>0</v>
      </c>
      <c r="F11" s="618">
        <v>0</v>
      </c>
      <c r="G11" s="618">
        <v>0</v>
      </c>
      <c r="H11" s="618">
        <v>0</v>
      </c>
      <c r="I11" s="618">
        <v>0</v>
      </c>
      <c r="J11" s="618">
        <v>0</v>
      </c>
      <c r="K11" s="618">
        <v>0</v>
      </c>
      <c r="L11" s="618">
        <v>0</v>
      </c>
      <c r="M11" s="618">
        <v>0</v>
      </c>
      <c r="N11" s="618">
        <v>0</v>
      </c>
      <c r="O11" s="618">
        <v>0</v>
      </c>
      <c r="P11" s="618">
        <v>0</v>
      </c>
      <c r="Q11" s="618">
        <v>0</v>
      </c>
      <c r="R11" s="618">
        <v>0</v>
      </c>
      <c r="S11" s="618">
        <v>0</v>
      </c>
      <c r="T11" s="618">
        <v>0</v>
      </c>
      <c r="U11" s="618">
        <v>0</v>
      </c>
      <c r="V11" s="619">
        <v>0</v>
      </c>
    </row>
    <row r="12" spans="1:22" s="75" customFormat="1" ht="13">
      <c r="A12" s="85">
        <v>6</v>
      </c>
      <c r="B12" s="1" t="s">
        <v>55</v>
      </c>
      <c r="C12" s="618">
        <v>0</v>
      </c>
      <c r="D12" s="618">
        <v>116135.8366</v>
      </c>
      <c r="E12" s="618">
        <v>0</v>
      </c>
      <c r="F12" s="618">
        <v>0</v>
      </c>
      <c r="G12" s="618">
        <v>0</v>
      </c>
      <c r="H12" s="618">
        <v>0</v>
      </c>
      <c r="I12" s="618">
        <v>0</v>
      </c>
      <c r="J12" s="618">
        <v>0</v>
      </c>
      <c r="K12" s="618">
        <v>0</v>
      </c>
      <c r="L12" s="618">
        <v>0</v>
      </c>
      <c r="M12" s="618">
        <v>0</v>
      </c>
      <c r="N12" s="618">
        <v>0</v>
      </c>
      <c r="O12" s="618">
        <v>0</v>
      </c>
      <c r="P12" s="618">
        <v>0</v>
      </c>
      <c r="Q12" s="618">
        <v>0</v>
      </c>
      <c r="R12" s="618">
        <v>64451.12</v>
      </c>
      <c r="S12" s="618">
        <v>0</v>
      </c>
      <c r="T12" s="618">
        <v>116135.8366</v>
      </c>
      <c r="U12" s="618">
        <v>64451.118000000002</v>
      </c>
      <c r="V12" s="619">
        <v>180586.9566</v>
      </c>
    </row>
    <row r="13" spans="1:22" s="75" customFormat="1" ht="13">
      <c r="A13" s="85">
        <v>7</v>
      </c>
      <c r="B13" s="1" t="s">
        <v>56</v>
      </c>
      <c r="C13" s="618">
        <v>0</v>
      </c>
      <c r="D13" s="618">
        <v>166344354.23629999</v>
      </c>
      <c r="E13" s="618">
        <v>0</v>
      </c>
      <c r="F13" s="618">
        <v>0</v>
      </c>
      <c r="G13" s="618">
        <v>0</v>
      </c>
      <c r="H13" s="618">
        <v>0</v>
      </c>
      <c r="I13" s="618">
        <v>0</v>
      </c>
      <c r="J13" s="618">
        <v>0</v>
      </c>
      <c r="K13" s="618">
        <v>0</v>
      </c>
      <c r="L13" s="618">
        <v>0</v>
      </c>
      <c r="M13" s="618">
        <v>33185262.057100002</v>
      </c>
      <c r="N13" s="618">
        <v>0</v>
      </c>
      <c r="O13" s="618">
        <v>22332540.145</v>
      </c>
      <c r="P13" s="618">
        <v>0</v>
      </c>
      <c r="Q13" s="618">
        <v>0</v>
      </c>
      <c r="R13" s="618">
        <v>2020587.7349999999</v>
      </c>
      <c r="S13" s="618">
        <v>0</v>
      </c>
      <c r="T13" s="618">
        <v>135278582.42340001</v>
      </c>
      <c r="U13" s="618">
        <v>88604161.742899999</v>
      </c>
      <c r="V13" s="619">
        <v>223882744.17340001</v>
      </c>
    </row>
    <row r="14" spans="1:22" s="75" customFormat="1" ht="13">
      <c r="A14" s="85">
        <v>8</v>
      </c>
      <c r="B14" s="1" t="s">
        <v>57</v>
      </c>
      <c r="C14" s="618">
        <v>0</v>
      </c>
      <c r="D14" s="618">
        <v>53692824.225600012</v>
      </c>
      <c r="E14" s="618">
        <v>0</v>
      </c>
      <c r="F14" s="618">
        <v>0</v>
      </c>
      <c r="G14" s="618">
        <v>0</v>
      </c>
      <c r="H14" s="618">
        <v>0</v>
      </c>
      <c r="I14" s="618">
        <v>0</v>
      </c>
      <c r="J14" s="618">
        <v>0</v>
      </c>
      <c r="K14" s="618">
        <v>0</v>
      </c>
      <c r="L14" s="618">
        <v>0</v>
      </c>
      <c r="M14" s="618">
        <v>11617349.044500001</v>
      </c>
      <c r="N14" s="618">
        <v>0</v>
      </c>
      <c r="O14" s="618">
        <v>11220770.016000003</v>
      </c>
      <c r="P14" s="618">
        <v>0</v>
      </c>
      <c r="Q14" s="618">
        <v>0</v>
      </c>
      <c r="R14" s="618">
        <v>0</v>
      </c>
      <c r="S14" s="618">
        <v>0</v>
      </c>
      <c r="T14" s="618">
        <v>67623869.04610002</v>
      </c>
      <c r="U14" s="618">
        <v>8907074.2430860009</v>
      </c>
      <c r="V14" s="619">
        <v>76530943.286100015</v>
      </c>
    </row>
    <row r="15" spans="1:22" s="75" customFormat="1" ht="13">
      <c r="A15" s="85">
        <v>9</v>
      </c>
      <c r="B15" s="1" t="s">
        <v>58</v>
      </c>
      <c r="C15" s="618">
        <v>0</v>
      </c>
      <c r="D15" s="618">
        <v>949595.25319999992</v>
      </c>
      <c r="E15" s="618">
        <v>0</v>
      </c>
      <c r="F15" s="618">
        <v>0</v>
      </c>
      <c r="G15" s="618">
        <v>0</v>
      </c>
      <c r="H15" s="618">
        <v>0</v>
      </c>
      <c r="I15" s="618">
        <v>0</v>
      </c>
      <c r="J15" s="618">
        <v>0</v>
      </c>
      <c r="K15" s="618">
        <v>0</v>
      </c>
      <c r="L15" s="618">
        <v>0</v>
      </c>
      <c r="M15" s="618">
        <v>41933.4637</v>
      </c>
      <c r="N15" s="618">
        <v>0</v>
      </c>
      <c r="O15" s="618">
        <v>321250.43719999999</v>
      </c>
      <c r="P15" s="618">
        <v>0</v>
      </c>
      <c r="Q15" s="618">
        <v>0</v>
      </c>
      <c r="R15" s="618">
        <v>0</v>
      </c>
      <c r="S15" s="618">
        <v>0</v>
      </c>
      <c r="T15" s="618">
        <v>1134350.1540999999</v>
      </c>
      <c r="U15" s="618">
        <v>178429.00269155001</v>
      </c>
      <c r="V15" s="619">
        <v>1312779.1540999999</v>
      </c>
    </row>
    <row r="16" spans="1:22" s="75" customFormat="1" ht="13">
      <c r="A16" s="85">
        <v>10</v>
      </c>
      <c r="B16" s="1" t="s">
        <v>59</v>
      </c>
      <c r="C16" s="618">
        <v>0</v>
      </c>
      <c r="D16" s="618">
        <v>159059.8455</v>
      </c>
      <c r="E16" s="618">
        <v>0</v>
      </c>
      <c r="F16" s="618">
        <v>0</v>
      </c>
      <c r="G16" s="618">
        <v>0</v>
      </c>
      <c r="H16" s="618">
        <v>0</v>
      </c>
      <c r="I16" s="618">
        <v>0</v>
      </c>
      <c r="J16" s="618">
        <v>0</v>
      </c>
      <c r="K16" s="618">
        <v>0</v>
      </c>
      <c r="L16" s="618">
        <v>0</v>
      </c>
      <c r="M16" s="618">
        <v>1953915.9416999999</v>
      </c>
      <c r="N16" s="618">
        <v>0</v>
      </c>
      <c r="O16" s="618">
        <v>1614349.1873999997</v>
      </c>
      <c r="P16" s="618">
        <v>0</v>
      </c>
      <c r="Q16" s="618">
        <v>0</v>
      </c>
      <c r="R16" s="618">
        <v>0</v>
      </c>
      <c r="S16" s="618">
        <v>0</v>
      </c>
      <c r="T16" s="618">
        <v>3727324.9745999994</v>
      </c>
      <c r="U16" s="618">
        <v>0</v>
      </c>
      <c r="V16" s="619">
        <v>3727324.9745999994</v>
      </c>
    </row>
    <row r="17" spans="1:22" s="75" customFormat="1" ht="13">
      <c r="A17" s="85">
        <v>11</v>
      </c>
      <c r="B17" s="1" t="s">
        <v>60</v>
      </c>
      <c r="C17" s="618">
        <v>0</v>
      </c>
      <c r="D17" s="618">
        <v>0</v>
      </c>
      <c r="E17" s="618">
        <v>0</v>
      </c>
      <c r="F17" s="618">
        <v>0</v>
      </c>
      <c r="G17" s="618">
        <v>0</v>
      </c>
      <c r="H17" s="618">
        <v>0</v>
      </c>
      <c r="I17" s="618">
        <v>0</v>
      </c>
      <c r="J17" s="618">
        <v>0</v>
      </c>
      <c r="K17" s="618">
        <v>0</v>
      </c>
      <c r="L17" s="618">
        <v>0</v>
      </c>
      <c r="M17" s="618">
        <v>0</v>
      </c>
      <c r="N17" s="618">
        <v>0</v>
      </c>
      <c r="O17" s="618">
        <v>0</v>
      </c>
      <c r="P17" s="618">
        <v>0</v>
      </c>
      <c r="Q17" s="618">
        <v>0</v>
      </c>
      <c r="R17" s="618">
        <v>0</v>
      </c>
      <c r="S17" s="618">
        <v>0</v>
      </c>
      <c r="T17" s="618">
        <v>0</v>
      </c>
      <c r="U17" s="618">
        <v>0</v>
      </c>
      <c r="V17" s="619">
        <v>0</v>
      </c>
    </row>
    <row r="18" spans="1:22" s="75" customFormat="1" ht="13">
      <c r="A18" s="85">
        <v>12</v>
      </c>
      <c r="B18" s="1" t="s">
        <v>61</v>
      </c>
      <c r="C18" s="618">
        <v>0</v>
      </c>
      <c r="D18" s="618">
        <v>0</v>
      </c>
      <c r="E18" s="618">
        <v>0</v>
      </c>
      <c r="F18" s="618">
        <v>0</v>
      </c>
      <c r="G18" s="618">
        <v>0</v>
      </c>
      <c r="H18" s="618">
        <v>0</v>
      </c>
      <c r="I18" s="618">
        <v>0</v>
      </c>
      <c r="J18" s="618">
        <v>0</v>
      </c>
      <c r="K18" s="618">
        <v>0</v>
      </c>
      <c r="L18" s="618">
        <v>0</v>
      </c>
      <c r="M18" s="618">
        <v>0</v>
      </c>
      <c r="N18" s="618">
        <v>0</v>
      </c>
      <c r="O18" s="618">
        <v>0</v>
      </c>
      <c r="P18" s="618">
        <v>0</v>
      </c>
      <c r="Q18" s="618">
        <v>0</v>
      </c>
      <c r="R18" s="618">
        <v>0</v>
      </c>
      <c r="S18" s="618">
        <v>0</v>
      </c>
      <c r="T18" s="618">
        <v>0</v>
      </c>
      <c r="U18" s="618">
        <v>0</v>
      </c>
      <c r="V18" s="619">
        <v>0</v>
      </c>
    </row>
    <row r="19" spans="1:22" s="75" customFormat="1" ht="13">
      <c r="A19" s="85">
        <v>13</v>
      </c>
      <c r="B19" s="1" t="s">
        <v>62</v>
      </c>
      <c r="C19" s="618">
        <v>0</v>
      </c>
      <c r="D19" s="618">
        <v>0</v>
      </c>
      <c r="E19" s="618">
        <v>0</v>
      </c>
      <c r="F19" s="618">
        <v>0</v>
      </c>
      <c r="G19" s="618">
        <v>0</v>
      </c>
      <c r="H19" s="618">
        <v>0</v>
      </c>
      <c r="I19" s="618">
        <v>0</v>
      </c>
      <c r="J19" s="618">
        <v>0</v>
      </c>
      <c r="K19" s="618">
        <v>0</v>
      </c>
      <c r="L19" s="618">
        <v>0</v>
      </c>
      <c r="M19" s="618">
        <v>0</v>
      </c>
      <c r="N19" s="618">
        <v>0</v>
      </c>
      <c r="O19" s="618">
        <v>0</v>
      </c>
      <c r="P19" s="618">
        <v>0</v>
      </c>
      <c r="Q19" s="618">
        <v>0</v>
      </c>
      <c r="R19" s="618">
        <v>0</v>
      </c>
      <c r="S19" s="618">
        <v>0</v>
      </c>
      <c r="T19" s="618">
        <v>0</v>
      </c>
      <c r="U19" s="618">
        <v>0</v>
      </c>
      <c r="V19" s="619">
        <v>0</v>
      </c>
    </row>
    <row r="20" spans="1:22" s="75" customFormat="1" ht="13">
      <c r="A20" s="85">
        <v>14</v>
      </c>
      <c r="B20" s="1" t="s">
        <v>63</v>
      </c>
      <c r="C20" s="618">
        <v>0</v>
      </c>
      <c r="D20" s="618">
        <v>253101174.94550002</v>
      </c>
      <c r="E20" s="618">
        <v>0</v>
      </c>
      <c r="F20" s="618">
        <v>0</v>
      </c>
      <c r="G20" s="618">
        <v>0</v>
      </c>
      <c r="H20" s="618">
        <v>0</v>
      </c>
      <c r="I20" s="618">
        <v>0</v>
      </c>
      <c r="J20" s="618">
        <v>0</v>
      </c>
      <c r="K20" s="618">
        <v>0</v>
      </c>
      <c r="L20" s="618">
        <v>0</v>
      </c>
      <c r="M20" s="618">
        <v>23472713.992199998</v>
      </c>
      <c r="N20" s="618">
        <v>0</v>
      </c>
      <c r="O20" s="618">
        <v>9068629.8473999985</v>
      </c>
      <c r="P20" s="618">
        <v>0</v>
      </c>
      <c r="Q20" s="618">
        <v>0</v>
      </c>
      <c r="R20" s="618">
        <v>0</v>
      </c>
      <c r="S20" s="618">
        <v>0</v>
      </c>
      <c r="T20" s="618">
        <v>277136324.09510005</v>
      </c>
      <c r="U20" s="618">
        <v>8506194.6866999995</v>
      </c>
      <c r="V20" s="619">
        <v>285642518.78510004</v>
      </c>
    </row>
    <row r="21" spans="1:22" ht="13.5" thickBot="1">
      <c r="A21" s="76"/>
      <c r="B21" s="86" t="s">
        <v>64</v>
      </c>
      <c r="C21" s="620">
        <v>0</v>
      </c>
      <c r="D21" s="153">
        <v>474363144.3427</v>
      </c>
      <c r="E21" s="153">
        <v>0</v>
      </c>
      <c r="F21" s="153">
        <v>0</v>
      </c>
      <c r="G21" s="153">
        <v>0</v>
      </c>
      <c r="H21" s="153">
        <v>0</v>
      </c>
      <c r="I21" s="153">
        <v>0</v>
      </c>
      <c r="J21" s="153">
        <v>0</v>
      </c>
      <c r="K21" s="153">
        <v>0</v>
      </c>
      <c r="L21" s="621">
        <v>0</v>
      </c>
      <c r="M21" s="620">
        <v>70271174.499200001</v>
      </c>
      <c r="N21" s="153">
        <v>0</v>
      </c>
      <c r="O21" s="153">
        <v>44557539.633000001</v>
      </c>
      <c r="P21" s="153">
        <v>0</v>
      </c>
      <c r="Q21" s="153">
        <v>0</v>
      </c>
      <c r="R21" s="153">
        <v>2085038.855</v>
      </c>
      <c r="S21" s="621">
        <v>0</v>
      </c>
      <c r="T21" s="621">
        <v>485016586.52990007</v>
      </c>
      <c r="U21" s="621">
        <v>106260310.79337755</v>
      </c>
      <c r="V21" s="622">
        <v>591276897.32990003</v>
      </c>
    </row>
    <row r="24" spans="1:22">
      <c r="A24" s="7"/>
      <c r="B24" s="7"/>
      <c r="C24" s="26"/>
      <c r="D24" s="26"/>
      <c r="E24" s="26"/>
    </row>
    <row r="25" spans="1:22">
      <c r="A25" s="87"/>
      <c r="B25" s="87"/>
      <c r="C25" s="7"/>
      <c r="D25" s="26"/>
      <c r="E25" s="26"/>
    </row>
    <row r="26" spans="1:22">
      <c r="A26" s="87"/>
      <c r="B26" s="27"/>
      <c r="C26" s="7"/>
      <c r="D26" s="26"/>
      <c r="E26" s="26"/>
    </row>
    <row r="27" spans="1:22">
      <c r="A27" s="87"/>
      <c r="B27" s="87"/>
      <c r="C27" s="7"/>
      <c r="D27" s="26"/>
      <c r="E27" s="26"/>
    </row>
    <row r="28" spans="1:22">
      <c r="A28" s="87"/>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B2" sqref="B2"/>
    </sheetView>
  </sheetViews>
  <sheetFormatPr defaultColWidth="9.1796875" defaultRowHeight="13"/>
  <cols>
    <col min="1" max="1" width="10.54296875" style="4" bestFit="1" customWidth="1"/>
    <col min="2" max="2" width="101.81640625" style="4" customWidth="1"/>
    <col min="3" max="3" width="13.81640625" style="145" customWidth="1"/>
    <col min="4" max="4" width="14.81640625" style="145" bestFit="1" customWidth="1"/>
    <col min="5" max="5" width="17.81640625" style="145" customWidth="1"/>
    <col min="6" max="6" width="15.81640625" style="145" customWidth="1"/>
    <col min="7" max="7" width="17.453125" style="145" customWidth="1"/>
    <col min="8" max="8" width="15.1796875" style="145" customWidth="1"/>
    <col min="9" max="16384" width="9.1796875" style="17"/>
  </cols>
  <sheetData>
    <row r="1" spans="1:9">
      <c r="A1" s="2" t="s">
        <v>30</v>
      </c>
      <c r="B1" s="4" t="str">
        <f>'Info '!C2</f>
        <v>JSC TBC Bank</v>
      </c>
      <c r="C1" s="3"/>
    </row>
    <row r="2" spans="1:9">
      <c r="A2" s="2" t="s">
        <v>31</v>
      </c>
      <c r="B2" s="252">
        <f>'1. key ratios '!B2</f>
        <v>46022</v>
      </c>
      <c r="C2" s="252"/>
    </row>
    <row r="4" spans="1:9" ht="13.5" thickBot="1">
      <c r="A4" s="2" t="s">
        <v>150</v>
      </c>
      <c r="B4" s="78" t="s">
        <v>239</v>
      </c>
    </row>
    <row r="5" spans="1:9">
      <c r="A5" s="79"/>
      <c r="B5" s="88"/>
      <c r="C5" s="146" t="s">
        <v>0</v>
      </c>
      <c r="D5" s="146" t="s">
        <v>1</v>
      </c>
      <c r="E5" s="146" t="s">
        <v>2</v>
      </c>
      <c r="F5" s="146" t="s">
        <v>3</v>
      </c>
      <c r="G5" s="147" t="s">
        <v>4</v>
      </c>
      <c r="H5" s="148" t="s">
        <v>5</v>
      </c>
      <c r="I5" s="89"/>
    </row>
    <row r="6" spans="1:9" s="89" customFormat="1" ht="12.75" customHeight="1">
      <c r="A6" s="90"/>
      <c r="B6" s="782" t="s">
        <v>149</v>
      </c>
      <c r="C6" s="784" t="s">
        <v>232</v>
      </c>
      <c r="D6" s="786" t="s">
        <v>231</v>
      </c>
      <c r="E6" s="787"/>
      <c r="F6" s="784" t="s">
        <v>236</v>
      </c>
      <c r="G6" s="784" t="s">
        <v>237</v>
      </c>
      <c r="H6" s="780" t="s">
        <v>235</v>
      </c>
    </row>
    <row r="7" spans="1:9" ht="39">
      <c r="A7" s="92"/>
      <c r="B7" s="783"/>
      <c r="C7" s="785"/>
      <c r="D7" s="149" t="s">
        <v>234</v>
      </c>
      <c r="E7" s="149" t="s">
        <v>233</v>
      </c>
      <c r="F7" s="785"/>
      <c r="G7" s="785"/>
      <c r="H7" s="781"/>
      <c r="I7" s="89"/>
    </row>
    <row r="8" spans="1:9">
      <c r="A8" s="90">
        <v>1</v>
      </c>
      <c r="B8" s="1" t="s">
        <v>51</v>
      </c>
      <c r="C8" s="150">
        <v>6453052488.0451536</v>
      </c>
      <c r="D8" s="151">
        <v>0</v>
      </c>
      <c r="E8" s="150">
        <v>0</v>
      </c>
      <c r="F8" s="150">
        <v>2505088009.9852042</v>
      </c>
      <c r="G8" s="152">
        <v>2505088009.9852042</v>
      </c>
      <c r="H8" s="154">
        <v>0.38820201983884367</v>
      </c>
    </row>
    <row r="9" spans="1:9" ht="15" customHeight="1">
      <c r="A9" s="90">
        <v>2</v>
      </c>
      <c r="B9" s="1" t="s">
        <v>52</v>
      </c>
      <c r="C9" s="150">
        <v>0</v>
      </c>
      <c r="D9" s="151">
        <v>0</v>
      </c>
      <c r="E9" s="150">
        <v>0</v>
      </c>
      <c r="F9" s="150">
        <v>0</v>
      </c>
      <c r="G9" s="152">
        <v>0</v>
      </c>
      <c r="H9" s="154"/>
    </row>
    <row r="10" spans="1:9">
      <c r="A10" s="90">
        <v>3</v>
      </c>
      <c r="B10" s="1" t="s">
        <v>153</v>
      </c>
      <c r="C10" s="150">
        <v>448370833.15999997</v>
      </c>
      <c r="D10" s="151">
        <v>0</v>
      </c>
      <c r="E10" s="150">
        <v>0</v>
      </c>
      <c r="F10" s="150">
        <v>0</v>
      </c>
      <c r="G10" s="152">
        <v>0</v>
      </c>
      <c r="H10" s="154">
        <v>0</v>
      </c>
    </row>
    <row r="11" spans="1:9">
      <c r="A11" s="90">
        <v>4</v>
      </c>
      <c r="B11" s="1" t="s">
        <v>53</v>
      </c>
      <c r="C11" s="150">
        <v>1469280122.4539998</v>
      </c>
      <c r="D11" s="151">
        <v>0</v>
      </c>
      <c r="E11" s="150">
        <v>0</v>
      </c>
      <c r="F11" s="150">
        <v>67668448.910000011</v>
      </c>
      <c r="G11" s="152">
        <v>67668448.910000011</v>
      </c>
      <c r="H11" s="154">
        <v>4.6055512407654299E-2</v>
      </c>
    </row>
    <row r="12" spans="1:9">
      <c r="A12" s="90">
        <v>5</v>
      </c>
      <c r="B12" s="1" t="s">
        <v>54</v>
      </c>
      <c r="C12" s="150">
        <v>0</v>
      </c>
      <c r="D12" s="151">
        <v>0</v>
      </c>
      <c r="E12" s="150">
        <v>0</v>
      </c>
      <c r="F12" s="150">
        <v>0</v>
      </c>
      <c r="G12" s="152">
        <v>0</v>
      </c>
      <c r="H12" s="154"/>
    </row>
    <row r="13" spans="1:9">
      <c r="A13" s="90">
        <v>6</v>
      </c>
      <c r="B13" s="1" t="s">
        <v>55</v>
      </c>
      <c r="C13" s="150">
        <v>966402962.6612606</v>
      </c>
      <c r="D13" s="151">
        <v>609894947.25</v>
      </c>
      <c r="E13" s="150">
        <v>310705163.44499999</v>
      </c>
      <c r="F13" s="150">
        <v>396391794.829175</v>
      </c>
      <c r="G13" s="152">
        <v>396211207.87457502</v>
      </c>
      <c r="H13" s="154">
        <v>0.31024092617950239</v>
      </c>
    </row>
    <row r="14" spans="1:9">
      <c r="A14" s="90">
        <v>7</v>
      </c>
      <c r="B14" s="1" t="s">
        <v>56</v>
      </c>
      <c r="C14" s="150">
        <v>10821570118.676115</v>
      </c>
      <c r="D14" s="151">
        <v>1941151928.9753101</v>
      </c>
      <c r="E14" s="150">
        <v>1066894652.2491699</v>
      </c>
      <c r="F14" s="150">
        <v>11888464770.925285</v>
      </c>
      <c r="G14" s="152">
        <v>11664582026.758991</v>
      </c>
      <c r="H14" s="154">
        <v>0.98116806934451051</v>
      </c>
    </row>
    <row r="15" spans="1:9">
      <c r="A15" s="90">
        <v>8</v>
      </c>
      <c r="B15" s="1" t="s">
        <v>57</v>
      </c>
      <c r="C15" s="150">
        <v>7962771169.3500051</v>
      </c>
      <c r="D15" s="151">
        <v>362790282.59355497</v>
      </c>
      <c r="E15" s="150">
        <v>116507100.79179201</v>
      </c>
      <c r="F15" s="150">
        <v>6059458702.606348</v>
      </c>
      <c r="G15" s="152">
        <v>5982927759.3171616</v>
      </c>
      <c r="H15" s="154">
        <v>0.74052750249090715</v>
      </c>
    </row>
    <row r="16" spans="1:9">
      <c r="A16" s="90">
        <v>9</v>
      </c>
      <c r="B16" s="1" t="s">
        <v>58</v>
      </c>
      <c r="C16" s="150">
        <v>5032282494.0700006</v>
      </c>
      <c r="D16" s="151">
        <v>33592220.088748001</v>
      </c>
      <c r="E16" s="150">
        <v>13628596.602673</v>
      </c>
      <c r="F16" s="150">
        <v>1766068881.7354357</v>
      </c>
      <c r="G16" s="152">
        <v>1764756102.5786443</v>
      </c>
      <c r="H16" s="154">
        <v>0.34973983307807027</v>
      </c>
    </row>
    <row r="17" spans="1:8">
      <c r="A17" s="90">
        <v>10</v>
      </c>
      <c r="B17" s="1" t="s">
        <v>59</v>
      </c>
      <c r="C17" s="150">
        <v>305832010.30000007</v>
      </c>
      <c r="D17" s="151">
        <v>3288439.9600010002</v>
      </c>
      <c r="E17" s="150">
        <v>261916.11000000002</v>
      </c>
      <c r="F17" s="150">
        <v>392526311.94750005</v>
      </c>
      <c r="G17" s="152">
        <v>388798986.97290003</v>
      </c>
      <c r="H17" s="154">
        <v>1.2701950395844182</v>
      </c>
    </row>
    <row r="18" spans="1:8">
      <c r="A18" s="90">
        <v>11</v>
      </c>
      <c r="B18" s="1" t="s">
        <v>60</v>
      </c>
      <c r="C18" s="150">
        <v>185228009.63999999</v>
      </c>
      <c r="D18" s="151">
        <v>197128.14</v>
      </c>
      <c r="E18" s="150">
        <v>0</v>
      </c>
      <c r="F18" s="150">
        <v>193301190.80999997</v>
      </c>
      <c r="G18" s="152">
        <v>193301190.80999997</v>
      </c>
      <c r="H18" s="154">
        <v>1.0435850991742048</v>
      </c>
    </row>
    <row r="19" spans="1:8">
      <c r="A19" s="90">
        <v>12</v>
      </c>
      <c r="B19" s="1" t="s">
        <v>61</v>
      </c>
      <c r="C19" s="150">
        <v>0</v>
      </c>
      <c r="D19" s="151">
        <v>0</v>
      </c>
      <c r="E19" s="150">
        <v>0</v>
      </c>
      <c r="F19" s="150">
        <v>0</v>
      </c>
      <c r="G19" s="152">
        <v>0</v>
      </c>
      <c r="H19" s="154"/>
    </row>
    <row r="20" spans="1:8">
      <c r="A20" s="90">
        <v>13</v>
      </c>
      <c r="B20" s="1" t="s">
        <v>144</v>
      </c>
      <c r="C20" s="150">
        <v>0</v>
      </c>
      <c r="D20" s="151">
        <v>0</v>
      </c>
      <c r="E20" s="150">
        <v>0</v>
      </c>
      <c r="F20" s="150">
        <v>0</v>
      </c>
      <c r="G20" s="152">
        <v>0</v>
      </c>
      <c r="H20" s="154"/>
    </row>
    <row r="21" spans="1:8">
      <c r="A21" s="90">
        <v>14</v>
      </c>
      <c r="B21" s="1" t="s">
        <v>63</v>
      </c>
      <c r="C21" s="150">
        <v>4992067265.6717062</v>
      </c>
      <c r="D21" s="151">
        <v>150152216.51238</v>
      </c>
      <c r="E21" s="150">
        <v>39145603.668427996</v>
      </c>
      <c r="F21" s="150">
        <v>4143041959.2478347</v>
      </c>
      <c r="G21" s="152">
        <v>3857399440.4660349</v>
      </c>
      <c r="H21" s="154">
        <v>0.76669374575120086</v>
      </c>
    </row>
    <row r="22" spans="1:8" ht="13.5" thickBot="1">
      <c r="A22" s="93"/>
      <c r="B22" s="94" t="s">
        <v>64</v>
      </c>
      <c r="C22" s="153">
        <f>SUM(C8:C21)</f>
        <v>38636857474.028236</v>
      </c>
      <c r="D22" s="153">
        <f>SUM(D8:D21)</f>
        <v>3101067163.5199943</v>
      </c>
      <c r="E22" s="153">
        <f>SUM(E8:E21)</f>
        <v>1547143032.8670628</v>
      </c>
      <c r="F22" s="153">
        <f>SUM(F8:F21)</f>
        <v>27412010070.99678</v>
      </c>
      <c r="G22" s="153">
        <f>SUM(G8:G21)</f>
        <v>26820733173.673512</v>
      </c>
      <c r="H22" s="155">
        <f>G22/(C22+E22)</f>
        <v>0.66744805980856126</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70" zoomScaleNormal="70" workbookViewId="0">
      <pane xSplit="2" ySplit="6" topLeftCell="C7" activePane="bottomRight" state="frozen"/>
      <selection activeCell="B19" sqref="B19"/>
      <selection pane="topRight" activeCell="B19" sqref="B19"/>
      <selection pane="bottomLeft" activeCell="B19" sqref="B19"/>
      <selection pane="bottomRight" activeCell="B3" sqref="B3"/>
    </sheetView>
  </sheetViews>
  <sheetFormatPr defaultColWidth="9.1796875" defaultRowHeight="13"/>
  <cols>
    <col min="1" max="1" width="10.54296875" style="145" bestFit="1" customWidth="1"/>
    <col min="2" max="2" width="104.1796875" style="145" customWidth="1"/>
    <col min="3" max="5" width="15.6328125" style="145" bestFit="1" customWidth="1"/>
    <col min="6" max="11" width="15" style="145" bestFit="1" customWidth="1"/>
    <col min="12" max="16384" width="9.1796875" style="145"/>
  </cols>
  <sheetData>
    <row r="1" spans="1:11">
      <c r="A1" s="145" t="s">
        <v>30</v>
      </c>
      <c r="B1" s="3" t="str">
        <f>'Info '!C2</f>
        <v>JSC TBC Bank</v>
      </c>
    </row>
    <row r="2" spans="1:11">
      <c r="A2" s="145" t="s">
        <v>31</v>
      </c>
      <c r="B2" s="252">
        <f>'1. key ratios '!B2</f>
        <v>46022</v>
      </c>
      <c r="C2" s="165"/>
      <c r="D2" s="165"/>
    </row>
    <row r="3" spans="1:11">
      <c r="B3" s="165"/>
      <c r="C3" s="165"/>
      <c r="D3" s="165"/>
    </row>
    <row r="4" spans="1:11" ht="13.5" thickBot="1">
      <c r="A4" s="145" t="s">
        <v>146</v>
      </c>
      <c r="B4" s="192" t="s">
        <v>240</v>
      </c>
      <c r="C4" s="165"/>
      <c r="D4" s="165"/>
    </row>
    <row r="5" spans="1:11" ht="30" customHeight="1">
      <c r="A5" s="788"/>
      <c r="B5" s="789"/>
      <c r="C5" s="790" t="s">
        <v>292</v>
      </c>
      <c r="D5" s="790"/>
      <c r="E5" s="790"/>
      <c r="F5" s="790" t="s">
        <v>293</v>
      </c>
      <c r="G5" s="790"/>
      <c r="H5" s="790"/>
      <c r="I5" s="790" t="s">
        <v>294</v>
      </c>
      <c r="J5" s="790"/>
      <c r="K5" s="791"/>
    </row>
    <row r="6" spans="1:11">
      <c r="A6" s="166"/>
      <c r="B6" s="167"/>
      <c r="C6" s="19" t="s">
        <v>32</v>
      </c>
      <c r="D6" s="19" t="s">
        <v>33</v>
      </c>
      <c r="E6" s="19" t="s">
        <v>34</v>
      </c>
      <c r="F6" s="19" t="s">
        <v>32</v>
      </c>
      <c r="G6" s="19" t="s">
        <v>33</v>
      </c>
      <c r="H6" s="19" t="s">
        <v>34</v>
      </c>
      <c r="I6" s="19" t="s">
        <v>32</v>
      </c>
      <c r="J6" s="19" t="s">
        <v>33</v>
      </c>
      <c r="K6" s="19" t="s">
        <v>34</v>
      </c>
    </row>
    <row r="7" spans="1:11">
      <c r="A7" s="168" t="s">
        <v>243</v>
      </c>
      <c r="B7" s="169"/>
      <c r="C7" s="169"/>
      <c r="D7" s="169"/>
      <c r="E7" s="169"/>
      <c r="F7" s="169"/>
      <c r="G7" s="169"/>
      <c r="H7" s="169"/>
      <c r="I7" s="169"/>
      <c r="J7" s="169"/>
      <c r="K7" s="170"/>
    </row>
    <row r="8" spans="1:11">
      <c r="A8" s="171">
        <v>1</v>
      </c>
      <c r="B8" s="172" t="s">
        <v>241</v>
      </c>
      <c r="C8" s="173"/>
      <c r="D8" s="173"/>
      <c r="E8" s="173"/>
      <c r="F8" s="623">
        <v>3135013155.1009789</v>
      </c>
      <c r="G8" s="623">
        <v>5306445408.0688715</v>
      </c>
      <c r="H8" s="623">
        <v>8441458563.1698503</v>
      </c>
      <c r="I8" s="623">
        <v>3121992549.5229468</v>
      </c>
      <c r="J8" s="623">
        <v>3602576313.1110339</v>
      </c>
      <c r="K8" s="624">
        <v>6724568862.6339808</v>
      </c>
    </row>
    <row r="9" spans="1:11">
      <c r="A9" s="168" t="s">
        <v>244</v>
      </c>
      <c r="B9" s="169"/>
      <c r="C9" s="169"/>
      <c r="D9" s="169"/>
      <c r="E9" s="169"/>
      <c r="F9" s="169"/>
      <c r="G9" s="169"/>
      <c r="H9" s="169"/>
      <c r="I9" s="169"/>
      <c r="J9" s="169"/>
      <c r="K9" s="170"/>
    </row>
    <row r="10" spans="1:11">
      <c r="A10" s="174">
        <v>2</v>
      </c>
      <c r="B10" s="175" t="s">
        <v>252</v>
      </c>
      <c r="C10" s="625">
        <v>3694535704.0358319</v>
      </c>
      <c r="D10" s="626">
        <v>8069110426.1599102</v>
      </c>
      <c r="E10" s="626">
        <v>11763646130.195742</v>
      </c>
      <c r="F10" s="626">
        <v>594400021.11091661</v>
      </c>
      <c r="G10" s="626">
        <v>1622413661.8541629</v>
      </c>
      <c r="H10" s="626">
        <v>2216813682.9650793</v>
      </c>
      <c r="I10" s="626">
        <v>2275579678.7366004</v>
      </c>
      <c r="J10" s="626">
        <v>2254059738.4725661</v>
      </c>
      <c r="K10" s="627">
        <v>4529639417.2091665</v>
      </c>
    </row>
    <row r="11" spans="1:11">
      <c r="A11" s="174">
        <v>3</v>
      </c>
      <c r="B11" s="175" t="s">
        <v>246</v>
      </c>
      <c r="C11" s="625">
        <v>8095674247.3913975</v>
      </c>
      <c r="D11" s="626">
        <v>8440798060.2478523</v>
      </c>
      <c r="E11" s="626">
        <v>16536472307.63925</v>
      </c>
      <c r="F11" s="626">
        <v>2469410659.9145613</v>
      </c>
      <c r="G11" s="626">
        <v>2115341835.7644637</v>
      </c>
      <c r="H11" s="626">
        <v>4584752495.6790247</v>
      </c>
      <c r="I11" s="626">
        <v>184137934.65929317</v>
      </c>
      <c r="J11" s="626">
        <v>174035746.31765938</v>
      </c>
      <c r="K11" s="627">
        <v>358173680.97695255</v>
      </c>
    </row>
    <row r="12" spans="1:11">
      <c r="A12" s="174">
        <v>4</v>
      </c>
      <c r="B12" s="175" t="s">
        <v>247</v>
      </c>
      <c r="C12" s="625">
        <v>3469448622.9330006</v>
      </c>
      <c r="D12" s="626">
        <v>0</v>
      </c>
      <c r="E12" s="626">
        <v>3469448622.9330006</v>
      </c>
      <c r="F12" s="626">
        <v>0</v>
      </c>
      <c r="G12" s="626">
        <v>0</v>
      </c>
      <c r="H12" s="626">
        <v>0</v>
      </c>
      <c r="I12" s="626">
        <v>0</v>
      </c>
      <c r="J12" s="626">
        <v>0</v>
      </c>
      <c r="K12" s="627">
        <v>0</v>
      </c>
    </row>
    <row r="13" spans="1:11">
      <c r="A13" s="174">
        <v>5</v>
      </c>
      <c r="B13" s="175" t="s">
        <v>255</v>
      </c>
      <c r="C13" s="625">
        <v>2284178121.2870684</v>
      </c>
      <c r="D13" s="626">
        <v>5009192253.24156</v>
      </c>
      <c r="E13" s="626">
        <v>7293370374.5286283</v>
      </c>
      <c r="F13" s="626">
        <v>273880333.41322809</v>
      </c>
      <c r="G13" s="626">
        <v>1142962457.8457835</v>
      </c>
      <c r="H13" s="626">
        <v>1416842791.2590115</v>
      </c>
      <c r="I13" s="626">
        <v>168453027.69634464</v>
      </c>
      <c r="J13" s="626">
        <v>1044804800.7531204</v>
      </c>
      <c r="K13" s="627">
        <v>1213257828.449465</v>
      </c>
    </row>
    <row r="14" spans="1:11">
      <c r="A14" s="174">
        <v>6</v>
      </c>
      <c r="B14" s="175" t="s">
        <v>287</v>
      </c>
      <c r="C14" s="625">
        <v>0</v>
      </c>
      <c r="D14" s="626">
        <v>0</v>
      </c>
      <c r="E14" s="626">
        <v>0</v>
      </c>
      <c r="F14" s="626">
        <v>0</v>
      </c>
      <c r="G14" s="626">
        <v>0</v>
      </c>
      <c r="H14" s="626">
        <v>0</v>
      </c>
      <c r="I14" s="626">
        <v>0</v>
      </c>
      <c r="J14" s="626">
        <v>0</v>
      </c>
      <c r="K14" s="627">
        <v>0</v>
      </c>
    </row>
    <row r="15" spans="1:11">
      <c r="A15" s="174">
        <v>7</v>
      </c>
      <c r="B15" s="175" t="s">
        <v>288</v>
      </c>
      <c r="C15" s="625">
        <v>53891450.425999992</v>
      </c>
      <c r="D15" s="626">
        <v>161710318.48750919</v>
      </c>
      <c r="E15" s="626">
        <v>215601768.91350919</v>
      </c>
      <c r="F15" s="626">
        <v>46754560.176000021</v>
      </c>
      <c r="G15" s="626">
        <v>97969000.372706473</v>
      </c>
      <c r="H15" s="626">
        <v>144723560.5487065</v>
      </c>
      <c r="I15" s="626">
        <v>46754560.176000021</v>
      </c>
      <c r="J15" s="626">
        <v>97969000.372706473</v>
      </c>
      <c r="K15" s="627">
        <v>144723560.5487065</v>
      </c>
    </row>
    <row r="16" spans="1:11">
      <c r="A16" s="174">
        <v>8</v>
      </c>
      <c r="B16" s="176" t="s">
        <v>248</v>
      </c>
      <c r="C16" s="625">
        <v>17597728146.073296</v>
      </c>
      <c r="D16" s="626">
        <v>21680811058.136833</v>
      </c>
      <c r="E16" s="626">
        <v>39278539204.210121</v>
      </c>
      <c r="F16" s="626">
        <v>3384445574.614706</v>
      </c>
      <c r="G16" s="626">
        <v>4978686955.8371162</v>
      </c>
      <c r="H16" s="626">
        <v>8363132530.4518213</v>
      </c>
      <c r="I16" s="626">
        <v>2674925201.2682385</v>
      </c>
      <c r="J16" s="626">
        <v>3570869285.9160523</v>
      </c>
      <c r="K16" s="627">
        <v>6245794487.1842899</v>
      </c>
    </row>
    <row r="17" spans="1:11">
      <c r="A17" s="168" t="s">
        <v>245</v>
      </c>
      <c r="B17" s="169"/>
      <c r="C17" s="169"/>
      <c r="D17" s="169"/>
      <c r="E17" s="169"/>
      <c r="F17" s="169"/>
      <c r="G17" s="169"/>
      <c r="H17" s="169"/>
      <c r="I17" s="169"/>
      <c r="J17" s="169"/>
      <c r="K17" s="170"/>
    </row>
    <row r="18" spans="1:11">
      <c r="A18" s="174">
        <v>9</v>
      </c>
      <c r="B18" s="175" t="s">
        <v>251</v>
      </c>
      <c r="C18" s="625">
        <v>183325000</v>
      </c>
      <c r="D18" s="626">
        <v>0</v>
      </c>
      <c r="E18" s="626">
        <v>183325000</v>
      </c>
      <c r="F18" s="626">
        <v>0</v>
      </c>
      <c r="G18" s="626">
        <v>0</v>
      </c>
      <c r="H18" s="626">
        <v>0</v>
      </c>
      <c r="I18" s="626">
        <v>0</v>
      </c>
      <c r="J18" s="626">
        <v>0</v>
      </c>
      <c r="K18" s="627">
        <v>0</v>
      </c>
    </row>
    <row r="19" spans="1:11">
      <c r="A19" s="174">
        <v>10</v>
      </c>
      <c r="B19" s="175" t="s">
        <v>289</v>
      </c>
      <c r="C19" s="625">
        <v>11723574677.802965</v>
      </c>
      <c r="D19" s="626">
        <v>12036990559.603491</v>
      </c>
      <c r="E19" s="626">
        <v>23760565237.406456</v>
      </c>
      <c r="F19" s="626">
        <v>316364608.09476238</v>
      </c>
      <c r="G19" s="626">
        <v>193318948.44088852</v>
      </c>
      <c r="H19" s="626">
        <v>509683556.53565091</v>
      </c>
      <c r="I19" s="626">
        <v>324489267.58592904</v>
      </c>
      <c r="J19" s="626">
        <v>2067911561.315953</v>
      </c>
      <c r="K19" s="627">
        <v>2392400828.9018822</v>
      </c>
    </row>
    <row r="20" spans="1:11">
      <c r="A20" s="174">
        <v>11</v>
      </c>
      <c r="B20" s="175" t="s">
        <v>250</v>
      </c>
      <c r="C20" s="625">
        <v>2083192640.6664519</v>
      </c>
      <c r="D20" s="626">
        <v>3335044494.4302974</v>
      </c>
      <c r="E20" s="626">
        <v>5418237135.0967493</v>
      </c>
      <c r="F20" s="626">
        <v>429917548.68501735</v>
      </c>
      <c r="G20" s="626">
        <v>647225521.98729205</v>
      </c>
      <c r="H20" s="626">
        <v>1077143070.6723094</v>
      </c>
      <c r="I20" s="626">
        <v>429917548.68501747</v>
      </c>
      <c r="J20" s="626">
        <v>647225521.98729205</v>
      </c>
      <c r="K20" s="627">
        <v>1077143070.6723094</v>
      </c>
    </row>
    <row r="21" spans="1:11" ht="13.5" thickBot="1">
      <c r="A21" s="177">
        <v>12</v>
      </c>
      <c r="B21" s="178" t="s">
        <v>249</v>
      </c>
      <c r="C21" s="628">
        <v>13990092318.469418</v>
      </c>
      <c r="D21" s="629">
        <v>15372035054.033789</v>
      </c>
      <c r="E21" s="628">
        <v>29362127372.503204</v>
      </c>
      <c r="F21" s="629">
        <v>746282156.77977967</v>
      </c>
      <c r="G21" s="629">
        <v>840544470.42818058</v>
      </c>
      <c r="H21" s="629">
        <v>1586826627.2079604</v>
      </c>
      <c r="I21" s="629">
        <v>754406816.2709465</v>
      </c>
      <c r="J21" s="629">
        <v>2715137083.3032451</v>
      </c>
      <c r="K21" s="630">
        <v>3469543899.5741916</v>
      </c>
    </row>
    <row r="22" spans="1:11" ht="38.25" customHeight="1" thickBot="1">
      <c r="A22" s="179"/>
      <c r="B22" s="180"/>
      <c r="C22" s="180"/>
      <c r="D22" s="180"/>
      <c r="E22" s="180"/>
      <c r="F22" s="792" t="s">
        <v>291</v>
      </c>
      <c r="G22" s="790"/>
      <c r="H22" s="790"/>
      <c r="I22" s="792" t="s">
        <v>256</v>
      </c>
      <c r="J22" s="790"/>
      <c r="K22" s="791"/>
    </row>
    <row r="23" spans="1:11">
      <c r="A23" s="181">
        <v>13</v>
      </c>
      <c r="B23" s="182" t="s">
        <v>241</v>
      </c>
      <c r="C23" s="183"/>
      <c r="D23" s="183"/>
      <c r="E23" s="183"/>
      <c r="F23" s="631">
        <v>3135013155.1009789</v>
      </c>
      <c r="G23" s="631">
        <v>5306445408.0688715</v>
      </c>
      <c r="H23" s="631">
        <v>8441458563.1698503</v>
      </c>
      <c r="I23" s="631">
        <v>3121992549.5229468</v>
      </c>
      <c r="J23" s="631">
        <v>3602576313.1110339</v>
      </c>
      <c r="K23" s="632">
        <v>6724568862.6339808</v>
      </c>
    </row>
    <row r="24" spans="1:11" ht="13.5" thickBot="1">
      <c r="A24" s="184">
        <v>14</v>
      </c>
      <c r="B24" s="185" t="s">
        <v>253</v>
      </c>
      <c r="C24" s="186"/>
      <c r="D24" s="187"/>
      <c r="E24" s="188"/>
      <c r="F24" s="633">
        <v>2638163417.8349266</v>
      </c>
      <c r="G24" s="633">
        <v>4138142485.4089355</v>
      </c>
      <c r="H24" s="633">
        <v>6776305903.2438612</v>
      </c>
      <c r="I24" s="633">
        <v>1920518384.997292</v>
      </c>
      <c r="J24" s="633">
        <v>892717321.47901309</v>
      </c>
      <c r="K24" s="634">
        <v>2776250587.6100984</v>
      </c>
    </row>
    <row r="25" spans="1:11" ht="13.5" thickBot="1">
      <c r="A25" s="189">
        <v>15</v>
      </c>
      <c r="B25" s="190" t="s">
        <v>254</v>
      </c>
      <c r="C25" s="191"/>
      <c r="D25" s="191"/>
      <c r="E25" s="191"/>
      <c r="F25" s="635">
        <v>1.1883316757055953</v>
      </c>
      <c r="G25" s="635">
        <v>1.2823254459650351</v>
      </c>
      <c r="H25" s="635">
        <v>1.2457316248265695</v>
      </c>
      <c r="I25" s="635">
        <v>1.6255988872126048</v>
      </c>
      <c r="J25" s="635">
        <v>4.0355174324863006</v>
      </c>
      <c r="K25" s="636">
        <v>2.4221764752232775</v>
      </c>
    </row>
    <row r="27" spans="1:11" ht="25.5">
      <c r="B27" s="164"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Q34"/>
  <sheetViews>
    <sheetView zoomScale="70" zoomScaleNormal="70" workbookViewId="0">
      <pane xSplit="1" ySplit="3" topLeftCell="B4" activePane="bottomRight" state="frozen"/>
      <selection activeCell="B19" sqref="B19"/>
      <selection pane="topRight" activeCell="B19" sqref="B19"/>
      <selection pane="bottomLeft" activeCell="B19" sqref="B19"/>
      <selection pane="bottomRight" activeCell="B1" sqref="B1"/>
    </sheetView>
  </sheetViews>
  <sheetFormatPr defaultColWidth="9.1796875" defaultRowHeight="12.5"/>
  <cols>
    <col min="1" max="1" width="10.54296875" style="4" bestFit="1" customWidth="1"/>
    <col min="2" max="2" width="95" style="4" customWidth="1"/>
    <col min="3" max="3" width="16.36328125" style="4" bestFit="1" customWidth="1"/>
    <col min="4" max="4" width="11.453125" style="4" customWidth="1"/>
    <col min="5" max="5" width="18.26953125" style="4" bestFit="1" customWidth="1"/>
    <col min="6" max="13" width="12.81640625" style="4" customWidth="1"/>
    <col min="14" max="14" width="31.08984375" style="4" bestFit="1" customWidth="1"/>
    <col min="15" max="15" width="13.81640625" style="17" bestFit="1" customWidth="1"/>
    <col min="16" max="16" width="12.7265625" style="17" bestFit="1" customWidth="1"/>
    <col min="17" max="17" width="44.1796875" style="17" customWidth="1"/>
    <col min="18" max="16384" width="9.1796875" style="17"/>
  </cols>
  <sheetData>
    <row r="1" spans="1:17" ht="13.5">
      <c r="A1" s="529" t="s">
        <v>707</v>
      </c>
      <c r="B1" s="486" t="str">
        <f>'Info '!C2</f>
        <v>JSC TBC Bank</v>
      </c>
      <c r="C1" s="486"/>
      <c r="D1" s="486"/>
      <c r="E1" s="486"/>
      <c r="F1" s="486"/>
      <c r="G1" s="486"/>
      <c r="H1" s="486"/>
      <c r="I1" s="486"/>
      <c r="J1" s="486"/>
      <c r="K1" s="486"/>
      <c r="L1" s="486"/>
      <c r="M1" s="486"/>
      <c r="N1" s="486"/>
      <c r="O1" s="143"/>
      <c r="P1" s="143"/>
      <c r="Q1" s="143"/>
    </row>
    <row r="2" spans="1:17" ht="14.25" customHeight="1">
      <c r="A2" s="486" t="s">
        <v>708</v>
      </c>
      <c r="B2" s="449">
        <f>'1. key ratios '!B2</f>
        <v>46022</v>
      </c>
      <c r="C2" s="486"/>
      <c r="D2" s="486"/>
      <c r="E2" s="486"/>
      <c r="F2" s="486"/>
      <c r="G2" s="486"/>
      <c r="H2" s="486"/>
      <c r="I2" s="486"/>
      <c r="J2" s="486"/>
      <c r="K2" s="486"/>
      <c r="L2" s="486"/>
      <c r="M2" s="486"/>
      <c r="N2" s="486"/>
      <c r="O2" s="143"/>
      <c r="P2" s="143"/>
      <c r="Q2" s="143"/>
    </row>
    <row r="3" spans="1:17" ht="14.25" customHeight="1">
      <c r="A3" s="486"/>
      <c r="B3" s="143"/>
      <c r="C3" s="143"/>
      <c r="D3" s="143"/>
      <c r="E3" s="143"/>
      <c r="F3" s="143"/>
      <c r="G3" s="143"/>
      <c r="H3" s="143"/>
      <c r="I3" s="143"/>
      <c r="J3" s="143"/>
      <c r="K3" s="143"/>
      <c r="L3" s="143"/>
      <c r="M3" s="143"/>
      <c r="N3" s="143"/>
      <c r="O3" s="143"/>
      <c r="P3" s="143"/>
      <c r="Q3" s="143"/>
    </row>
    <row r="4" spans="1:17" ht="14.5">
      <c r="A4" s="486"/>
      <c r="B4" s="530" t="s">
        <v>709</v>
      </c>
      <c r="C4" s="143"/>
      <c r="D4" s="143"/>
      <c r="E4" s="143"/>
      <c r="F4" s="143"/>
      <c r="G4" s="143"/>
      <c r="H4" s="143"/>
      <c r="I4" s="143"/>
      <c r="J4" s="143"/>
      <c r="K4" s="143"/>
      <c r="L4" s="143"/>
      <c r="M4" s="143"/>
      <c r="N4" s="143"/>
      <c r="O4" s="143"/>
      <c r="P4" s="143"/>
      <c r="Q4" s="143"/>
    </row>
    <row r="5" spans="1:17" ht="58">
      <c r="A5" s="486"/>
      <c r="B5" s="531" t="s">
        <v>710</v>
      </c>
      <c r="C5" s="532" t="s">
        <v>711</v>
      </c>
      <c r="D5" s="532" t="s">
        <v>712</v>
      </c>
      <c r="E5" s="532" t="s">
        <v>713</v>
      </c>
      <c r="F5" s="532" t="s">
        <v>714</v>
      </c>
      <c r="G5" s="532" t="s">
        <v>715</v>
      </c>
      <c r="H5" s="532" t="s">
        <v>716</v>
      </c>
      <c r="I5" s="533" t="s">
        <v>717</v>
      </c>
      <c r="J5" s="534">
        <v>0.02</v>
      </c>
      <c r="K5" s="534">
        <v>0.2</v>
      </c>
      <c r="L5" s="534">
        <v>0.35</v>
      </c>
      <c r="M5" s="534">
        <v>0.5</v>
      </c>
      <c r="N5" s="534">
        <v>0.75</v>
      </c>
      <c r="O5" s="534">
        <v>1</v>
      </c>
      <c r="P5" s="534">
        <v>1.5</v>
      </c>
      <c r="Q5" s="535" t="s">
        <v>718</v>
      </c>
    </row>
    <row r="6" spans="1:17" ht="14.5">
      <c r="A6" s="486"/>
      <c r="B6" s="536"/>
      <c r="C6" s="637">
        <v>4256159726.543632</v>
      </c>
      <c r="D6" s="637">
        <v>0</v>
      </c>
      <c r="E6" s="637">
        <v>236719092.02000013</v>
      </c>
      <c r="F6" s="637">
        <v>93019263.080743015</v>
      </c>
      <c r="G6" s="637">
        <v>131140987.99979231</v>
      </c>
      <c r="H6" s="637"/>
      <c r="I6" s="637">
        <v>313824351.51274943</v>
      </c>
      <c r="J6" s="637">
        <v>0</v>
      </c>
      <c r="K6" s="637">
        <v>48964066.291607253</v>
      </c>
      <c r="L6" s="637">
        <v>0</v>
      </c>
      <c r="M6" s="637">
        <v>249168289.15518898</v>
      </c>
      <c r="N6" s="637">
        <v>0</v>
      </c>
      <c r="O6" s="637">
        <v>13810408.179642949</v>
      </c>
      <c r="P6" s="637">
        <v>1881587.886310254</v>
      </c>
      <c r="Q6" s="637">
        <v>151009747.84502432</v>
      </c>
    </row>
    <row r="7" spans="1:17" ht="14.5">
      <c r="A7" s="486"/>
      <c r="B7" s="538" t="s">
        <v>719</v>
      </c>
      <c r="C7" s="637">
        <v>4256159726.543632</v>
      </c>
      <c r="D7" s="637">
        <v>-59352077.641546011</v>
      </c>
      <c r="E7" s="637">
        <v>236719092.02000013</v>
      </c>
      <c r="F7" s="637">
        <v>93019263.080743015</v>
      </c>
      <c r="G7" s="637">
        <v>131140987.99979231</v>
      </c>
      <c r="H7" s="729">
        <v>1.4</v>
      </c>
      <c r="I7" s="637">
        <v>313824351.51274943</v>
      </c>
      <c r="J7" s="637">
        <v>0</v>
      </c>
      <c r="K7" s="637">
        <v>48964066.291607253</v>
      </c>
      <c r="L7" s="637">
        <v>0</v>
      </c>
      <c r="M7" s="637">
        <v>249168289.15518898</v>
      </c>
      <c r="N7" s="637">
        <v>0</v>
      </c>
      <c r="O7" s="637">
        <v>13810408.179642949</v>
      </c>
      <c r="P7" s="637">
        <v>1881587.886310254</v>
      </c>
      <c r="Q7" s="637">
        <v>151009747.84502432</v>
      </c>
    </row>
    <row r="8" spans="1:17" ht="14.5">
      <c r="A8" s="486"/>
      <c r="B8" s="538" t="s">
        <v>720</v>
      </c>
      <c r="C8" s="637">
        <v>0</v>
      </c>
      <c r="D8" s="637"/>
      <c r="E8" s="637"/>
      <c r="F8" s="637">
        <v>0</v>
      </c>
      <c r="G8" s="637">
        <v>0</v>
      </c>
      <c r="H8" s="729">
        <v>1.4</v>
      </c>
      <c r="I8" s="637">
        <v>0</v>
      </c>
      <c r="J8" s="637">
        <v>0</v>
      </c>
      <c r="K8" s="637">
        <v>0</v>
      </c>
      <c r="L8" s="637">
        <v>0</v>
      </c>
      <c r="M8" s="637">
        <v>0</v>
      </c>
      <c r="N8" s="637">
        <v>0</v>
      </c>
      <c r="O8" s="637">
        <v>0</v>
      </c>
      <c r="P8" s="637">
        <v>0</v>
      </c>
      <c r="Q8" s="637">
        <v>0</v>
      </c>
    </row>
    <row r="9" spans="1:17" ht="14.5">
      <c r="A9" s="486"/>
      <c r="B9" s="538" t="s">
        <v>727</v>
      </c>
      <c r="C9" s="637">
        <v>0</v>
      </c>
      <c r="D9" s="637"/>
      <c r="E9" s="637"/>
      <c r="F9" s="637">
        <v>0</v>
      </c>
      <c r="G9" s="637">
        <v>0</v>
      </c>
      <c r="H9" s="729">
        <v>1.4</v>
      </c>
      <c r="I9" s="637">
        <v>0</v>
      </c>
      <c r="J9" s="637">
        <v>0</v>
      </c>
      <c r="K9" s="637">
        <v>0</v>
      </c>
      <c r="L9" s="637">
        <v>0</v>
      </c>
      <c r="M9" s="637">
        <v>0</v>
      </c>
      <c r="N9" s="637">
        <v>0</v>
      </c>
      <c r="O9" s="637">
        <v>0</v>
      </c>
      <c r="P9" s="637">
        <v>0</v>
      </c>
      <c r="Q9" s="637">
        <v>0</v>
      </c>
    </row>
    <row r="10" spans="1:17" ht="14.5">
      <c r="A10" s="486"/>
      <c r="B10" s="539" t="s">
        <v>721</v>
      </c>
      <c r="C10" s="638">
        <v>0</v>
      </c>
      <c r="D10" s="638">
        <v>0</v>
      </c>
      <c r="E10" s="638">
        <v>0</v>
      </c>
      <c r="F10" s="638">
        <v>0</v>
      </c>
      <c r="G10" s="638">
        <v>0</v>
      </c>
      <c r="H10" s="729">
        <v>1.4</v>
      </c>
      <c r="I10" s="637">
        <v>0</v>
      </c>
      <c r="J10" s="638">
        <v>0</v>
      </c>
      <c r="K10" s="638">
        <v>0</v>
      </c>
      <c r="L10" s="638">
        <v>0</v>
      </c>
      <c r="M10" s="638">
        <v>0</v>
      </c>
      <c r="N10" s="638">
        <v>0</v>
      </c>
      <c r="O10" s="638">
        <v>0</v>
      </c>
      <c r="P10" s="638">
        <v>0</v>
      </c>
      <c r="Q10" s="637">
        <v>0</v>
      </c>
    </row>
    <row r="11" spans="1:17" ht="14.5">
      <c r="A11" s="486"/>
      <c r="B11" s="540" t="s">
        <v>719</v>
      </c>
      <c r="C11" s="638">
        <v>0</v>
      </c>
      <c r="D11" s="638">
        <v>0</v>
      </c>
      <c r="E11" s="638">
        <v>0</v>
      </c>
      <c r="F11" s="638">
        <v>0</v>
      </c>
      <c r="G11" s="638">
        <v>0</v>
      </c>
      <c r="H11" s="729">
        <v>1.4</v>
      </c>
      <c r="I11" s="637">
        <v>0</v>
      </c>
      <c r="J11" s="638">
        <v>0</v>
      </c>
      <c r="K11" s="638">
        <v>0</v>
      </c>
      <c r="L11" s="638">
        <v>0</v>
      </c>
      <c r="M11" s="638">
        <v>0</v>
      </c>
      <c r="N11" s="638">
        <v>0</v>
      </c>
      <c r="O11" s="638">
        <v>0</v>
      </c>
      <c r="P11" s="638">
        <v>0</v>
      </c>
      <c r="Q11" s="637">
        <v>0</v>
      </c>
    </row>
    <row r="12" spans="1:17" ht="14.5">
      <c r="A12" s="486"/>
      <c r="B12" s="540" t="s">
        <v>720</v>
      </c>
      <c r="C12" s="638">
        <v>0</v>
      </c>
      <c r="D12" s="638">
        <v>0</v>
      </c>
      <c r="E12" s="638">
        <v>0</v>
      </c>
      <c r="F12" s="638">
        <v>0</v>
      </c>
      <c r="G12" s="638">
        <v>0</v>
      </c>
      <c r="H12" s="729">
        <v>1.4</v>
      </c>
      <c r="I12" s="637">
        <v>0</v>
      </c>
      <c r="J12" s="638">
        <v>0</v>
      </c>
      <c r="K12" s="638">
        <v>0</v>
      </c>
      <c r="L12" s="638">
        <v>0</v>
      </c>
      <c r="M12" s="638">
        <v>0</v>
      </c>
      <c r="N12" s="638">
        <v>0</v>
      </c>
      <c r="O12" s="638">
        <v>0</v>
      </c>
      <c r="P12" s="638">
        <v>0</v>
      </c>
      <c r="Q12" s="637">
        <v>0</v>
      </c>
    </row>
    <row r="13" spans="1:17" ht="14.5">
      <c r="A13" s="486"/>
      <c r="B13" s="540" t="s">
        <v>727</v>
      </c>
      <c r="C13" s="638">
        <v>0</v>
      </c>
      <c r="D13" s="638">
        <v>0</v>
      </c>
      <c r="E13" s="638">
        <v>0</v>
      </c>
      <c r="F13" s="638">
        <v>0</v>
      </c>
      <c r="G13" s="638">
        <v>0</v>
      </c>
      <c r="H13" s="729">
        <v>1.4</v>
      </c>
      <c r="I13" s="637">
        <v>0</v>
      </c>
      <c r="J13" s="638">
        <v>0</v>
      </c>
      <c r="K13" s="638">
        <v>0</v>
      </c>
      <c r="L13" s="638">
        <v>0</v>
      </c>
      <c r="M13" s="638">
        <v>0</v>
      </c>
      <c r="N13" s="638">
        <v>0</v>
      </c>
      <c r="O13" s="638">
        <v>0</v>
      </c>
      <c r="P13" s="638">
        <v>0</v>
      </c>
      <c r="Q13" s="637">
        <v>0</v>
      </c>
    </row>
    <row r="14" spans="1:17" ht="14.5">
      <c r="A14" s="486"/>
      <c r="B14" s="539" t="s">
        <v>722</v>
      </c>
      <c r="C14" s="638">
        <v>0</v>
      </c>
      <c r="D14" s="638">
        <v>0</v>
      </c>
      <c r="E14" s="638">
        <v>0</v>
      </c>
      <c r="F14" s="638">
        <v>0</v>
      </c>
      <c r="G14" s="638">
        <v>0</v>
      </c>
      <c r="H14" s="729">
        <v>1.4</v>
      </c>
      <c r="I14" s="637">
        <v>0</v>
      </c>
      <c r="J14" s="638">
        <v>0</v>
      </c>
      <c r="K14" s="638">
        <v>0</v>
      </c>
      <c r="L14" s="638">
        <v>0</v>
      </c>
      <c r="M14" s="638">
        <v>0</v>
      </c>
      <c r="N14" s="638">
        <v>0</v>
      </c>
      <c r="O14" s="638">
        <v>0</v>
      </c>
      <c r="P14" s="638">
        <v>0</v>
      </c>
      <c r="Q14" s="637">
        <v>0</v>
      </c>
    </row>
    <row r="15" spans="1:17" ht="14.5">
      <c r="A15" s="486"/>
      <c r="B15" s="540" t="s">
        <v>719</v>
      </c>
      <c r="C15" s="638">
        <v>0</v>
      </c>
      <c r="D15" s="638">
        <v>0</v>
      </c>
      <c r="E15" s="638">
        <v>0</v>
      </c>
      <c r="F15" s="638">
        <v>0</v>
      </c>
      <c r="G15" s="638">
        <v>0</v>
      </c>
      <c r="H15" s="729">
        <v>1.4</v>
      </c>
      <c r="I15" s="637">
        <v>0</v>
      </c>
      <c r="J15" s="638">
        <v>0</v>
      </c>
      <c r="K15" s="638">
        <v>0</v>
      </c>
      <c r="L15" s="638">
        <v>0</v>
      </c>
      <c r="M15" s="638">
        <v>0</v>
      </c>
      <c r="N15" s="638">
        <v>0</v>
      </c>
      <c r="O15" s="638">
        <v>0</v>
      </c>
      <c r="P15" s="638">
        <v>0</v>
      </c>
      <c r="Q15" s="637">
        <v>0</v>
      </c>
    </row>
    <row r="16" spans="1:17" ht="14.5">
      <c r="A16" s="486"/>
      <c r="B16" s="540" t="s">
        <v>720</v>
      </c>
      <c r="C16" s="638">
        <v>0</v>
      </c>
      <c r="D16" s="638">
        <v>0</v>
      </c>
      <c r="E16" s="638">
        <v>0</v>
      </c>
      <c r="F16" s="638">
        <v>0</v>
      </c>
      <c r="G16" s="638">
        <v>0</v>
      </c>
      <c r="H16" s="729">
        <v>1.4</v>
      </c>
      <c r="I16" s="637">
        <v>0</v>
      </c>
      <c r="J16" s="638">
        <v>0</v>
      </c>
      <c r="K16" s="638">
        <v>0</v>
      </c>
      <c r="L16" s="638">
        <v>0</v>
      </c>
      <c r="M16" s="638">
        <v>0</v>
      </c>
      <c r="N16" s="638">
        <v>0</v>
      </c>
      <c r="O16" s="638">
        <v>0</v>
      </c>
      <c r="P16" s="638">
        <v>0</v>
      </c>
      <c r="Q16" s="637">
        <v>0</v>
      </c>
    </row>
    <row r="17" spans="1:17" ht="14.5">
      <c r="A17" s="486"/>
      <c r="B17" s="540" t="s">
        <v>727</v>
      </c>
      <c r="C17" s="638">
        <v>0</v>
      </c>
      <c r="D17" s="638">
        <v>0</v>
      </c>
      <c r="E17" s="638">
        <v>0</v>
      </c>
      <c r="F17" s="638">
        <v>0</v>
      </c>
      <c r="G17" s="638">
        <v>0</v>
      </c>
      <c r="H17" s="729">
        <v>1.4</v>
      </c>
      <c r="I17" s="637">
        <v>0</v>
      </c>
      <c r="J17" s="638">
        <v>0</v>
      </c>
      <c r="K17" s="638">
        <v>0</v>
      </c>
      <c r="L17" s="638">
        <v>0</v>
      </c>
      <c r="M17" s="638">
        <v>0</v>
      </c>
      <c r="N17" s="638">
        <v>0</v>
      </c>
      <c r="O17" s="638">
        <v>0</v>
      </c>
      <c r="P17" s="638">
        <v>0</v>
      </c>
      <c r="Q17" s="637">
        <v>0</v>
      </c>
    </row>
    <row r="18" spans="1:17" ht="14.5">
      <c r="A18" s="486"/>
      <c r="B18" s="539" t="s">
        <v>723</v>
      </c>
      <c r="C18" s="638">
        <v>0</v>
      </c>
      <c r="D18" s="638">
        <v>0</v>
      </c>
      <c r="E18" s="638">
        <v>0</v>
      </c>
      <c r="F18" s="638">
        <v>0</v>
      </c>
      <c r="G18" s="638">
        <v>0</v>
      </c>
      <c r="H18" s="729">
        <v>1.4</v>
      </c>
      <c r="I18" s="637">
        <v>0</v>
      </c>
      <c r="J18" s="638">
        <v>0</v>
      </c>
      <c r="K18" s="638">
        <v>0</v>
      </c>
      <c r="L18" s="638">
        <v>0</v>
      </c>
      <c r="M18" s="638">
        <v>0</v>
      </c>
      <c r="N18" s="638">
        <v>0</v>
      </c>
      <c r="O18" s="638">
        <v>0</v>
      </c>
      <c r="P18" s="638">
        <v>0</v>
      </c>
      <c r="Q18" s="637">
        <v>137820872.19192278</v>
      </c>
    </row>
    <row r="19" spans="1:17" ht="14.5">
      <c r="A19" s="486"/>
      <c r="B19" s="540" t="s">
        <v>719</v>
      </c>
      <c r="C19" s="638">
        <v>3741609831.3386321</v>
      </c>
      <c r="D19" s="638">
        <v>-97828175.390859008</v>
      </c>
      <c r="E19" s="638">
        <v>44000000</v>
      </c>
      <c r="F19" s="638">
        <v>92981710.67063801</v>
      </c>
      <c r="G19" s="638">
        <v>121757914.94339621</v>
      </c>
      <c r="H19" s="729">
        <v>1.4</v>
      </c>
      <c r="I19" s="637">
        <v>300635475.85964793</v>
      </c>
      <c r="J19" s="638">
        <v>0</v>
      </c>
      <c r="K19" s="638">
        <v>48964066.291607253</v>
      </c>
      <c r="L19" s="638">
        <v>0</v>
      </c>
      <c r="M19" s="638">
        <v>249168289.15518898</v>
      </c>
      <c r="N19" s="638">
        <v>0</v>
      </c>
      <c r="O19" s="638">
        <v>621532.52654143132</v>
      </c>
      <c r="P19" s="638">
        <v>1881587.886310254</v>
      </c>
      <c r="Q19" s="637">
        <v>137820872.19192278</v>
      </c>
    </row>
    <row r="20" spans="1:17" ht="14.5">
      <c r="A20" s="486"/>
      <c r="B20" s="540" t="s">
        <v>720</v>
      </c>
      <c r="C20" s="638">
        <v>0</v>
      </c>
      <c r="D20" s="638">
        <v>0</v>
      </c>
      <c r="E20" s="638">
        <v>0</v>
      </c>
      <c r="F20" s="638">
        <v>0</v>
      </c>
      <c r="G20" s="638">
        <v>0</v>
      </c>
      <c r="H20" s="729">
        <v>1.4</v>
      </c>
      <c r="I20" s="637">
        <v>0</v>
      </c>
      <c r="J20" s="638">
        <v>0</v>
      </c>
      <c r="K20" s="638">
        <v>0</v>
      </c>
      <c r="L20" s="638">
        <v>0</v>
      </c>
      <c r="M20" s="638">
        <v>0</v>
      </c>
      <c r="N20" s="638">
        <v>0</v>
      </c>
      <c r="O20" s="638">
        <v>0</v>
      </c>
      <c r="P20" s="638">
        <v>0</v>
      </c>
      <c r="Q20" s="637">
        <v>0</v>
      </c>
    </row>
    <row r="21" spans="1:17" ht="14.5">
      <c r="A21" s="486"/>
      <c r="B21" s="540" t="s">
        <v>727</v>
      </c>
      <c r="C21" s="638">
        <v>0</v>
      </c>
      <c r="D21" s="638">
        <v>0</v>
      </c>
      <c r="E21" s="638">
        <v>0</v>
      </c>
      <c r="F21" s="638">
        <v>0</v>
      </c>
      <c r="G21" s="638">
        <v>0</v>
      </c>
      <c r="H21" s="729">
        <v>1.4</v>
      </c>
      <c r="I21" s="637">
        <v>0</v>
      </c>
      <c r="J21" s="638">
        <v>0</v>
      </c>
      <c r="K21" s="638">
        <v>0</v>
      </c>
      <c r="L21" s="638">
        <v>0</v>
      </c>
      <c r="M21" s="638">
        <v>0</v>
      </c>
      <c r="N21" s="638">
        <v>0</v>
      </c>
      <c r="O21" s="638">
        <v>0</v>
      </c>
      <c r="P21" s="638">
        <v>0</v>
      </c>
      <c r="Q21" s="637">
        <v>0</v>
      </c>
    </row>
    <row r="22" spans="1:17" ht="14.5">
      <c r="A22" s="486"/>
      <c r="B22" s="539" t="s">
        <v>724</v>
      </c>
      <c r="C22" s="638">
        <v>0</v>
      </c>
      <c r="D22" s="638">
        <v>0</v>
      </c>
      <c r="E22" s="638">
        <v>0</v>
      </c>
      <c r="F22" s="638">
        <v>0</v>
      </c>
      <c r="G22" s="638">
        <v>0</v>
      </c>
      <c r="H22" s="729">
        <v>1.4</v>
      </c>
      <c r="I22" s="637">
        <v>0</v>
      </c>
      <c r="J22" s="638">
        <v>0</v>
      </c>
      <c r="K22" s="638">
        <v>0</v>
      </c>
      <c r="L22" s="638">
        <v>0</v>
      </c>
      <c r="M22" s="638">
        <v>0</v>
      </c>
      <c r="N22" s="638">
        <v>0</v>
      </c>
      <c r="O22" s="638">
        <v>0</v>
      </c>
      <c r="P22" s="638">
        <v>0</v>
      </c>
      <c r="Q22" s="637">
        <v>12436687.408116896</v>
      </c>
    </row>
    <row r="23" spans="1:17" ht="14.5">
      <c r="A23" s="486"/>
      <c r="B23" s="540" t="s">
        <v>719</v>
      </c>
      <c r="C23" s="638">
        <v>419797107.20499998</v>
      </c>
      <c r="D23" s="638">
        <v>36646878.556120999</v>
      </c>
      <c r="E23" s="638">
        <v>183220055.02000013</v>
      </c>
      <c r="F23" s="638">
        <v>37552.410104999995</v>
      </c>
      <c r="G23" s="638">
        <v>8845795.7385499272</v>
      </c>
      <c r="H23" s="729">
        <v>1.4</v>
      </c>
      <c r="I23" s="637">
        <v>12436687.408116896</v>
      </c>
      <c r="J23" s="638">
        <v>0</v>
      </c>
      <c r="K23" s="638">
        <v>0</v>
      </c>
      <c r="L23" s="638">
        <v>0</v>
      </c>
      <c r="M23" s="638">
        <v>0</v>
      </c>
      <c r="N23" s="638">
        <v>0</v>
      </c>
      <c r="O23" s="638">
        <v>12436687.408116896</v>
      </c>
      <c r="P23" s="638">
        <v>0</v>
      </c>
      <c r="Q23" s="637">
        <v>12436687.408116896</v>
      </c>
    </row>
    <row r="24" spans="1:17" ht="14.5">
      <c r="A24" s="486"/>
      <c r="B24" s="540" t="s">
        <v>720</v>
      </c>
      <c r="C24" s="638">
        <v>0</v>
      </c>
      <c r="D24" s="638">
        <v>0</v>
      </c>
      <c r="E24" s="638">
        <v>0</v>
      </c>
      <c r="F24" s="638">
        <v>0</v>
      </c>
      <c r="G24" s="638">
        <v>0</v>
      </c>
      <c r="H24" s="729">
        <v>1.4</v>
      </c>
      <c r="I24" s="637">
        <v>0</v>
      </c>
      <c r="J24" s="638">
        <v>0</v>
      </c>
      <c r="K24" s="638">
        <v>0</v>
      </c>
      <c r="L24" s="638">
        <v>0</v>
      </c>
      <c r="M24" s="638">
        <v>0</v>
      </c>
      <c r="N24" s="638">
        <v>0</v>
      </c>
      <c r="O24" s="638">
        <v>0</v>
      </c>
      <c r="P24" s="638">
        <v>0</v>
      </c>
      <c r="Q24" s="637">
        <v>0</v>
      </c>
    </row>
    <row r="25" spans="1:17" ht="14.5">
      <c r="A25" s="486"/>
      <c r="B25" s="540" t="s">
        <v>727</v>
      </c>
      <c r="C25" s="638">
        <v>0</v>
      </c>
      <c r="D25" s="638">
        <v>0</v>
      </c>
      <c r="E25" s="638">
        <v>0</v>
      </c>
      <c r="F25" s="638">
        <v>0</v>
      </c>
      <c r="G25" s="638">
        <v>0</v>
      </c>
      <c r="H25" s="729">
        <v>1.4</v>
      </c>
      <c r="I25" s="637">
        <v>0</v>
      </c>
      <c r="J25" s="638">
        <v>0</v>
      </c>
      <c r="K25" s="638">
        <v>0</v>
      </c>
      <c r="L25" s="638">
        <v>0</v>
      </c>
      <c r="M25" s="638">
        <v>0</v>
      </c>
      <c r="N25" s="638">
        <v>0</v>
      </c>
      <c r="O25" s="638">
        <v>0</v>
      </c>
      <c r="P25" s="638">
        <v>0</v>
      </c>
      <c r="Q25" s="637">
        <v>0</v>
      </c>
    </row>
    <row r="26" spans="1:17" ht="14.5">
      <c r="A26" s="486"/>
      <c r="B26" s="539" t="s">
        <v>725</v>
      </c>
      <c r="C26" s="638">
        <v>0</v>
      </c>
      <c r="D26" s="638">
        <v>0</v>
      </c>
      <c r="E26" s="638">
        <v>0</v>
      </c>
      <c r="F26" s="638">
        <v>0</v>
      </c>
      <c r="G26" s="638">
        <v>0</v>
      </c>
      <c r="H26" s="729">
        <v>1.4</v>
      </c>
      <c r="I26" s="637">
        <v>0</v>
      </c>
      <c r="J26" s="638">
        <v>0</v>
      </c>
      <c r="K26" s="638">
        <v>0</v>
      </c>
      <c r="L26" s="638">
        <v>0</v>
      </c>
      <c r="M26" s="638">
        <v>0</v>
      </c>
      <c r="N26" s="638">
        <v>0</v>
      </c>
      <c r="O26" s="638">
        <v>0</v>
      </c>
      <c r="P26" s="638">
        <v>0</v>
      </c>
      <c r="Q26" s="637">
        <v>752188.24498462258</v>
      </c>
    </row>
    <row r="27" spans="1:17" ht="14.5">
      <c r="A27" s="486"/>
      <c r="B27" s="540" t="s">
        <v>719</v>
      </c>
      <c r="C27" s="638">
        <v>94752788</v>
      </c>
      <c r="D27" s="638">
        <v>1829219.1931919996</v>
      </c>
      <c r="E27" s="638">
        <v>9499037</v>
      </c>
      <c r="F27" s="638">
        <v>0</v>
      </c>
      <c r="G27" s="638">
        <v>537277.31784615899</v>
      </c>
      <c r="H27" s="729">
        <v>1.4</v>
      </c>
      <c r="I27" s="637">
        <v>752188.24498462258</v>
      </c>
      <c r="J27" s="638">
        <v>0</v>
      </c>
      <c r="K27" s="638">
        <v>0</v>
      </c>
      <c r="L27" s="638">
        <v>0</v>
      </c>
      <c r="M27" s="638">
        <v>0</v>
      </c>
      <c r="N27" s="638">
        <v>0</v>
      </c>
      <c r="O27" s="638">
        <v>752188.24498462258</v>
      </c>
      <c r="P27" s="638">
        <v>0</v>
      </c>
      <c r="Q27" s="637">
        <v>752188.24498462258</v>
      </c>
    </row>
    <row r="28" spans="1:17" ht="14.5">
      <c r="A28" s="486"/>
      <c r="B28" s="540" t="s">
        <v>720</v>
      </c>
      <c r="C28" s="638">
        <v>0</v>
      </c>
      <c r="D28" s="638">
        <v>0</v>
      </c>
      <c r="E28" s="638">
        <v>0</v>
      </c>
      <c r="F28" s="638">
        <v>0</v>
      </c>
      <c r="G28" s="638">
        <v>0</v>
      </c>
      <c r="H28" s="729">
        <v>1.4</v>
      </c>
      <c r="I28" s="637">
        <v>0</v>
      </c>
      <c r="J28" s="638">
        <v>0</v>
      </c>
      <c r="K28" s="638">
        <v>0</v>
      </c>
      <c r="L28" s="638">
        <v>0</v>
      </c>
      <c r="M28" s="638">
        <v>0</v>
      </c>
      <c r="N28" s="638">
        <v>0</v>
      </c>
      <c r="O28" s="638">
        <v>0</v>
      </c>
      <c r="P28" s="638">
        <v>0</v>
      </c>
      <c r="Q28" s="637">
        <v>0</v>
      </c>
    </row>
    <row r="29" spans="1:17" ht="14.5">
      <c r="A29" s="486"/>
      <c r="B29" s="540" t="s">
        <v>727</v>
      </c>
      <c r="C29" s="638">
        <v>0</v>
      </c>
      <c r="D29" s="638">
        <v>0</v>
      </c>
      <c r="E29" s="638">
        <v>0</v>
      </c>
      <c r="F29" s="638">
        <v>0</v>
      </c>
      <c r="G29" s="638">
        <v>0</v>
      </c>
      <c r="H29" s="729">
        <v>1.4</v>
      </c>
      <c r="I29" s="637">
        <v>0</v>
      </c>
      <c r="J29" s="638">
        <v>0</v>
      </c>
      <c r="K29" s="638">
        <v>0</v>
      </c>
      <c r="L29" s="638">
        <v>0</v>
      </c>
      <c r="M29" s="638">
        <v>0</v>
      </c>
      <c r="N29" s="638">
        <v>0</v>
      </c>
      <c r="O29" s="638">
        <v>0</v>
      </c>
      <c r="P29" s="638">
        <v>0</v>
      </c>
      <c r="Q29" s="637">
        <v>0</v>
      </c>
    </row>
    <row r="30" spans="1:17" ht="14.5">
      <c r="A30" s="486"/>
      <c r="B30" s="541" t="s">
        <v>726</v>
      </c>
      <c r="C30" s="638">
        <v>0</v>
      </c>
      <c r="D30" s="638">
        <v>0</v>
      </c>
      <c r="E30" s="638">
        <v>0</v>
      </c>
      <c r="F30" s="638">
        <v>0</v>
      </c>
      <c r="G30" s="638">
        <v>0</v>
      </c>
      <c r="H30" s="729">
        <v>1.4</v>
      </c>
      <c r="I30" s="637">
        <v>0</v>
      </c>
      <c r="J30" s="638">
        <v>0</v>
      </c>
      <c r="K30" s="638">
        <v>0</v>
      </c>
      <c r="L30" s="638">
        <v>0</v>
      </c>
      <c r="M30" s="638">
        <v>0</v>
      </c>
      <c r="N30" s="638">
        <v>0</v>
      </c>
      <c r="O30" s="638">
        <v>0</v>
      </c>
      <c r="P30" s="638">
        <v>0</v>
      </c>
      <c r="Q30" s="637">
        <v>0</v>
      </c>
    </row>
    <row r="31" spans="1:17" ht="14.5">
      <c r="A31" s="486"/>
      <c r="B31" s="540" t="s">
        <v>719</v>
      </c>
      <c r="C31" s="638">
        <v>0</v>
      </c>
      <c r="D31" s="638">
        <v>0</v>
      </c>
      <c r="E31" s="638">
        <v>0</v>
      </c>
      <c r="F31" s="638">
        <v>0</v>
      </c>
      <c r="G31" s="638">
        <v>0</v>
      </c>
      <c r="H31" s="729">
        <v>1.4</v>
      </c>
      <c r="I31" s="637">
        <v>0</v>
      </c>
      <c r="J31" s="638">
        <v>0</v>
      </c>
      <c r="K31" s="638">
        <v>0</v>
      </c>
      <c r="L31" s="638">
        <v>0</v>
      </c>
      <c r="M31" s="638">
        <v>0</v>
      </c>
      <c r="N31" s="638">
        <v>0</v>
      </c>
      <c r="O31" s="638">
        <v>0</v>
      </c>
      <c r="P31" s="638">
        <v>0</v>
      </c>
      <c r="Q31" s="637">
        <v>0</v>
      </c>
    </row>
    <row r="32" spans="1:17" ht="14.5">
      <c r="A32" s="486"/>
      <c r="B32" s="540" t="s">
        <v>720</v>
      </c>
      <c r="C32" s="638">
        <v>0</v>
      </c>
      <c r="D32" s="638">
        <v>0</v>
      </c>
      <c r="E32" s="638">
        <v>0</v>
      </c>
      <c r="F32" s="638">
        <v>0</v>
      </c>
      <c r="G32" s="638">
        <v>0</v>
      </c>
      <c r="H32" s="729">
        <v>1.4</v>
      </c>
      <c r="I32" s="637">
        <v>0</v>
      </c>
      <c r="J32" s="638">
        <v>0</v>
      </c>
      <c r="K32" s="638">
        <v>0</v>
      </c>
      <c r="L32" s="638">
        <v>0</v>
      </c>
      <c r="M32" s="638">
        <v>0</v>
      </c>
      <c r="N32" s="638">
        <v>0</v>
      </c>
      <c r="O32" s="638">
        <v>0</v>
      </c>
      <c r="P32" s="638">
        <v>0</v>
      </c>
      <c r="Q32" s="637">
        <v>0</v>
      </c>
    </row>
    <row r="33" spans="1:17" ht="14.5">
      <c r="A33" s="486"/>
      <c r="B33" s="540" t="s">
        <v>727</v>
      </c>
      <c r="C33" s="638">
        <v>0</v>
      </c>
      <c r="D33" s="638">
        <v>0</v>
      </c>
      <c r="E33" s="638">
        <v>0</v>
      </c>
      <c r="F33" s="638">
        <v>0</v>
      </c>
      <c r="G33" s="638">
        <v>0</v>
      </c>
      <c r="H33" s="729">
        <v>1.4</v>
      </c>
      <c r="I33" s="637">
        <v>0</v>
      </c>
      <c r="J33" s="638">
        <v>0</v>
      </c>
      <c r="K33" s="638">
        <v>0</v>
      </c>
      <c r="L33" s="638">
        <v>0</v>
      </c>
      <c r="M33" s="638">
        <v>0</v>
      </c>
      <c r="N33" s="638">
        <v>0</v>
      </c>
      <c r="O33" s="638">
        <v>0</v>
      </c>
      <c r="P33" s="638">
        <v>0</v>
      </c>
      <c r="Q33" s="637">
        <v>0</v>
      </c>
    </row>
    <row r="34" spans="1:17" ht="14.5">
      <c r="A34" s="486"/>
      <c r="B34" s="542" t="s">
        <v>64</v>
      </c>
      <c r="C34" s="639">
        <v>4256159726.543632</v>
      </c>
      <c r="D34" s="639">
        <v>0</v>
      </c>
      <c r="E34" s="639">
        <v>236719092.02000013</v>
      </c>
      <c r="F34" s="639">
        <v>93019263.080743015</v>
      </c>
      <c r="G34" s="639">
        <v>131140987.99979231</v>
      </c>
      <c r="H34" s="729">
        <v>1.4</v>
      </c>
      <c r="I34" s="637">
        <v>313824351.51274943</v>
      </c>
      <c r="J34" s="639">
        <v>0</v>
      </c>
      <c r="K34" s="639">
        <v>48964066.291607253</v>
      </c>
      <c r="L34" s="639">
        <v>0</v>
      </c>
      <c r="M34" s="639">
        <v>249168289.15518898</v>
      </c>
      <c r="N34" s="639">
        <v>0</v>
      </c>
      <c r="O34" s="639">
        <v>13810408.179642949</v>
      </c>
      <c r="P34" s="639">
        <v>1881587.886310254</v>
      </c>
      <c r="Q34" s="639">
        <v>151009747.84502432</v>
      </c>
    </row>
  </sheetData>
  <conditionalFormatting sqref="I7:I34">
    <cfRule type="expression" dxfId="18" priority="1">
      <formula>(C7*#REF!)&lt;&gt;SUM(#REF!)</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L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C5" sqref="C5"/>
    </sheetView>
  </sheetViews>
  <sheetFormatPr defaultColWidth="9.1796875" defaultRowHeight="14"/>
  <cols>
    <col min="1" max="1" width="9.54296875" style="3" bestFit="1" customWidth="1"/>
    <col min="2" max="2" width="86" style="3" customWidth="1"/>
    <col min="3" max="3" width="12.81640625" style="3" customWidth="1"/>
    <col min="4" max="7" width="12.81640625" style="4" customWidth="1"/>
    <col min="8" max="8" width="9.1796875" style="5" customWidth="1"/>
    <col min="9" max="12" width="9.1796875" style="5"/>
    <col min="13" max="13" width="6.81640625" style="5" customWidth="1"/>
    <col min="14" max="16384" width="9.1796875" style="5"/>
  </cols>
  <sheetData>
    <row r="1" spans="1:8">
      <c r="A1" s="2" t="s">
        <v>30</v>
      </c>
      <c r="B1" s="3" t="str">
        <f>'Info '!C2</f>
        <v>JSC TBC Bank</v>
      </c>
    </row>
    <row r="2" spans="1:8">
      <c r="A2" s="2" t="s">
        <v>31</v>
      </c>
      <c r="B2" s="449">
        <v>46022</v>
      </c>
      <c r="C2" s="6"/>
      <c r="D2" s="7"/>
      <c r="E2" s="7"/>
      <c r="F2" s="7"/>
      <c r="G2" s="7"/>
      <c r="H2" s="8"/>
    </row>
    <row r="3" spans="1:8" ht="14.5" thickBot="1">
      <c r="A3" s="2"/>
      <c r="B3" s="6"/>
      <c r="C3" s="6"/>
      <c r="D3" s="7"/>
      <c r="E3" s="7"/>
      <c r="F3" s="7"/>
      <c r="G3" s="7"/>
      <c r="H3" s="8"/>
    </row>
    <row r="4" spans="1:8" ht="15" customHeight="1" thickBot="1">
      <c r="A4" s="9" t="s">
        <v>93</v>
      </c>
      <c r="B4" s="10" t="s">
        <v>92</v>
      </c>
      <c r="C4" s="10"/>
      <c r="D4" s="732" t="s">
        <v>655</v>
      </c>
      <c r="E4" s="733"/>
      <c r="F4" s="733"/>
      <c r="G4" s="734"/>
      <c r="H4" s="8"/>
    </row>
    <row r="5" spans="1:8">
      <c r="A5" s="11" t="s">
        <v>6</v>
      </c>
      <c r="B5" s="12"/>
      <c r="C5" s="250" t="str">
        <f>INT((MONTH($B$2))/3)&amp;"Q"&amp;"-"&amp;YEAR($B$2)</f>
        <v>4Q-2025</v>
      </c>
      <c r="D5" s="250" t="str">
        <f>IF(INT(MONTH($B$2))=3, "4"&amp;"Q"&amp;"-"&amp;YEAR($B$2)-1, IF(INT(MONTH($B$2))=6, "1"&amp;"Q"&amp;"-"&amp;YEAR($B$2), IF(INT(MONTH($B$2))=9, "2"&amp;"Q"&amp;"-"&amp;YEAR($B$2),IF(INT(MONTH($B$2))=12, "3"&amp;"Q"&amp;"-"&amp;YEAR($B$2), 0))))</f>
        <v>3Q-2025</v>
      </c>
      <c r="E5" s="250" t="str">
        <f>IF(INT(MONTH($B$2))=3, "3"&amp;"Q"&amp;"-"&amp;YEAR($B$2)-1, IF(INT(MONTH($B$2))=6, "4"&amp;"Q"&amp;"-"&amp;YEAR($B$2)-1, IF(INT(MONTH($B$2))=9, "1"&amp;"Q"&amp;"-"&amp;YEAR($B$2),IF(INT(MONTH($B$2))=12, "2"&amp;"Q"&amp;"-"&amp;YEAR($B$2), 0))))</f>
        <v>2Q-2025</v>
      </c>
      <c r="F5" s="250" t="str">
        <f>IF(INT(MONTH($B$2))=3, "2"&amp;"Q"&amp;"-"&amp;YEAR($B$2)-1, IF(INT(MONTH($B$2))=6, "3"&amp;"Q"&amp;"-"&amp;YEAR($B$2)-1, IF(INT(MONTH($B$2))=9, "4"&amp;"Q"&amp;"-"&amp;YEAR($B$2)-1,IF(INT(MONTH($B$2))=12, "1"&amp;"Q"&amp;"-"&amp;YEAR($B$2), 0))))</f>
        <v>1Q-2025</v>
      </c>
      <c r="G5" s="251" t="str">
        <f>IF(INT(MONTH($B$2))=3, "1"&amp;"Q"&amp;"-"&amp;YEAR($B$2)-1, IF(INT(MONTH($B$2))=6, "2"&amp;"Q"&amp;"-"&amp;YEAR($B$2)-1, IF(INT(MONTH($B$2))=9, "3"&amp;"Q"&amp;"-"&amp;YEAR($B$2)-1,IF(INT(MONTH($B$2))=12, "4"&amp;"Q"&amp;"-"&amp;YEAR($B$2)-1, 0))))</f>
        <v>4Q-2024</v>
      </c>
    </row>
    <row r="6" spans="1:8">
      <c r="B6" s="102" t="s">
        <v>91</v>
      </c>
      <c r="C6" s="253"/>
      <c r="D6" s="253"/>
      <c r="E6" s="253"/>
      <c r="F6" s="253"/>
      <c r="G6" s="254"/>
    </row>
    <row r="7" spans="1:8">
      <c r="A7" s="13"/>
      <c r="B7" s="103" t="s">
        <v>89</v>
      </c>
      <c r="C7" s="253"/>
      <c r="D7" s="253"/>
      <c r="E7" s="253"/>
      <c r="F7" s="253"/>
      <c r="G7" s="254"/>
    </row>
    <row r="8" spans="1:8">
      <c r="A8" s="255">
        <v>1</v>
      </c>
      <c r="B8" s="14" t="s">
        <v>327</v>
      </c>
      <c r="C8" s="578">
        <v>5222768376.8230009</v>
      </c>
      <c r="D8" s="578">
        <v>5003864408.1463013</v>
      </c>
      <c r="E8" s="578">
        <v>4917529472.4509993</v>
      </c>
      <c r="F8" s="578">
        <v>4814010485.4893999</v>
      </c>
      <c r="G8" s="579">
        <v>4843167105.5397005</v>
      </c>
    </row>
    <row r="9" spans="1:8">
      <c r="A9" s="255">
        <v>2</v>
      </c>
      <c r="B9" s="14" t="s">
        <v>328</v>
      </c>
      <c r="C9" s="578">
        <v>6233430876.8230009</v>
      </c>
      <c r="D9" s="578">
        <v>6019664408.1463013</v>
      </c>
      <c r="E9" s="578">
        <v>5938879472.4509993</v>
      </c>
      <c r="F9" s="578">
        <v>5851747985.4893999</v>
      </c>
      <c r="G9" s="579">
        <v>5895717105.5397005</v>
      </c>
    </row>
    <row r="10" spans="1:8">
      <c r="A10" s="255">
        <v>3</v>
      </c>
      <c r="B10" s="14" t="s">
        <v>142</v>
      </c>
      <c r="C10" s="578">
        <v>7072884640.3330011</v>
      </c>
      <c r="D10" s="578">
        <v>6874689167.0263014</v>
      </c>
      <c r="E10" s="578">
        <v>6874774440.8109989</v>
      </c>
      <c r="F10" s="578">
        <v>6786891605.4893999</v>
      </c>
      <c r="G10" s="579">
        <v>6861963025.5397005</v>
      </c>
    </row>
    <row r="11" spans="1:8">
      <c r="A11" s="255">
        <v>4</v>
      </c>
      <c r="B11" s="14" t="s">
        <v>330</v>
      </c>
      <c r="C11" s="578">
        <v>4633124004.21737</v>
      </c>
      <c r="D11" s="578">
        <v>4415606410.9945021</v>
      </c>
      <c r="E11" s="578">
        <v>4388038625.3763933</v>
      </c>
      <c r="F11" s="578">
        <v>4296521107.2994623</v>
      </c>
      <c r="G11" s="579">
        <v>4153645552.6959724</v>
      </c>
    </row>
    <row r="12" spans="1:8">
      <c r="A12" s="255">
        <v>5</v>
      </c>
      <c r="B12" s="14" t="s">
        <v>331</v>
      </c>
      <c r="C12" s="578">
        <v>5334519176.1578617</v>
      </c>
      <c r="D12" s="578">
        <v>5088954406.6277313</v>
      </c>
      <c r="E12" s="578">
        <v>5064732219.3268938</v>
      </c>
      <c r="F12" s="578">
        <v>4962101207.2066917</v>
      </c>
      <c r="G12" s="579">
        <v>4811438061.2520294</v>
      </c>
    </row>
    <row r="13" spans="1:8">
      <c r="A13" s="255">
        <v>6</v>
      </c>
      <c r="B13" s="14" t="s">
        <v>329</v>
      </c>
      <c r="C13" s="578">
        <v>6265672217.4683266</v>
      </c>
      <c r="D13" s="578">
        <v>5982829882.1736326</v>
      </c>
      <c r="E13" s="578">
        <v>5962997349.8349304</v>
      </c>
      <c r="F13" s="578">
        <v>5845584970.9736185</v>
      </c>
      <c r="G13" s="579">
        <v>5684544737.6609173</v>
      </c>
    </row>
    <row r="14" spans="1:8">
      <c r="A14" s="13"/>
      <c r="B14" s="102" t="s">
        <v>333</v>
      </c>
      <c r="C14" s="580"/>
      <c r="D14" s="580"/>
      <c r="E14" s="580"/>
      <c r="F14" s="580"/>
      <c r="G14" s="481"/>
    </row>
    <row r="15" spans="1:8" ht="15" customHeight="1">
      <c r="A15" s="255">
        <v>7</v>
      </c>
      <c r="B15" s="14" t="s">
        <v>332</v>
      </c>
      <c r="C15" s="578">
        <v>31405697277.301064</v>
      </c>
      <c r="D15" s="578">
        <v>29986828908.275555</v>
      </c>
      <c r="E15" s="578">
        <v>29939526178.03722</v>
      </c>
      <c r="F15" s="578">
        <v>29337802778.173191</v>
      </c>
      <c r="G15" s="579">
        <v>28842827573.487946</v>
      </c>
    </row>
    <row r="16" spans="1:8">
      <c r="A16" s="13"/>
      <c r="B16" s="102" t="s">
        <v>334</v>
      </c>
      <c r="C16" s="580"/>
      <c r="D16" s="580"/>
      <c r="E16" s="580"/>
      <c r="F16" s="580"/>
      <c r="G16" s="481"/>
    </row>
    <row r="17" spans="1:12" s="15" customFormat="1">
      <c r="A17" s="255"/>
      <c r="B17" s="103" t="s">
        <v>705</v>
      </c>
      <c r="C17" s="580"/>
      <c r="D17" s="580"/>
      <c r="E17" s="580"/>
      <c r="F17" s="580"/>
      <c r="G17" s="481"/>
      <c r="H17" s="5"/>
      <c r="I17" s="5"/>
      <c r="J17" s="5"/>
      <c r="K17" s="5"/>
      <c r="L17" s="5"/>
    </row>
    <row r="18" spans="1:12">
      <c r="A18" s="11">
        <v>8</v>
      </c>
      <c r="B18" s="14" t="s">
        <v>327</v>
      </c>
      <c r="C18" s="581">
        <v>0.16630002928156079</v>
      </c>
      <c r="D18" s="581">
        <v>0.16686874172164867</v>
      </c>
      <c r="E18" s="581">
        <v>0.16424874071849402</v>
      </c>
      <c r="F18" s="581">
        <v>0.16408899200423213</v>
      </c>
      <c r="G18" s="582">
        <v>0.16791582216410342</v>
      </c>
    </row>
    <row r="19" spans="1:12" ht="15" customHeight="1">
      <c r="A19" s="11">
        <v>9</v>
      </c>
      <c r="B19" s="14" t="s">
        <v>328</v>
      </c>
      <c r="C19" s="581">
        <v>0.19848089414427064</v>
      </c>
      <c r="D19" s="581">
        <v>0.2007436140233233</v>
      </c>
      <c r="E19" s="581">
        <v>0.19836250704620675</v>
      </c>
      <c r="F19" s="581">
        <v>0.19946101723210838</v>
      </c>
      <c r="G19" s="582">
        <v>0.20440843015540502</v>
      </c>
    </row>
    <row r="20" spans="1:12">
      <c r="A20" s="11">
        <v>10</v>
      </c>
      <c r="B20" s="14" t="s">
        <v>142</v>
      </c>
      <c r="C20" s="581">
        <v>0.22521024060959263</v>
      </c>
      <c r="D20" s="581">
        <v>0.22925695771482768</v>
      </c>
      <c r="E20" s="581">
        <v>0.22962201872967972</v>
      </c>
      <c r="F20" s="581">
        <v>0.23133605665038856</v>
      </c>
      <c r="G20" s="582">
        <v>0.237908818338156</v>
      </c>
    </row>
    <row r="21" spans="1:12">
      <c r="A21" s="11">
        <v>11</v>
      </c>
      <c r="B21" s="14" t="s">
        <v>330</v>
      </c>
      <c r="C21" s="581">
        <v>0.14752495266411517</v>
      </c>
      <c r="D21" s="581">
        <v>0.14725152914638179</v>
      </c>
      <c r="E21" s="581">
        <v>0.14656339580268082</v>
      </c>
      <c r="F21" s="581">
        <v>0.14644999626543262</v>
      </c>
      <c r="G21" s="582">
        <v>0.14400965169288618</v>
      </c>
    </row>
    <row r="22" spans="1:12">
      <c r="A22" s="11">
        <v>12</v>
      </c>
      <c r="B22" s="14" t="s">
        <v>331</v>
      </c>
      <c r="C22" s="581">
        <v>0.16985832631117748</v>
      </c>
      <c r="D22" s="581">
        <v>0.16970632080484233</v>
      </c>
      <c r="E22" s="581">
        <v>0.16916540994032953</v>
      </c>
      <c r="F22" s="581">
        <v>0.16913677021847076</v>
      </c>
      <c r="G22" s="582">
        <v>0.16681575511253471</v>
      </c>
    </row>
    <row r="23" spans="1:12">
      <c r="A23" s="11">
        <v>13</v>
      </c>
      <c r="B23" s="14" t="s">
        <v>329</v>
      </c>
      <c r="C23" s="581">
        <v>0.19950750216257529</v>
      </c>
      <c r="D23" s="581">
        <v>0.19951525719755359</v>
      </c>
      <c r="E23" s="581">
        <v>0.19916806012144622</v>
      </c>
      <c r="F23" s="581">
        <v>0.1992509464724683</v>
      </c>
      <c r="G23" s="582">
        <v>0.19708694382259861</v>
      </c>
    </row>
    <row r="24" spans="1:12">
      <c r="A24" s="482"/>
      <c r="B24" s="102" t="s">
        <v>690</v>
      </c>
      <c r="C24" s="583"/>
      <c r="D24" s="580"/>
      <c r="E24" s="580"/>
      <c r="F24" s="580"/>
      <c r="G24" s="481"/>
    </row>
    <row r="25" spans="1:12" ht="25">
      <c r="A25" s="11">
        <v>14</v>
      </c>
      <c r="B25" s="14" t="s">
        <v>691</v>
      </c>
      <c r="C25" s="581">
        <v>0.22417058024259173</v>
      </c>
      <c r="D25" s="581">
        <v>0.21086684752599705</v>
      </c>
      <c r="E25" s="581">
        <v>0.20946753047746539</v>
      </c>
      <c r="F25" s="581">
        <v>0.2069327848980424</v>
      </c>
      <c r="G25" s="582">
        <v>0.20389395581325598</v>
      </c>
    </row>
    <row r="26" spans="1:12">
      <c r="A26" s="13"/>
      <c r="B26" s="102" t="s">
        <v>88</v>
      </c>
      <c r="C26" s="583"/>
      <c r="D26" s="580"/>
      <c r="E26" s="580"/>
      <c r="F26" s="580"/>
      <c r="G26" s="481"/>
    </row>
    <row r="27" spans="1:12" ht="15" customHeight="1">
      <c r="A27" s="256">
        <v>15</v>
      </c>
      <c r="B27" s="14" t="s">
        <v>87</v>
      </c>
      <c r="C27" s="581">
        <v>9.2247877300115189E-2</v>
      </c>
      <c r="D27" s="581">
        <v>6.8732191173238727E-2</v>
      </c>
      <c r="E27" s="581">
        <v>9.055154848324877E-2</v>
      </c>
      <c r="F27" s="581">
        <v>8.8523781913704316E-2</v>
      </c>
      <c r="G27" s="582">
        <v>9.0932498340061105E-2</v>
      </c>
    </row>
    <row r="28" spans="1:12">
      <c r="A28" s="256">
        <v>16</v>
      </c>
      <c r="B28" s="14" t="s">
        <v>86</v>
      </c>
      <c r="C28" s="581">
        <v>4.8121905401669982E-2</v>
      </c>
      <c r="D28" s="581">
        <v>3.6140895024805039E-2</v>
      </c>
      <c r="E28" s="581">
        <v>4.8011491087350339E-2</v>
      </c>
      <c r="F28" s="581">
        <v>4.8203715089263799E-2</v>
      </c>
      <c r="G28" s="582">
        <v>4.8356603564116092E-2</v>
      </c>
    </row>
    <row r="29" spans="1:12">
      <c r="A29" s="256">
        <v>17</v>
      </c>
      <c r="B29" s="14" t="s">
        <v>85</v>
      </c>
      <c r="C29" s="581">
        <v>4.3212467961526321E-2</v>
      </c>
      <c r="D29" s="581">
        <v>3.1422509320334253E-2</v>
      </c>
      <c r="E29" s="581">
        <v>4.231094938435033E-2</v>
      </c>
      <c r="F29" s="581">
        <v>4.1449159441920416E-2</v>
      </c>
      <c r="G29" s="582">
        <v>4.5740268098666097E-2</v>
      </c>
    </row>
    <row r="30" spans="1:12">
      <c r="A30" s="256">
        <v>18</v>
      </c>
      <c r="B30" s="14" t="s">
        <v>84</v>
      </c>
      <c r="C30" s="581">
        <v>4.4125971898445214E-2</v>
      </c>
      <c r="D30" s="581">
        <v>3.2591296148433688E-2</v>
      </c>
      <c r="E30" s="581">
        <v>4.2540057395898438E-2</v>
      </c>
      <c r="F30" s="581">
        <v>4.0320066824440517E-2</v>
      </c>
      <c r="G30" s="582">
        <v>4.2575894775945006E-2</v>
      </c>
    </row>
    <row r="31" spans="1:12">
      <c r="A31" s="256">
        <v>19</v>
      </c>
      <c r="B31" s="14" t="s">
        <v>154</v>
      </c>
      <c r="C31" s="581">
        <v>3.3881445475519183E-2</v>
      </c>
      <c r="D31" s="581">
        <v>2.4259220156740851E-2</v>
      </c>
      <c r="E31" s="581">
        <v>3.236323008461945E-2</v>
      </c>
      <c r="F31" s="581">
        <v>3.2018624610395376E-2</v>
      </c>
      <c r="G31" s="582">
        <v>3.6035538373196785E-2</v>
      </c>
    </row>
    <row r="32" spans="1:12">
      <c r="A32" s="256">
        <v>20</v>
      </c>
      <c r="B32" s="14" t="s">
        <v>155</v>
      </c>
      <c r="C32" s="581">
        <v>0.23807291213056381</v>
      </c>
      <c r="D32" s="581">
        <v>0.17038193068124888</v>
      </c>
      <c r="E32" s="581">
        <v>0.22600080101628681</v>
      </c>
      <c r="F32" s="581">
        <v>0.22425242970880421</v>
      </c>
      <c r="G32" s="582">
        <v>0.25211828996108343</v>
      </c>
    </row>
    <row r="33" spans="1:7">
      <c r="A33" s="13"/>
      <c r="B33" s="102" t="s">
        <v>216</v>
      </c>
      <c r="C33" s="580"/>
      <c r="D33" s="580"/>
      <c r="E33" s="580"/>
      <c r="F33" s="580"/>
      <c r="G33" s="481"/>
    </row>
    <row r="34" spans="1:7">
      <c r="A34" s="256">
        <v>21</v>
      </c>
      <c r="B34" s="14" t="s">
        <v>83</v>
      </c>
      <c r="C34" s="581">
        <v>2.4053210650618342E-2</v>
      </c>
      <c r="D34" s="581">
        <v>2.470080425687712E-2</v>
      </c>
      <c r="E34" s="581">
        <v>2.2074271496600392E-2</v>
      </c>
      <c r="F34" s="581">
        <v>2.2584783440527462E-2</v>
      </c>
      <c r="G34" s="582">
        <v>2.1952342189332577E-2</v>
      </c>
    </row>
    <row r="35" spans="1:7" ht="15" customHeight="1">
      <c r="A35" s="256">
        <v>22</v>
      </c>
      <c r="B35" s="14" t="s">
        <v>664</v>
      </c>
      <c r="C35" s="581">
        <v>1.383038351019272E-2</v>
      </c>
      <c r="D35" s="581">
        <v>1.510124556192457E-2</v>
      </c>
      <c r="E35" s="581">
        <v>1.454897421424832E-2</v>
      </c>
      <c r="F35" s="581">
        <v>1.4039306084962148E-2</v>
      </c>
      <c r="G35" s="582">
        <v>1.3426301208053892E-2</v>
      </c>
    </row>
    <row r="36" spans="1:7">
      <c r="A36" s="256">
        <v>23</v>
      </c>
      <c r="B36" s="14" t="s">
        <v>82</v>
      </c>
      <c r="C36" s="581">
        <v>0.45118855582629602</v>
      </c>
      <c r="D36" s="581">
        <v>0.45101717039496436</v>
      </c>
      <c r="E36" s="581">
        <v>0.46370700215403593</v>
      </c>
      <c r="F36" s="581">
        <v>0.46540096555177857</v>
      </c>
      <c r="G36" s="582">
        <v>0.46614200883930518</v>
      </c>
    </row>
    <row r="37" spans="1:7" ht="15" customHeight="1">
      <c r="A37" s="256">
        <v>24</v>
      </c>
      <c r="B37" s="14" t="s">
        <v>81</v>
      </c>
      <c r="C37" s="581">
        <v>0.43963981726344481</v>
      </c>
      <c r="D37" s="581">
        <v>0.46296248907180471</v>
      </c>
      <c r="E37" s="581">
        <v>0.45955664931900558</v>
      </c>
      <c r="F37" s="581">
        <v>0.45780340853788992</v>
      </c>
      <c r="G37" s="582">
        <v>0.47444057299661824</v>
      </c>
    </row>
    <row r="38" spans="1:7">
      <c r="A38" s="256">
        <v>25</v>
      </c>
      <c r="B38" s="14" t="s">
        <v>80</v>
      </c>
      <c r="C38" s="581">
        <v>0.10941701538702259</v>
      </c>
      <c r="D38" s="581">
        <v>5.139104989520793E-2</v>
      </c>
      <c r="E38" s="581">
        <v>4.8073648581359894E-2</v>
      </c>
      <c r="F38" s="581">
        <v>8.2020376600652044E-3</v>
      </c>
      <c r="G38" s="582">
        <v>0.15227141370216507</v>
      </c>
    </row>
    <row r="39" spans="1:7" ht="15" customHeight="1">
      <c r="A39" s="13"/>
      <c r="B39" s="102" t="s">
        <v>217</v>
      </c>
      <c r="C39" s="583"/>
      <c r="D39" s="583"/>
      <c r="E39" s="583"/>
      <c r="F39" s="583"/>
      <c r="G39" s="584"/>
    </row>
    <row r="40" spans="1:7" ht="15" customHeight="1">
      <c r="A40" s="256">
        <v>26</v>
      </c>
      <c r="B40" s="14" t="s">
        <v>79</v>
      </c>
      <c r="C40" s="581">
        <v>0.19063694527490913</v>
      </c>
      <c r="D40" s="581">
        <v>0.20741755863783862</v>
      </c>
      <c r="E40" s="581">
        <v>0.18232218867449992</v>
      </c>
      <c r="F40" s="581">
        <v>0.18231382817352421</v>
      </c>
      <c r="G40" s="582">
        <v>0.16346210866771949</v>
      </c>
    </row>
    <row r="41" spans="1:7" ht="15" customHeight="1">
      <c r="A41" s="256">
        <v>27</v>
      </c>
      <c r="B41" s="14" t="s">
        <v>78</v>
      </c>
      <c r="C41" s="581">
        <v>0.50525898105892597</v>
      </c>
      <c r="D41" s="581">
        <v>0.52239019936996223</v>
      </c>
      <c r="E41" s="581">
        <v>0.50326801850559078</v>
      </c>
      <c r="F41" s="581">
        <v>0.5153934068535384</v>
      </c>
      <c r="G41" s="582">
        <v>0.52001368201903031</v>
      </c>
    </row>
    <row r="42" spans="1:7" ht="15" customHeight="1">
      <c r="A42" s="256">
        <v>28</v>
      </c>
      <c r="B42" s="14" t="s">
        <v>77</v>
      </c>
      <c r="C42" s="581">
        <v>0.36282380539317316</v>
      </c>
      <c r="D42" s="581">
        <v>0.35764287215857049</v>
      </c>
      <c r="E42" s="581">
        <v>0.34849768886114807</v>
      </c>
      <c r="F42" s="581">
        <v>0.34724748792274424</v>
      </c>
      <c r="G42" s="582">
        <v>0.35343765512293729</v>
      </c>
    </row>
    <row r="43" spans="1:7" ht="15" customHeight="1">
      <c r="A43" s="257"/>
      <c r="B43" s="102" t="s">
        <v>258</v>
      </c>
      <c r="C43" s="580"/>
      <c r="D43" s="580"/>
      <c r="E43" s="580"/>
      <c r="F43" s="580"/>
      <c r="G43" s="481"/>
    </row>
    <row r="44" spans="1:7">
      <c r="A44" s="256">
        <v>29</v>
      </c>
      <c r="B44" s="14" t="s">
        <v>241</v>
      </c>
      <c r="C44" s="585">
        <v>8441458563.1698503</v>
      </c>
      <c r="D44" s="585">
        <v>8521392639.7122574</v>
      </c>
      <c r="E44" s="585">
        <v>7193531808.6587152</v>
      </c>
      <c r="F44" s="585">
        <v>7621702607.088129</v>
      </c>
      <c r="G44" s="586">
        <v>7570073225.1266947</v>
      </c>
    </row>
    <row r="45" spans="1:7" ht="15" customHeight="1">
      <c r="A45" s="256">
        <v>30</v>
      </c>
      <c r="B45" s="14" t="s">
        <v>253</v>
      </c>
      <c r="C45" s="585">
        <v>6776305903.2438612</v>
      </c>
      <c r="D45" s="585">
        <v>6458915487.1236134</v>
      </c>
      <c r="E45" s="585">
        <v>6070437263.1192684</v>
      </c>
      <c r="F45" s="585">
        <v>6128128048.9093571</v>
      </c>
      <c r="G45" s="586">
        <v>6366308906.5504675</v>
      </c>
    </row>
    <row r="46" spans="1:7" ht="15" customHeight="1">
      <c r="A46" s="292">
        <v>31</v>
      </c>
      <c r="B46" s="293" t="s">
        <v>242</v>
      </c>
      <c r="C46" s="581">
        <v>1.2457316248265695</v>
      </c>
      <c r="D46" s="581">
        <v>1.3193225173328811</v>
      </c>
      <c r="E46" s="581">
        <v>1.1850104855481778</v>
      </c>
      <c r="F46" s="581">
        <v>1.2437244369338183</v>
      </c>
      <c r="G46" s="582">
        <v>1.1890835547325769</v>
      </c>
    </row>
    <row r="47" spans="1:7" ht="15" customHeight="1">
      <c r="A47" s="292"/>
      <c r="B47" s="102" t="s">
        <v>337</v>
      </c>
      <c r="C47" s="580"/>
      <c r="D47" s="580"/>
      <c r="E47" s="580"/>
      <c r="F47" s="580"/>
      <c r="G47" s="481"/>
    </row>
    <row r="48" spans="1:7" ht="15" customHeight="1">
      <c r="A48" s="292">
        <v>32</v>
      </c>
      <c r="B48" s="293" t="s">
        <v>344</v>
      </c>
      <c r="C48" s="585">
        <v>26752132893.253025</v>
      </c>
      <c r="D48" s="585">
        <v>25943351061.581951</v>
      </c>
      <c r="E48" s="585">
        <v>25172338066.026779</v>
      </c>
      <c r="F48" s="585">
        <v>24229955819.449654</v>
      </c>
      <c r="G48" s="586">
        <v>24101254892.594784</v>
      </c>
    </row>
    <row r="49" spans="1:7" ht="15" customHeight="1">
      <c r="A49" s="292">
        <v>33</v>
      </c>
      <c r="B49" s="293" t="s">
        <v>359</v>
      </c>
      <c r="C49" s="585">
        <v>21625234119.780884</v>
      </c>
      <c r="D49" s="585">
        <v>20546120775.200954</v>
      </c>
      <c r="E49" s="585">
        <v>20239527892.468857</v>
      </c>
      <c r="F49" s="585">
        <v>19294331369.427193</v>
      </c>
      <c r="G49" s="586">
        <v>19459833496.496384</v>
      </c>
    </row>
    <row r="50" spans="1:7" ht="14.5" thickBot="1">
      <c r="A50" s="258">
        <v>34</v>
      </c>
      <c r="B50" s="104" t="s">
        <v>377</v>
      </c>
      <c r="C50" s="581">
        <v>1.2370794575020345</v>
      </c>
      <c r="D50" s="581">
        <v>1.2626885311068268</v>
      </c>
      <c r="E50" s="581">
        <v>1.2437216025870557</v>
      </c>
      <c r="F50" s="581">
        <v>1.2558069702194086</v>
      </c>
      <c r="G50" s="582">
        <v>1.2385129038711487</v>
      </c>
    </row>
    <row r="51" spans="1:7">
      <c r="A51" s="16"/>
    </row>
    <row r="52" spans="1:7">
      <c r="B52" s="164"/>
    </row>
    <row r="53" spans="1:7" ht="50.5">
      <c r="B53" s="164" t="s">
        <v>257</v>
      </c>
    </row>
    <row r="55" spans="1:7">
      <c r="B55" s="163"/>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C37"/>
  <sheetViews>
    <sheetView zoomScale="80" zoomScaleNormal="80" workbookViewId="0">
      <selection activeCell="B2" sqref="B2"/>
    </sheetView>
  </sheetViews>
  <sheetFormatPr defaultRowHeight="13.5"/>
  <cols>
    <col min="1" max="1" width="11.453125" style="486" customWidth="1"/>
    <col min="2" max="2" width="76.81640625" style="566" customWidth="1"/>
    <col min="3" max="3" width="22.81640625" style="486" customWidth="1"/>
    <col min="4" max="16384" width="8.7265625" style="486"/>
  </cols>
  <sheetData>
    <row r="1" spans="1:3">
      <c r="A1" s="195" t="s">
        <v>30</v>
      </c>
      <c r="B1" s="485" t="str">
        <f>'Info '!C2</f>
        <v>JSC TBC Bank</v>
      </c>
    </row>
    <row r="2" spans="1:3">
      <c r="A2" s="195" t="s">
        <v>31</v>
      </c>
      <c r="B2" s="487">
        <f>'1. key ratios '!B2</f>
        <v>46022</v>
      </c>
    </row>
    <row r="3" spans="1:3">
      <c r="B3" s="486"/>
    </row>
    <row r="4" spans="1:3">
      <c r="A4" s="486" t="s">
        <v>295</v>
      </c>
      <c r="B4" s="486" t="s">
        <v>296</v>
      </c>
    </row>
    <row r="5" spans="1:3">
      <c r="A5" s="548" t="s">
        <v>297</v>
      </c>
      <c r="B5" s="549"/>
      <c r="C5" s="550"/>
    </row>
    <row r="6" spans="1:3" ht="27">
      <c r="A6" s="554">
        <v>1</v>
      </c>
      <c r="B6" s="555" t="s">
        <v>741</v>
      </c>
      <c r="C6" s="556">
        <v>39165007782.367744</v>
      </c>
    </row>
    <row r="7" spans="1:3">
      <c r="A7" s="554">
        <v>2</v>
      </c>
      <c r="B7" s="555" t="s">
        <v>298</v>
      </c>
      <c r="C7" s="556">
        <v>-449314079.80700016</v>
      </c>
    </row>
    <row r="8" spans="1:3" ht="27">
      <c r="A8" s="557">
        <v>3</v>
      </c>
      <c r="B8" s="558" t="s">
        <v>299</v>
      </c>
      <c r="C8" s="556">
        <v>38715693702.560745</v>
      </c>
    </row>
    <row r="9" spans="1:3">
      <c r="A9" s="548" t="s">
        <v>300</v>
      </c>
      <c r="B9" s="549"/>
      <c r="C9" s="551"/>
    </row>
    <row r="10" spans="1:3" ht="25.75" customHeight="1">
      <c r="A10" s="554">
        <v>4</v>
      </c>
      <c r="B10" s="559" t="s">
        <v>739</v>
      </c>
      <c r="C10" s="556">
        <v>93019263.080743015</v>
      </c>
    </row>
    <row r="11" spans="1:3" ht="25.75" customHeight="1">
      <c r="A11" s="554">
        <v>5</v>
      </c>
      <c r="B11" s="560" t="s">
        <v>740</v>
      </c>
      <c r="C11" s="556">
        <v>131140987.99979231</v>
      </c>
    </row>
    <row r="12" spans="1:3" ht="25.75" customHeight="1">
      <c r="A12" s="554">
        <v>6</v>
      </c>
      <c r="B12" s="560" t="s">
        <v>733</v>
      </c>
      <c r="C12" s="561">
        <v>313824351.51274943</v>
      </c>
    </row>
    <row r="13" spans="1:3" ht="25.75" customHeight="1">
      <c r="A13" s="562">
        <v>7</v>
      </c>
      <c r="B13" s="559" t="s">
        <v>734</v>
      </c>
      <c r="C13" s="556">
        <v>236719092.02000013</v>
      </c>
    </row>
    <row r="14" spans="1:3" ht="25.75" customHeight="1">
      <c r="A14" s="557">
        <v>8</v>
      </c>
      <c r="B14" s="552" t="s">
        <v>301</v>
      </c>
      <c r="C14" s="563">
        <v>313824351.51274943</v>
      </c>
    </row>
    <row r="15" spans="1:3">
      <c r="A15" s="548" t="s">
        <v>302</v>
      </c>
      <c r="B15" s="549"/>
      <c r="C15" s="551"/>
    </row>
    <row r="16" spans="1:3" ht="27">
      <c r="A16" s="562">
        <v>9</v>
      </c>
      <c r="B16" s="559" t="s">
        <v>303</v>
      </c>
      <c r="C16" s="556">
        <v>0</v>
      </c>
    </row>
    <row r="17" spans="1:3">
      <c r="A17" s="562">
        <v>10</v>
      </c>
      <c r="B17" s="559" t="s">
        <v>304</v>
      </c>
      <c r="C17" s="556">
        <v>0</v>
      </c>
    </row>
    <row r="18" spans="1:3">
      <c r="A18" s="562">
        <v>11</v>
      </c>
      <c r="B18" s="559" t="s">
        <v>305</v>
      </c>
      <c r="C18" s="556">
        <v>0</v>
      </c>
    </row>
    <row r="19" spans="1:3" ht="27">
      <c r="A19" s="562">
        <v>12</v>
      </c>
      <c r="B19" s="559" t="s">
        <v>306</v>
      </c>
      <c r="C19" s="556">
        <v>0</v>
      </c>
    </row>
    <row r="20" spans="1:3">
      <c r="A20" s="562">
        <v>13</v>
      </c>
      <c r="B20" s="559" t="s">
        <v>307</v>
      </c>
      <c r="C20" s="556">
        <v>0</v>
      </c>
    </row>
    <row r="21" spans="1:3">
      <c r="A21" s="562">
        <v>14</v>
      </c>
      <c r="B21" s="559" t="s">
        <v>308</v>
      </c>
      <c r="C21" s="556">
        <v>0</v>
      </c>
    </row>
    <row r="22" spans="1:3">
      <c r="A22" s="557">
        <v>15</v>
      </c>
      <c r="B22" s="552" t="s">
        <v>309</v>
      </c>
      <c r="C22" s="563">
        <v>0</v>
      </c>
    </row>
    <row r="23" spans="1:3">
      <c r="A23" s="548" t="s">
        <v>310</v>
      </c>
      <c r="B23" s="549"/>
      <c r="C23" s="551"/>
    </row>
    <row r="24" spans="1:3">
      <c r="A24" s="567">
        <v>16</v>
      </c>
      <c r="B24" s="560" t="s">
        <v>311</v>
      </c>
      <c r="C24" s="556">
        <v>3101067163.5200005</v>
      </c>
    </row>
    <row r="25" spans="1:3">
      <c r="A25" s="567">
        <v>17</v>
      </c>
      <c r="B25" s="560" t="s">
        <v>312</v>
      </c>
      <c r="C25" s="556">
        <v>-1525688510.2289307</v>
      </c>
    </row>
    <row r="26" spans="1:3">
      <c r="A26" s="568">
        <v>18</v>
      </c>
      <c r="B26" s="552" t="s">
        <v>313</v>
      </c>
      <c r="C26" s="563">
        <v>1575378653.2910697</v>
      </c>
    </row>
    <row r="27" spans="1:3">
      <c r="A27" s="548" t="s">
        <v>314</v>
      </c>
      <c r="B27" s="549"/>
      <c r="C27" s="551"/>
    </row>
    <row r="28" spans="1:3" ht="27">
      <c r="A28" s="567">
        <v>19</v>
      </c>
      <c r="B28" s="559" t="s">
        <v>315</v>
      </c>
      <c r="C28" s="564">
        <v>0</v>
      </c>
    </row>
    <row r="29" spans="1:3">
      <c r="A29" s="567">
        <v>20</v>
      </c>
      <c r="B29" s="560" t="s">
        <v>316</v>
      </c>
      <c r="C29" s="564">
        <v>0</v>
      </c>
    </row>
    <row r="30" spans="1:3">
      <c r="A30" s="548" t="s">
        <v>738</v>
      </c>
      <c r="B30" s="549"/>
      <c r="C30" s="551"/>
    </row>
    <row r="31" spans="1:3">
      <c r="A31" s="568">
        <v>21</v>
      </c>
      <c r="B31" s="553" t="s">
        <v>317</v>
      </c>
      <c r="C31" s="563">
        <v>6233430876.8230009</v>
      </c>
    </row>
    <row r="32" spans="1:3">
      <c r="A32" s="568">
        <v>22</v>
      </c>
      <c r="B32" s="552" t="s">
        <v>318</v>
      </c>
      <c r="C32" s="563">
        <v>40604896707.364563</v>
      </c>
    </row>
    <row r="33" spans="1:3">
      <c r="A33" s="548" t="s">
        <v>319</v>
      </c>
      <c r="B33" s="549"/>
      <c r="C33" s="551"/>
    </row>
    <row r="34" spans="1:3">
      <c r="A34" s="557">
        <v>23</v>
      </c>
      <c r="B34" s="552" t="s">
        <v>319</v>
      </c>
      <c r="C34" s="556">
        <v>0.15351426508351235</v>
      </c>
    </row>
    <row r="35" spans="1:3">
      <c r="A35" s="548" t="s">
        <v>320</v>
      </c>
      <c r="B35" s="549"/>
      <c r="C35" s="551"/>
    </row>
    <row r="36" spans="1:3">
      <c r="A36" s="565" t="s">
        <v>321</v>
      </c>
      <c r="B36" s="559" t="s">
        <v>322</v>
      </c>
      <c r="C36" s="564">
        <v>0</v>
      </c>
    </row>
    <row r="37" spans="1:3" ht="27">
      <c r="A37" s="565" t="s">
        <v>323</v>
      </c>
      <c r="B37" s="555" t="s">
        <v>324</v>
      </c>
      <c r="C37" s="564">
        <v>0</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F9"/>
  <sheetViews>
    <sheetView zoomScale="80" zoomScaleNormal="80" workbookViewId="0">
      <selection activeCell="B2" sqref="B2"/>
    </sheetView>
  </sheetViews>
  <sheetFormatPr defaultColWidth="8.90625" defaultRowHeight="14.5"/>
  <cols>
    <col min="1" max="1" width="11.453125" style="484" customWidth="1"/>
    <col min="2" max="2" width="76.81640625" style="218" customWidth="1"/>
    <col min="3" max="6" width="25.36328125" style="484" customWidth="1"/>
    <col min="7" max="16384" width="8.90625" style="484"/>
  </cols>
  <sheetData>
    <row r="1" spans="1:6">
      <c r="A1" s="2" t="s">
        <v>30</v>
      </c>
      <c r="B1" s="3" t="str">
        <f>'Info '!C2</f>
        <v>JSC TBC Bank</v>
      </c>
    </row>
    <row r="2" spans="1:6">
      <c r="A2" s="2" t="s">
        <v>31</v>
      </c>
      <c r="B2" s="252">
        <f>'1. key ratios '!B2</f>
        <v>46022</v>
      </c>
    </row>
    <row r="3" spans="1:6">
      <c r="A3" s="4"/>
      <c r="B3" s="484"/>
    </row>
    <row r="4" spans="1:6">
      <c r="A4" s="543" t="s">
        <v>728</v>
      </c>
    </row>
    <row r="5" spans="1:6" ht="43.5">
      <c r="B5" s="544"/>
      <c r="C5" s="545" t="s">
        <v>729</v>
      </c>
      <c r="D5" s="545" t="s">
        <v>731</v>
      </c>
      <c r="E5" s="545" t="s">
        <v>730</v>
      </c>
      <c r="F5" s="545" t="s">
        <v>732</v>
      </c>
    </row>
    <row r="6" spans="1:6">
      <c r="B6" s="546" t="s">
        <v>706</v>
      </c>
      <c r="C6" s="537">
        <v>309217334.70996118</v>
      </c>
      <c r="D6" s="537">
        <v>2410777.0042709066</v>
      </c>
      <c r="E6" s="537">
        <v>0</v>
      </c>
      <c r="F6" s="537">
        <v>30134712.553386331</v>
      </c>
    </row>
    <row r="7" spans="1:6">
      <c r="B7" s="538" t="s">
        <v>719</v>
      </c>
      <c r="C7" s="547">
        <v>309217334.70996118</v>
      </c>
      <c r="D7" s="547">
        <v>2410777.0042709066</v>
      </c>
      <c r="E7" s="547">
        <v>0</v>
      </c>
      <c r="F7" s="547">
        <v>30134712.553386331</v>
      </c>
    </row>
    <row r="8" spans="1:6">
      <c r="B8" s="538" t="s">
        <v>720</v>
      </c>
      <c r="C8" s="547">
        <v>0</v>
      </c>
      <c r="D8" s="547">
        <v>0</v>
      </c>
      <c r="E8" s="547">
        <v>0</v>
      </c>
      <c r="F8" s="547">
        <v>0</v>
      </c>
    </row>
    <row r="9" spans="1:6">
      <c r="B9" s="538" t="s">
        <v>727</v>
      </c>
      <c r="C9" s="547">
        <v>0</v>
      </c>
      <c r="D9" s="547">
        <v>0</v>
      </c>
      <c r="E9" s="547">
        <v>0</v>
      </c>
      <c r="F9" s="547">
        <v>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L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2" sqref="B2"/>
    </sheetView>
  </sheetViews>
  <sheetFormatPr defaultRowHeight="14.5"/>
  <cols>
    <col min="1" max="1" width="8.81640625" style="145"/>
    <col min="2" max="2" width="82.6328125" style="259" customWidth="1"/>
    <col min="3" max="4" width="14.90625" style="145" bestFit="1" customWidth="1"/>
    <col min="5" max="5" width="13.81640625" style="145" bestFit="1" customWidth="1"/>
    <col min="6" max="7" width="14.90625" style="145" bestFit="1" customWidth="1"/>
  </cols>
  <sheetData>
    <row r="1" spans="1:12">
      <c r="A1" s="145" t="s">
        <v>30</v>
      </c>
      <c r="B1" s="3" t="str">
        <f>'Info '!C2</f>
        <v>JSC TBC Bank</v>
      </c>
    </row>
    <row r="2" spans="1:12">
      <c r="A2" s="145" t="s">
        <v>31</v>
      </c>
      <c r="B2" s="252">
        <f>'1. key ratios '!B2</f>
        <v>46022</v>
      </c>
    </row>
    <row r="4" spans="1:12" ht="15" thickBot="1">
      <c r="A4" s="145" t="s">
        <v>376</v>
      </c>
      <c r="B4" s="260" t="s">
        <v>337</v>
      </c>
    </row>
    <row r="5" spans="1:12">
      <c r="A5" s="261"/>
      <c r="B5" s="262"/>
      <c r="C5" s="793" t="s">
        <v>338</v>
      </c>
      <c r="D5" s="793"/>
      <c r="E5" s="793"/>
      <c r="F5" s="793"/>
      <c r="G5" s="794" t="s">
        <v>339</v>
      </c>
    </row>
    <row r="6" spans="1:12">
      <c r="A6" s="263"/>
      <c r="B6" s="264"/>
      <c r="C6" s="265" t="s">
        <v>340</v>
      </c>
      <c r="D6" s="266" t="s">
        <v>341</v>
      </c>
      <c r="E6" s="266" t="s">
        <v>342</v>
      </c>
      <c r="F6" s="266" t="s">
        <v>343</v>
      </c>
      <c r="G6" s="795"/>
    </row>
    <row r="7" spans="1:12">
      <c r="A7" s="267"/>
      <c r="B7" s="268" t="s">
        <v>344</v>
      </c>
      <c r="C7" s="269"/>
      <c r="D7" s="269"/>
      <c r="E7" s="269"/>
      <c r="F7" s="269"/>
      <c r="G7" s="270"/>
    </row>
    <row r="8" spans="1:12">
      <c r="A8" s="271">
        <v>1</v>
      </c>
      <c r="B8" s="272" t="s">
        <v>345</v>
      </c>
      <c r="C8" s="273">
        <v>5222768376.8230009</v>
      </c>
      <c r="D8" s="273">
        <v>0</v>
      </c>
      <c r="E8" s="273">
        <v>0</v>
      </c>
      <c r="F8" s="273">
        <v>6875370188.9800081</v>
      </c>
      <c r="G8" s="274">
        <v>12098138565.803009</v>
      </c>
      <c r="I8" s="484"/>
      <c r="J8" s="484"/>
      <c r="K8" s="484"/>
      <c r="L8" s="484"/>
    </row>
    <row r="9" spans="1:12">
      <c r="A9" s="271">
        <v>2</v>
      </c>
      <c r="B9" s="275" t="s">
        <v>346</v>
      </c>
      <c r="C9" s="273">
        <v>5222768376.8230009</v>
      </c>
      <c r="D9" s="273">
        <v>0</v>
      </c>
      <c r="E9" s="273">
        <v>0</v>
      </c>
      <c r="F9" s="273">
        <v>1850116263.51</v>
      </c>
      <c r="G9" s="274">
        <v>7072884640.3330011</v>
      </c>
      <c r="H9" s="484"/>
      <c r="I9" s="484"/>
      <c r="J9" s="484"/>
      <c r="K9" s="484"/>
      <c r="L9" s="484"/>
    </row>
    <row r="10" spans="1:12">
      <c r="A10" s="271">
        <v>3</v>
      </c>
      <c r="B10" s="275" t="s">
        <v>347</v>
      </c>
      <c r="C10" s="640"/>
      <c r="D10" s="640"/>
      <c r="E10" s="640"/>
      <c r="F10" s="273">
        <v>5025253925.4700079</v>
      </c>
      <c r="G10" s="274">
        <v>5025253925.4700079</v>
      </c>
      <c r="H10" s="484"/>
      <c r="I10" s="484"/>
      <c r="J10" s="484"/>
      <c r="K10" s="484"/>
      <c r="L10" s="484"/>
    </row>
    <row r="11" spans="1:12" ht="14.5" customHeight="1">
      <c r="A11" s="271">
        <v>4</v>
      </c>
      <c r="B11" s="272" t="s">
        <v>348</v>
      </c>
      <c r="C11" s="273">
        <v>6120516233.058876</v>
      </c>
      <c r="D11" s="273">
        <v>3904938088.4893274</v>
      </c>
      <c r="E11" s="273">
        <v>1688306664.6883729</v>
      </c>
      <c r="F11" s="273">
        <v>389306527.16175902</v>
      </c>
      <c r="G11" s="274">
        <v>9893058318.565527</v>
      </c>
      <c r="H11" s="484"/>
      <c r="I11" s="484"/>
      <c r="J11" s="484"/>
      <c r="K11" s="484"/>
      <c r="L11" s="484"/>
    </row>
    <row r="12" spans="1:12">
      <c r="A12" s="271">
        <v>5</v>
      </c>
      <c r="B12" s="275" t="s">
        <v>349</v>
      </c>
      <c r="C12" s="273">
        <v>4196489151.2310882</v>
      </c>
      <c r="D12" s="276">
        <v>2843685185.5679412</v>
      </c>
      <c r="E12" s="273">
        <v>1269261465.909559</v>
      </c>
      <c r="F12" s="273">
        <v>227285445.88332298</v>
      </c>
      <c r="G12" s="274">
        <v>8109885186.1623154</v>
      </c>
      <c r="H12" s="484"/>
      <c r="I12" s="484"/>
      <c r="J12" s="484"/>
      <c r="K12" s="484"/>
      <c r="L12" s="484"/>
    </row>
    <row r="13" spans="1:12">
      <c r="A13" s="271">
        <v>6</v>
      </c>
      <c r="B13" s="275" t="s">
        <v>350</v>
      </c>
      <c r="C13" s="273">
        <v>1924027081.8277879</v>
      </c>
      <c r="D13" s="276">
        <v>1061252902.9213862</v>
      </c>
      <c r="E13" s="273">
        <v>419045198.7788139</v>
      </c>
      <c r="F13" s="273">
        <v>162021081.27843603</v>
      </c>
      <c r="G13" s="274">
        <v>1783173132.4032121</v>
      </c>
      <c r="H13" s="484"/>
      <c r="I13" s="484"/>
      <c r="J13" s="484"/>
      <c r="K13" s="484"/>
      <c r="L13" s="484"/>
    </row>
    <row r="14" spans="1:12">
      <c r="A14" s="271">
        <v>7</v>
      </c>
      <c r="B14" s="272" t="s">
        <v>351</v>
      </c>
      <c r="C14" s="273">
        <v>7169762682.2901726</v>
      </c>
      <c r="D14" s="273">
        <v>4424478533.8157225</v>
      </c>
      <c r="E14" s="273">
        <v>1156225992.7938023</v>
      </c>
      <c r="F14" s="273">
        <v>117347140.09162</v>
      </c>
      <c r="G14" s="274">
        <v>4760936008.8844881</v>
      </c>
      <c r="H14" s="484"/>
      <c r="I14" s="484"/>
      <c r="J14" s="484"/>
      <c r="K14" s="484"/>
      <c r="L14" s="484"/>
    </row>
    <row r="15" spans="1:12" ht="39.5">
      <c r="A15" s="271">
        <v>8</v>
      </c>
      <c r="B15" s="275" t="s">
        <v>352</v>
      </c>
      <c r="C15" s="273">
        <v>6938303973.2882175</v>
      </c>
      <c r="D15" s="276">
        <v>1309994911.5953367</v>
      </c>
      <c r="E15" s="273">
        <v>838385510.47768128</v>
      </c>
      <c r="F15" s="273">
        <v>117347140.09162</v>
      </c>
      <c r="G15" s="274">
        <v>4602015767.726428</v>
      </c>
      <c r="H15" s="484"/>
      <c r="I15" s="484"/>
      <c r="J15" s="484"/>
      <c r="K15" s="484"/>
      <c r="L15" s="484"/>
    </row>
    <row r="16" spans="1:12" ht="26.5">
      <c r="A16" s="271">
        <v>9</v>
      </c>
      <c r="B16" s="275" t="s">
        <v>353</v>
      </c>
      <c r="C16" s="273">
        <v>231458709.00195467</v>
      </c>
      <c r="D16" s="276">
        <v>3114483622.2203856</v>
      </c>
      <c r="E16" s="273">
        <v>317840482.31612098</v>
      </c>
      <c r="F16" s="273">
        <v>0</v>
      </c>
      <c r="G16" s="274">
        <v>158920241.15806049</v>
      </c>
      <c r="H16" s="484"/>
      <c r="I16" s="484"/>
      <c r="J16" s="484"/>
      <c r="K16" s="484"/>
      <c r="L16" s="484"/>
    </row>
    <row r="17" spans="1:12">
      <c r="A17" s="271">
        <v>10</v>
      </c>
      <c r="B17" s="272" t="s">
        <v>354</v>
      </c>
      <c r="C17" s="273">
        <v>0</v>
      </c>
      <c r="D17" s="276">
        <v>0</v>
      </c>
      <c r="E17" s="273">
        <v>0</v>
      </c>
      <c r="F17" s="273">
        <v>0</v>
      </c>
      <c r="G17" s="274">
        <v>0</v>
      </c>
      <c r="H17" s="484"/>
      <c r="I17" s="484"/>
      <c r="J17" s="484"/>
      <c r="K17" s="484"/>
      <c r="L17" s="484"/>
    </row>
    <row r="18" spans="1:12">
      <c r="A18" s="271">
        <v>11</v>
      </c>
      <c r="B18" s="272" t="s">
        <v>355</v>
      </c>
      <c r="C18" s="273">
        <v>1306912898.2787337</v>
      </c>
      <c r="D18" s="276">
        <v>245491803.33035588</v>
      </c>
      <c r="E18" s="273">
        <v>46377533.728112005</v>
      </c>
      <c r="F18" s="273">
        <v>47891055.133118995</v>
      </c>
      <c r="G18" s="274">
        <v>0</v>
      </c>
      <c r="H18" s="484"/>
      <c r="I18" s="484"/>
      <c r="J18" s="484"/>
      <c r="K18" s="484"/>
      <c r="L18" s="484"/>
    </row>
    <row r="19" spans="1:12">
      <c r="A19" s="271">
        <v>12</v>
      </c>
      <c r="B19" s="275" t="s">
        <v>356</v>
      </c>
      <c r="C19" s="640"/>
      <c r="D19" s="276">
        <v>98025401.890000001</v>
      </c>
      <c r="E19" s="273">
        <v>0</v>
      </c>
      <c r="F19" s="273">
        <v>40300440.769999996</v>
      </c>
      <c r="G19" s="274">
        <v>0</v>
      </c>
      <c r="H19" s="484"/>
      <c r="I19" s="484"/>
      <c r="J19" s="484"/>
      <c r="K19" s="484"/>
      <c r="L19" s="484"/>
    </row>
    <row r="20" spans="1:12">
      <c r="A20" s="271">
        <v>13</v>
      </c>
      <c r="B20" s="275" t="s">
        <v>357</v>
      </c>
      <c r="C20" s="273">
        <v>1306912898.2787337</v>
      </c>
      <c r="D20" s="273">
        <v>147466401.4403559</v>
      </c>
      <c r="E20" s="273">
        <v>46377533.728112005</v>
      </c>
      <c r="F20" s="273">
        <v>7590614.3631189996</v>
      </c>
      <c r="G20" s="274">
        <v>0</v>
      </c>
      <c r="H20" s="484"/>
      <c r="I20" s="484"/>
      <c r="J20" s="484"/>
      <c r="K20" s="484"/>
      <c r="L20" s="484"/>
    </row>
    <row r="21" spans="1:12">
      <c r="A21" s="277">
        <v>14</v>
      </c>
      <c r="B21" s="278" t="s">
        <v>358</v>
      </c>
      <c r="C21" s="640">
        <v>19819960190.450783</v>
      </c>
      <c r="D21" s="640">
        <v>8574908425.6354055</v>
      </c>
      <c r="E21" s="640">
        <v>2890910191.2102871</v>
      </c>
      <c r="F21" s="640">
        <v>7429914911.3665066</v>
      </c>
      <c r="G21" s="640">
        <v>26752132893.253025</v>
      </c>
      <c r="H21" s="484"/>
      <c r="I21" s="484"/>
      <c r="J21" s="484"/>
      <c r="K21" s="484"/>
      <c r="L21" s="484"/>
    </row>
    <row r="22" spans="1:12">
      <c r="A22" s="280"/>
      <c r="B22" s="281" t="s">
        <v>359</v>
      </c>
      <c r="C22" s="282"/>
      <c r="D22" s="283"/>
      <c r="E22" s="282"/>
      <c r="F22" s="282"/>
      <c r="G22" s="284"/>
      <c r="H22" s="484"/>
      <c r="I22" s="484"/>
      <c r="J22" s="484"/>
      <c r="K22" s="484"/>
      <c r="L22" s="484"/>
    </row>
    <row r="23" spans="1:12">
      <c r="A23" s="271">
        <v>15</v>
      </c>
      <c r="B23" s="272" t="s">
        <v>360</v>
      </c>
      <c r="C23" s="285">
        <v>3228770267.0458622</v>
      </c>
      <c r="D23" s="286">
        <v>6789796168.3923006</v>
      </c>
      <c r="E23" s="285">
        <v>0</v>
      </c>
      <c r="F23" s="285">
        <v>0</v>
      </c>
      <c r="G23" s="274">
        <v>327369685.31101096</v>
      </c>
      <c r="H23" s="484"/>
      <c r="I23" s="484"/>
      <c r="J23" s="484"/>
      <c r="K23" s="484"/>
      <c r="L23" s="484"/>
    </row>
    <row r="24" spans="1:12">
      <c r="A24" s="271">
        <v>16</v>
      </c>
      <c r="B24" s="272" t="s">
        <v>361</v>
      </c>
      <c r="C24" s="273">
        <v>13329252.660242999</v>
      </c>
      <c r="D24" s="276">
        <v>5242380341.8050032</v>
      </c>
      <c r="E24" s="273">
        <v>3483977644.6862617</v>
      </c>
      <c r="F24" s="273">
        <v>16818939751.738527</v>
      </c>
      <c r="G24" s="274">
        <v>17626984606.371944</v>
      </c>
      <c r="H24" s="484"/>
      <c r="I24" s="484"/>
      <c r="J24" s="484"/>
      <c r="K24" s="484"/>
      <c r="L24" s="484"/>
    </row>
    <row r="25" spans="1:12">
      <c r="A25" s="271">
        <v>17</v>
      </c>
      <c r="B25" s="275" t="s">
        <v>362</v>
      </c>
      <c r="C25" s="273">
        <v>0</v>
      </c>
      <c r="D25" s="276">
        <v>0</v>
      </c>
      <c r="E25" s="273">
        <v>0</v>
      </c>
      <c r="F25" s="273">
        <v>0</v>
      </c>
      <c r="G25" s="274">
        <v>0</v>
      </c>
      <c r="H25" s="484"/>
      <c r="I25" s="484"/>
      <c r="J25" s="484"/>
      <c r="K25" s="484"/>
      <c r="L25" s="484"/>
    </row>
    <row r="26" spans="1:12" ht="26.5">
      <c r="A26" s="271">
        <v>18</v>
      </c>
      <c r="B26" s="275" t="s">
        <v>363</v>
      </c>
      <c r="C26" s="273">
        <v>13329252.660242999</v>
      </c>
      <c r="D26" s="276">
        <v>1024161044.2639576</v>
      </c>
      <c r="E26" s="273">
        <v>201400372.99695501</v>
      </c>
      <c r="F26" s="273">
        <v>135389943.91113201</v>
      </c>
      <c r="G26" s="274">
        <v>391713674.94823956</v>
      </c>
      <c r="H26" s="484"/>
      <c r="I26" s="484"/>
      <c r="J26" s="484"/>
      <c r="K26" s="484"/>
      <c r="L26" s="484"/>
    </row>
    <row r="27" spans="1:12">
      <c r="A27" s="271">
        <v>19</v>
      </c>
      <c r="B27" s="275" t="s">
        <v>364</v>
      </c>
      <c r="C27" s="273">
        <v>0</v>
      </c>
      <c r="D27" s="276">
        <v>3124079997.9316702</v>
      </c>
      <c r="E27" s="273">
        <v>2610309361.7536807</v>
      </c>
      <c r="F27" s="273">
        <v>9418770416.0073967</v>
      </c>
      <c r="G27" s="274">
        <v>10873149533.448963</v>
      </c>
      <c r="H27" s="484"/>
      <c r="I27" s="484"/>
      <c r="J27" s="484"/>
      <c r="K27" s="484"/>
      <c r="L27" s="484"/>
    </row>
    <row r="28" spans="1:12">
      <c r="A28" s="271">
        <v>20</v>
      </c>
      <c r="B28" s="287" t="s">
        <v>365</v>
      </c>
      <c r="C28" s="273">
        <v>0</v>
      </c>
      <c r="D28" s="276">
        <v>0</v>
      </c>
      <c r="E28" s="273">
        <v>0</v>
      </c>
      <c r="F28" s="273">
        <v>0</v>
      </c>
      <c r="G28" s="274">
        <v>0</v>
      </c>
      <c r="H28" s="484"/>
      <c r="I28" s="484"/>
      <c r="J28" s="484"/>
      <c r="K28" s="484"/>
      <c r="L28" s="484"/>
    </row>
    <row r="29" spans="1:12">
      <c r="A29" s="271">
        <v>21</v>
      </c>
      <c r="B29" s="275" t="s">
        <v>366</v>
      </c>
      <c r="C29" s="273">
        <v>0</v>
      </c>
      <c r="D29" s="276">
        <v>793146699.18999994</v>
      </c>
      <c r="E29" s="273">
        <v>670067807.93999994</v>
      </c>
      <c r="F29" s="273">
        <v>6168132904.2700005</v>
      </c>
      <c r="G29" s="274">
        <v>5278375532.3497448</v>
      </c>
      <c r="H29" s="484"/>
      <c r="I29" s="484"/>
      <c r="J29" s="484"/>
      <c r="K29" s="484"/>
      <c r="L29" s="484"/>
    </row>
    <row r="30" spans="1:12">
      <c r="A30" s="271">
        <v>22</v>
      </c>
      <c r="B30" s="287" t="s">
        <v>365</v>
      </c>
      <c r="C30" s="273">
        <v>0</v>
      </c>
      <c r="D30" s="276">
        <v>312236741.50812322</v>
      </c>
      <c r="E30" s="273">
        <v>295895595.33923757</v>
      </c>
      <c r="F30" s="273">
        <v>3309008739.1667705</v>
      </c>
      <c r="G30" s="274">
        <v>2758988017.3057618</v>
      </c>
      <c r="H30" s="484"/>
      <c r="I30" s="484"/>
      <c r="J30" s="484"/>
      <c r="K30" s="484"/>
      <c r="L30" s="484"/>
    </row>
    <row r="31" spans="1:12">
      <c r="A31" s="271">
        <v>23</v>
      </c>
      <c r="B31" s="275" t="s">
        <v>367</v>
      </c>
      <c r="C31" s="273">
        <v>0</v>
      </c>
      <c r="D31" s="276">
        <v>300992600.419375</v>
      </c>
      <c r="E31" s="273">
        <v>2200101.9956259998</v>
      </c>
      <c r="F31" s="273">
        <v>1096646487.5499966</v>
      </c>
      <c r="G31" s="274">
        <v>1083745865.6249976</v>
      </c>
      <c r="H31" s="484"/>
      <c r="I31" s="484"/>
      <c r="J31" s="484"/>
      <c r="K31" s="484"/>
      <c r="L31" s="484"/>
    </row>
    <row r="32" spans="1:12">
      <c r="A32" s="271">
        <v>24</v>
      </c>
      <c r="B32" s="272" t="s">
        <v>368</v>
      </c>
      <c r="C32" s="273">
        <v>0</v>
      </c>
      <c r="D32" s="276">
        <v>0</v>
      </c>
      <c r="E32" s="273">
        <v>0</v>
      </c>
      <c r="F32" s="273">
        <v>0</v>
      </c>
      <c r="G32" s="274">
        <v>0</v>
      </c>
      <c r="H32" s="484"/>
      <c r="I32" s="484"/>
      <c r="J32" s="484"/>
      <c r="K32" s="484"/>
      <c r="L32" s="484"/>
    </row>
    <row r="33" spans="1:12">
      <c r="A33" s="271">
        <v>25</v>
      </c>
      <c r="B33" s="272" t="s">
        <v>369</v>
      </c>
      <c r="C33" s="273">
        <v>756811904.08229971</v>
      </c>
      <c r="D33" s="273">
        <v>483707427.22569817</v>
      </c>
      <c r="E33" s="273">
        <v>230494384.91291803</v>
      </c>
      <c r="F33" s="273">
        <v>1667486528.7936089</v>
      </c>
      <c r="G33" s="274">
        <v>3351682556.8874326</v>
      </c>
      <c r="H33" s="484"/>
      <c r="I33" s="484"/>
      <c r="J33" s="484"/>
      <c r="K33" s="484"/>
      <c r="L33" s="484"/>
    </row>
    <row r="34" spans="1:12">
      <c r="A34" s="271">
        <v>26</v>
      </c>
      <c r="B34" s="275" t="s">
        <v>370</v>
      </c>
      <c r="C34" s="640"/>
      <c r="D34" s="276">
        <v>52538777.079999968</v>
      </c>
      <c r="E34" s="273">
        <v>6061062.9500000011</v>
      </c>
      <c r="F34" s="273">
        <v>20236488.57</v>
      </c>
      <c r="G34" s="274">
        <v>78836328.599999964</v>
      </c>
      <c r="H34" s="484"/>
      <c r="I34" s="484"/>
      <c r="J34" s="484"/>
      <c r="K34" s="484"/>
      <c r="L34" s="484"/>
    </row>
    <row r="35" spans="1:12">
      <c r="A35" s="271">
        <v>27</v>
      </c>
      <c r="B35" s="275" t="s">
        <v>371</v>
      </c>
      <c r="C35" s="273">
        <v>756811904.08229971</v>
      </c>
      <c r="D35" s="276">
        <v>431168650.14569819</v>
      </c>
      <c r="E35" s="273">
        <v>224433321.96291804</v>
      </c>
      <c r="F35" s="273">
        <v>1647250040.223609</v>
      </c>
      <c r="G35" s="274">
        <v>3272846228.2874327</v>
      </c>
      <c r="H35" s="484"/>
      <c r="I35" s="484"/>
      <c r="J35" s="484"/>
      <c r="K35" s="484"/>
      <c r="L35" s="484"/>
    </row>
    <row r="36" spans="1:12">
      <c r="A36" s="271">
        <v>28</v>
      </c>
      <c r="B36" s="272" t="s">
        <v>372</v>
      </c>
      <c r="C36" s="273">
        <v>573132885.80938506</v>
      </c>
      <c r="D36" s="276">
        <v>971825154.98747492</v>
      </c>
      <c r="E36" s="273">
        <v>801165130.08051419</v>
      </c>
      <c r="F36" s="273">
        <v>754943989.42150092</v>
      </c>
      <c r="G36" s="274">
        <v>319197271.21049333</v>
      </c>
      <c r="H36" s="484"/>
      <c r="I36" s="484"/>
      <c r="J36" s="484"/>
      <c r="K36" s="484"/>
      <c r="L36" s="484"/>
    </row>
    <row r="37" spans="1:12">
      <c r="A37" s="277">
        <v>29</v>
      </c>
      <c r="B37" s="278" t="s">
        <v>373</v>
      </c>
      <c r="C37" s="640">
        <v>4572044309.5977898</v>
      </c>
      <c r="D37" s="640">
        <v>13487709092.410477</v>
      </c>
      <c r="E37" s="640">
        <v>4515637159.6796942</v>
      </c>
      <c r="F37" s="640">
        <v>19241370269.953636</v>
      </c>
      <c r="G37" s="279">
        <v>21625234119.780884</v>
      </c>
      <c r="H37" s="484"/>
      <c r="I37" s="484"/>
      <c r="J37" s="484"/>
      <c r="K37" s="484"/>
      <c r="L37" s="484"/>
    </row>
    <row r="38" spans="1:12">
      <c r="A38" s="267"/>
      <c r="B38" s="288"/>
      <c r="C38" s="282"/>
      <c r="D38" s="282"/>
      <c r="E38" s="282"/>
      <c r="F38" s="282"/>
      <c r="G38" s="284"/>
      <c r="H38" s="484"/>
      <c r="I38" s="484"/>
      <c r="J38" s="484"/>
      <c r="K38" s="484"/>
      <c r="L38" s="484"/>
    </row>
    <row r="39" spans="1:12" ht="15" thickBot="1">
      <c r="A39" s="289">
        <v>30</v>
      </c>
      <c r="B39" s="290" t="s">
        <v>374</v>
      </c>
      <c r="C39" s="641"/>
      <c r="D39" s="642"/>
      <c r="E39" s="642"/>
      <c r="F39" s="643"/>
      <c r="G39" s="291">
        <v>1.2370794575020345</v>
      </c>
      <c r="H39" s="484"/>
      <c r="I39" s="484"/>
      <c r="J39" s="484"/>
      <c r="K39" s="484"/>
      <c r="L39" s="484"/>
    </row>
    <row r="42" spans="1:12" ht="39.5">
      <c r="B42" s="259"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B3" sqref="B3"/>
    </sheetView>
  </sheetViews>
  <sheetFormatPr defaultColWidth="9.1796875" defaultRowHeight="12"/>
  <cols>
    <col min="1" max="1" width="11.81640625" style="351" bestFit="1" customWidth="1"/>
    <col min="2" max="2" width="105.1796875" style="351" bestFit="1" customWidth="1"/>
    <col min="3" max="4" width="11.453125" style="351" bestFit="1" customWidth="1"/>
    <col min="5" max="5" width="12.26953125" style="351" bestFit="1" customWidth="1"/>
    <col min="6" max="7" width="11.453125" style="351" bestFit="1" customWidth="1"/>
    <col min="8" max="8" width="14" style="351" bestFit="1" customWidth="1"/>
    <col min="9" max="16384" width="9.1796875" style="351"/>
  </cols>
  <sheetData>
    <row r="1" spans="1:8" ht="13">
      <c r="A1" s="294" t="s">
        <v>30</v>
      </c>
      <c r="B1" s="361" t="str">
        <f>'Info '!C2</f>
        <v>JSC TBC Bank</v>
      </c>
    </row>
    <row r="2" spans="1:8">
      <c r="A2" s="295" t="s">
        <v>31</v>
      </c>
      <c r="B2" s="360">
        <f>'1. key ratios '!B2</f>
        <v>46022</v>
      </c>
    </row>
    <row r="3" spans="1:8">
      <c r="A3" s="296" t="s">
        <v>380</v>
      </c>
    </row>
    <row r="5" spans="1:8" ht="12" customHeight="1">
      <c r="A5" s="796" t="s">
        <v>381</v>
      </c>
      <c r="B5" s="797"/>
      <c r="C5" s="802" t="s">
        <v>382</v>
      </c>
      <c r="D5" s="803"/>
      <c r="E5" s="803"/>
      <c r="F5" s="803"/>
      <c r="G5" s="803"/>
      <c r="H5" s="804"/>
    </row>
    <row r="6" spans="1:8">
      <c r="A6" s="798"/>
      <c r="B6" s="799"/>
      <c r="C6" s="805"/>
      <c r="D6" s="806"/>
      <c r="E6" s="806"/>
      <c r="F6" s="806"/>
      <c r="G6" s="806"/>
      <c r="H6" s="807"/>
    </row>
    <row r="7" spans="1:8" ht="24">
      <c r="A7" s="800"/>
      <c r="B7" s="801"/>
      <c r="C7" s="359" t="s">
        <v>383</v>
      </c>
      <c r="D7" s="359" t="s">
        <v>384</v>
      </c>
      <c r="E7" s="359" t="s">
        <v>385</v>
      </c>
      <c r="F7" s="359" t="s">
        <v>386</v>
      </c>
      <c r="G7" s="359" t="s">
        <v>387</v>
      </c>
      <c r="H7" s="359" t="s">
        <v>64</v>
      </c>
    </row>
    <row r="8" spans="1:8">
      <c r="A8" s="355">
        <v>1</v>
      </c>
      <c r="B8" s="354" t="s">
        <v>51</v>
      </c>
      <c r="C8" s="645">
        <v>2601626735.3379402</v>
      </c>
      <c r="D8" s="645">
        <v>576770449.16570997</v>
      </c>
      <c r="E8" s="645">
        <v>2063620763.8164999</v>
      </c>
      <c r="F8" s="645">
        <v>1207864176.6889999</v>
      </c>
      <c r="G8" s="645">
        <v>3170363.0359999998</v>
      </c>
      <c r="H8" s="644">
        <v>6453052488.0451508</v>
      </c>
    </row>
    <row r="9" spans="1:8">
      <c r="A9" s="355">
        <v>2</v>
      </c>
      <c r="B9" s="354" t="s">
        <v>52</v>
      </c>
      <c r="C9" s="645">
        <v>0</v>
      </c>
      <c r="D9" s="645">
        <v>0</v>
      </c>
      <c r="E9" s="645">
        <v>0</v>
      </c>
      <c r="F9" s="645">
        <v>0</v>
      </c>
      <c r="G9" s="645">
        <v>0</v>
      </c>
      <c r="H9" s="644">
        <v>0</v>
      </c>
    </row>
    <row r="10" spans="1:8">
      <c r="A10" s="355">
        <v>3</v>
      </c>
      <c r="B10" s="354" t="s">
        <v>152</v>
      </c>
      <c r="C10" s="645">
        <v>0</v>
      </c>
      <c r="D10" s="645">
        <v>0</v>
      </c>
      <c r="E10" s="645">
        <v>448370833.16000003</v>
      </c>
      <c r="F10" s="645">
        <v>0</v>
      </c>
      <c r="G10" s="645">
        <v>0</v>
      </c>
      <c r="H10" s="644">
        <v>448370833.16000003</v>
      </c>
    </row>
    <row r="11" spans="1:8">
      <c r="A11" s="355">
        <v>4</v>
      </c>
      <c r="B11" s="354" t="s">
        <v>53</v>
      </c>
      <c r="C11" s="645">
        <v>0</v>
      </c>
      <c r="D11" s="645">
        <v>184978076.27399999</v>
      </c>
      <c r="E11" s="645">
        <v>1252796327.1800001</v>
      </c>
      <c r="F11" s="645">
        <v>0</v>
      </c>
      <c r="G11" s="645">
        <v>31505719</v>
      </c>
      <c r="H11" s="644">
        <v>1469280122.454</v>
      </c>
    </row>
    <row r="12" spans="1:8">
      <c r="A12" s="355">
        <v>5</v>
      </c>
      <c r="B12" s="354" t="s">
        <v>54</v>
      </c>
      <c r="C12" s="645">
        <v>0</v>
      </c>
      <c r="D12" s="645">
        <v>0</v>
      </c>
      <c r="E12" s="645">
        <v>0</v>
      </c>
      <c r="F12" s="645">
        <v>0</v>
      </c>
      <c r="G12" s="645">
        <v>0</v>
      </c>
      <c r="H12" s="644">
        <v>0</v>
      </c>
    </row>
    <row r="13" spans="1:8">
      <c r="A13" s="355">
        <v>6</v>
      </c>
      <c r="B13" s="354" t="s">
        <v>55</v>
      </c>
      <c r="C13" s="645">
        <v>455829174.07285899</v>
      </c>
      <c r="D13" s="645">
        <v>497845560.88930154</v>
      </c>
      <c r="E13" s="645">
        <v>9150745.3100000005</v>
      </c>
      <c r="F13" s="645">
        <v>663023.35600000003</v>
      </c>
      <c r="G13" s="645">
        <v>2914459.0331000001</v>
      </c>
      <c r="H13" s="644">
        <v>966402962.66126049</v>
      </c>
    </row>
    <row r="14" spans="1:8">
      <c r="A14" s="355">
        <v>7</v>
      </c>
      <c r="B14" s="354" t="s">
        <v>56</v>
      </c>
      <c r="C14" s="645">
        <v>0</v>
      </c>
      <c r="D14" s="645">
        <v>4595102225.4985952</v>
      </c>
      <c r="E14" s="645">
        <v>4230154484.1015806</v>
      </c>
      <c r="F14" s="645">
        <v>2033659199.7222352</v>
      </c>
      <c r="G14" s="645">
        <v>90408100.60370028</v>
      </c>
      <c r="H14" s="644">
        <v>10949324009.926111</v>
      </c>
    </row>
    <row r="15" spans="1:8">
      <c r="A15" s="355">
        <v>8</v>
      </c>
      <c r="B15" s="356" t="s">
        <v>57</v>
      </c>
      <c r="C15" s="645">
        <v>0</v>
      </c>
      <c r="D15" s="645">
        <v>2172406249.12289</v>
      </c>
      <c r="E15" s="645">
        <v>4175356591.0860381</v>
      </c>
      <c r="F15" s="645">
        <v>1666060142.5567198</v>
      </c>
      <c r="G15" s="645">
        <v>33297254.534390066</v>
      </c>
      <c r="H15" s="644">
        <v>8047120237.3000383</v>
      </c>
    </row>
    <row r="16" spans="1:8">
      <c r="A16" s="355">
        <v>9</v>
      </c>
      <c r="B16" s="354" t="s">
        <v>58</v>
      </c>
      <c r="C16" s="645">
        <v>0</v>
      </c>
      <c r="D16" s="645">
        <v>729638358.32092988</v>
      </c>
      <c r="E16" s="645">
        <v>2222446989.9850593</v>
      </c>
      <c r="F16" s="645">
        <v>2099334197.3134725</v>
      </c>
      <c r="G16" s="645">
        <v>7969957.1505479841</v>
      </c>
      <c r="H16" s="644">
        <v>5059389502.77001</v>
      </c>
    </row>
    <row r="17" spans="1:8">
      <c r="A17" s="355">
        <v>10</v>
      </c>
      <c r="B17" s="358" t="s">
        <v>395</v>
      </c>
      <c r="C17" s="645">
        <v>0</v>
      </c>
      <c r="D17" s="645">
        <v>46158287.933681838</v>
      </c>
      <c r="E17" s="645">
        <v>110896824.17353942</v>
      </c>
      <c r="F17" s="645">
        <v>75605288.331186458</v>
      </c>
      <c r="G17" s="645">
        <v>73171609.861592323</v>
      </c>
      <c r="H17" s="644">
        <v>305832010.30000007</v>
      </c>
    </row>
    <row r="18" spans="1:8">
      <c r="A18" s="355">
        <v>11</v>
      </c>
      <c r="B18" s="354" t="s">
        <v>60</v>
      </c>
      <c r="C18" s="645">
        <v>0</v>
      </c>
      <c r="D18" s="645">
        <v>22395670.752711751</v>
      </c>
      <c r="E18" s="645">
        <v>70460327.923240572</v>
      </c>
      <c r="F18" s="645">
        <v>86948043.711032048</v>
      </c>
      <c r="G18" s="645">
        <v>5423967.253015697</v>
      </c>
      <c r="H18" s="644">
        <v>185228009.64000005</v>
      </c>
    </row>
    <row r="19" spans="1:8">
      <c r="A19" s="355">
        <v>12</v>
      </c>
      <c r="B19" s="354" t="s">
        <v>61</v>
      </c>
      <c r="C19" s="645">
        <v>0</v>
      </c>
      <c r="D19" s="645">
        <v>0</v>
      </c>
      <c r="E19" s="645">
        <v>0</v>
      </c>
      <c r="F19" s="645">
        <v>0</v>
      </c>
      <c r="G19" s="645">
        <v>0</v>
      </c>
      <c r="H19" s="644">
        <v>0</v>
      </c>
    </row>
    <row r="20" spans="1:8">
      <c r="A20" s="357">
        <v>13</v>
      </c>
      <c r="B20" s="356" t="s">
        <v>144</v>
      </c>
      <c r="C20" s="645">
        <v>0</v>
      </c>
      <c r="D20" s="645">
        <v>0</v>
      </c>
      <c r="E20" s="645">
        <v>0</v>
      </c>
      <c r="F20" s="645">
        <v>0</v>
      </c>
      <c r="G20" s="645">
        <v>0</v>
      </c>
      <c r="H20" s="644">
        <v>0</v>
      </c>
    </row>
    <row r="21" spans="1:8">
      <c r="A21" s="355">
        <v>14</v>
      </c>
      <c r="B21" s="354" t="s">
        <v>63</v>
      </c>
      <c r="C21" s="645">
        <v>870820655.52929997</v>
      </c>
      <c r="D21" s="645">
        <v>798561366.03841496</v>
      </c>
      <c r="E21" s="645">
        <v>1090896995.0421011</v>
      </c>
      <c r="F21" s="645">
        <v>687107658.87602997</v>
      </c>
      <c r="G21" s="645">
        <v>1611302632.5858619</v>
      </c>
      <c r="H21" s="644">
        <v>5058689308.0717077</v>
      </c>
    </row>
    <row r="22" spans="1:8">
      <c r="A22" s="353">
        <v>15</v>
      </c>
      <c r="B22" s="352" t="s">
        <v>64</v>
      </c>
      <c r="C22" s="645">
        <v>3928276564.9400988</v>
      </c>
      <c r="D22" s="645">
        <v>9577697956.0625534</v>
      </c>
      <c r="E22" s="645">
        <v>15563254057.604521</v>
      </c>
      <c r="F22" s="645">
        <v>7781636442.2244892</v>
      </c>
      <c r="G22" s="645">
        <v>1785992453.1966159</v>
      </c>
      <c r="H22" s="644">
        <v>38636857474.028275</v>
      </c>
    </row>
    <row r="26" spans="1:8" ht="24">
      <c r="B26" s="299"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B2" sqref="B2"/>
    </sheetView>
  </sheetViews>
  <sheetFormatPr defaultColWidth="9.1796875" defaultRowHeight="12"/>
  <cols>
    <col min="1" max="1" width="11.81640625" style="362" bestFit="1" customWidth="1"/>
    <col min="2" max="2" width="86.81640625" style="351" customWidth="1"/>
    <col min="3" max="3" width="18.90625" style="351" bestFit="1" customWidth="1"/>
    <col min="4" max="4" width="23.81640625" style="351" bestFit="1" customWidth="1"/>
    <col min="5" max="5" width="11.453125" style="297" bestFit="1" customWidth="1"/>
    <col min="6" max="6" width="6.1796875" style="297" bestFit="1" customWidth="1"/>
    <col min="7" max="7" width="19.08984375" style="351" bestFit="1" customWidth="1"/>
    <col min="8" max="8" width="12.26953125" style="351" bestFit="1" customWidth="1"/>
    <col min="9" max="16384" width="9.1796875" style="351"/>
  </cols>
  <sheetData>
    <row r="1" spans="1:8" ht="13">
      <c r="A1" s="294" t="s">
        <v>30</v>
      </c>
      <c r="B1" s="361" t="str">
        <f>'Info '!C2</f>
        <v>JSC TBC Bank</v>
      </c>
      <c r="C1" s="375"/>
      <c r="D1" s="375"/>
      <c r="E1" s="375"/>
      <c r="F1" s="375"/>
      <c r="G1" s="375"/>
      <c r="H1" s="375"/>
    </row>
    <row r="2" spans="1:8">
      <c r="A2" s="295" t="s">
        <v>31</v>
      </c>
      <c r="B2" s="360">
        <f>'1. key ratios '!B2</f>
        <v>46022</v>
      </c>
      <c r="C2" s="375"/>
      <c r="D2" s="375"/>
      <c r="E2" s="375"/>
      <c r="F2" s="375"/>
      <c r="G2" s="375"/>
      <c r="H2" s="375"/>
    </row>
    <row r="3" spans="1:8">
      <c r="A3" s="296" t="s">
        <v>388</v>
      </c>
      <c r="B3" s="375"/>
      <c r="C3" s="375"/>
      <c r="D3" s="375"/>
      <c r="E3" s="375"/>
      <c r="F3" s="375"/>
      <c r="G3" s="375"/>
      <c r="H3" s="375"/>
    </row>
    <row r="4" spans="1:8">
      <c r="A4" s="376"/>
      <c r="B4" s="375"/>
      <c r="C4" s="374" t="s">
        <v>0</v>
      </c>
      <c r="D4" s="374" t="s">
        <v>1</v>
      </c>
      <c r="E4" s="374" t="s">
        <v>2</v>
      </c>
      <c r="F4" s="374" t="s">
        <v>3</v>
      </c>
      <c r="G4" s="374" t="s">
        <v>4</v>
      </c>
      <c r="H4" s="374" t="s">
        <v>5</v>
      </c>
    </row>
    <row r="5" spans="1:8" ht="34" customHeight="1">
      <c r="A5" s="796" t="s">
        <v>389</v>
      </c>
      <c r="B5" s="797"/>
      <c r="C5" s="810" t="s">
        <v>390</v>
      </c>
      <c r="D5" s="810"/>
      <c r="E5" s="810" t="s">
        <v>627</v>
      </c>
      <c r="F5" s="808" t="s">
        <v>391</v>
      </c>
      <c r="G5" s="808" t="s">
        <v>392</v>
      </c>
      <c r="H5" s="372" t="s">
        <v>626</v>
      </c>
    </row>
    <row r="6" spans="1:8" ht="24">
      <c r="A6" s="800"/>
      <c r="B6" s="801"/>
      <c r="C6" s="373" t="s">
        <v>393</v>
      </c>
      <c r="D6" s="373" t="s">
        <v>394</v>
      </c>
      <c r="E6" s="810"/>
      <c r="F6" s="809"/>
      <c r="G6" s="809"/>
      <c r="H6" s="372" t="s">
        <v>625</v>
      </c>
    </row>
    <row r="7" spans="1:8">
      <c r="A7" s="370">
        <v>1</v>
      </c>
      <c r="B7" s="354" t="s">
        <v>51</v>
      </c>
      <c r="C7" s="646">
        <v>0</v>
      </c>
      <c r="D7" s="646">
        <v>6455799829.8593502</v>
      </c>
      <c r="E7" s="647">
        <v>2747341.8142000008</v>
      </c>
      <c r="F7" s="647">
        <v>0</v>
      </c>
      <c r="G7" s="646">
        <v>0</v>
      </c>
      <c r="H7" s="648">
        <v>6453052488.0451498</v>
      </c>
    </row>
    <row r="8" spans="1:8">
      <c r="A8" s="370">
        <v>2</v>
      </c>
      <c r="B8" s="354" t="s">
        <v>52</v>
      </c>
      <c r="C8" s="646">
        <v>0</v>
      </c>
      <c r="D8" s="646">
        <v>0</v>
      </c>
      <c r="E8" s="647">
        <v>0</v>
      </c>
      <c r="F8" s="647">
        <v>0</v>
      </c>
      <c r="G8" s="646">
        <v>0</v>
      </c>
      <c r="H8" s="648">
        <v>0</v>
      </c>
    </row>
    <row r="9" spans="1:8">
      <c r="A9" s="370">
        <v>3</v>
      </c>
      <c r="B9" s="354" t="s">
        <v>152</v>
      </c>
      <c r="C9" s="646">
        <v>0</v>
      </c>
      <c r="D9" s="646">
        <v>448370833.16000003</v>
      </c>
      <c r="E9" s="647">
        <v>0</v>
      </c>
      <c r="F9" s="647">
        <v>0</v>
      </c>
      <c r="G9" s="646">
        <v>0</v>
      </c>
      <c r="H9" s="648">
        <v>448370833.16000003</v>
      </c>
    </row>
    <row r="10" spans="1:8">
      <c r="A10" s="370">
        <v>4</v>
      </c>
      <c r="B10" s="354" t="s">
        <v>53</v>
      </c>
      <c r="C10" s="646">
        <v>0</v>
      </c>
      <c r="D10" s="646">
        <v>1473156800.5417991</v>
      </c>
      <c r="E10" s="647">
        <v>124515.7862</v>
      </c>
      <c r="F10" s="647">
        <v>0</v>
      </c>
      <c r="G10" s="646">
        <v>0</v>
      </c>
      <c r="H10" s="648">
        <v>1473032284.755599</v>
      </c>
    </row>
    <row r="11" spans="1:8">
      <c r="A11" s="370">
        <v>5</v>
      </c>
      <c r="B11" s="354" t="s">
        <v>54</v>
      </c>
      <c r="C11" s="646">
        <v>0</v>
      </c>
      <c r="D11" s="646">
        <v>0</v>
      </c>
      <c r="E11" s="647">
        <v>0</v>
      </c>
      <c r="F11" s="647">
        <v>0</v>
      </c>
      <c r="G11" s="646">
        <v>0</v>
      </c>
      <c r="H11" s="648">
        <v>0</v>
      </c>
    </row>
    <row r="12" spans="1:8">
      <c r="A12" s="370">
        <v>6</v>
      </c>
      <c r="B12" s="354" t="s">
        <v>55</v>
      </c>
      <c r="C12" s="646">
        <v>0</v>
      </c>
      <c r="D12" s="646">
        <v>989780962.88066006</v>
      </c>
      <c r="E12" s="647">
        <v>423065.98789999995</v>
      </c>
      <c r="F12" s="647">
        <v>0</v>
      </c>
      <c r="G12" s="646">
        <v>0</v>
      </c>
      <c r="H12" s="648">
        <v>989357896.89276004</v>
      </c>
    </row>
    <row r="13" spans="1:8">
      <c r="A13" s="370">
        <v>7</v>
      </c>
      <c r="B13" s="354" t="s">
        <v>56</v>
      </c>
      <c r="C13" s="646">
        <v>242146872.08258915</v>
      </c>
      <c r="D13" s="646">
        <v>10779430496.914717</v>
      </c>
      <c r="E13" s="647">
        <v>72253390.769497395</v>
      </c>
      <c r="F13" s="647">
        <v>0</v>
      </c>
      <c r="G13" s="646">
        <v>2161570.81</v>
      </c>
      <c r="H13" s="648">
        <v>10949323978.22781</v>
      </c>
    </row>
    <row r="14" spans="1:8">
      <c r="A14" s="370">
        <v>8</v>
      </c>
      <c r="B14" s="356" t="s">
        <v>57</v>
      </c>
      <c r="C14" s="646">
        <v>230856567.97569272</v>
      </c>
      <c r="D14" s="646">
        <v>8062137900.1639395</v>
      </c>
      <c r="E14" s="647">
        <v>245874230.83963329</v>
      </c>
      <c r="F14" s="647">
        <v>0</v>
      </c>
      <c r="G14" s="646">
        <v>49636492.529999897</v>
      </c>
      <c r="H14" s="648">
        <v>8047120237.2999992</v>
      </c>
    </row>
    <row r="15" spans="1:8">
      <c r="A15" s="370">
        <v>9</v>
      </c>
      <c r="B15" s="354" t="s">
        <v>58</v>
      </c>
      <c r="C15" s="646">
        <v>61517725.16751653</v>
      </c>
      <c r="D15" s="646">
        <v>5030209447.5254765</v>
      </c>
      <c r="E15" s="647">
        <v>32337669.922992531</v>
      </c>
      <c r="F15" s="647">
        <v>0</v>
      </c>
      <c r="G15" s="646">
        <v>0</v>
      </c>
      <c r="H15" s="648">
        <v>5059389502.7700005</v>
      </c>
    </row>
    <row r="16" spans="1:8">
      <c r="A16" s="370">
        <v>10</v>
      </c>
      <c r="B16" s="358" t="s">
        <v>395</v>
      </c>
      <c r="C16" s="646">
        <v>447271623.45220006</v>
      </c>
      <c r="D16" s="646">
        <v>10982992.742699999</v>
      </c>
      <c r="E16" s="647">
        <v>152422605.89490002</v>
      </c>
      <c r="F16" s="647">
        <v>0</v>
      </c>
      <c r="G16" s="646">
        <v>51889814.769999906</v>
      </c>
      <c r="H16" s="648">
        <v>305832010.30000001</v>
      </c>
    </row>
    <row r="17" spans="1:8">
      <c r="A17" s="370">
        <v>11</v>
      </c>
      <c r="B17" s="354" t="s">
        <v>60</v>
      </c>
      <c r="C17" s="646">
        <v>171131.36920000002</v>
      </c>
      <c r="D17" s="646">
        <v>185255538.36919999</v>
      </c>
      <c r="E17" s="647">
        <v>198660.09840000002</v>
      </c>
      <c r="F17" s="647">
        <v>0</v>
      </c>
      <c r="G17" s="646">
        <v>0</v>
      </c>
      <c r="H17" s="648">
        <v>185228009.63999999</v>
      </c>
    </row>
    <row r="18" spans="1:8">
      <c r="A18" s="370">
        <v>12</v>
      </c>
      <c r="B18" s="354" t="s">
        <v>61</v>
      </c>
      <c r="C18" s="646">
        <v>0</v>
      </c>
      <c r="D18" s="646">
        <v>0</v>
      </c>
      <c r="E18" s="647">
        <v>0</v>
      </c>
      <c r="F18" s="647">
        <v>0</v>
      </c>
      <c r="G18" s="646">
        <v>0</v>
      </c>
      <c r="H18" s="648">
        <v>0</v>
      </c>
    </row>
    <row r="19" spans="1:8">
      <c r="A19" s="371">
        <v>13</v>
      </c>
      <c r="B19" s="356" t="s">
        <v>144</v>
      </c>
      <c r="C19" s="646">
        <v>0</v>
      </c>
      <c r="D19" s="646">
        <v>0</v>
      </c>
      <c r="E19" s="647">
        <v>0</v>
      </c>
      <c r="F19" s="647">
        <v>0</v>
      </c>
      <c r="G19" s="646">
        <v>0</v>
      </c>
      <c r="H19" s="648">
        <v>0</v>
      </c>
    </row>
    <row r="20" spans="1:8">
      <c r="A20" s="370">
        <v>14</v>
      </c>
      <c r="B20" s="354" t="s">
        <v>63</v>
      </c>
      <c r="C20" s="646">
        <v>134643978.47820193</v>
      </c>
      <c r="D20" s="646">
        <v>5460738354.9668837</v>
      </c>
      <c r="E20" s="647">
        <v>35249813.566978604</v>
      </c>
      <c r="F20" s="647">
        <v>0</v>
      </c>
      <c r="G20" s="646">
        <v>1634614.9700000028</v>
      </c>
      <c r="H20" s="648">
        <v>5560132519.8781071</v>
      </c>
    </row>
    <row r="21" spans="1:8" s="367" customFormat="1">
      <c r="A21" s="369">
        <v>15</v>
      </c>
      <c r="B21" s="368" t="s">
        <v>64</v>
      </c>
      <c r="C21" s="649">
        <v>669336275.07320035</v>
      </c>
      <c r="D21" s="649">
        <v>38884880164.382027</v>
      </c>
      <c r="E21" s="649">
        <v>389208688.78580177</v>
      </c>
      <c r="F21" s="649">
        <v>0</v>
      </c>
      <c r="G21" s="649">
        <v>53432678.309999906</v>
      </c>
      <c r="H21" s="648">
        <v>39165007750.669426</v>
      </c>
    </row>
    <row r="22" spans="1:8">
      <c r="A22" s="366">
        <v>16</v>
      </c>
      <c r="B22" s="365" t="s">
        <v>396</v>
      </c>
      <c r="C22" s="646">
        <v>654257743.49540007</v>
      </c>
      <c r="D22" s="646">
        <v>26546175204.8918</v>
      </c>
      <c r="E22" s="647">
        <v>375995289.94620192</v>
      </c>
      <c r="F22" s="647">
        <v>0</v>
      </c>
      <c r="G22" s="646">
        <v>51889814.769999906</v>
      </c>
      <c r="H22" s="648">
        <v>26824437658.440998</v>
      </c>
    </row>
    <row r="23" spans="1:8">
      <c r="A23" s="366">
        <v>17</v>
      </c>
      <c r="B23" s="365" t="s">
        <v>397</v>
      </c>
      <c r="C23" s="646">
        <v>0</v>
      </c>
      <c r="D23" s="646">
        <v>5768739617.2296228</v>
      </c>
      <c r="E23" s="647">
        <v>3319150.472300001</v>
      </c>
      <c r="F23" s="647">
        <v>0</v>
      </c>
      <c r="G23" s="646">
        <v>0</v>
      </c>
      <c r="H23" s="648">
        <v>5765420466.7573233</v>
      </c>
    </row>
    <row r="25" spans="1:8">
      <c r="E25" s="351"/>
      <c r="F25" s="351"/>
    </row>
    <row r="26" spans="1:8" ht="42.5" customHeight="1">
      <c r="B26" s="299" t="s">
        <v>482</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election activeCell="B2" sqref="B2"/>
    </sheetView>
  </sheetViews>
  <sheetFormatPr defaultColWidth="9.1796875" defaultRowHeight="12"/>
  <cols>
    <col min="1" max="1" width="11" style="351" bestFit="1" customWidth="1"/>
    <col min="2" max="2" width="93.453125" style="351" customWidth="1"/>
    <col min="3" max="3" width="18.90625" style="351" bestFit="1" customWidth="1"/>
    <col min="4" max="4" width="23.81640625" style="351" bestFit="1" customWidth="1"/>
    <col min="5" max="5" width="11.453125" style="351" bestFit="1" customWidth="1"/>
    <col min="6" max="6" width="6" style="351" bestFit="1" customWidth="1"/>
    <col min="7" max="7" width="13.6328125" style="351" bestFit="1" customWidth="1"/>
    <col min="8" max="8" width="12.26953125" style="351" bestFit="1" customWidth="1"/>
    <col min="9" max="16384" width="9.1796875" style="351"/>
  </cols>
  <sheetData>
    <row r="1" spans="1:8" ht="13">
      <c r="A1" s="294" t="s">
        <v>30</v>
      </c>
      <c r="B1" s="361" t="str">
        <f>'Info '!C2</f>
        <v>JSC TBC Bank</v>
      </c>
      <c r="C1" s="375"/>
      <c r="D1" s="375"/>
      <c r="E1" s="375"/>
      <c r="F1" s="375"/>
      <c r="G1" s="375"/>
      <c r="H1" s="375"/>
    </row>
    <row r="2" spans="1:8">
      <c r="A2" s="295" t="s">
        <v>31</v>
      </c>
      <c r="B2" s="360">
        <f>'1. key ratios '!B2</f>
        <v>46022</v>
      </c>
      <c r="C2" s="375"/>
      <c r="D2" s="375"/>
      <c r="E2" s="375"/>
      <c r="F2" s="375"/>
      <c r="G2" s="375"/>
      <c r="H2" s="375"/>
    </row>
    <row r="3" spans="1:8">
      <c r="A3" s="296" t="s">
        <v>398</v>
      </c>
      <c r="B3" s="375"/>
      <c r="C3" s="375"/>
      <c r="D3" s="375"/>
      <c r="E3" s="375"/>
      <c r="F3" s="375"/>
      <c r="G3" s="375"/>
      <c r="H3" s="375"/>
    </row>
    <row r="4" spans="1:8">
      <c r="A4" s="376"/>
      <c r="B4" s="375"/>
      <c r="C4" s="374" t="s">
        <v>0</v>
      </c>
      <c r="D4" s="374" t="s">
        <v>1</v>
      </c>
      <c r="E4" s="374" t="s">
        <v>2</v>
      </c>
      <c r="F4" s="374" t="s">
        <v>3</v>
      </c>
      <c r="G4" s="374" t="s">
        <v>4</v>
      </c>
      <c r="H4" s="374" t="s">
        <v>5</v>
      </c>
    </row>
    <row r="5" spans="1:8" ht="41.5" customHeight="1">
      <c r="A5" s="796" t="s">
        <v>389</v>
      </c>
      <c r="B5" s="797"/>
      <c r="C5" s="810" t="s">
        <v>390</v>
      </c>
      <c r="D5" s="810"/>
      <c r="E5" s="810" t="s">
        <v>627</v>
      </c>
      <c r="F5" s="808" t="s">
        <v>391</v>
      </c>
      <c r="G5" s="808" t="s">
        <v>392</v>
      </c>
      <c r="H5" s="372" t="s">
        <v>626</v>
      </c>
    </row>
    <row r="6" spans="1:8" ht="24">
      <c r="A6" s="800"/>
      <c r="B6" s="801"/>
      <c r="C6" s="373" t="s">
        <v>393</v>
      </c>
      <c r="D6" s="373" t="s">
        <v>394</v>
      </c>
      <c r="E6" s="810"/>
      <c r="F6" s="809"/>
      <c r="G6" s="809"/>
      <c r="H6" s="372" t="s">
        <v>625</v>
      </c>
    </row>
    <row r="7" spans="1:8">
      <c r="A7" s="363">
        <v>1</v>
      </c>
      <c r="B7" s="381" t="s">
        <v>486</v>
      </c>
      <c r="C7" s="646">
        <v>2774983.2275999985</v>
      </c>
      <c r="D7" s="646">
        <v>295496353.30550003</v>
      </c>
      <c r="E7" s="646">
        <v>5340370.8694999916</v>
      </c>
      <c r="F7" s="646">
        <v>0</v>
      </c>
      <c r="G7" s="646">
        <v>1471261.5500000007</v>
      </c>
      <c r="H7" s="648">
        <v>292930965.66360003</v>
      </c>
    </row>
    <row r="8" spans="1:8">
      <c r="A8" s="363">
        <v>2</v>
      </c>
      <c r="B8" s="381" t="s">
        <v>399</v>
      </c>
      <c r="C8" s="646">
        <v>2772957.9935999997</v>
      </c>
      <c r="D8" s="646">
        <v>10192658355.642586</v>
      </c>
      <c r="E8" s="646">
        <v>5373238.3893999998</v>
      </c>
      <c r="F8" s="646">
        <v>0</v>
      </c>
      <c r="G8" s="646">
        <v>514165.87</v>
      </c>
      <c r="H8" s="648">
        <v>10190058075.246786</v>
      </c>
    </row>
    <row r="9" spans="1:8">
      <c r="A9" s="363">
        <v>3</v>
      </c>
      <c r="B9" s="381" t="s">
        <v>400</v>
      </c>
      <c r="C9" s="646">
        <v>39659.033600000002</v>
      </c>
      <c r="D9" s="646">
        <v>195857554.6837</v>
      </c>
      <c r="E9" s="646">
        <v>481227.78730000014</v>
      </c>
      <c r="F9" s="646">
        <v>0</v>
      </c>
      <c r="G9" s="646">
        <v>108152.95999999999</v>
      </c>
      <c r="H9" s="648">
        <v>195415985.93000001</v>
      </c>
    </row>
    <row r="10" spans="1:8">
      <c r="A10" s="363">
        <v>4</v>
      </c>
      <c r="B10" s="381" t="s">
        <v>487</v>
      </c>
      <c r="C10" s="646">
        <v>65400277.778599992</v>
      </c>
      <c r="D10" s="646">
        <v>2038081604.6998997</v>
      </c>
      <c r="E10" s="646">
        <v>27047315.449300002</v>
      </c>
      <c r="F10" s="646">
        <v>0</v>
      </c>
      <c r="G10" s="646">
        <v>11257.439999999999</v>
      </c>
      <c r="H10" s="648">
        <v>2076434567.0291996</v>
      </c>
    </row>
    <row r="11" spans="1:8">
      <c r="A11" s="363">
        <v>5</v>
      </c>
      <c r="B11" s="381" t="s">
        <v>401</v>
      </c>
      <c r="C11" s="646">
        <v>33469295.049400002</v>
      </c>
      <c r="D11" s="646">
        <v>1403524329.7705998</v>
      </c>
      <c r="E11" s="646">
        <v>6710796.9322999995</v>
      </c>
      <c r="F11" s="646">
        <v>0</v>
      </c>
      <c r="G11" s="646">
        <v>2630175.9300000002</v>
      </c>
      <c r="H11" s="648">
        <v>1430282827.8876998</v>
      </c>
    </row>
    <row r="12" spans="1:8">
      <c r="A12" s="363">
        <v>6</v>
      </c>
      <c r="B12" s="381" t="s">
        <v>402</v>
      </c>
      <c r="C12" s="646">
        <v>46327442.697700001</v>
      </c>
      <c r="D12" s="646">
        <v>611078574.90540004</v>
      </c>
      <c r="E12" s="646">
        <v>24031761.876100007</v>
      </c>
      <c r="F12" s="646">
        <v>0</v>
      </c>
      <c r="G12" s="646">
        <v>699444.3</v>
      </c>
      <c r="H12" s="648">
        <v>633374255.727</v>
      </c>
    </row>
    <row r="13" spans="1:8">
      <c r="A13" s="363">
        <v>7</v>
      </c>
      <c r="B13" s="381" t="s">
        <v>403</v>
      </c>
      <c r="C13" s="646">
        <v>29013852.869800001</v>
      </c>
      <c r="D13" s="646">
        <v>732913137.87480009</v>
      </c>
      <c r="E13" s="646">
        <v>7587131.0393999955</v>
      </c>
      <c r="F13" s="646">
        <v>0</v>
      </c>
      <c r="G13" s="646">
        <v>113317.74999999997</v>
      </c>
      <c r="H13" s="648">
        <v>754339859.70520008</v>
      </c>
    </row>
    <row r="14" spans="1:8">
      <c r="A14" s="363">
        <v>8</v>
      </c>
      <c r="B14" s="381" t="s">
        <v>404</v>
      </c>
      <c r="C14" s="646">
        <v>13851652.209599994</v>
      </c>
      <c r="D14" s="646">
        <v>1648264853.8239999</v>
      </c>
      <c r="E14" s="646">
        <v>11965492.845699994</v>
      </c>
      <c r="F14" s="646">
        <v>0</v>
      </c>
      <c r="G14" s="646">
        <v>1032088.3300000002</v>
      </c>
      <c r="H14" s="648">
        <v>1650151013.1878998</v>
      </c>
    </row>
    <row r="15" spans="1:8">
      <c r="A15" s="363">
        <v>9</v>
      </c>
      <c r="B15" s="381" t="s">
        <v>405</v>
      </c>
      <c r="C15" s="646">
        <v>12144841.728699999</v>
      </c>
      <c r="D15" s="646">
        <v>604897760.9483</v>
      </c>
      <c r="E15" s="646">
        <v>3733223.169699999</v>
      </c>
      <c r="F15" s="646">
        <v>0</v>
      </c>
      <c r="G15" s="646">
        <v>302869.78999999992</v>
      </c>
      <c r="H15" s="648">
        <v>613309379.50730002</v>
      </c>
    </row>
    <row r="16" spans="1:8">
      <c r="A16" s="363">
        <v>10</v>
      </c>
      <c r="B16" s="381" t="s">
        <v>406</v>
      </c>
      <c r="C16" s="646">
        <v>1715980.8853</v>
      </c>
      <c r="D16" s="646">
        <v>360123635.93989992</v>
      </c>
      <c r="E16" s="646">
        <v>3037314.5822000024</v>
      </c>
      <c r="F16" s="646">
        <v>0</v>
      </c>
      <c r="G16" s="646">
        <v>133617.05000000002</v>
      </c>
      <c r="H16" s="648">
        <v>358802302.24299991</v>
      </c>
    </row>
    <row r="17" spans="1:9">
      <c r="A17" s="363">
        <v>11</v>
      </c>
      <c r="B17" s="381" t="s">
        <v>407</v>
      </c>
      <c r="C17" s="646">
        <v>4455216.8986999998</v>
      </c>
      <c r="D17" s="646">
        <v>252593124.10429999</v>
      </c>
      <c r="E17" s="646">
        <v>3718448.7685999973</v>
      </c>
      <c r="F17" s="646">
        <v>0</v>
      </c>
      <c r="G17" s="646">
        <v>748299.34</v>
      </c>
      <c r="H17" s="648">
        <v>253329892.2344</v>
      </c>
    </row>
    <row r="18" spans="1:9">
      <c r="A18" s="363">
        <v>12</v>
      </c>
      <c r="B18" s="381" t="s">
        <v>408</v>
      </c>
      <c r="C18" s="646">
        <v>52231437.864500001</v>
      </c>
      <c r="D18" s="646">
        <v>1209737067.6348758</v>
      </c>
      <c r="E18" s="646">
        <v>24319411.4877</v>
      </c>
      <c r="F18" s="646">
        <v>0</v>
      </c>
      <c r="G18" s="646">
        <v>913538.44999999949</v>
      </c>
      <c r="H18" s="648">
        <v>1237649094.0116758</v>
      </c>
    </row>
    <row r="19" spans="1:9">
      <c r="A19" s="363">
        <v>13</v>
      </c>
      <c r="B19" s="381" t="s">
        <v>409</v>
      </c>
      <c r="C19" s="646">
        <v>21811611.170599997</v>
      </c>
      <c r="D19" s="646">
        <v>455188582.7913999</v>
      </c>
      <c r="E19" s="646">
        <v>6367319.9343999978</v>
      </c>
      <c r="F19" s="646">
        <v>0</v>
      </c>
      <c r="G19" s="646">
        <v>469666.43</v>
      </c>
      <c r="H19" s="648">
        <v>470632874.02759987</v>
      </c>
    </row>
    <row r="20" spans="1:9">
      <c r="A20" s="363">
        <v>14</v>
      </c>
      <c r="B20" s="381" t="s">
        <v>410</v>
      </c>
      <c r="C20" s="646">
        <v>47347523.187300004</v>
      </c>
      <c r="D20" s="646">
        <v>1191431028.8587003</v>
      </c>
      <c r="E20" s="646">
        <v>8186972.2032000003</v>
      </c>
      <c r="F20" s="646">
        <v>0</v>
      </c>
      <c r="G20" s="646">
        <v>669476.70000000007</v>
      </c>
      <c r="H20" s="648">
        <v>1230591579.8428001</v>
      </c>
    </row>
    <row r="21" spans="1:9">
      <c r="A21" s="363">
        <v>15</v>
      </c>
      <c r="B21" s="381" t="s">
        <v>411</v>
      </c>
      <c r="C21" s="646">
        <v>33512552.370099999</v>
      </c>
      <c r="D21" s="646">
        <v>379910622.05269998</v>
      </c>
      <c r="E21" s="646">
        <v>6368079.8008000012</v>
      </c>
      <c r="F21" s="646">
        <v>0</v>
      </c>
      <c r="G21" s="646">
        <v>567965.62000000011</v>
      </c>
      <c r="H21" s="648">
        <v>407055094.62199998</v>
      </c>
    </row>
    <row r="22" spans="1:9">
      <c r="A22" s="363">
        <v>16</v>
      </c>
      <c r="B22" s="381" t="s">
        <v>412</v>
      </c>
      <c r="C22" s="646">
        <v>45834219.891999997</v>
      </c>
      <c r="D22" s="646">
        <v>297334860.2044</v>
      </c>
      <c r="E22" s="646">
        <v>1699956.5899000003</v>
      </c>
      <c r="F22" s="646">
        <v>0</v>
      </c>
      <c r="G22" s="646">
        <v>108148.37000000001</v>
      </c>
      <c r="H22" s="648">
        <v>341469123.50650001</v>
      </c>
    </row>
    <row r="23" spans="1:9">
      <c r="A23" s="363">
        <v>17</v>
      </c>
      <c r="B23" s="381" t="s">
        <v>490</v>
      </c>
      <c r="C23" s="646">
        <v>4118550.7384000001</v>
      </c>
      <c r="D23" s="646">
        <v>398005790.98720002</v>
      </c>
      <c r="E23" s="646">
        <v>1832842.0475000003</v>
      </c>
      <c r="F23" s="646">
        <v>0</v>
      </c>
      <c r="G23" s="646">
        <v>34397.770000000004</v>
      </c>
      <c r="H23" s="648">
        <v>400291499.67809999</v>
      </c>
    </row>
    <row r="24" spans="1:9">
      <c r="A24" s="363">
        <v>18</v>
      </c>
      <c r="B24" s="381" t="s">
        <v>413</v>
      </c>
      <c r="C24" s="646">
        <v>232830.1654</v>
      </c>
      <c r="D24" s="646">
        <v>1092755915.8603611</v>
      </c>
      <c r="E24" s="646">
        <v>2982751.9124000012</v>
      </c>
      <c r="F24" s="646">
        <v>0</v>
      </c>
      <c r="G24" s="646">
        <v>250560.38999999996</v>
      </c>
      <c r="H24" s="648">
        <v>1090005994.1133611</v>
      </c>
    </row>
    <row r="25" spans="1:9">
      <c r="A25" s="363">
        <v>19</v>
      </c>
      <c r="B25" s="381" t="s">
        <v>414</v>
      </c>
      <c r="C25" s="646">
        <v>468374.07919999998</v>
      </c>
      <c r="D25" s="646">
        <v>185821057.98749998</v>
      </c>
      <c r="E25" s="646">
        <v>933856.16579999938</v>
      </c>
      <c r="F25" s="646">
        <v>0</v>
      </c>
      <c r="G25" s="646">
        <v>221282.78999999998</v>
      </c>
      <c r="H25" s="648">
        <v>185355575.90089998</v>
      </c>
    </row>
    <row r="26" spans="1:9">
      <c r="A26" s="363">
        <v>20</v>
      </c>
      <c r="B26" s="381" t="s">
        <v>489</v>
      </c>
      <c r="C26" s="646">
        <v>42680645.762699999</v>
      </c>
      <c r="D26" s="646">
        <v>569860544.37549996</v>
      </c>
      <c r="E26" s="646">
        <v>15673841.468399998</v>
      </c>
      <c r="F26" s="646">
        <v>0</v>
      </c>
      <c r="G26" s="646">
        <v>295828.81999999995</v>
      </c>
      <c r="H26" s="648">
        <v>596867348.66979992</v>
      </c>
      <c r="I26" s="378"/>
    </row>
    <row r="27" spans="1:9">
      <c r="A27" s="363">
        <v>21</v>
      </c>
      <c r="B27" s="381" t="s">
        <v>415</v>
      </c>
      <c r="C27" s="646">
        <v>380442.4142</v>
      </c>
      <c r="D27" s="646">
        <v>88483919.310399994</v>
      </c>
      <c r="E27" s="646">
        <v>700501.9011000006</v>
      </c>
      <c r="F27" s="646">
        <v>0</v>
      </c>
      <c r="G27" s="646">
        <v>87643.36</v>
      </c>
      <c r="H27" s="648">
        <v>88163859.823499992</v>
      </c>
      <c r="I27" s="378"/>
    </row>
    <row r="28" spans="1:9">
      <c r="A28" s="363">
        <v>22</v>
      </c>
      <c r="B28" s="381" t="s">
        <v>416</v>
      </c>
      <c r="C28" s="646">
        <v>302669.08349999995</v>
      </c>
      <c r="D28" s="646">
        <v>82737720.225199997</v>
      </c>
      <c r="E28" s="646">
        <v>510640.81620000012</v>
      </c>
      <c r="F28" s="646">
        <v>0</v>
      </c>
      <c r="G28" s="646">
        <v>159257.07</v>
      </c>
      <c r="H28" s="648">
        <v>82529748.492499992</v>
      </c>
      <c r="I28" s="378"/>
    </row>
    <row r="29" spans="1:9">
      <c r="A29" s="363">
        <v>23</v>
      </c>
      <c r="B29" s="381" t="s">
        <v>417</v>
      </c>
      <c r="C29" s="646">
        <v>73313702.040400013</v>
      </c>
      <c r="D29" s="646">
        <v>4892559640.323</v>
      </c>
      <c r="E29" s="646">
        <v>57598883.003200315</v>
      </c>
      <c r="F29" s="646">
        <v>0</v>
      </c>
      <c r="G29" s="646">
        <v>11851686.940000014</v>
      </c>
      <c r="H29" s="648">
        <v>4908274459.360199</v>
      </c>
      <c r="I29" s="378"/>
    </row>
    <row r="30" spans="1:9">
      <c r="A30" s="363">
        <v>24</v>
      </c>
      <c r="B30" s="381" t="s">
        <v>488</v>
      </c>
      <c r="C30" s="646">
        <v>37474137.044399992</v>
      </c>
      <c r="D30" s="646">
        <v>1184944420.7595</v>
      </c>
      <c r="E30" s="646">
        <v>26862240.929100048</v>
      </c>
      <c r="F30" s="646">
        <v>0</v>
      </c>
      <c r="G30" s="646">
        <v>2464345.4599999986</v>
      </c>
      <c r="H30" s="648">
        <v>1195556316.8748</v>
      </c>
      <c r="I30" s="378"/>
    </row>
    <row r="31" spans="1:9">
      <c r="A31" s="363">
        <v>25</v>
      </c>
      <c r="B31" s="381" t="s">
        <v>418</v>
      </c>
      <c r="C31" s="646">
        <v>88899600.906700313</v>
      </c>
      <c r="D31" s="646">
        <v>5598574976.7614126</v>
      </c>
      <c r="E31" s="646">
        <v>127126944.20780146</v>
      </c>
      <c r="F31" s="646">
        <v>0</v>
      </c>
      <c r="G31" s="646">
        <v>25951675.740000028</v>
      </c>
      <c r="H31" s="648">
        <v>5560347633.4603109</v>
      </c>
      <c r="I31" s="378"/>
    </row>
    <row r="32" spans="1:9">
      <c r="A32" s="363">
        <v>26</v>
      </c>
      <c r="B32" s="381" t="s">
        <v>485</v>
      </c>
      <c r="C32" s="646">
        <v>8571889.8574999478</v>
      </c>
      <c r="D32" s="646">
        <v>391505872.48729992</v>
      </c>
      <c r="E32" s="646">
        <v>8802459.2747999337</v>
      </c>
      <c r="F32" s="646">
        <v>0</v>
      </c>
      <c r="G32" s="646">
        <v>79690.550000000017</v>
      </c>
      <c r="H32" s="648">
        <v>391275303.06999993</v>
      </c>
      <c r="I32" s="378"/>
    </row>
    <row r="33" spans="1:9">
      <c r="A33" s="363">
        <v>27</v>
      </c>
      <c r="B33" s="364" t="s">
        <v>419</v>
      </c>
      <c r="C33" s="646">
        <v>189928.12369999965</v>
      </c>
      <c r="D33" s="646">
        <v>2530538858.0636001</v>
      </c>
      <c r="E33" s="646">
        <v>215665.33399999299</v>
      </c>
      <c r="F33" s="646">
        <v>0</v>
      </c>
      <c r="G33" s="646">
        <v>1542863.5400000028</v>
      </c>
      <c r="H33" s="648">
        <v>2530513120.8533001</v>
      </c>
      <c r="I33" s="378"/>
    </row>
    <row r="34" spans="1:9">
      <c r="A34" s="363">
        <v>28</v>
      </c>
      <c r="B34" s="380" t="s">
        <v>64</v>
      </c>
      <c r="C34" s="649">
        <v>669336275.07320046</v>
      </c>
      <c r="D34" s="649">
        <v>38884880164.382027</v>
      </c>
      <c r="E34" s="649">
        <v>389208688.78580177</v>
      </c>
      <c r="F34" s="649">
        <v>0</v>
      </c>
      <c r="G34" s="649">
        <v>53432678.310000032</v>
      </c>
      <c r="H34" s="648">
        <v>39165007750.669426</v>
      </c>
      <c r="I34" s="378"/>
    </row>
    <row r="35" spans="1:9">
      <c r="A35" s="378"/>
      <c r="B35" s="378"/>
      <c r="C35" s="378"/>
      <c r="D35" s="378"/>
      <c r="E35" s="378"/>
      <c r="F35" s="378"/>
      <c r="G35" s="378"/>
      <c r="H35" s="378"/>
      <c r="I35" s="378"/>
    </row>
    <row r="36" spans="1:9">
      <c r="A36" s="378"/>
      <c r="B36" s="379"/>
      <c r="C36" s="378"/>
      <c r="D36" s="378"/>
      <c r="E36" s="378"/>
      <c r="F36" s="378"/>
      <c r="G36" s="378"/>
      <c r="H36" s="378"/>
      <c r="I36" s="378"/>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C6" sqref="C6:D15"/>
    </sheetView>
  </sheetViews>
  <sheetFormatPr defaultColWidth="9.1796875" defaultRowHeight="12"/>
  <cols>
    <col min="1" max="1" width="11.81640625" style="351" bestFit="1" customWidth="1"/>
    <col min="2" max="2" width="108" style="351" bestFit="1" customWidth="1"/>
    <col min="3" max="3" width="35.54296875" style="351" customWidth="1"/>
    <col min="4" max="4" width="38.453125" style="297" customWidth="1"/>
    <col min="5" max="16384" width="9.1796875" style="351"/>
  </cols>
  <sheetData>
    <row r="1" spans="1:4" ht="13">
      <c r="A1" s="294" t="s">
        <v>30</v>
      </c>
      <c r="B1" s="361" t="str">
        <f>'Info '!C2</f>
        <v>JSC TBC Bank</v>
      </c>
      <c r="D1" s="351"/>
    </row>
    <row r="2" spans="1:4">
      <c r="A2" s="295" t="s">
        <v>31</v>
      </c>
      <c r="B2" s="360">
        <f>'1. key ratios '!B2</f>
        <v>46022</v>
      </c>
      <c r="D2" s="351"/>
    </row>
    <row r="3" spans="1:4">
      <c r="A3" s="296" t="s">
        <v>420</v>
      </c>
      <c r="D3" s="351"/>
    </row>
    <row r="5" spans="1:4">
      <c r="A5" s="811" t="s">
        <v>634</v>
      </c>
      <c r="B5" s="811"/>
      <c r="C5" s="359" t="s">
        <v>437</v>
      </c>
      <c r="D5" s="359" t="s">
        <v>478</v>
      </c>
    </row>
    <row r="6" spans="1:4">
      <c r="A6" s="388">
        <v>1</v>
      </c>
      <c r="B6" s="382" t="s">
        <v>633</v>
      </c>
      <c r="C6" s="645">
        <v>389276368.49483514</v>
      </c>
      <c r="D6" s="645">
        <v>3140664.2029999872</v>
      </c>
    </row>
    <row r="7" spans="1:4">
      <c r="A7" s="385">
        <v>2</v>
      </c>
      <c r="B7" s="382" t="s">
        <v>632</v>
      </c>
      <c r="C7" s="645">
        <v>231498984.92462423</v>
      </c>
      <c r="D7" s="645">
        <v>503362.74432826217</v>
      </c>
    </row>
    <row r="8" spans="1:4">
      <c r="A8" s="387">
        <v>2.1</v>
      </c>
      <c r="B8" s="386" t="s">
        <v>493</v>
      </c>
      <c r="C8" s="645">
        <v>99765274.797366083</v>
      </c>
      <c r="D8" s="645">
        <v>234973.30731085862</v>
      </c>
    </row>
    <row r="9" spans="1:4">
      <c r="A9" s="387">
        <v>2.2000000000000002</v>
      </c>
      <c r="B9" s="386" t="s">
        <v>491</v>
      </c>
      <c r="C9" s="645">
        <v>131733710.12725815</v>
      </c>
      <c r="D9" s="645">
        <v>268389.43701740354</v>
      </c>
    </row>
    <row r="10" spans="1:4">
      <c r="A10" s="388">
        <v>3</v>
      </c>
      <c r="B10" s="382" t="s">
        <v>631</v>
      </c>
      <c r="C10" s="645">
        <v>244107794.13620999</v>
      </c>
      <c r="D10" s="645">
        <v>333343.82470776647</v>
      </c>
    </row>
    <row r="11" spans="1:4">
      <c r="A11" s="387">
        <v>3.1</v>
      </c>
      <c r="B11" s="386" t="s">
        <v>422</v>
      </c>
      <c r="C11" s="645">
        <v>51889814.765699998</v>
      </c>
      <c r="D11" s="645">
        <v>0</v>
      </c>
    </row>
    <row r="12" spans="1:4">
      <c r="A12" s="387">
        <v>3.2</v>
      </c>
      <c r="B12" s="386" t="s">
        <v>630</v>
      </c>
      <c r="C12" s="645">
        <v>54779700.232276216</v>
      </c>
      <c r="D12" s="645">
        <v>213915.54550119804</v>
      </c>
    </row>
    <row r="13" spans="1:4">
      <c r="A13" s="387">
        <v>3.3</v>
      </c>
      <c r="B13" s="386" t="s">
        <v>492</v>
      </c>
      <c r="C13" s="645">
        <v>137438279.13823378</v>
      </c>
      <c r="D13" s="645">
        <v>119428.27920656845</v>
      </c>
    </row>
    <row r="14" spans="1:4">
      <c r="A14" s="385">
        <v>4</v>
      </c>
      <c r="B14" s="384" t="s">
        <v>629</v>
      </c>
      <c r="C14" s="645">
        <v>-475136.57129999989</v>
      </c>
      <c r="D14" s="645">
        <v>8465.6093795171037</v>
      </c>
    </row>
    <row r="15" spans="1:4">
      <c r="A15" s="383">
        <v>5</v>
      </c>
      <c r="B15" s="382" t="s">
        <v>628</v>
      </c>
      <c r="C15" s="644">
        <v>376192422.71194941</v>
      </c>
      <c r="D15" s="644">
        <v>3319148.7319999998</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B1" sqref="B1"/>
    </sheetView>
  </sheetViews>
  <sheetFormatPr defaultColWidth="9.1796875" defaultRowHeight="12"/>
  <cols>
    <col min="1" max="1" width="11.81640625" style="351" bestFit="1" customWidth="1"/>
    <col min="2" max="2" width="128.90625" style="351" bestFit="1" customWidth="1"/>
    <col min="3" max="3" width="36.7265625" style="351" bestFit="1" customWidth="1"/>
    <col min="4" max="4" width="50.54296875" style="351" customWidth="1"/>
    <col min="5" max="16384" width="9.1796875" style="351"/>
  </cols>
  <sheetData>
    <row r="1" spans="1:4" ht="13">
      <c r="A1" s="294" t="s">
        <v>30</v>
      </c>
      <c r="B1" s="361" t="str">
        <f>'Info '!C2</f>
        <v>JSC TBC Bank</v>
      </c>
    </row>
    <row r="2" spans="1:4">
      <c r="A2" s="295" t="s">
        <v>31</v>
      </c>
      <c r="B2" s="360">
        <f>'1. key ratios '!B2</f>
        <v>46022</v>
      </c>
    </row>
    <row r="3" spans="1:4">
      <c r="A3" s="296" t="s">
        <v>424</v>
      </c>
    </row>
    <row r="4" spans="1:4">
      <c r="A4" s="296"/>
    </row>
    <row r="5" spans="1:4" ht="15" customHeight="1">
      <c r="A5" s="812" t="s">
        <v>494</v>
      </c>
      <c r="B5" s="813"/>
      <c r="C5" s="816" t="s">
        <v>425</v>
      </c>
      <c r="D5" s="816" t="s">
        <v>426</v>
      </c>
    </row>
    <row r="6" spans="1:4">
      <c r="A6" s="814"/>
      <c r="B6" s="815"/>
      <c r="C6" s="816"/>
      <c r="D6" s="816"/>
    </row>
    <row r="7" spans="1:4">
      <c r="A7" s="390">
        <v>1</v>
      </c>
      <c r="B7" s="352" t="s">
        <v>421</v>
      </c>
      <c r="C7" s="645">
        <v>636731541.81785095</v>
      </c>
      <c r="D7" s="650"/>
    </row>
    <row r="8" spans="1:4">
      <c r="A8" s="392">
        <v>2</v>
      </c>
      <c r="B8" s="392" t="s">
        <v>427</v>
      </c>
      <c r="C8" s="645">
        <v>206355985.11800399</v>
      </c>
      <c r="D8" s="650"/>
    </row>
    <row r="9" spans="1:4">
      <c r="A9" s="392">
        <v>3</v>
      </c>
      <c r="B9" s="393" t="s">
        <v>637</v>
      </c>
      <c r="C9" s="645">
        <v>1.619424</v>
      </c>
      <c r="D9" s="650"/>
    </row>
    <row r="10" spans="1:4">
      <c r="A10" s="392">
        <v>4</v>
      </c>
      <c r="B10" s="392" t="s">
        <v>428</v>
      </c>
      <c r="C10" s="645">
        <v>188829785.05983585</v>
      </c>
      <c r="D10" s="650"/>
    </row>
    <row r="11" spans="1:4">
      <c r="A11" s="392">
        <v>5</v>
      </c>
      <c r="B11" s="391" t="s">
        <v>636</v>
      </c>
      <c r="C11" s="645">
        <v>32586461.2168338</v>
      </c>
      <c r="D11" s="650"/>
    </row>
    <row r="12" spans="1:4">
      <c r="A12" s="392">
        <v>6</v>
      </c>
      <c r="B12" s="391" t="s">
        <v>429</v>
      </c>
      <c r="C12" s="645">
        <v>47138809.118182056</v>
      </c>
      <c r="D12" s="650"/>
    </row>
    <row r="13" spans="1:4">
      <c r="A13" s="392">
        <v>7</v>
      </c>
      <c r="B13" s="391" t="s">
        <v>432</v>
      </c>
      <c r="C13" s="645">
        <v>51889814.770000003</v>
      </c>
      <c r="D13" s="650"/>
    </row>
    <row r="14" spans="1:4">
      <c r="A14" s="392">
        <v>8</v>
      </c>
      <c r="B14" s="391" t="s">
        <v>430</v>
      </c>
      <c r="C14" s="645">
        <v>56250255.979999997</v>
      </c>
      <c r="D14" s="651">
        <v>0</v>
      </c>
    </row>
    <row r="15" spans="1:4">
      <c r="A15" s="392">
        <v>9</v>
      </c>
      <c r="B15" s="391" t="s">
        <v>431</v>
      </c>
      <c r="C15" s="645">
        <v>0</v>
      </c>
      <c r="D15" s="651">
        <v>0</v>
      </c>
    </row>
    <row r="16" spans="1:4">
      <c r="A16" s="392">
        <v>10</v>
      </c>
      <c r="B16" s="391" t="s">
        <v>433</v>
      </c>
      <c r="C16" s="645">
        <v>0</v>
      </c>
      <c r="D16" s="651">
        <v>0</v>
      </c>
    </row>
    <row r="17" spans="1:4">
      <c r="A17" s="392">
        <v>11</v>
      </c>
      <c r="B17" s="391" t="s">
        <v>635</v>
      </c>
      <c r="C17" s="645">
        <v>964443.97482</v>
      </c>
      <c r="D17" s="650"/>
    </row>
    <row r="18" spans="1:4">
      <c r="A18" s="390">
        <v>12</v>
      </c>
      <c r="B18" s="389" t="s">
        <v>423</v>
      </c>
      <c r="C18" s="644">
        <v>654257743.49544311</v>
      </c>
      <c r="D18" s="650"/>
    </row>
    <row r="21" spans="1:4">
      <c r="B21" s="294"/>
    </row>
    <row r="22" spans="1:4">
      <c r="B22" s="295"/>
    </row>
    <row r="23" spans="1:4">
      <c r="B23" s="296"/>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B3" sqref="B3"/>
    </sheetView>
  </sheetViews>
  <sheetFormatPr defaultColWidth="9.1796875" defaultRowHeight="12"/>
  <cols>
    <col min="1" max="1" width="11.81640625" style="375" bestFit="1" customWidth="1"/>
    <col min="2" max="2" width="63.90625" style="375" customWidth="1"/>
    <col min="3" max="3" width="14" style="375" bestFit="1" customWidth="1"/>
    <col min="4" max="4" width="12.90625" style="375" customWidth="1"/>
    <col min="5" max="5" width="13.453125" style="375" bestFit="1" customWidth="1"/>
    <col min="6" max="6" width="20.81640625" style="375" bestFit="1" customWidth="1"/>
    <col min="7" max="7" width="14.36328125" style="375" bestFit="1" customWidth="1"/>
    <col min="8" max="8" width="11.453125" style="375" bestFit="1" customWidth="1"/>
    <col min="9" max="9" width="13.453125" style="375" bestFit="1" customWidth="1"/>
    <col min="10" max="10" width="20.81640625" style="375" bestFit="1" customWidth="1"/>
    <col min="11" max="11" width="14.36328125" style="375" bestFit="1" customWidth="1"/>
    <col min="12" max="12" width="10.1796875" style="375" customWidth="1"/>
    <col min="13" max="13" width="13.453125" style="375" bestFit="1" customWidth="1"/>
    <col min="14" max="14" width="20.81640625" style="375" bestFit="1" customWidth="1"/>
    <col min="15" max="15" width="21.7265625" style="375" bestFit="1" customWidth="1"/>
    <col min="16" max="16" width="21.08984375" style="375" bestFit="1" customWidth="1"/>
    <col min="17" max="18" width="19.54296875" style="375" bestFit="1" customWidth="1"/>
    <col min="19" max="19" width="13" style="375" bestFit="1" customWidth="1"/>
    <col min="20" max="20" width="7.26953125" style="375" bestFit="1" customWidth="1"/>
    <col min="21" max="21" width="13.453125" style="375" bestFit="1" customWidth="1"/>
    <col min="22" max="22" width="20.81640625" style="375" bestFit="1" customWidth="1"/>
    <col min="23" max="23" width="21.7265625" style="375" bestFit="1" customWidth="1"/>
    <col min="24" max="24" width="21.08984375" style="375" bestFit="1" customWidth="1"/>
    <col min="25" max="26" width="19.54296875" style="375" bestFit="1" customWidth="1"/>
    <col min="27" max="27" width="13" style="375" bestFit="1" customWidth="1"/>
    <col min="28" max="28" width="20" style="375" customWidth="1"/>
    <col min="29" max="16384" width="9.1796875" style="375"/>
  </cols>
  <sheetData>
    <row r="1" spans="1:28" ht="13">
      <c r="A1" s="294" t="s">
        <v>30</v>
      </c>
      <c r="B1" s="361" t="str">
        <f>'Info '!C2</f>
        <v>JSC TBC Bank</v>
      </c>
    </row>
    <row r="2" spans="1:28">
      <c r="A2" s="295" t="s">
        <v>31</v>
      </c>
      <c r="B2" s="360">
        <f>'1. key ratios '!B2</f>
        <v>46022</v>
      </c>
      <c r="C2" s="376"/>
    </row>
    <row r="3" spans="1:28">
      <c r="A3" s="296" t="s">
        <v>434</v>
      </c>
    </row>
    <row r="5" spans="1:28" ht="15" customHeight="1">
      <c r="A5" s="818" t="s">
        <v>649</v>
      </c>
      <c r="B5" s="819"/>
      <c r="C5" s="824" t="s">
        <v>435</v>
      </c>
      <c r="D5" s="825"/>
      <c r="E5" s="825"/>
      <c r="F5" s="825"/>
      <c r="G5" s="825"/>
      <c r="H5" s="825"/>
      <c r="I5" s="825"/>
      <c r="J5" s="825"/>
      <c r="K5" s="825"/>
      <c r="L5" s="825"/>
      <c r="M5" s="825"/>
      <c r="N5" s="825"/>
      <c r="O5" s="825"/>
      <c r="P5" s="825"/>
      <c r="Q5" s="825"/>
      <c r="R5" s="825"/>
      <c r="S5" s="825"/>
      <c r="T5" s="405"/>
      <c r="U5" s="405"/>
      <c r="V5" s="405"/>
      <c r="W5" s="405"/>
      <c r="X5" s="405"/>
      <c r="Y5" s="405"/>
      <c r="Z5" s="405"/>
      <c r="AA5" s="404"/>
      <c r="AB5" s="397"/>
    </row>
    <row r="6" spans="1:28" ht="12" customHeight="1">
      <c r="A6" s="820"/>
      <c r="B6" s="821"/>
      <c r="C6" s="826" t="s">
        <v>64</v>
      </c>
      <c r="D6" s="828" t="s">
        <v>648</v>
      </c>
      <c r="E6" s="828"/>
      <c r="F6" s="828"/>
      <c r="G6" s="828"/>
      <c r="H6" s="828" t="s">
        <v>647</v>
      </c>
      <c r="I6" s="828"/>
      <c r="J6" s="828"/>
      <c r="K6" s="828"/>
      <c r="L6" s="403"/>
      <c r="M6" s="829" t="s">
        <v>646</v>
      </c>
      <c r="N6" s="829"/>
      <c r="O6" s="829"/>
      <c r="P6" s="829"/>
      <c r="Q6" s="829"/>
      <c r="R6" s="829"/>
      <c r="S6" s="809"/>
      <c r="T6" s="402"/>
      <c r="U6" s="817" t="s">
        <v>645</v>
      </c>
      <c r="V6" s="817"/>
      <c r="W6" s="817"/>
      <c r="X6" s="817"/>
      <c r="Y6" s="817"/>
      <c r="Z6" s="817"/>
      <c r="AA6" s="810"/>
      <c r="AB6" s="401"/>
    </row>
    <row r="7" spans="1:28">
      <c r="A7" s="822"/>
      <c r="B7" s="823"/>
      <c r="C7" s="827"/>
      <c r="D7" s="400"/>
      <c r="E7" s="398" t="s">
        <v>436</v>
      </c>
      <c r="F7" s="372" t="s">
        <v>643</v>
      </c>
      <c r="G7" s="374" t="s">
        <v>644</v>
      </c>
      <c r="H7" s="376"/>
      <c r="I7" s="398" t="s">
        <v>436</v>
      </c>
      <c r="J7" s="372" t="s">
        <v>643</v>
      </c>
      <c r="K7" s="374" t="s">
        <v>644</v>
      </c>
      <c r="L7" s="399"/>
      <c r="M7" s="398" t="s">
        <v>436</v>
      </c>
      <c r="N7" s="398" t="s">
        <v>643</v>
      </c>
      <c r="O7" s="398" t="s">
        <v>642</v>
      </c>
      <c r="P7" s="398" t="s">
        <v>641</v>
      </c>
      <c r="Q7" s="398" t="s">
        <v>640</v>
      </c>
      <c r="R7" s="372" t="s">
        <v>639</v>
      </c>
      <c r="S7" s="398" t="s">
        <v>638</v>
      </c>
      <c r="T7" s="399"/>
      <c r="U7" s="398" t="s">
        <v>436</v>
      </c>
      <c r="V7" s="398" t="s">
        <v>643</v>
      </c>
      <c r="W7" s="398" t="s">
        <v>642</v>
      </c>
      <c r="X7" s="398" t="s">
        <v>641</v>
      </c>
      <c r="Y7" s="398" t="s">
        <v>640</v>
      </c>
      <c r="Z7" s="372" t="s">
        <v>639</v>
      </c>
      <c r="AA7" s="398" t="s">
        <v>638</v>
      </c>
      <c r="AB7" s="397"/>
    </row>
    <row r="8" spans="1:28">
      <c r="A8" s="396">
        <v>1</v>
      </c>
      <c r="B8" s="368" t="s">
        <v>437</v>
      </c>
      <c r="C8" s="649">
        <v>27200432948.387184</v>
      </c>
      <c r="D8" s="646">
        <v>24783476947.518967</v>
      </c>
      <c r="E8" s="646">
        <v>142963008.84142995</v>
      </c>
      <c r="F8" s="646">
        <v>0</v>
      </c>
      <c r="G8" s="646">
        <v>0</v>
      </c>
      <c r="H8" s="646">
        <v>1762698257.3727741</v>
      </c>
      <c r="I8" s="646">
        <v>183816043.03775293</v>
      </c>
      <c r="J8" s="646">
        <v>235665714.65912908</v>
      </c>
      <c r="K8" s="646">
        <v>0</v>
      </c>
      <c r="L8" s="646">
        <v>654017995.60790896</v>
      </c>
      <c r="M8" s="646">
        <v>32038092.794551998</v>
      </c>
      <c r="N8" s="646">
        <v>84557326.50772199</v>
      </c>
      <c r="O8" s="646">
        <v>143404003.697</v>
      </c>
      <c r="P8" s="646">
        <v>101223117.37786201</v>
      </c>
      <c r="Q8" s="646">
        <v>103580519.304305</v>
      </c>
      <c r="R8" s="646">
        <v>80708234.68725799</v>
      </c>
      <c r="S8" s="646">
        <v>588097.13544999994</v>
      </c>
      <c r="T8" s="646">
        <v>239747.88753400001</v>
      </c>
      <c r="U8" s="646">
        <v>0</v>
      </c>
      <c r="V8" s="646">
        <v>0</v>
      </c>
      <c r="W8" s="646">
        <v>0</v>
      </c>
      <c r="X8" s="646">
        <v>0</v>
      </c>
      <c r="Y8" s="646">
        <v>239747.88753400001</v>
      </c>
      <c r="Z8" s="646">
        <v>0</v>
      </c>
      <c r="AA8" s="646">
        <v>0</v>
      </c>
      <c r="AB8" s="394"/>
    </row>
    <row r="9" spans="1:28">
      <c r="A9" s="363">
        <v>1.1000000000000001</v>
      </c>
      <c r="B9" s="395" t="s">
        <v>438</v>
      </c>
      <c r="C9" s="652">
        <v>0</v>
      </c>
      <c r="D9" s="646">
        <v>0</v>
      </c>
      <c r="E9" s="646">
        <v>0</v>
      </c>
      <c r="F9" s="646">
        <v>0</v>
      </c>
      <c r="G9" s="646">
        <v>0</v>
      </c>
      <c r="H9" s="646">
        <v>0</v>
      </c>
      <c r="I9" s="646">
        <v>0</v>
      </c>
      <c r="J9" s="646">
        <v>0</v>
      </c>
      <c r="K9" s="646">
        <v>0</v>
      </c>
      <c r="L9" s="646">
        <v>0</v>
      </c>
      <c r="M9" s="646">
        <v>0</v>
      </c>
      <c r="N9" s="646">
        <v>0</v>
      </c>
      <c r="O9" s="646">
        <v>0</v>
      </c>
      <c r="P9" s="646">
        <v>0</v>
      </c>
      <c r="Q9" s="646">
        <v>0</v>
      </c>
      <c r="R9" s="646">
        <v>0</v>
      </c>
      <c r="S9" s="646">
        <v>0</v>
      </c>
      <c r="T9" s="646">
        <v>0</v>
      </c>
      <c r="U9" s="646">
        <v>0</v>
      </c>
      <c r="V9" s="646">
        <v>0</v>
      </c>
      <c r="W9" s="646">
        <v>0</v>
      </c>
      <c r="X9" s="646">
        <v>0</v>
      </c>
      <c r="Y9" s="646">
        <v>0</v>
      </c>
      <c r="Z9" s="646">
        <v>0</v>
      </c>
      <c r="AA9" s="646">
        <v>0</v>
      </c>
      <c r="AB9" s="394"/>
    </row>
    <row r="10" spans="1:28">
      <c r="A10" s="363">
        <v>1.2</v>
      </c>
      <c r="B10" s="395" t="s">
        <v>439</v>
      </c>
      <c r="C10" s="652">
        <v>0</v>
      </c>
      <c r="D10" s="646">
        <v>0</v>
      </c>
      <c r="E10" s="646">
        <v>0</v>
      </c>
      <c r="F10" s="646">
        <v>0</v>
      </c>
      <c r="G10" s="646">
        <v>0</v>
      </c>
      <c r="H10" s="646">
        <v>0</v>
      </c>
      <c r="I10" s="646">
        <v>0</v>
      </c>
      <c r="J10" s="646">
        <v>0</v>
      </c>
      <c r="K10" s="646">
        <v>0</v>
      </c>
      <c r="L10" s="646">
        <v>0</v>
      </c>
      <c r="M10" s="646">
        <v>0</v>
      </c>
      <c r="N10" s="646">
        <v>0</v>
      </c>
      <c r="O10" s="646">
        <v>0</v>
      </c>
      <c r="P10" s="646">
        <v>0</v>
      </c>
      <c r="Q10" s="646">
        <v>0</v>
      </c>
      <c r="R10" s="646">
        <v>0</v>
      </c>
      <c r="S10" s="646">
        <v>0</v>
      </c>
      <c r="T10" s="646">
        <v>0</v>
      </c>
      <c r="U10" s="646">
        <v>0</v>
      </c>
      <c r="V10" s="646">
        <v>0</v>
      </c>
      <c r="W10" s="646">
        <v>0</v>
      </c>
      <c r="X10" s="646">
        <v>0</v>
      </c>
      <c r="Y10" s="646">
        <v>0</v>
      </c>
      <c r="Z10" s="646">
        <v>0</v>
      </c>
      <c r="AA10" s="646">
        <v>0</v>
      </c>
      <c r="AB10" s="394"/>
    </row>
    <row r="11" spans="1:28">
      <c r="A11" s="363">
        <v>1.3</v>
      </c>
      <c r="B11" s="395" t="s">
        <v>440</v>
      </c>
      <c r="C11" s="652">
        <v>206741513.111967</v>
      </c>
      <c r="D11" s="646">
        <v>206741513.111967</v>
      </c>
      <c r="E11" s="646">
        <v>0</v>
      </c>
      <c r="F11" s="646">
        <v>0</v>
      </c>
      <c r="G11" s="646">
        <v>0</v>
      </c>
      <c r="H11" s="646">
        <v>0</v>
      </c>
      <c r="I11" s="646">
        <v>0</v>
      </c>
      <c r="J11" s="646">
        <v>0</v>
      </c>
      <c r="K11" s="646">
        <v>0</v>
      </c>
      <c r="L11" s="646">
        <v>0</v>
      </c>
      <c r="M11" s="646">
        <v>0</v>
      </c>
      <c r="N11" s="646">
        <v>0</v>
      </c>
      <c r="O11" s="646">
        <v>0</v>
      </c>
      <c r="P11" s="646">
        <v>0</v>
      </c>
      <c r="Q11" s="646">
        <v>0</v>
      </c>
      <c r="R11" s="646">
        <v>0</v>
      </c>
      <c r="S11" s="646">
        <v>0</v>
      </c>
      <c r="T11" s="646">
        <v>0</v>
      </c>
      <c r="U11" s="646">
        <v>0</v>
      </c>
      <c r="V11" s="646">
        <v>0</v>
      </c>
      <c r="W11" s="646">
        <v>0</v>
      </c>
      <c r="X11" s="646">
        <v>0</v>
      </c>
      <c r="Y11" s="646">
        <v>0</v>
      </c>
      <c r="Z11" s="646">
        <v>0</v>
      </c>
      <c r="AA11" s="646">
        <v>0</v>
      </c>
      <c r="AB11" s="394"/>
    </row>
    <row r="12" spans="1:28">
      <c r="A12" s="363">
        <v>1.4</v>
      </c>
      <c r="B12" s="395" t="s">
        <v>441</v>
      </c>
      <c r="C12" s="652">
        <v>739535889.85458004</v>
      </c>
      <c r="D12" s="646">
        <v>739324766.51417303</v>
      </c>
      <c r="E12" s="646">
        <v>211882.64170000001</v>
      </c>
      <c r="F12" s="646">
        <v>0</v>
      </c>
      <c r="G12" s="646">
        <v>0</v>
      </c>
      <c r="H12" s="646">
        <v>208842.37</v>
      </c>
      <c r="I12" s="646">
        <v>0</v>
      </c>
      <c r="J12" s="646">
        <v>0</v>
      </c>
      <c r="K12" s="646">
        <v>0</v>
      </c>
      <c r="L12" s="646">
        <v>2280.9704069999998</v>
      </c>
      <c r="M12" s="646">
        <v>0</v>
      </c>
      <c r="N12" s="646">
        <v>0</v>
      </c>
      <c r="O12" s="646">
        <v>0</v>
      </c>
      <c r="P12" s="646">
        <v>0</v>
      </c>
      <c r="Q12" s="646">
        <v>0</v>
      </c>
      <c r="R12" s="646">
        <v>0</v>
      </c>
      <c r="S12" s="646">
        <v>0</v>
      </c>
      <c r="T12" s="646">
        <v>0</v>
      </c>
      <c r="U12" s="646">
        <v>0</v>
      </c>
      <c r="V12" s="646">
        <v>0</v>
      </c>
      <c r="W12" s="646">
        <v>0</v>
      </c>
      <c r="X12" s="646">
        <v>0</v>
      </c>
      <c r="Y12" s="646">
        <v>0</v>
      </c>
      <c r="Z12" s="646">
        <v>0</v>
      </c>
      <c r="AA12" s="646">
        <v>0</v>
      </c>
      <c r="AB12" s="394"/>
    </row>
    <row r="13" spans="1:28">
      <c r="A13" s="363">
        <v>1.5</v>
      </c>
      <c r="B13" s="395" t="s">
        <v>442</v>
      </c>
      <c r="C13" s="652">
        <v>13187127309.657934</v>
      </c>
      <c r="D13" s="646">
        <v>11599698506.633429</v>
      </c>
      <c r="E13" s="646">
        <v>54426110.963303998</v>
      </c>
      <c r="F13" s="646">
        <v>0</v>
      </c>
      <c r="G13" s="646">
        <v>0</v>
      </c>
      <c r="H13" s="646">
        <v>1142852406.4225655</v>
      </c>
      <c r="I13" s="646">
        <v>60813528.909739003</v>
      </c>
      <c r="J13" s="646">
        <v>123700179.80439804</v>
      </c>
      <c r="K13" s="646">
        <v>0</v>
      </c>
      <c r="L13" s="646">
        <v>444336648.71440715</v>
      </c>
      <c r="M13" s="646">
        <v>18612101.699427001</v>
      </c>
      <c r="N13" s="646">
        <v>59142723.502580009</v>
      </c>
      <c r="O13" s="646">
        <v>71752854.783470005</v>
      </c>
      <c r="P13" s="646">
        <v>86855927.619606003</v>
      </c>
      <c r="Q13" s="646">
        <v>72977470.56072101</v>
      </c>
      <c r="R13" s="646">
        <v>62770302.763921998</v>
      </c>
      <c r="S13" s="646">
        <v>0</v>
      </c>
      <c r="T13" s="646">
        <v>239747.88753400001</v>
      </c>
      <c r="U13" s="646">
        <v>0</v>
      </c>
      <c r="V13" s="646">
        <v>0</v>
      </c>
      <c r="W13" s="646">
        <v>0</v>
      </c>
      <c r="X13" s="646">
        <v>0</v>
      </c>
      <c r="Y13" s="646">
        <v>239747.88753400001</v>
      </c>
      <c r="Z13" s="646">
        <v>0</v>
      </c>
      <c r="AA13" s="646">
        <v>0</v>
      </c>
      <c r="AB13" s="394"/>
    </row>
    <row r="14" spans="1:28">
      <c r="A14" s="363">
        <v>1.6</v>
      </c>
      <c r="B14" s="395" t="s">
        <v>443</v>
      </c>
      <c r="C14" s="652">
        <v>13067028235.762703</v>
      </c>
      <c r="D14" s="646">
        <v>12237712161.259399</v>
      </c>
      <c r="E14" s="646">
        <v>88325015.236425966</v>
      </c>
      <c r="F14" s="646">
        <v>0</v>
      </c>
      <c r="G14" s="646">
        <v>0</v>
      </c>
      <c r="H14" s="646">
        <v>619637008.58020866</v>
      </c>
      <c r="I14" s="646">
        <v>123002514.12801394</v>
      </c>
      <c r="J14" s="646">
        <v>111965534.85473104</v>
      </c>
      <c r="K14" s="646">
        <v>0</v>
      </c>
      <c r="L14" s="646">
        <v>209679065.92309487</v>
      </c>
      <c r="M14" s="646">
        <v>13425991.095124995</v>
      </c>
      <c r="N14" s="646">
        <v>25414603.005141988</v>
      </c>
      <c r="O14" s="646">
        <v>71651148.913529992</v>
      </c>
      <c r="P14" s="646">
        <v>14367189.758256001</v>
      </c>
      <c r="Q14" s="646">
        <v>30603048.743583992</v>
      </c>
      <c r="R14" s="646">
        <v>17937931.923335996</v>
      </c>
      <c r="S14" s="646">
        <v>588097.13544999994</v>
      </c>
      <c r="T14" s="646">
        <v>0</v>
      </c>
      <c r="U14" s="646">
        <v>0</v>
      </c>
      <c r="V14" s="646">
        <v>0</v>
      </c>
      <c r="W14" s="646">
        <v>0</v>
      </c>
      <c r="X14" s="646">
        <v>0</v>
      </c>
      <c r="Y14" s="646">
        <v>0</v>
      </c>
      <c r="Z14" s="646">
        <v>0</v>
      </c>
      <c r="AA14" s="646">
        <v>0</v>
      </c>
      <c r="AB14" s="394"/>
    </row>
    <row r="15" spans="1:28">
      <c r="A15" s="396">
        <v>2</v>
      </c>
      <c r="B15" s="380" t="s">
        <v>444</v>
      </c>
      <c r="C15" s="649">
        <v>5768739617.2296219</v>
      </c>
      <c r="D15" s="646">
        <v>5768739617.2296219</v>
      </c>
      <c r="E15" s="646">
        <v>0</v>
      </c>
      <c r="F15" s="646">
        <v>0</v>
      </c>
      <c r="G15" s="646">
        <v>0</v>
      </c>
      <c r="H15" s="646">
        <v>0</v>
      </c>
      <c r="I15" s="646">
        <v>0</v>
      </c>
      <c r="J15" s="646">
        <v>0</v>
      </c>
      <c r="K15" s="646">
        <v>0</v>
      </c>
      <c r="L15" s="646">
        <v>0</v>
      </c>
      <c r="M15" s="646">
        <v>0</v>
      </c>
      <c r="N15" s="646">
        <v>0</v>
      </c>
      <c r="O15" s="646">
        <v>0</v>
      </c>
      <c r="P15" s="646">
        <v>0</v>
      </c>
      <c r="Q15" s="646">
        <v>0</v>
      </c>
      <c r="R15" s="646">
        <v>0</v>
      </c>
      <c r="S15" s="646">
        <v>0</v>
      </c>
      <c r="T15" s="646">
        <v>0</v>
      </c>
      <c r="U15" s="646">
        <v>0</v>
      </c>
      <c r="V15" s="646">
        <v>0</v>
      </c>
      <c r="W15" s="646">
        <v>0</v>
      </c>
      <c r="X15" s="646">
        <v>0</v>
      </c>
      <c r="Y15" s="646">
        <v>0</v>
      </c>
      <c r="Z15" s="646">
        <v>0</v>
      </c>
      <c r="AA15" s="646">
        <v>0</v>
      </c>
      <c r="AB15" s="394"/>
    </row>
    <row r="16" spans="1:28">
      <c r="A16" s="363">
        <v>2.1</v>
      </c>
      <c r="B16" s="395" t="s">
        <v>438</v>
      </c>
      <c r="C16" s="652">
        <v>0</v>
      </c>
      <c r="D16" s="646">
        <v>0</v>
      </c>
      <c r="E16" s="646">
        <v>0</v>
      </c>
      <c r="F16" s="646">
        <v>0</v>
      </c>
      <c r="G16" s="646">
        <v>0</v>
      </c>
      <c r="H16" s="646">
        <v>0</v>
      </c>
      <c r="I16" s="646">
        <v>0</v>
      </c>
      <c r="J16" s="646">
        <v>0</v>
      </c>
      <c r="K16" s="646">
        <v>0</v>
      </c>
      <c r="L16" s="646">
        <v>0</v>
      </c>
      <c r="M16" s="646">
        <v>0</v>
      </c>
      <c r="N16" s="646">
        <v>0</v>
      </c>
      <c r="O16" s="646">
        <v>0</v>
      </c>
      <c r="P16" s="646">
        <v>0</v>
      </c>
      <c r="Q16" s="646">
        <v>0</v>
      </c>
      <c r="R16" s="646">
        <v>0</v>
      </c>
      <c r="S16" s="646">
        <v>0</v>
      </c>
      <c r="T16" s="646">
        <v>0</v>
      </c>
      <c r="U16" s="646">
        <v>0</v>
      </c>
      <c r="V16" s="646">
        <v>0</v>
      </c>
      <c r="W16" s="646">
        <v>0</v>
      </c>
      <c r="X16" s="646">
        <v>0</v>
      </c>
      <c r="Y16" s="646">
        <v>0</v>
      </c>
      <c r="Z16" s="646">
        <v>0</v>
      </c>
      <c r="AA16" s="646">
        <v>0</v>
      </c>
      <c r="AB16" s="394"/>
    </row>
    <row r="17" spans="1:28">
      <c r="A17" s="363">
        <v>2.2000000000000002</v>
      </c>
      <c r="B17" s="395" t="s">
        <v>439</v>
      </c>
      <c r="C17" s="652">
        <v>3850958046.3314085</v>
      </c>
      <c r="D17" s="646">
        <v>3850958046.3314085</v>
      </c>
      <c r="E17" s="646">
        <v>0</v>
      </c>
      <c r="F17" s="646">
        <v>0</v>
      </c>
      <c r="G17" s="646">
        <v>0</v>
      </c>
      <c r="H17" s="646">
        <v>0</v>
      </c>
      <c r="I17" s="646">
        <v>0</v>
      </c>
      <c r="J17" s="646">
        <v>0</v>
      </c>
      <c r="K17" s="646">
        <v>0</v>
      </c>
      <c r="L17" s="646">
        <v>0</v>
      </c>
      <c r="M17" s="646">
        <v>0</v>
      </c>
      <c r="N17" s="646">
        <v>0</v>
      </c>
      <c r="O17" s="646">
        <v>0</v>
      </c>
      <c r="P17" s="646">
        <v>0</v>
      </c>
      <c r="Q17" s="646">
        <v>0</v>
      </c>
      <c r="R17" s="646">
        <v>0</v>
      </c>
      <c r="S17" s="646">
        <v>0</v>
      </c>
      <c r="T17" s="646">
        <v>0</v>
      </c>
      <c r="U17" s="646">
        <v>0</v>
      </c>
      <c r="V17" s="646">
        <v>0</v>
      </c>
      <c r="W17" s="646">
        <v>0</v>
      </c>
      <c r="X17" s="646">
        <v>0</v>
      </c>
      <c r="Y17" s="646">
        <v>0</v>
      </c>
      <c r="Z17" s="646">
        <v>0</v>
      </c>
      <c r="AA17" s="646">
        <v>0</v>
      </c>
      <c r="AB17" s="394"/>
    </row>
    <row r="18" spans="1:28">
      <c r="A18" s="363">
        <v>2.2999999999999998</v>
      </c>
      <c r="B18" s="395" t="s">
        <v>440</v>
      </c>
      <c r="C18" s="652">
        <v>1710605018.8460999</v>
      </c>
      <c r="D18" s="646">
        <v>1710605018.8460999</v>
      </c>
      <c r="E18" s="646">
        <v>0</v>
      </c>
      <c r="F18" s="646">
        <v>0</v>
      </c>
      <c r="G18" s="646">
        <v>0</v>
      </c>
      <c r="H18" s="646">
        <v>0</v>
      </c>
      <c r="I18" s="646">
        <v>0</v>
      </c>
      <c r="J18" s="646">
        <v>0</v>
      </c>
      <c r="K18" s="646">
        <v>0</v>
      </c>
      <c r="L18" s="646">
        <v>0</v>
      </c>
      <c r="M18" s="646">
        <v>0</v>
      </c>
      <c r="N18" s="646">
        <v>0</v>
      </c>
      <c r="O18" s="646">
        <v>0</v>
      </c>
      <c r="P18" s="646">
        <v>0</v>
      </c>
      <c r="Q18" s="646">
        <v>0</v>
      </c>
      <c r="R18" s="646">
        <v>0</v>
      </c>
      <c r="S18" s="646">
        <v>0</v>
      </c>
      <c r="T18" s="646">
        <v>0</v>
      </c>
      <c r="U18" s="646">
        <v>0</v>
      </c>
      <c r="V18" s="646">
        <v>0</v>
      </c>
      <c r="W18" s="646">
        <v>0</v>
      </c>
      <c r="X18" s="646">
        <v>0</v>
      </c>
      <c r="Y18" s="646">
        <v>0</v>
      </c>
      <c r="Z18" s="646">
        <v>0</v>
      </c>
      <c r="AA18" s="646">
        <v>0</v>
      </c>
      <c r="AB18" s="394"/>
    </row>
    <row r="19" spans="1:28">
      <c r="A19" s="363">
        <v>2.4</v>
      </c>
      <c r="B19" s="395" t="s">
        <v>441</v>
      </c>
      <c r="C19" s="652">
        <v>55905934.120976001</v>
      </c>
      <c r="D19" s="646">
        <v>55905934.120976001</v>
      </c>
      <c r="E19" s="646">
        <v>0</v>
      </c>
      <c r="F19" s="646">
        <v>0</v>
      </c>
      <c r="G19" s="646">
        <v>0</v>
      </c>
      <c r="H19" s="646">
        <v>0</v>
      </c>
      <c r="I19" s="646">
        <v>0</v>
      </c>
      <c r="J19" s="646">
        <v>0</v>
      </c>
      <c r="K19" s="646">
        <v>0</v>
      </c>
      <c r="L19" s="646">
        <v>0</v>
      </c>
      <c r="M19" s="646">
        <v>0</v>
      </c>
      <c r="N19" s="646">
        <v>0</v>
      </c>
      <c r="O19" s="646">
        <v>0</v>
      </c>
      <c r="P19" s="646">
        <v>0</v>
      </c>
      <c r="Q19" s="646">
        <v>0</v>
      </c>
      <c r="R19" s="646">
        <v>0</v>
      </c>
      <c r="S19" s="646">
        <v>0</v>
      </c>
      <c r="T19" s="646">
        <v>0</v>
      </c>
      <c r="U19" s="646">
        <v>0</v>
      </c>
      <c r="V19" s="646">
        <v>0</v>
      </c>
      <c r="W19" s="646">
        <v>0</v>
      </c>
      <c r="X19" s="646">
        <v>0</v>
      </c>
      <c r="Y19" s="646">
        <v>0</v>
      </c>
      <c r="Z19" s="646">
        <v>0</v>
      </c>
      <c r="AA19" s="646">
        <v>0</v>
      </c>
      <c r="AB19" s="394"/>
    </row>
    <row r="20" spans="1:28">
      <c r="A20" s="363">
        <v>2.5</v>
      </c>
      <c r="B20" s="395" t="s">
        <v>442</v>
      </c>
      <c r="C20" s="652">
        <v>151270617.931137</v>
      </c>
      <c r="D20" s="646">
        <v>151270617.931137</v>
      </c>
      <c r="E20" s="646">
        <v>0</v>
      </c>
      <c r="F20" s="646">
        <v>0</v>
      </c>
      <c r="G20" s="646">
        <v>0</v>
      </c>
      <c r="H20" s="646">
        <v>0</v>
      </c>
      <c r="I20" s="646">
        <v>0</v>
      </c>
      <c r="J20" s="646">
        <v>0</v>
      </c>
      <c r="K20" s="646">
        <v>0</v>
      </c>
      <c r="L20" s="646">
        <v>0</v>
      </c>
      <c r="M20" s="646">
        <v>0</v>
      </c>
      <c r="N20" s="646">
        <v>0</v>
      </c>
      <c r="O20" s="646">
        <v>0</v>
      </c>
      <c r="P20" s="646">
        <v>0</v>
      </c>
      <c r="Q20" s="646">
        <v>0</v>
      </c>
      <c r="R20" s="646">
        <v>0</v>
      </c>
      <c r="S20" s="646">
        <v>0</v>
      </c>
      <c r="T20" s="646">
        <v>0</v>
      </c>
      <c r="U20" s="646">
        <v>0</v>
      </c>
      <c r="V20" s="646">
        <v>0</v>
      </c>
      <c r="W20" s="646">
        <v>0</v>
      </c>
      <c r="X20" s="646">
        <v>0</v>
      </c>
      <c r="Y20" s="646">
        <v>0</v>
      </c>
      <c r="Z20" s="646">
        <v>0</v>
      </c>
      <c r="AA20" s="646">
        <v>0</v>
      </c>
      <c r="AB20" s="394"/>
    </row>
    <row r="21" spans="1:28">
      <c r="A21" s="363">
        <v>2.6</v>
      </c>
      <c r="B21" s="395" t="s">
        <v>443</v>
      </c>
      <c r="C21" s="652">
        <v>0</v>
      </c>
      <c r="D21" s="646">
        <v>0</v>
      </c>
      <c r="E21" s="646">
        <v>0</v>
      </c>
      <c r="F21" s="646">
        <v>0</v>
      </c>
      <c r="G21" s="646">
        <v>0</v>
      </c>
      <c r="H21" s="646">
        <v>0</v>
      </c>
      <c r="I21" s="646">
        <v>0</v>
      </c>
      <c r="J21" s="646">
        <v>0</v>
      </c>
      <c r="K21" s="646">
        <v>0</v>
      </c>
      <c r="L21" s="646">
        <v>0</v>
      </c>
      <c r="M21" s="646">
        <v>0</v>
      </c>
      <c r="N21" s="646">
        <v>0</v>
      </c>
      <c r="O21" s="646">
        <v>0</v>
      </c>
      <c r="P21" s="646">
        <v>0</v>
      </c>
      <c r="Q21" s="646">
        <v>0</v>
      </c>
      <c r="R21" s="646">
        <v>0</v>
      </c>
      <c r="S21" s="646">
        <v>0</v>
      </c>
      <c r="T21" s="646">
        <v>0</v>
      </c>
      <c r="U21" s="646">
        <v>0</v>
      </c>
      <c r="V21" s="646">
        <v>0</v>
      </c>
      <c r="W21" s="646">
        <v>0</v>
      </c>
      <c r="X21" s="646">
        <v>0</v>
      </c>
      <c r="Y21" s="646">
        <v>0</v>
      </c>
      <c r="Z21" s="646">
        <v>0</v>
      </c>
      <c r="AA21" s="646">
        <v>0</v>
      </c>
      <c r="AB21" s="394"/>
    </row>
    <row r="22" spans="1:28">
      <c r="A22" s="396">
        <v>3</v>
      </c>
      <c r="B22" s="368" t="s">
        <v>484</v>
      </c>
      <c r="C22" s="649">
        <v>3107343101.0546746</v>
      </c>
      <c r="D22" s="649">
        <v>3029412639.4520807</v>
      </c>
      <c r="E22" s="653"/>
      <c r="F22" s="653"/>
      <c r="G22" s="653"/>
      <c r="H22" s="649">
        <v>69689837.140166</v>
      </c>
      <c r="I22" s="653"/>
      <c r="J22" s="653"/>
      <c r="K22" s="653"/>
      <c r="L22" s="649">
        <v>8240624.4624280008</v>
      </c>
      <c r="M22" s="653"/>
      <c r="N22" s="653"/>
      <c r="O22" s="653"/>
      <c r="P22" s="653"/>
      <c r="Q22" s="653"/>
      <c r="R22" s="653"/>
      <c r="S22" s="653"/>
      <c r="T22" s="649">
        <v>0</v>
      </c>
      <c r="U22" s="653"/>
      <c r="V22" s="653"/>
      <c r="W22" s="653"/>
      <c r="X22" s="653"/>
      <c r="Y22" s="653"/>
      <c r="Z22" s="653"/>
      <c r="AA22" s="653"/>
      <c r="AB22" s="394"/>
    </row>
    <row r="23" spans="1:28">
      <c r="A23" s="363">
        <v>3.1</v>
      </c>
      <c r="B23" s="395" t="s">
        <v>438</v>
      </c>
      <c r="C23" s="652">
        <v>0</v>
      </c>
      <c r="D23" s="649">
        <v>0</v>
      </c>
      <c r="E23" s="653"/>
      <c r="F23" s="653"/>
      <c r="G23" s="653"/>
      <c r="H23" s="649">
        <v>0</v>
      </c>
      <c r="I23" s="653"/>
      <c r="J23" s="653"/>
      <c r="K23" s="653"/>
      <c r="L23" s="649">
        <v>0</v>
      </c>
      <c r="M23" s="653"/>
      <c r="N23" s="653"/>
      <c r="O23" s="653"/>
      <c r="P23" s="653"/>
      <c r="Q23" s="653"/>
      <c r="R23" s="653"/>
      <c r="S23" s="653"/>
      <c r="T23" s="649">
        <v>0</v>
      </c>
      <c r="U23" s="653"/>
      <c r="V23" s="653"/>
      <c r="W23" s="653"/>
      <c r="X23" s="653"/>
      <c r="Y23" s="653"/>
      <c r="Z23" s="653"/>
      <c r="AA23" s="653"/>
      <c r="AB23" s="394"/>
    </row>
    <row r="24" spans="1:28">
      <c r="A24" s="363">
        <v>3.2</v>
      </c>
      <c r="B24" s="395" t="s">
        <v>439</v>
      </c>
      <c r="C24" s="652">
        <v>0</v>
      </c>
      <c r="D24" s="649">
        <v>0</v>
      </c>
      <c r="E24" s="653"/>
      <c r="F24" s="653"/>
      <c r="G24" s="653"/>
      <c r="H24" s="649">
        <v>0</v>
      </c>
      <c r="I24" s="653"/>
      <c r="J24" s="653"/>
      <c r="K24" s="653"/>
      <c r="L24" s="649">
        <v>0</v>
      </c>
      <c r="M24" s="653"/>
      <c r="N24" s="653"/>
      <c r="O24" s="653"/>
      <c r="P24" s="653"/>
      <c r="Q24" s="653"/>
      <c r="R24" s="653"/>
      <c r="S24" s="653"/>
      <c r="T24" s="649">
        <v>0</v>
      </c>
      <c r="U24" s="653"/>
      <c r="V24" s="653"/>
      <c r="W24" s="653"/>
      <c r="X24" s="653"/>
      <c r="Y24" s="653"/>
      <c r="Z24" s="653"/>
      <c r="AA24" s="653"/>
      <c r="AB24" s="394"/>
    </row>
    <row r="25" spans="1:28">
      <c r="A25" s="363">
        <v>3.3</v>
      </c>
      <c r="B25" s="395" t="s">
        <v>440</v>
      </c>
      <c r="C25" s="652">
        <v>610653157.41694701</v>
      </c>
      <c r="D25" s="649">
        <v>610653157.41694701</v>
      </c>
      <c r="E25" s="653"/>
      <c r="F25" s="653"/>
      <c r="G25" s="653"/>
      <c r="H25" s="649">
        <v>0</v>
      </c>
      <c r="I25" s="653"/>
      <c r="J25" s="653"/>
      <c r="K25" s="653"/>
      <c r="L25" s="649">
        <v>0</v>
      </c>
      <c r="M25" s="653"/>
      <c r="N25" s="653"/>
      <c r="O25" s="653"/>
      <c r="P25" s="653"/>
      <c r="Q25" s="653"/>
      <c r="R25" s="653"/>
      <c r="S25" s="653"/>
      <c r="T25" s="649">
        <v>0</v>
      </c>
      <c r="U25" s="653"/>
      <c r="V25" s="653"/>
      <c r="W25" s="653"/>
      <c r="X25" s="653"/>
      <c r="Y25" s="653"/>
      <c r="Z25" s="653"/>
      <c r="AA25" s="653"/>
      <c r="AB25" s="394"/>
    </row>
    <row r="26" spans="1:28">
      <c r="A26" s="363">
        <v>3.4</v>
      </c>
      <c r="B26" s="395" t="s">
        <v>441</v>
      </c>
      <c r="C26" s="652">
        <v>17342023.77</v>
      </c>
      <c r="D26" s="649">
        <v>17342023.77</v>
      </c>
      <c r="E26" s="653"/>
      <c r="F26" s="653"/>
      <c r="G26" s="653"/>
      <c r="H26" s="649">
        <v>0</v>
      </c>
      <c r="I26" s="653"/>
      <c r="J26" s="653"/>
      <c r="K26" s="653"/>
      <c r="L26" s="649">
        <v>0</v>
      </c>
      <c r="M26" s="653"/>
      <c r="N26" s="653"/>
      <c r="O26" s="653"/>
      <c r="P26" s="653"/>
      <c r="Q26" s="653"/>
      <c r="R26" s="653"/>
      <c r="S26" s="653"/>
      <c r="T26" s="649">
        <v>0</v>
      </c>
      <c r="U26" s="653"/>
      <c r="V26" s="653"/>
      <c r="W26" s="653"/>
      <c r="X26" s="653"/>
      <c r="Y26" s="653"/>
      <c r="Z26" s="653"/>
      <c r="AA26" s="653"/>
      <c r="AB26" s="394"/>
    </row>
    <row r="27" spans="1:28">
      <c r="A27" s="363">
        <v>3.5</v>
      </c>
      <c r="B27" s="395" t="s">
        <v>442</v>
      </c>
      <c r="C27" s="652">
        <v>2222970196.5223446</v>
      </c>
      <c r="D27" s="649">
        <v>2152729448.8224316</v>
      </c>
      <c r="E27" s="653"/>
      <c r="F27" s="653"/>
      <c r="G27" s="653"/>
      <c r="H27" s="649">
        <v>63964029.04535301</v>
      </c>
      <c r="I27" s="653"/>
      <c r="J27" s="653"/>
      <c r="K27" s="653"/>
      <c r="L27" s="649">
        <v>6276718.6545600006</v>
      </c>
      <c r="M27" s="653"/>
      <c r="N27" s="653"/>
      <c r="O27" s="653"/>
      <c r="P27" s="653"/>
      <c r="Q27" s="653"/>
      <c r="R27" s="653"/>
      <c r="S27" s="653"/>
      <c r="T27" s="649">
        <v>0</v>
      </c>
      <c r="U27" s="653"/>
      <c r="V27" s="653"/>
      <c r="W27" s="653"/>
      <c r="X27" s="653"/>
      <c r="Y27" s="653"/>
      <c r="Z27" s="653"/>
      <c r="AA27" s="653"/>
      <c r="AB27" s="394"/>
    </row>
    <row r="28" spans="1:28">
      <c r="A28" s="363">
        <v>3.6</v>
      </c>
      <c r="B28" s="395" t="s">
        <v>443</v>
      </c>
      <c r="C28" s="652">
        <v>256377723.34538314</v>
      </c>
      <c r="D28" s="649">
        <v>248688009.44270214</v>
      </c>
      <c r="E28" s="653"/>
      <c r="F28" s="653"/>
      <c r="G28" s="653"/>
      <c r="H28" s="649">
        <v>5725808.0948129948</v>
      </c>
      <c r="I28" s="653"/>
      <c r="J28" s="653"/>
      <c r="K28" s="653"/>
      <c r="L28" s="649">
        <v>1963905.8078680001</v>
      </c>
      <c r="M28" s="653"/>
      <c r="N28" s="653"/>
      <c r="O28" s="653"/>
      <c r="P28" s="653"/>
      <c r="Q28" s="653"/>
      <c r="R28" s="653"/>
      <c r="S28" s="653"/>
      <c r="T28" s="649">
        <v>0</v>
      </c>
      <c r="U28" s="653"/>
      <c r="V28" s="653"/>
      <c r="W28" s="653"/>
      <c r="X28" s="653"/>
      <c r="Y28" s="653"/>
      <c r="Z28" s="653"/>
      <c r="AA28" s="653"/>
      <c r="AB28" s="394"/>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zoomScale="80" zoomScaleNormal="80" workbookViewId="0">
      <selection activeCell="B2" sqref="B2"/>
    </sheetView>
  </sheetViews>
  <sheetFormatPr defaultColWidth="9.1796875" defaultRowHeight="12"/>
  <cols>
    <col min="1" max="1" width="11.81640625" style="375" bestFit="1" customWidth="1"/>
    <col min="2" max="2" width="90.1796875" style="375" bestFit="1" customWidth="1"/>
    <col min="3" max="3" width="20.1796875" style="375" customWidth="1"/>
    <col min="4" max="4" width="22.1796875" style="375" customWidth="1"/>
    <col min="5" max="7" width="17.08984375" style="375" customWidth="1"/>
    <col min="8" max="8" width="22.1796875" style="375" customWidth="1"/>
    <col min="9" max="10" width="17.08984375" style="375" customWidth="1"/>
    <col min="11" max="27" width="22.1796875" style="375" customWidth="1"/>
    <col min="28" max="16384" width="9.1796875" style="375"/>
  </cols>
  <sheetData>
    <row r="1" spans="1:27" ht="13">
      <c r="A1" s="294" t="s">
        <v>30</v>
      </c>
      <c r="B1" s="361" t="str">
        <f>'Info '!C2</f>
        <v>JSC TBC Bank</v>
      </c>
    </row>
    <row r="2" spans="1:27">
      <c r="A2" s="295" t="s">
        <v>31</v>
      </c>
      <c r="B2" s="360">
        <f>'1. key ratios '!B2</f>
        <v>46022</v>
      </c>
    </row>
    <row r="3" spans="1:27">
      <c r="A3" s="296" t="s">
        <v>446</v>
      </c>
      <c r="C3" s="377"/>
    </row>
    <row r="4" spans="1:27" ht="12.5" thickBot="1">
      <c r="A4" s="296"/>
      <c r="B4" s="430"/>
      <c r="C4" s="377"/>
    </row>
    <row r="5" spans="1:27" s="406" customFormat="1" ht="13.5" customHeight="1">
      <c r="A5" s="830" t="s">
        <v>652</v>
      </c>
      <c r="B5" s="831"/>
      <c r="C5" s="839" t="s">
        <v>651</v>
      </c>
      <c r="D5" s="840"/>
      <c r="E5" s="840"/>
      <c r="F5" s="840"/>
      <c r="G5" s="840"/>
      <c r="H5" s="840"/>
      <c r="I5" s="840"/>
      <c r="J5" s="840"/>
      <c r="K5" s="840"/>
      <c r="L5" s="840"/>
      <c r="M5" s="840"/>
      <c r="N5" s="840"/>
      <c r="O5" s="840"/>
      <c r="P5" s="840"/>
      <c r="Q5" s="840"/>
      <c r="R5" s="840"/>
      <c r="S5" s="841"/>
      <c r="T5" s="405"/>
      <c r="U5" s="405"/>
      <c r="V5" s="405"/>
      <c r="W5" s="405"/>
      <c r="X5" s="405"/>
      <c r="Y5" s="405"/>
      <c r="Z5" s="405"/>
      <c r="AA5" s="404"/>
    </row>
    <row r="6" spans="1:27" s="406" customFormat="1" ht="12" customHeight="1">
      <c r="A6" s="832"/>
      <c r="B6" s="833"/>
      <c r="C6" s="836" t="s">
        <v>64</v>
      </c>
      <c r="D6" s="828" t="s">
        <v>648</v>
      </c>
      <c r="E6" s="828"/>
      <c r="F6" s="828"/>
      <c r="G6" s="828"/>
      <c r="H6" s="828" t="s">
        <v>647</v>
      </c>
      <c r="I6" s="828"/>
      <c r="J6" s="828"/>
      <c r="K6" s="828"/>
      <c r="L6" s="403"/>
      <c r="M6" s="829" t="s">
        <v>646</v>
      </c>
      <c r="N6" s="829"/>
      <c r="O6" s="829"/>
      <c r="P6" s="829"/>
      <c r="Q6" s="829"/>
      <c r="R6" s="829"/>
      <c r="S6" s="838"/>
      <c r="T6" s="405"/>
      <c r="U6" s="817" t="s">
        <v>645</v>
      </c>
      <c r="V6" s="817"/>
      <c r="W6" s="817"/>
      <c r="X6" s="817"/>
      <c r="Y6" s="817"/>
      <c r="Z6" s="817"/>
      <c r="AA6" s="810"/>
    </row>
    <row r="7" spans="1:27" s="406" customFormat="1" ht="24">
      <c r="A7" s="834"/>
      <c r="B7" s="835"/>
      <c r="C7" s="837"/>
      <c r="D7" s="400"/>
      <c r="E7" s="398" t="s">
        <v>436</v>
      </c>
      <c r="F7" s="372" t="s">
        <v>643</v>
      </c>
      <c r="G7" s="374" t="s">
        <v>644</v>
      </c>
      <c r="H7" s="429"/>
      <c r="I7" s="398" t="s">
        <v>436</v>
      </c>
      <c r="J7" s="372" t="s">
        <v>643</v>
      </c>
      <c r="K7" s="374" t="s">
        <v>644</v>
      </c>
      <c r="L7" s="399"/>
      <c r="M7" s="398" t="s">
        <v>436</v>
      </c>
      <c r="N7" s="372" t="s">
        <v>643</v>
      </c>
      <c r="O7" s="372" t="s">
        <v>642</v>
      </c>
      <c r="P7" s="372" t="s">
        <v>641</v>
      </c>
      <c r="Q7" s="372" t="s">
        <v>640</v>
      </c>
      <c r="R7" s="372" t="s">
        <v>639</v>
      </c>
      <c r="S7" s="428" t="s">
        <v>638</v>
      </c>
      <c r="T7" s="427"/>
      <c r="U7" s="398" t="s">
        <v>436</v>
      </c>
      <c r="V7" s="398" t="s">
        <v>643</v>
      </c>
      <c r="W7" s="398" t="s">
        <v>642</v>
      </c>
      <c r="X7" s="398" t="s">
        <v>641</v>
      </c>
      <c r="Y7" s="398" t="s">
        <v>640</v>
      </c>
      <c r="Z7" s="372" t="s">
        <v>639</v>
      </c>
      <c r="AA7" s="398" t="s">
        <v>638</v>
      </c>
    </row>
    <row r="8" spans="1:27">
      <c r="A8" s="426">
        <v>1</v>
      </c>
      <c r="B8" s="425" t="s">
        <v>437</v>
      </c>
      <c r="C8" s="654">
        <v>26994034817.31863</v>
      </c>
      <c r="D8" s="646">
        <v>24577078816.450409</v>
      </c>
      <c r="E8" s="646">
        <v>142963008.84142992</v>
      </c>
      <c r="F8" s="646">
        <v>0</v>
      </c>
      <c r="G8" s="646">
        <v>0</v>
      </c>
      <c r="H8" s="646">
        <v>1762698257.3727753</v>
      </c>
      <c r="I8" s="646">
        <v>183816043.03775313</v>
      </c>
      <c r="J8" s="646">
        <v>235665714.65912899</v>
      </c>
      <c r="K8" s="646">
        <v>0</v>
      </c>
      <c r="L8" s="646">
        <v>654017995.6079092</v>
      </c>
      <c r="M8" s="646">
        <v>32038092.794551998</v>
      </c>
      <c r="N8" s="646">
        <v>84557326.507722005</v>
      </c>
      <c r="O8" s="646">
        <v>143404003.69699991</v>
      </c>
      <c r="P8" s="646">
        <v>101223117.37786207</v>
      </c>
      <c r="Q8" s="646">
        <v>103580519.304305</v>
      </c>
      <c r="R8" s="646">
        <v>80708234.68725805</v>
      </c>
      <c r="S8" s="655">
        <v>588097.13544999994</v>
      </c>
      <c r="T8" s="656">
        <v>239747.88753400001</v>
      </c>
      <c r="U8" s="646">
        <v>0</v>
      </c>
      <c r="V8" s="646">
        <v>0</v>
      </c>
      <c r="W8" s="646">
        <v>0</v>
      </c>
      <c r="X8" s="646">
        <v>0</v>
      </c>
      <c r="Y8" s="646">
        <v>239747.88753400001</v>
      </c>
      <c r="Z8" s="646">
        <v>0</v>
      </c>
      <c r="AA8" s="655">
        <v>0</v>
      </c>
    </row>
    <row r="9" spans="1:27">
      <c r="A9" s="423">
        <v>1.1000000000000001</v>
      </c>
      <c r="B9" s="424" t="s">
        <v>447</v>
      </c>
      <c r="C9" s="657">
        <v>22938259255.604374</v>
      </c>
      <c r="D9" s="646">
        <v>20883686032.018093</v>
      </c>
      <c r="E9" s="646">
        <v>105895143.67655405</v>
      </c>
      <c r="F9" s="646">
        <v>0</v>
      </c>
      <c r="G9" s="646">
        <v>0</v>
      </c>
      <c r="H9" s="646">
        <v>1483127854.2662039</v>
      </c>
      <c r="I9" s="646">
        <v>146766023.37396997</v>
      </c>
      <c r="J9" s="646">
        <v>183758761.483879</v>
      </c>
      <c r="K9" s="646">
        <v>0</v>
      </c>
      <c r="L9" s="646">
        <v>571205621.4325397</v>
      </c>
      <c r="M9" s="646">
        <v>28418059.575190999</v>
      </c>
      <c r="N9" s="646">
        <v>72732447.407849029</v>
      </c>
      <c r="O9" s="646">
        <v>91944470.684744</v>
      </c>
      <c r="P9" s="646">
        <v>98632579.50213705</v>
      </c>
      <c r="Q9" s="646">
        <v>102737029.45876099</v>
      </c>
      <c r="R9" s="646">
        <v>79128526.919482067</v>
      </c>
      <c r="S9" s="655">
        <v>390918.21034599998</v>
      </c>
      <c r="T9" s="656">
        <v>239747.88753400001</v>
      </c>
      <c r="U9" s="646">
        <v>0</v>
      </c>
      <c r="V9" s="646">
        <v>0</v>
      </c>
      <c r="W9" s="646">
        <v>0</v>
      </c>
      <c r="X9" s="646">
        <v>0</v>
      </c>
      <c r="Y9" s="646">
        <v>239747.88753400001</v>
      </c>
      <c r="Z9" s="646">
        <v>0</v>
      </c>
      <c r="AA9" s="655">
        <v>0</v>
      </c>
    </row>
    <row r="10" spans="1:27">
      <c r="A10" s="421" t="s">
        <v>14</v>
      </c>
      <c r="B10" s="422" t="s">
        <v>448</v>
      </c>
      <c r="C10" s="658">
        <v>20462119805.956539</v>
      </c>
      <c r="D10" s="646">
        <v>18501493138.241341</v>
      </c>
      <c r="E10" s="646">
        <v>101589866.654419</v>
      </c>
      <c r="F10" s="646">
        <v>0</v>
      </c>
      <c r="G10" s="646">
        <v>0</v>
      </c>
      <c r="H10" s="646">
        <v>1409506077.2324514</v>
      </c>
      <c r="I10" s="646">
        <v>140253059.172885</v>
      </c>
      <c r="J10" s="646">
        <v>168639588.62604296</v>
      </c>
      <c r="K10" s="646">
        <v>0</v>
      </c>
      <c r="L10" s="646">
        <v>550880842.59520996</v>
      </c>
      <c r="M10" s="646">
        <v>27713794.435094997</v>
      </c>
      <c r="N10" s="646">
        <v>71766649.503145993</v>
      </c>
      <c r="O10" s="646">
        <v>86200288.245629027</v>
      </c>
      <c r="P10" s="646">
        <v>93472892.517841011</v>
      </c>
      <c r="Q10" s="646">
        <v>99899031.491229981</v>
      </c>
      <c r="R10" s="646">
        <v>74885543.102797002</v>
      </c>
      <c r="S10" s="655">
        <v>348843.42</v>
      </c>
      <c r="T10" s="656">
        <v>239747.88753400001</v>
      </c>
      <c r="U10" s="646">
        <v>0</v>
      </c>
      <c r="V10" s="646">
        <v>0</v>
      </c>
      <c r="W10" s="646">
        <v>0</v>
      </c>
      <c r="X10" s="646">
        <v>0</v>
      </c>
      <c r="Y10" s="646">
        <v>239747.88753400001</v>
      </c>
      <c r="Z10" s="646">
        <v>0</v>
      </c>
      <c r="AA10" s="655">
        <v>0</v>
      </c>
    </row>
    <row r="11" spans="1:27">
      <c r="A11" s="420" t="s">
        <v>449</v>
      </c>
      <c r="B11" s="419" t="s">
        <v>450</v>
      </c>
      <c r="C11" s="659">
        <v>11678394815.810753</v>
      </c>
      <c r="D11" s="646">
        <v>10477878941.863619</v>
      </c>
      <c r="E11" s="646">
        <v>66631863.985541001</v>
      </c>
      <c r="F11" s="646">
        <v>0</v>
      </c>
      <c r="G11" s="646">
        <v>0</v>
      </c>
      <c r="H11" s="646">
        <v>974137212.67880225</v>
      </c>
      <c r="I11" s="646">
        <v>74624980.994350001</v>
      </c>
      <c r="J11" s="646">
        <v>51475694.991100989</v>
      </c>
      <c r="K11" s="646">
        <v>0</v>
      </c>
      <c r="L11" s="646">
        <v>226138913.38079798</v>
      </c>
      <c r="M11" s="646">
        <v>18478918.280676998</v>
      </c>
      <c r="N11" s="646">
        <v>16471613.512542002</v>
      </c>
      <c r="O11" s="646">
        <v>62050519.282322019</v>
      </c>
      <c r="P11" s="646">
        <v>36241056.660171993</v>
      </c>
      <c r="Q11" s="646">
        <v>22358255.269023001</v>
      </c>
      <c r="R11" s="646">
        <v>23976011.212210007</v>
      </c>
      <c r="S11" s="655">
        <v>314224.68</v>
      </c>
      <c r="T11" s="656">
        <v>239747.88753400001</v>
      </c>
      <c r="U11" s="646">
        <v>0</v>
      </c>
      <c r="V11" s="646">
        <v>0</v>
      </c>
      <c r="W11" s="646">
        <v>0</v>
      </c>
      <c r="X11" s="646">
        <v>0</v>
      </c>
      <c r="Y11" s="646">
        <v>239747.88753400001</v>
      </c>
      <c r="Z11" s="646">
        <v>0</v>
      </c>
      <c r="AA11" s="655">
        <v>0</v>
      </c>
    </row>
    <row r="12" spans="1:27">
      <c r="A12" s="420" t="s">
        <v>451</v>
      </c>
      <c r="B12" s="419" t="s">
        <v>452</v>
      </c>
      <c r="C12" s="659">
        <v>3309717173.2424669</v>
      </c>
      <c r="D12" s="646">
        <v>3062142728.4025602</v>
      </c>
      <c r="E12" s="646">
        <v>19175539.524433006</v>
      </c>
      <c r="F12" s="646">
        <v>0</v>
      </c>
      <c r="G12" s="646">
        <v>0</v>
      </c>
      <c r="H12" s="646">
        <v>136098714.86464807</v>
      </c>
      <c r="I12" s="646">
        <v>20362357.772953004</v>
      </c>
      <c r="J12" s="646">
        <v>26723905.451692998</v>
      </c>
      <c r="K12" s="646">
        <v>0</v>
      </c>
      <c r="L12" s="646">
        <v>111475729.97525899</v>
      </c>
      <c r="M12" s="646">
        <v>1821518.9603230001</v>
      </c>
      <c r="N12" s="646">
        <v>15024508.791664001</v>
      </c>
      <c r="O12" s="646">
        <v>6882411.0598600013</v>
      </c>
      <c r="P12" s="646">
        <v>14877266.146000003</v>
      </c>
      <c r="Q12" s="646">
        <v>20321351.832118001</v>
      </c>
      <c r="R12" s="646">
        <v>30297197.622877002</v>
      </c>
      <c r="S12" s="655">
        <v>0</v>
      </c>
      <c r="T12" s="656">
        <v>0</v>
      </c>
      <c r="U12" s="646">
        <v>0</v>
      </c>
      <c r="V12" s="646">
        <v>0</v>
      </c>
      <c r="W12" s="646">
        <v>0</v>
      </c>
      <c r="X12" s="646">
        <v>0</v>
      </c>
      <c r="Y12" s="646">
        <v>0</v>
      </c>
      <c r="Z12" s="646">
        <v>0</v>
      </c>
      <c r="AA12" s="655">
        <v>0</v>
      </c>
    </row>
    <row r="13" spans="1:27">
      <c r="A13" s="420" t="s">
        <v>453</v>
      </c>
      <c r="B13" s="419" t="s">
        <v>454</v>
      </c>
      <c r="C13" s="659">
        <v>1610924889.6964035</v>
      </c>
      <c r="D13" s="646">
        <v>1497369042.8396347</v>
      </c>
      <c r="E13" s="646">
        <v>6076810.1017780006</v>
      </c>
      <c r="F13" s="646">
        <v>0</v>
      </c>
      <c r="G13" s="646">
        <v>0</v>
      </c>
      <c r="H13" s="646">
        <v>63971351.973719001</v>
      </c>
      <c r="I13" s="646">
        <v>14212850.910139002</v>
      </c>
      <c r="J13" s="646">
        <v>15098556.355913997</v>
      </c>
      <c r="K13" s="646">
        <v>0</v>
      </c>
      <c r="L13" s="646">
        <v>49584494.88304998</v>
      </c>
      <c r="M13" s="646">
        <v>3797920.9695589994</v>
      </c>
      <c r="N13" s="646">
        <v>6516331.1702069994</v>
      </c>
      <c r="O13" s="646">
        <v>2448825.1816369998</v>
      </c>
      <c r="P13" s="646">
        <v>9402529.6950209998</v>
      </c>
      <c r="Q13" s="646">
        <v>8937206.8021469973</v>
      </c>
      <c r="R13" s="646">
        <v>9814440.1895229984</v>
      </c>
      <c r="S13" s="655">
        <v>34618.74</v>
      </c>
      <c r="T13" s="656">
        <v>0</v>
      </c>
      <c r="U13" s="646">
        <v>0</v>
      </c>
      <c r="V13" s="646">
        <v>0</v>
      </c>
      <c r="W13" s="646">
        <v>0</v>
      </c>
      <c r="X13" s="646">
        <v>0</v>
      </c>
      <c r="Y13" s="646">
        <v>0</v>
      </c>
      <c r="Z13" s="646">
        <v>0</v>
      </c>
      <c r="AA13" s="655">
        <v>0</v>
      </c>
    </row>
    <row r="14" spans="1:27">
      <c r="A14" s="420" t="s">
        <v>455</v>
      </c>
      <c r="B14" s="419" t="s">
        <v>456</v>
      </c>
      <c r="C14" s="659">
        <v>3863082927.206913</v>
      </c>
      <c r="D14" s="646">
        <v>3464102425.1355281</v>
      </c>
      <c r="E14" s="646">
        <v>9705653.0426670015</v>
      </c>
      <c r="F14" s="646">
        <v>0</v>
      </c>
      <c r="G14" s="646">
        <v>0</v>
      </c>
      <c r="H14" s="646">
        <v>235298797.71528196</v>
      </c>
      <c r="I14" s="646">
        <v>31052869.495442998</v>
      </c>
      <c r="J14" s="646">
        <v>75341431.827334985</v>
      </c>
      <c r="K14" s="646">
        <v>0</v>
      </c>
      <c r="L14" s="646">
        <v>163681704.356103</v>
      </c>
      <c r="M14" s="646">
        <v>3615436.2245359998</v>
      </c>
      <c r="N14" s="646">
        <v>33754196.028733</v>
      </c>
      <c r="O14" s="646">
        <v>14818532.72181</v>
      </c>
      <c r="P14" s="646">
        <v>32952040.016648002</v>
      </c>
      <c r="Q14" s="646">
        <v>48282217.587941982</v>
      </c>
      <c r="R14" s="646">
        <v>10797894.078187002</v>
      </c>
      <c r="S14" s="655">
        <v>0</v>
      </c>
      <c r="T14" s="656">
        <v>0</v>
      </c>
      <c r="U14" s="646">
        <v>0</v>
      </c>
      <c r="V14" s="646">
        <v>0</v>
      </c>
      <c r="W14" s="646">
        <v>0</v>
      </c>
      <c r="X14" s="646">
        <v>0</v>
      </c>
      <c r="Y14" s="646">
        <v>0</v>
      </c>
      <c r="Z14" s="646">
        <v>0</v>
      </c>
      <c r="AA14" s="655">
        <v>0</v>
      </c>
    </row>
    <row r="15" spans="1:27">
      <c r="A15" s="418">
        <v>1.2</v>
      </c>
      <c r="B15" s="416" t="s">
        <v>650</v>
      </c>
      <c r="C15" s="660">
        <v>198298689.56999999</v>
      </c>
      <c r="D15" s="646">
        <v>34046777.750000015</v>
      </c>
      <c r="E15" s="646">
        <v>1182704.0699999998</v>
      </c>
      <c r="F15" s="646">
        <v>0</v>
      </c>
      <c r="G15" s="646">
        <v>0</v>
      </c>
      <c r="H15" s="646">
        <v>20889089.620000008</v>
      </c>
      <c r="I15" s="646">
        <v>4882150.1399999997</v>
      </c>
      <c r="J15" s="646">
        <v>5238815.6100000003</v>
      </c>
      <c r="K15" s="646">
        <v>0</v>
      </c>
      <c r="L15" s="646">
        <v>143123074.31</v>
      </c>
      <c r="M15" s="646">
        <v>5624042.0699999994</v>
      </c>
      <c r="N15" s="646">
        <v>14430515.529999999</v>
      </c>
      <c r="O15" s="646">
        <v>13350527.890000002</v>
      </c>
      <c r="P15" s="646">
        <v>23486984.380000006</v>
      </c>
      <c r="Q15" s="646">
        <v>45797838.949999973</v>
      </c>
      <c r="R15" s="646">
        <v>22614740.219999995</v>
      </c>
      <c r="S15" s="655">
        <v>51428.82</v>
      </c>
      <c r="T15" s="656">
        <v>239747.89</v>
      </c>
      <c r="U15" s="646">
        <v>0</v>
      </c>
      <c r="V15" s="646">
        <v>0</v>
      </c>
      <c r="W15" s="646">
        <v>0</v>
      </c>
      <c r="X15" s="646">
        <v>0</v>
      </c>
      <c r="Y15" s="646">
        <v>239747.89</v>
      </c>
      <c r="Z15" s="646">
        <v>0</v>
      </c>
      <c r="AA15" s="655">
        <v>0</v>
      </c>
    </row>
    <row r="16" spans="1:27">
      <c r="A16" s="417">
        <v>1.3</v>
      </c>
      <c r="B16" s="416" t="s">
        <v>495</v>
      </c>
      <c r="C16" s="661"/>
      <c r="D16" s="662"/>
      <c r="E16" s="662"/>
      <c r="F16" s="662"/>
      <c r="G16" s="662"/>
      <c r="H16" s="662"/>
      <c r="I16" s="662"/>
      <c r="J16" s="662"/>
      <c r="K16" s="662"/>
      <c r="L16" s="662"/>
      <c r="M16" s="662"/>
      <c r="N16" s="662"/>
      <c r="O16" s="662"/>
      <c r="P16" s="662"/>
      <c r="Q16" s="662"/>
      <c r="R16" s="662"/>
      <c r="S16" s="663"/>
      <c r="T16" s="664"/>
      <c r="U16" s="662"/>
      <c r="V16" s="662"/>
      <c r="W16" s="662"/>
      <c r="X16" s="662"/>
      <c r="Y16" s="662"/>
      <c r="Z16" s="662"/>
      <c r="AA16" s="663"/>
    </row>
    <row r="17" spans="1:27" s="406" customFormat="1">
      <c r="A17" s="414" t="s">
        <v>457</v>
      </c>
      <c r="B17" s="415" t="s">
        <v>458</v>
      </c>
      <c r="C17" s="665">
        <v>22759965953.239334</v>
      </c>
      <c r="D17" s="647">
        <v>20713632013.786831</v>
      </c>
      <c r="E17" s="647">
        <v>111090039.53798084</v>
      </c>
      <c r="F17" s="647">
        <v>0</v>
      </c>
      <c r="G17" s="647">
        <v>0</v>
      </c>
      <c r="H17" s="647">
        <v>1480785736.2974498</v>
      </c>
      <c r="I17" s="647">
        <v>146329564.51157239</v>
      </c>
      <c r="J17" s="647">
        <v>183287670.19930387</v>
      </c>
      <c r="K17" s="647">
        <v>0</v>
      </c>
      <c r="L17" s="647">
        <v>565308455.26751792</v>
      </c>
      <c r="M17" s="647">
        <v>28415238.091230921</v>
      </c>
      <c r="N17" s="647">
        <v>72593928.307508528</v>
      </c>
      <c r="O17" s="647">
        <v>91715682.37685895</v>
      </c>
      <c r="P17" s="647">
        <v>96886085.238223642</v>
      </c>
      <c r="Q17" s="647">
        <v>101200278.99586163</v>
      </c>
      <c r="R17" s="647">
        <v>77810828.690461412</v>
      </c>
      <c r="S17" s="666">
        <v>382483.34590399999</v>
      </c>
      <c r="T17" s="667">
        <v>239747.88753393001</v>
      </c>
      <c r="U17" s="647">
        <v>0</v>
      </c>
      <c r="V17" s="647">
        <v>0</v>
      </c>
      <c r="W17" s="647">
        <v>0</v>
      </c>
      <c r="X17" s="647">
        <v>0</v>
      </c>
      <c r="Y17" s="647">
        <v>239747.88753393001</v>
      </c>
      <c r="Z17" s="647">
        <v>0</v>
      </c>
      <c r="AA17" s="666">
        <v>0</v>
      </c>
    </row>
    <row r="18" spans="1:27" s="406" customFormat="1">
      <c r="A18" s="411" t="s">
        <v>459</v>
      </c>
      <c r="B18" s="412" t="s">
        <v>460</v>
      </c>
      <c r="C18" s="668">
        <v>18729432708.145645</v>
      </c>
      <c r="D18" s="647">
        <v>16945009082.632111</v>
      </c>
      <c r="E18" s="647">
        <v>98819689.229766265</v>
      </c>
      <c r="F18" s="647">
        <v>0</v>
      </c>
      <c r="G18" s="647">
        <v>0</v>
      </c>
      <c r="H18" s="647">
        <v>1305329197.0231211</v>
      </c>
      <c r="I18" s="647">
        <v>136532257.67704463</v>
      </c>
      <c r="J18" s="647">
        <v>137032002.00927684</v>
      </c>
      <c r="K18" s="647">
        <v>0</v>
      </c>
      <c r="L18" s="647">
        <v>478854680.60287881</v>
      </c>
      <c r="M18" s="647">
        <v>26506346.438575909</v>
      </c>
      <c r="N18" s="647">
        <v>46683726.282118775</v>
      </c>
      <c r="O18" s="647">
        <v>78720599.748736084</v>
      </c>
      <c r="P18" s="647">
        <v>85095381.625583574</v>
      </c>
      <c r="Q18" s="647">
        <v>84178568.70406583</v>
      </c>
      <c r="R18" s="647">
        <v>71643489.20863466</v>
      </c>
      <c r="S18" s="666">
        <v>348843.42</v>
      </c>
      <c r="T18" s="667">
        <v>239747.88753393001</v>
      </c>
      <c r="U18" s="647">
        <v>0</v>
      </c>
      <c r="V18" s="647">
        <v>0</v>
      </c>
      <c r="W18" s="647">
        <v>0</v>
      </c>
      <c r="X18" s="647">
        <v>0</v>
      </c>
      <c r="Y18" s="647">
        <v>239747.88753393001</v>
      </c>
      <c r="Z18" s="647">
        <v>0</v>
      </c>
      <c r="AA18" s="666">
        <v>0</v>
      </c>
    </row>
    <row r="19" spans="1:27" s="406" customFormat="1">
      <c r="A19" s="414" t="s">
        <v>461</v>
      </c>
      <c r="B19" s="413" t="s">
        <v>462</v>
      </c>
      <c r="C19" s="669">
        <v>187444023513.09283</v>
      </c>
      <c r="D19" s="647">
        <v>131955514433.01291</v>
      </c>
      <c r="E19" s="647">
        <v>840471312.2115339</v>
      </c>
      <c r="F19" s="647">
        <v>0</v>
      </c>
      <c r="G19" s="647">
        <v>0</v>
      </c>
      <c r="H19" s="647">
        <v>36912952936.868568</v>
      </c>
      <c r="I19" s="647">
        <v>744485531.54600143</v>
      </c>
      <c r="J19" s="647">
        <v>714206201.80964017</v>
      </c>
      <c r="K19" s="647">
        <v>0</v>
      </c>
      <c r="L19" s="647">
        <v>18418710194.193283</v>
      </c>
      <c r="M19" s="647">
        <v>768523871.92518795</v>
      </c>
      <c r="N19" s="647">
        <v>468743294.25218779</v>
      </c>
      <c r="O19" s="647">
        <v>687035682.41421807</v>
      </c>
      <c r="P19" s="647">
        <v>1264398073.6375952</v>
      </c>
      <c r="Q19" s="647">
        <v>1537505712.6230283</v>
      </c>
      <c r="R19" s="647">
        <v>521537276.62732369</v>
      </c>
      <c r="S19" s="666">
        <v>702754.10759699997</v>
      </c>
      <c r="T19" s="667">
        <v>156845949.01806208</v>
      </c>
      <c r="U19" s="647">
        <v>0</v>
      </c>
      <c r="V19" s="647">
        <v>0</v>
      </c>
      <c r="W19" s="647">
        <v>0</v>
      </c>
      <c r="X19" s="647">
        <v>0</v>
      </c>
      <c r="Y19" s="647">
        <v>4185117.1357630701</v>
      </c>
      <c r="Z19" s="647">
        <v>0</v>
      </c>
      <c r="AA19" s="666">
        <v>0</v>
      </c>
    </row>
    <row r="20" spans="1:27" s="406" customFormat="1">
      <c r="A20" s="411" t="s">
        <v>463</v>
      </c>
      <c r="B20" s="412" t="s">
        <v>460</v>
      </c>
      <c r="C20" s="668">
        <v>22869852593.880966</v>
      </c>
      <c r="D20" s="647">
        <v>20468219202.11306</v>
      </c>
      <c r="E20" s="647">
        <v>116863243.76534767</v>
      </c>
      <c r="F20" s="647">
        <v>0</v>
      </c>
      <c r="G20" s="647">
        <v>0</v>
      </c>
      <c r="H20" s="647">
        <v>1748654146.0923564</v>
      </c>
      <c r="I20" s="647">
        <v>101750330.19250031</v>
      </c>
      <c r="J20" s="647">
        <v>79389055.035939157</v>
      </c>
      <c r="K20" s="647">
        <v>0</v>
      </c>
      <c r="L20" s="647">
        <v>648405544.96308374</v>
      </c>
      <c r="M20" s="647">
        <v>24268270.258629084</v>
      </c>
      <c r="N20" s="647">
        <v>40134936.59175913</v>
      </c>
      <c r="O20" s="647">
        <v>61389183.804996803</v>
      </c>
      <c r="P20" s="647">
        <v>60942735.806569397</v>
      </c>
      <c r="Q20" s="647">
        <v>40824050.316297211</v>
      </c>
      <c r="R20" s="647">
        <v>59266629.645269357</v>
      </c>
      <c r="S20" s="666">
        <v>692761.62802900001</v>
      </c>
      <c r="T20" s="667">
        <v>4573700.7124640699</v>
      </c>
      <c r="U20" s="647">
        <v>0</v>
      </c>
      <c r="V20" s="647">
        <v>0</v>
      </c>
      <c r="W20" s="647">
        <v>0</v>
      </c>
      <c r="X20" s="647">
        <v>0</v>
      </c>
      <c r="Y20" s="647">
        <v>2355633.4124650699</v>
      </c>
      <c r="Z20" s="647">
        <v>0</v>
      </c>
      <c r="AA20" s="666">
        <v>0</v>
      </c>
    </row>
    <row r="21" spans="1:27" s="406" customFormat="1">
      <c r="A21" s="410">
        <v>1.4</v>
      </c>
      <c r="B21" s="409" t="s">
        <v>464</v>
      </c>
      <c r="C21" s="670">
        <v>230004041.90345588</v>
      </c>
      <c r="D21" s="647">
        <v>203487917.97753289</v>
      </c>
      <c r="E21" s="647">
        <v>6703451.9375</v>
      </c>
      <c r="F21" s="647">
        <v>0</v>
      </c>
      <c r="G21" s="647">
        <v>0</v>
      </c>
      <c r="H21" s="647">
        <v>15397071.768799998</v>
      </c>
      <c r="I21" s="647">
        <v>168398.06</v>
      </c>
      <c r="J21" s="647">
        <v>4068181.5738000004</v>
      </c>
      <c r="K21" s="647">
        <v>0</v>
      </c>
      <c r="L21" s="647">
        <v>11119052.15712299</v>
      </c>
      <c r="M21" s="647">
        <v>1188299.0220000001</v>
      </c>
      <c r="N21" s="647">
        <v>193057.96799999999</v>
      </c>
      <c r="O21" s="647">
        <v>1217313.6305</v>
      </c>
      <c r="P21" s="647">
        <v>2836142.7742145006</v>
      </c>
      <c r="Q21" s="647">
        <v>2604118.3004084891</v>
      </c>
      <c r="R21" s="647">
        <v>170564.81400000001</v>
      </c>
      <c r="S21" s="666">
        <v>0</v>
      </c>
      <c r="T21" s="667">
        <v>0</v>
      </c>
      <c r="U21" s="647">
        <v>0</v>
      </c>
      <c r="V21" s="647">
        <v>0</v>
      </c>
      <c r="W21" s="647">
        <v>0</v>
      </c>
      <c r="X21" s="647">
        <v>0</v>
      </c>
      <c r="Y21" s="647">
        <v>0</v>
      </c>
      <c r="Z21" s="647">
        <v>0</v>
      </c>
      <c r="AA21" s="666">
        <v>0</v>
      </c>
    </row>
    <row r="22" spans="1:27" s="406" customFormat="1" ht="12.5" thickBot="1">
      <c r="A22" s="408">
        <v>1.5</v>
      </c>
      <c r="B22" s="407" t="s">
        <v>465</v>
      </c>
      <c r="C22" s="671">
        <v>115695894.95706254</v>
      </c>
      <c r="D22" s="672">
        <v>112135583.52433264</v>
      </c>
      <c r="E22" s="672">
        <v>526891.41868624999</v>
      </c>
      <c r="F22" s="672">
        <v>0</v>
      </c>
      <c r="G22" s="672">
        <v>0</v>
      </c>
      <c r="H22" s="672">
        <v>1576009.1463399001</v>
      </c>
      <c r="I22" s="672">
        <v>586917.22</v>
      </c>
      <c r="J22" s="672">
        <v>280363.19718999998</v>
      </c>
      <c r="K22" s="672">
        <v>0</v>
      </c>
      <c r="L22" s="672">
        <v>1984302.2863899998</v>
      </c>
      <c r="M22" s="672">
        <v>0</v>
      </c>
      <c r="N22" s="672">
        <v>155599.16999999998</v>
      </c>
      <c r="O22" s="672">
        <v>290362.26543799997</v>
      </c>
      <c r="P22" s="672">
        <v>1103054.6133244999</v>
      </c>
      <c r="Q22" s="672">
        <v>205724.29</v>
      </c>
      <c r="R22" s="672">
        <v>229561.94762749999</v>
      </c>
      <c r="S22" s="673">
        <v>0</v>
      </c>
      <c r="T22" s="674">
        <v>0</v>
      </c>
      <c r="U22" s="672">
        <v>0</v>
      </c>
      <c r="V22" s="672">
        <v>0</v>
      </c>
      <c r="W22" s="672">
        <v>0</v>
      </c>
      <c r="X22" s="672">
        <v>0</v>
      </c>
      <c r="Y22" s="672">
        <v>0</v>
      </c>
      <c r="Z22" s="672">
        <v>0</v>
      </c>
      <c r="AA22" s="673">
        <v>0</v>
      </c>
    </row>
    <row r="23" spans="1:27">
      <c r="A23" s="394"/>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1"/>
  <sheetViews>
    <sheetView zoomScale="80" zoomScaleNormal="80" workbookViewId="0">
      <selection activeCell="B2" sqref="B2"/>
    </sheetView>
  </sheetViews>
  <sheetFormatPr defaultColWidth="8.81640625" defaultRowHeight="13.5"/>
  <cols>
    <col min="1" max="1" width="8.81640625" style="519"/>
    <col min="2" max="2" width="69.1796875" style="520" customWidth="1"/>
    <col min="3" max="8" width="17.6328125" style="699" bestFit="1" customWidth="1"/>
    <col min="9" max="16384" width="8.81640625" style="486"/>
  </cols>
  <sheetData>
    <row r="1" spans="1:8">
      <c r="A1" s="195" t="s">
        <v>30</v>
      </c>
      <c r="B1" s="485" t="str">
        <f>'Info '!C2</f>
        <v>JSC TBC Bank</v>
      </c>
      <c r="C1" s="698"/>
    </row>
    <row r="2" spans="1:8">
      <c r="A2" s="195" t="s">
        <v>31</v>
      </c>
      <c r="B2" s="487">
        <f>'1. key ratios '!B2</f>
        <v>46022</v>
      </c>
      <c r="C2" s="700"/>
      <c r="D2" s="701"/>
      <c r="E2" s="701"/>
      <c r="F2" s="701"/>
      <c r="G2" s="701"/>
      <c r="H2" s="701"/>
    </row>
    <row r="3" spans="1:8">
      <c r="A3" s="195"/>
      <c r="B3" s="488"/>
      <c r="C3" s="700"/>
      <c r="D3" s="701"/>
      <c r="E3" s="701"/>
      <c r="F3" s="701"/>
      <c r="G3" s="701"/>
      <c r="H3" s="701"/>
    </row>
    <row r="4" spans="1:8" ht="21" customHeight="1">
      <c r="A4" s="735" t="s">
        <v>6</v>
      </c>
      <c r="B4" s="736" t="s">
        <v>521</v>
      </c>
      <c r="C4" s="738" t="s">
        <v>522</v>
      </c>
      <c r="D4" s="738"/>
      <c r="E4" s="738"/>
      <c r="F4" s="738" t="s">
        <v>523</v>
      </c>
      <c r="G4" s="738"/>
      <c r="H4" s="739"/>
    </row>
    <row r="5" spans="1:8" ht="21" customHeight="1">
      <c r="A5" s="735"/>
      <c r="B5" s="737"/>
      <c r="C5" s="702" t="s">
        <v>32</v>
      </c>
      <c r="D5" s="702" t="s">
        <v>33</v>
      </c>
      <c r="E5" s="702" t="s">
        <v>34</v>
      </c>
      <c r="F5" s="702" t="s">
        <v>32</v>
      </c>
      <c r="G5" s="702" t="s">
        <v>33</v>
      </c>
      <c r="H5" s="702" t="s">
        <v>34</v>
      </c>
    </row>
    <row r="6" spans="1:8" ht="26.5" customHeight="1">
      <c r="A6" s="735"/>
      <c r="B6" s="489" t="s">
        <v>524</v>
      </c>
      <c r="C6" s="740"/>
      <c r="D6" s="741"/>
      <c r="E6" s="741"/>
      <c r="F6" s="741"/>
      <c r="G6" s="741"/>
      <c r="H6" s="742"/>
    </row>
    <row r="7" spans="1:8" ht="23" customHeight="1">
      <c r="A7" s="490">
        <v>1</v>
      </c>
      <c r="B7" s="491" t="s">
        <v>525</v>
      </c>
      <c r="C7" s="587">
        <v>643392103.83589995</v>
      </c>
      <c r="D7" s="587">
        <v>3760923377.6513996</v>
      </c>
      <c r="E7" s="695">
        <v>4404315481.4872999</v>
      </c>
      <c r="F7" s="587">
        <v>975491266.54509997</v>
      </c>
      <c r="G7" s="587">
        <v>4386550241.8555002</v>
      </c>
      <c r="H7" s="695">
        <v>5362041508.4006004</v>
      </c>
    </row>
    <row r="8" spans="1:8" ht="14.5">
      <c r="A8" s="490">
        <v>1.1000000000000001</v>
      </c>
      <c r="B8" s="492" t="s">
        <v>526</v>
      </c>
      <c r="C8" s="587">
        <v>388838952.86999995</v>
      </c>
      <c r="D8" s="587">
        <v>481981702.65930003</v>
      </c>
      <c r="E8" s="695">
        <v>870820655.52929997</v>
      </c>
      <c r="F8" s="587">
        <v>406403654.40000004</v>
      </c>
      <c r="G8" s="587">
        <v>418980435.62130004</v>
      </c>
      <c r="H8" s="695">
        <v>825384090.02130008</v>
      </c>
    </row>
    <row r="9" spans="1:8" ht="14.5">
      <c r="A9" s="490">
        <v>1.2</v>
      </c>
      <c r="B9" s="492" t="s">
        <v>527</v>
      </c>
      <c r="C9" s="587">
        <v>242633096.09999999</v>
      </c>
      <c r="D9" s="587">
        <v>2358993639.2379999</v>
      </c>
      <c r="E9" s="695">
        <v>2601626735.3379998</v>
      </c>
      <c r="F9" s="587">
        <v>288466680.87810004</v>
      </c>
      <c r="G9" s="587">
        <v>2577637701.3478999</v>
      </c>
      <c r="H9" s="695">
        <v>2866104382.2259998</v>
      </c>
    </row>
    <row r="10" spans="1:8" ht="14.5">
      <c r="A10" s="490">
        <v>1.3</v>
      </c>
      <c r="B10" s="492" t="s">
        <v>528</v>
      </c>
      <c r="C10" s="587">
        <v>11920054.865900001</v>
      </c>
      <c r="D10" s="587">
        <v>919948035.75409985</v>
      </c>
      <c r="E10" s="695">
        <v>931868090.61999989</v>
      </c>
      <c r="F10" s="587">
        <v>280620931.26699996</v>
      </c>
      <c r="G10" s="587">
        <v>1389932104.8862998</v>
      </c>
      <c r="H10" s="695">
        <v>1670553036.1532998</v>
      </c>
    </row>
    <row r="11" spans="1:8" ht="14.5">
      <c r="A11" s="490">
        <v>2</v>
      </c>
      <c r="B11" s="493" t="s">
        <v>529</v>
      </c>
      <c r="C11" s="587">
        <v>78836328.592500001</v>
      </c>
      <c r="D11" s="587">
        <v>0</v>
      </c>
      <c r="E11" s="695">
        <v>78836328.592500001</v>
      </c>
      <c r="F11" s="587">
        <v>166975775.5485</v>
      </c>
      <c r="G11" s="587">
        <v>0</v>
      </c>
      <c r="H11" s="695">
        <v>166975775.5485</v>
      </c>
    </row>
    <row r="12" spans="1:8" ht="14.5">
      <c r="A12" s="490">
        <v>2.1</v>
      </c>
      <c r="B12" s="494" t="s">
        <v>530</v>
      </c>
      <c r="C12" s="587">
        <v>78836328.592500001</v>
      </c>
      <c r="D12" s="587">
        <v>0</v>
      </c>
      <c r="E12" s="695">
        <v>78836328.592500001</v>
      </c>
      <c r="F12" s="587">
        <v>166975775.5485</v>
      </c>
      <c r="G12" s="587">
        <v>0</v>
      </c>
      <c r="H12" s="695">
        <v>166975775.5485</v>
      </c>
    </row>
    <row r="13" spans="1:8" ht="26.5" customHeight="1">
      <c r="A13" s="490">
        <v>3</v>
      </c>
      <c r="B13" s="495" t="s">
        <v>531</v>
      </c>
      <c r="C13" s="587">
        <v>0</v>
      </c>
      <c r="D13" s="587">
        <v>0</v>
      </c>
      <c r="E13" s="695">
        <v>0</v>
      </c>
      <c r="F13" s="587">
        <v>0</v>
      </c>
      <c r="G13" s="587">
        <v>0</v>
      </c>
      <c r="H13" s="695">
        <v>0</v>
      </c>
    </row>
    <row r="14" spans="1:8" ht="26.5" customHeight="1">
      <c r="A14" s="490">
        <v>4</v>
      </c>
      <c r="B14" s="496" t="s">
        <v>532</v>
      </c>
      <c r="C14" s="587">
        <v>0</v>
      </c>
      <c r="D14" s="587">
        <v>0</v>
      </c>
      <c r="E14" s="695">
        <v>0</v>
      </c>
      <c r="F14" s="587">
        <v>0</v>
      </c>
      <c r="G14" s="587">
        <v>0</v>
      </c>
      <c r="H14" s="695">
        <v>0</v>
      </c>
    </row>
    <row r="15" spans="1:8" ht="24.5" customHeight="1">
      <c r="A15" s="490">
        <v>5</v>
      </c>
      <c r="B15" s="497" t="s">
        <v>533</v>
      </c>
      <c r="C15" s="587">
        <v>4662162484.3837013</v>
      </c>
      <c r="D15" s="587">
        <v>1104415154.9372001</v>
      </c>
      <c r="E15" s="695">
        <v>5766577639.3209019</v>
      </c>
      <c r="F15" s="587">
        <v>3832451288.8600006</v>
      </c>
      <c r="G15" s="587">
        <v>1696943817.6012995</v>
      </c>
      <c r="H15" s="695">
        <v>5529395106.4612999</v>
      </c>
    </row>
    <row r="16" spans="1:8" ht="14.5">
      <c r="A16" s="490">
        <v>5.0999999999999996</v>
      </c>
      <c r="B16" s="498" t="s">
        <v>534</v>
      </c>
      <c r="C16" s="587">
        <v>1157171.72</v>
      </c>
      <c r="D16" s="587">
        <v>0</v>
      </c>
      <c r="E16" s="695">
        <v>1157171.72</v>
      </c>
      <c r="F16" s="587">
        <v>960542.74</v>
      </c>
      <c r="G16" s="587">
        <v>0</v>
      </c>
      <c r="H16" s="695">
        <v>960542.74</v>
      </c>
    </row>
    <row r="17" spans="1:8" ht="14.5">
      <c r="A17" s="490">
        <v>5.2</v>
      </c>
      <c r="B17" s="498" t="s">
        <v>535</v>
      </c>
      <c r="C17" s="587">
        <v>4661005312.6637011</v>
      </c>
      <c r="D17" s="587">
        <v>1104415154.9372001</v>
      </c>
      <c r="E17" s="695">
        <v>5765420467.6009007</v>
      </c>
      <c r="F17" s="587">
        <v>3831490746.1200008</v>
      </c>
      <c r="G17" s="587">
        <v>1696943817.6012995</v>
      </c>
      <c r="H17" s="695">
        <v>5528434563.7213001</v>
      </c>
    </row>
    <row r="18" spans="1:8" ht="14.5">
      <c r="A18" s="490">
        <v>5.3</v>
      </c>
      <c r="B18" s="499" t="s">
        <v>536</v>
      </c>
      <c r="C18" s="587">
        <v>0</v>
      </c>
      <c r="D18" s="587">
        <v>0</v>
      </c>
      <c r="E18" s="695">
        <v>0</v>
      </c>
      <c r="F18" s="587">
        <v>0</v>
      </c>
      <c r="G18" s="587">
        <v>0</v>
      </c>
      <c r="H18" s="695">
        <v>0</v>
      </c>
    </row>
    <row r="19" spans="1:8" ht="14.5">
      <c r="A19" s="490">
        <v>6</v>
      </c>
      <c r="B19" s="495" t="s">
        <v>537</v>
      </c>
      <c r="C19" s="587">
        <v>14639669442.731127</v>
      </c>
      <c r="D19" s="587">
        <v>12184571086.331102</v>
      </c>
      <c r="E19" s="695">
        <v>26824240529.062229</v>
      </c>
      <c r="F19" s="587">
        <v>12840895444.205723</v>
      </c>
      <c r="G19" s="587">
        <v>11347693130.186798</v>
      </c>
      <c r="H19" s="695">
        <v>24188588574.392521</v>
      </c>
    </row>
    <row r="20" spans="1:8" ht="14.5">
      <c r="A20" s="490">
        <v>6.1</v>
      </c>
      <c r="B20" s="498" t="s">
        <v>535</v>
      </c>
      <c r="C20" s="587">
        <v>0</v>
      </c>
      <c r="D20" s="587">
        <v>0</v>
      </c>
      <c r="E20" s="695">
        <v>0</v>
      </c>
      <c r="F20" s="587">
        <v>0</v>
      </c>
      <c r="G20" s="587">
        <v>0</v>
      </c>
      <c r="H20" s="695">
        <v>0</v>
      </c>
    </row>
    <row r="21" spans="1:8" ht="14.5">
      <c r="A21" s="490">
        <v>6.2</v>
      </c>
      <c r="B21" s="499" t="s">
        <v>536</v>
      </c>
      <c r="C21" s="587">
        <v>14639669442.731127</v>
      </c>
      <c r="D21" s="587">
        <v>12184571086.331102</v>
      </c>
      <c r="E21" s="695">
        <v>26824240529.062229</v>
      </c>
      <c r="F21" s="587">
        <v>12840895444.205723</v>
      </c>
      <c r="G21" s="587">
        <v>11347693130.186798</v>
      </c>
      <c r="H21" s="695">
        <v>24188588574.392521</v>
      </c>
    </row>
    <row r="22" spans="1:8" ht="14.5">
      <c r="A22" s="490">
        <v>7</v>
      </c>
      <c r="B22" s="493" t="s">
        <v>538</v>
      </c>
      <c r="C22" s="587">
        <v>24125497.469999999</v>
      </c>
      <c r="D22" s="587">
        <v>0</v>
      </c>
      <c r="E22" s="695">
        <v>24125497.469999999</v>
      </c>
      <c r="F22" s="587">
        <v>35101340.530000001</v>
      </c>
      <c r="G22" s="587">
        <v>0</v>
      </c>
      <c r="H22" s="695">
        <v>35101340.530000001</v>
      </c>
    </row>
    <row r="23" spans="1:8" ht="14.5">
      <c r="A23" s="490">
        <v>8</v>
      </c>
      <c r="B23" s="500" t="s">
        <v>539</v>
      </c>
      <c r="C23" s="587">
        <v>0</v>
      </c>
      <c r="D23" s="587">
        <v>0</v>
      </c>
      <c r="E23" s="695">
        <v>0</v>
      </c>
      <c r="F23" s="587">
        <v>0</v>
      </c>
      <c r="G23" s="587">
        <v>0</v>
      </c>
      <c r="H23" s="695">
        <v>0</v>
      </c>
    </row>
    <row r="24" spans="1:8" ht="14.5">
      <c r="A24" s="490">
        <v>9</v>
      </c>
      <c r="B24" s="496" t="s">
        <v>540</v>
      </c>
      <c r="C24" s="587">
        <v>739528012.2522999</v>
      </c>
      <c r="D24" s="587">
        <v>0</v>
      </c>
      <c r="E24" s="695">
        <v>739528012.2522999</v>
      </c>
      <c r="F24" s="587">
        <v>645761763.96229994</v>
      </c>
      <c r="G24" s="587">
        <v>0</v>
      </c>
      <c r="H24" s="695">
        <v>645761763.96229994</v>
      </c>
    </row>
    <row r="25" spans="1:8" ht="14.5">
      <c r="A25" s="490">
        <v>9.1</v>
      </c>
      <c r="B25" s="498" t="s">
        <v>541</v>
      </c>
      <c r="C25" s="587">
        <v>728124923.2622999</v>
      </c>
      <c r="D25" s="587">
        <v>0</v>
      </c>
      <c r="E25" s="695">
        <v>728124923.2622999</v>
      </c>
      <c r="F25" s="587">
        <v>636009456.83229995</v>
      </c>
      <c r="G25" s="587">
        <v>0</v>
      </c>
      <c r="H25" s="695">
        <v>636009456.83229995</v>
      </c>
    </row>
    <row r="26" spans="1:8" ht="14.5">
      <c r="A26" s="490">
        <v>9.1999999999999993</v>
      </c>
      <c r="B26" s="498" t="s">
        <v>542</v>
      </c>
      <c r="C26" s="587">
        <v>11403088.989999998</v>
      </c>
      <c r="D26" s="587">
        <v>0</v>
      </c>
      <c r="E26" s="695">
        <v>11403088.989999998</v>
      </c>
      <c r="F26" s="587">
        <v>9752307.129999999</v>
      </c>
      <c r="G26" s="587">
        <v>0</v>
      </c>
      <c r="H26" s="695">
        <v>9752307.129999999</v>
      </c>
    </row>
    <row r="27" spans="1:8" ht="14.5">
      <c r="A27" s="490">
        <v>10</v>
      </c>
      <c r="B27" s="496" t="s">
        <v>543</v>
      </c>
      <c r="C27" s="587">
        <v>441315302.44700015</v>
      </c>
      <c r="D27" s="587">
        <v>0</v>
      </c>
      <c r="E27" s="695">
        <v>441315302.44700015</v>
      </c>
      <c r="F27" s="587">
        <v>380385049.34700018</v>
      </c>
      <c r="G27" s="587">
        <v>0</v>
      </c>
      <c r="H27" s="695">
        <v>380385049.34700018</v>
      </c>
    </row>
    <row r="28" spans="1:8" ht="14.5">
      <c r="A28" s="490">
        <v>10.1</v>
      </c>
      <c r="B28" s="498" t="s">
        <v>544</v>
      </c>
      <c r="C28" s="587">
        <v>27502089.174000002</v>
      </c>
      <c r="D28" s="587">
        <v>0</v>
      </c>
      <c r="E28" s="695">
        <v>27502089.174000002</v>
      </c>
      <c r="F28" s="587">
        <v>27502089.174000002</v>
      </c>
      <c r="G28" s="587">
        <v>0</v>
      </c>
      <c r="H28" s="695">
        <v>27502089.174000002</v>
      </c>
    </row>
    <row r="29" spans="1:8" ht="14.5">
      <c r="A29" s="490">
        <v>10.199999999999999</v>
      </c>
      <c r="B29" s="498" t="s">
        <v>545</v>
      </c>
      <c r="C29" s="587">
        <v>413813213.27300012</v>
      </c>
      <c r="D29" s="587">
        <v>0</v>
      </c>
      <c r="E29" s="695">
        <v>413813213.27300012</v>
      </c>
      <c r="F29" s="587">
        <v>352882960.17300016</v>
      </c>
      <c r="G29" s="587">
        <v>0</v>
      </c>
      <c r="H29" s="695">
        <v>352882960.17300016</v>
      </c>
    </row>
    <row r="30" spans="1:8" ht="14.5">
      <c r="A30" s="490">
        <v>11</v>
      </c>
      <c r="B30" s="496" t="s">
        <v>546</v>
      </c>
      <c r="C30" s="587">
        <v>27896893.950000003</v>
      </c>
      <c r="D30" s="587">
        <v>0</v>
      </c>
      <c r="E30" s="695">
        <v>27896893.950000003</v>
      </c>
      <c r="F30" s="587">
        <v>49699242.019999996</v>
      </c>
      <c r="G30" s="587">
        <v>0</v>
      </c>
      <c r="H30" s="695">
        <v>49699242.019999996</v>
      </c>
    </row>
    <row r="31" spans="1:8" ht="14.5">
      <c r="A31" s="490">
        <v>11.1</v>
      </c>
      <c r="B31" s="498" t="s">
        <v>547</v>
      </c>
      <c r="C31" s="587">
        <v>27896894.010000002</v>
      </c>
      <c r="D31" s="587">
        <v>0</v>
      </c>
      <c r="E31" s="695">
        <v>27896894.010000002</v>
      </c>
      <c r="F31" s="587">
        <v>49699242.079999998</v>
      </c>
      <c r="G31" s="587">
        <v>0</v>
      </c>
      <c r="H31" s="695">
        <v>49699242.079999998</v>
      </c>
    </row>
    <row r="32" spans="1:8" ht="14.5">
      <c r="A32" s="490">
        <v>11.2</v>
      </c>
      <c r="B32" s="498" t="s">
        <v>548</v>
      </c>
      <c r="C32" s="587">
        <v>-0.06</v>
      </c>
      <c r="D32" s="587">
        <v>0</v>
      </c>
      <c r="E32" s="695">
        <v>-0.06</v>
      </c>
      <c r="F32" s="587">
        <v>-0.06</v>
      </c>
      <c r="G32" s="587">
        <v>0</v>
      </c>
      <c r="H32" s="695">
        <v>-0.06</v>
      </c>
    </row>
    <row r="33" spans="1:8" ht="14.5">
      <c r="A33" s="490">
        <v>13</v>
      </c>
      <c r="B33" s="496" t="s">
        <v>549</v>
      </c>
      <c r="C33" s="587">
        <v>689584835.31119978</v>
      </c>
      <c r="D33" s="587">
        <v>168587231.70599991</v>
      </c>
      <c r="E33" s="695">
        <v>858172067.01719975</v>
      </c>
      <c r="F33" s="587">
        <v>531031434.19150019</v>
      </c>
      <c r="G33" s="587">
        <v>134031505.14850007</v>
      </c>
      <c r="H33" s="695">
        <v>665062939.34000027</v>
      </c>
    </row>
    <row r="34" spans="1:8" ht="14.5">
      <c r="A34" s="490">
        <v>13.1</v>
      </c>
      <c r="B34" s="501" t="s">
        <v>550</v>
      </c>
      <c r="C34" s="587">
        <v>422062187.5153001</v>
      </c>
      <c r="D34" s="587">
        <v>0</v>
      </c>
      <c r="E34" s="695">
        <v>422062187.5153001</v>
      </c>
      <c r="F34" s="587">
        <v>317547753.16710007</v>
      </c>
      <c r="G34" s="587">
        <v>0</v>
      </c>
      <c r="H34" s="695">
        <v>317547753.16710007</v>
      </c>
    </row>
    <row r="35" spans="1:8" ht="14.5">
      <c r="A35" s="490">
        <v>13.2</v>
      </c>
      <c r="B35" s="501" t="s">
        <v>551</v>
      </c>
      <c r="C35" s="587">
        <v>0</v>
      </c>
      <c r="D35" s="587">
        <v>0</v>
      </c>
      <c r="E35" s="695">
        <v>0</v>
      </c>
      <c r="F35" s="587">
        <v>0</v>
      </c>
      <c r="G35" s="587">
        <v>0</v>
      </c>
      <c r="H35" s="695">
        <v>0</v>
      </c>
    </row>
    <row r="36" spans="1:8" ht="14.5">
      <c r="A36" s="490">
        <v>14</v>
      </c>
      <c r="B36" s="502" t="s">
        <v>552</v>
      </c>
      <c r="C36" s="587">
        <v>21946510900.973728</v>
      </c>
      <c r="D36" s="587">
        <v>17218496850.625702</v>
      </c>
      <c r="E36" s="695">
        <v>39165007751.599426</v>
      </c>
      <c r="F36" s="587">
        <v>19457792605.210125</v>
      </c>
      <c r="G36" s="587">
        <v>17565218694.792095</v>
      </c>
      <c r="H36" s="695">
        <v>37023011300.00222</v>
      </c>
    </row>
    <row r="37" spans="1:8" ht="22.5" customHeight="1">
      <c r="A37" s="490"/>
      <c r="B37" s="503" t="s">
        <v>553</v>
      </c>
      <c r="C37" s="587"/>
      <c r="D37" s="587"/>
      <c r="E37" s="587"/>
      <c r="F37" s="587"/>
      <c r="G37" s="587"/>
      <c r="H37" s="587"/>
    </row>
    <row r="38" spans="1:8" ht="14.5">
      <c r="A38" s="490">
        <v>15</v>
      </c>
      <c r="B38" s="504" t="s">
        <v>554</v>
      </c>
      <c r="C38" s="587">
        <v>138325842.61480001</v>
      </c>
      <c r="D38" s="587">
        <v>0</v>
      </c>
      <c r="E38" s="695">
        <v>138325842.61480001</v>
      </c>
      <c r="F38" s="587">
        <v>93084723.280099988</v>
      </c>
      <c r="G38" s="587">
        <v>0</v>
      </c>
      <c r="H38" s="695">
        <v>93084723.280099988</v>
      </c>
    </row>
    <row r="39" spans="1:8" ht="14.5">
      <c r="A39" s="505">
        <v>15.1</v>
      </c>
      <c r="B39" s="506" t="s">
        <v>530</v>
      </c>
      <c r="C39" s="587">
        <v>138325842.61480001</v>
      </c>
      <c r="D39" s="587">
        <v>0</v>
      </c>
      <c r="E39" s="695">
        <v>138325842.61480001</v>
      </c>
      <c r="F39" s="587">
        <v>93084723.280099988</v>
      </c>
      <c r="G39" s="587">
        <v>0</v>
      </c>
      <c r="H39" s="695">
        <v>93084723.280099988</v>
      </c>
    </row>
    <row r="40" spans="1:8" ht="24" customHeight="1">
      <c r="A40" s="505">
        <v>16</v>
      </c>
      <c r="B40" s="493" t="s">
        <v>555</v>
      </c>
      <c r="C40" s="587">
        <v>0</v>
      </c>
      <c r="D40" s="587">
        <v>0</v>
      </c>
      <c r="E40" s="695">
        <v>0</v>
      </c>
      <c r="F40" s="587">
        <v>0</v>
      </c>
      <c r="G40" s="587">
        <v>0</v>
      </c>
      <c r="H40" s="695">
        <v>0</v>
      </c>
    </row>
    <row r="41" spans="1:8" ht="14.5">
      <c r="A41" s="505">
        <v>17</v>
      </c>
      <c r="B41" s="493" t="s">
        <v>556</v>
      </c>
      <c r="C41" s="587">
        <v>16106983773.770105</v>
      </c>
      <c r="D41" s="587">
        <v>14900787005.219498</v>
      </c>
      <c r="E41" s="695">
        <v>31007770778.989601</v>
      </c>
      <c r="F41" s="587">
        <v>14931025291.652302</v>
      </c>
      <c r="G41" s="587">
        <v>14261025155.984602</v>
      </c>
      <c r="H41" s="695">
        <v>29192050447.636902</v>
      </c>
    </row>
    <row r="42" spans="1:8" ht="14.5">
      <c r="A42" s="505">
        <v>17.100000000000001</v>
      </c>
      <c r="B42" s="507" t="s">
        <v>557</v>
      </c>
      <c r="C42" s="587">
        <v>12330891977.942204</v>
      </c>
      <c r="D42" s="587">
        <v>13119227847.435499</v>
      </c>
      <c r="E42" s="695">
        <v>25450119825.377701</v>
      </c>
      <c r="F42" s="587">
        <v>10370141798.847202</v>
      </c>
      <c r="G42" s="587">
        <v>12747156278.997002</v>
      </c>
      <c r="H42" s="695">
        <v>23117298077.844204</v>
      </c>
    </row>
    <row r="43" spans="1:8" ht="14.5">
      <c r="A43" s="505">
        <v>17.2</v>
      </c>
      <c r="B43" s="508" t="s">
        <v>558</v>
      </c>
      <c r="C43" s="587">
        <v>3774649560.3179007</v>
      </c>
      <c r="D43" s="587">
        <v>1672059683.2151</v>
      </c>
      <c r="E43" s="695">
        <v>5446709243.5330009</v>
      </c>
      <c r="F43" s="587">
        <v>4559136481.9251003</v>
      </c>
      <c r="G43" s="587">
        <v>1436045988.5007</v>
      </c>
      <c r="H43" s="695">
        <v>5995182470.4258003</v>
      </c>
    </row>
    <row r="44" spans="1:8" ht="14.5">
      <c r="A44" s="505">
        <v>17.3</v>
      </c>
      <c r="B44" s="507" t="s">
        <v>559</v>
      </c>
      <c r="C44" s="587">
        <v>0</v>
      </c>
      <c r="D44" s="587">
        <v>40197564.472500004</v>
      </c>
      <c r="E44" s="695">
        <v>40197564.472500004</v>
      </c>
      <c r="F44" s="587">
        <v>0</v>
      </c>
      <c r="G44" s="587">
        <v>0</v>
      </c>
      <c r="H44" s="695">
        <v>0</v>
      </c>
    </row>
    <row r="45" spans="1:8" ht="14.5">
      <c r="A45" s="505">
        <v>17.399999999999999</v>
      </c>
      <c r="B45" s="507" t="s">
        <v>560</v>
      </c>
      <c r="C45" s="587">
        <v>1442235.51</v>
      </c>
      <c r="D45" s="587">
        <v>69301910.096399993</v>
      </c>
      <c r="E45" s="695">
        <v>70744145.606399998</v>
      </c>
      <c r="F45" s="587">
        <v>1747010.88</v>
      </c>
      <c r="G45" s="587">
        <v>77822888.486899987</v>
      </c>
      <c r="H45" s="695">
        <v>79569899.366899982</v>
      </c>
    </row>
    <row r="46" spans="1:8" ht="14.5">
      <c r="A46" s="505">
        <v>18</v>
      </c>
      <c r="B46" s="509" t="s">
        <v>561</v>
      </c>
      <c r="C46" s="587">
        <v>7030395.3818999995</v>
      </c>
      <c r="D46" s="587">
        <v>4777223.9375</v>
      </c>
      <c r="E46" s="695">
        <v>11807619.319399999</v>
      </c>
      <c r="F46" s="587">
        <v>12379704.904500002</v>
      </c>
      <c r="G46" s="587">
        <v>4881340.3058999991</v>
      </c>
      <c r="H46" s="695">
        <v>17261045.2104</v>
      </c>
    </row>
    <row r="47" spans="1:8" ht="14.5">
      <c r="A47" s="505">
        <v>19</v>
      </c>
      <c r="B47" s="509" t="s">
        <v>562</v>
      </c>
      <c r="C47" s="587">
        <v>48605119.239499994</v>
      </c>
      <c r="D47" s="587">
        <v>0</v>
      </c>
      <c r="E47" s="695">
        <v>48605119.239499994</v>
      </c>
      <c r="F47" s="587">
        <v>50220109.679499999</v>
      </c>
      <c r="G47" s="587">
        <v>0</v>
      </c>
      <c r="H47" s="695">
        <v>50220109.679499999</v>
      </c>
    </row>
    <row r="48" spans="1:8" ht="14.5">
      <c r="A48" s="505">
        <v>19.100000000000001</v>
      </c>
      <c r="B48" s="510" t="s">
        <v>563</v>
      </c>
      <c r="C48" s="587">
        <v>-3.7000000011175871E-3</v>
      </c>
      <c r="D48" s="587">
        <v>0</v>
      </c>
      <c r="E48" s="695">
        <v>-3.7000000011175871E-3</v>
      </c>
      <c r="F48" s="587">
        <v>6.3000000081956387E-3</v>
      </c>
      <c r="G48" s="587">
        <v>0</v>
      </c>
      <c r="H48" s="695">
        <v>6.3000000081956387E-3</v>
      </c>
    </row>
    <row r="49" spans="1:8" ht="14.5">
      <c r="A49" s="505">
        <v>19.2</v>
      </c>
      <c r="B49" s="511" t="s">
        <v>564</v>
      </c>
      <c r="C49" s="587">
        <v>48605119.243199997</v>
      </c>
      <c r="D49" s="587">
        <v>0</v>
      </c>
      <c r="E49" s="695">
        <v>48605119.243199997</v>
      </c>
      <c r="F49" s="587">
        <v>50220109.673199996</v>
      </c>
      <c r="G49" s="587">
        <v>0</v>
      </c>
      <c r="H49" s="695">
        <v>50220109.673199996</v>
      </c>
    </row>
    <row r="50" spans="1:8" ht="14.5">
      <c r="A50" s="505">
        <v>20</v>
      </c>
      <c r="B50" s="512" t="s">
        <v>565</v>
      </c>
      <c r="C50" s="587">
        <v>0</v>
      </c>
      <c r="D50" s="587">
        <v>1903538515.8690002</v>
      </c>
      <c r="E50" s="695">
        <v>1903538515.8690002</v>
      </c>
      <c r="F50" s="587">
        <v>0</v>
      </c>
      <c r="G50" s="587">
        <v>2180196049.9619002</v>
      </c>
      <c r="H50" s="695">
        <v>2180196049.9619002</v>
      </c>
    </row>
    <row r="51" spans="1:8" ht="14.5">
      <c r="A51" s="505">
        <v>21</v>
      </c>
      <c r="B51" s="500" t="s">
        <v>566</v>
      </c>
      <c r="C51" s="587">
        <v>269378879.87090003</v>
      </c>
      <c r="D51" s="587">
        <v>113498585.81140001</v>
      </c>
      <c r="E51" s="695">
        <v>382877465.68230003</v>
      </c>
      <c r="F51" s="587">
        <v>154264253.93310001</v>
      </c>
      <c r="G51" s="587">
        <v>65857803.012000009</v>
      </c>
      <c r="H51" s="695">
        <v>220122056.94510001</v>
      </c>
    </row>
    <row r="52" spans="1:8" ht="14.5">
      <c r="A52" s="505">
        <v>21.1</v>
      </c>
      <c r="B52" s="508" t="s">
        <v>567</v>
      </c>
      <c r="C52" s="587">
        <v>97827224.439999998</v>
      </c>
      <c r="D52" s="587">
        <v>0</v>
      </c>
      <c r="E52" s="695">
        <v>97827224.439999998</v>
      </c>
      <c r="F52" s="587">
        <v>747160.94</v>
      </c>
      <c r="G52" s="587">
        <v>0</v>
      </c>
      <c r="H52" s="695">
        <v>747160.94</v>
      </c>
    </row>
    <row r="53" spans="1:8" ht="14.5">
      <c r="A53" s="505">
        <v>22</v>
      </c>
      <c r="B53" s="513" t="s">
        <v>568</v>
      </c>
      <c r="C53" s="587">
        <v>16570324010.877205</v>
      </c>
      <c r="D53" s="587">
        <v>16922601330.837397</v>
      </c>
      <c r="E53" s="695">
        <v>33492925341.7146</v>
      </c>
      <c r="F53" s="587">
        <v>15240974083.449501</v>
      </c>
      <c r="G53" s="587">
        <v>16511960349.264402</v>
      </c>
      <c r="H53" s="695">
        <v>31752934432.713905</v>
      </c>
    </row>
    <row r="54" spans="1:8" ht="24" customHeight="1">
      <c r="A54" s="505"/>
      <c r="B54" s="514" t="s">
        <v>569</v>
      </c>
      <c r="C54" s="587">
        <v>0</v>
      </c>
      <c r="D54" s="587">
        <v>0</v>
      </c>
      <c r="E54" s="587">
        <v>0</v>
      </c>
      <c r="F54" s="587">
        <v>0</v>
      </c>
      <c r="G54" s="587">
        <v>0</v>
      </c>
      <c r="H54" s="587">
        <v>0</v>
      </c>
    </row>
    <row r="55" spans="1:8" ht="14.5">
      <c r="A55" s="505">
        <v>23</v>
      </c>
      <c r="B55" s="524" t="s">
        <v>700</v>
      </c>
      <c r="C55" s="587">
        <v>21015907.690000001</v>
      </c>
      <c r="D55" s="587">
        <v>0</v>
      </c>
      <c r="E55" s="695">
        <v>21015907.690000001</v>
      </c>
      <c r="F55" s="587">
        <v>21015907.690000001</v>
      </c>
      <c r="G55" s="587">
        <v>0</v>
      </c>
      <c r="H55" s="695">
        <v>21015907.690000001</v>
      </c>
    </row>
    <row r="56" spans="1:8" ht="14.5">
      <c r="A56" s="505">
        <v>24</v>
      </c>
      <c r="B56" s="512" t="s">
        <v>571</v>
      </c>
      <c r="C56" s="587">
        <v>0</v>
      </c>
      <c r="D56" s="587">
        <v>0</v>
      </c>
      <c r="E56" s="695">
        <v>0</v>
      </c>
      <c r="F56" s="587">
        <v>0</v>
      </c>
      <c r="G56" s="587">
        <v>0</v>
      </c>
      <c r="H56" s="695">
        <v>0</v>
      </c>
    </row>
    <row r="57" spans="1:8" ht="14.5">
      <c r="A57" s="505">
        <v>25</v>
      </c>
      <c r="B57" s="509" t="s">
        <v>572</v>
      </c>
      <c r="C57" s="587">
        <v>521190199.20999998</v>
      </c>
      <c r="D57" s="587">
        <v>0</v>
      </c>
      <c r="E57" s="695">
        <v>521190199.20999998</v>
      </c>
      <c r="F57" s="587">
        <v>521190199.20999998</v>
      </c>
      <c r="G57" s="587">
        <v>0</v>
      </c>
      <c r="H57" s="695">
        <v>521190199.20999998</v>
      </c>
    </row>
    <row r="58" spans="1:8" ht="14.5">
      <c r="A58" s="505">
        <v>26</v>
      </c>
      <c r="B58" s="509" t="s">
        <v>573</v>
      </c>
      <c r="C58" s="587">
        <v>-100</v>
      </c>
      <c r="D58" s="587">
        <v>0</v>
      </c>
      <c r="E58" s="695">
        <v>-100</v>
      </c>
      <c r="F58" s="587">
        <v>-100</v>
      </c>
      <c r="G58" s="587">
        <v>0</v>
      </c>
      <c r="H58" s="695">
        <v>-100</v>
      </c>
    </row>
    <row r="59" spans="1:8" ht="14.5">
      <c r="A59" s="505">
        <v>27</v>
      </c>
      <c r="B59" s="509" t="s">
        <v>574</v>
      </c>
      <c r="C59" s="587">
        <v>0</v>
      </c>
      <c r="D59" s="587">
        <v>0</v>
      </c>
      <c r="E59" s="695">
        <v>0</v>
      </c>
      <c r="F59" s="587">
        <v>0</v>
      </c>
      <c r="G59" s="587">
        <v>0</v>
      </c>
      <c r="H59" s="695">
        <v>0</v>
      </c>
    </row>
    <row r="60" spans="1:8" ht="14.5">
      <c r="A60" s="505">
        <v>27.1</v>
      </c>
      <c r="B60" s="507" t="s">
        <v>575</v>
      </c>
      <c r="C60" s="587">
        <v>0</v>
      </c>
      <c r="D60" s="587">
        <v>0</v>
      </c>
      <c r="E60" s="695">
        <v>0</v>
      </c>
      <c r="F60" s="587">
        <v>0</v>
      </c>
      <c r="G60" s="587">
        <v>0</v>
      </c>
      <c r="H60" s="695">
        <v>0</v>
      </c>
    </row>
    <row r="61" spans="1:8" ht="14.5">
      <c r="A61" s="505">
        <v>27.2</v>
      </c>
      <c r="B61" s="507" t="s">
        <v>576</v>
      </c>
      <c r="C61" s="587">
        <v>0</v>
      </c>
      <c r="D61" s="587">
        <v>0</v>
      </c>
      <c r="E61" s="695">
        <v>0</v>
      </c>
      <c r="F61" s="587">
        <v>0</v>
      </c>
      <c r="G61" s="587">
        <v>0</v>
      </c>
      <c r="H61" s="695">
        <v>0</v>
      </c>
    </row>
    <row r="62" spans="1:8" ht="14.5">
      <c r="A62" s="505">
        <v>28</v>
      </c>
      <c r="B62" s="515" t="s">
        <v>577</v>
      </c>
      <c r="C62" s="587">
        <v>-110569220.42650001</v>
      </c>
      <c r="D62" s="587">
        <v>0</v>
      </c>
      <c r="E62" s="695">
        <v>-110569220.42650001</v>
      </c>
      <c r="F62" s="587">
        <v>-99147512.806500003</v>
      </c>
      <c r="G62" s="587">
        <v>0</v>
      </c>
      <c r="H62" s="695">
        <v>-99147512.806500003</v>
      </c>
    </row>
    <row r="63" spans="1:8" ht="14.5">
      <c r="A63" s="505">
        <v>29</v>
      </c>
      <c r="B63" s="509" t="s">
        <v>578</v>
      </c>
      <c r="C63" s="587">
        <v>-18797347.585500002</v>
      </c>
      <c r="D63" s="587">
        <v>0</v>
      </c>
      <c r="E63" s="695">
        <v>-18797347.585500002</v>
      </c>
      <c r="F63" s="587">
        <v>37758084.141100004</v>
      </c>
      <c r="G63" s="587">
        <v>0</v>
      </c>
      <c r="H63" s="695">
        <v>37758084.141100004</v>
      </c>
    </row>
    <row r="64" spans="1:8" ht="14.5">
      <c r="A64" s="505">
        <v>29.1</v>
      </c>
      <c r="B64" s="499" t="s">
        <v>579</v>
      </c>
      <c r="C64" s="587">
        <v>285988</v>
      </c>
      <c r="D64" s="587">
        <v>0</v>
      </c>
      <c r="E64" s="695">
        <v>285988</v>
      </c>
      <c r="F64" s="587">
        <v>0</v>
      </c>
      <c r="G64" s="587">
        <v>0</v>
      </c>
      <c r="H64" s="695">
        <v>0</v>
      </c>
    </row>
    <row r="65" spans="1:8" ht="25" customHeight="1">
      <c r="A65" s="505">
        <v>29.2</v>
      </c>
      <c r="B65" s="516" t="s">
        <v>580</v>
      </c>
      <c r="C65" s="587">
        <v>428895.47</v>
      </c>
      <c r="D65" s="587">
        <v>0</v>
      </c>
      <c r="E65" s="695">
        <v>428895.47</v>
      </c>
      <c r="F65" s="587">
        <v>0</v>
      </c>
      <c r="G65" s="587">
        <v>0</v>
      </c>
      <c r="H65" s="695">
        <v>0</v>
      </c>
    </row>
    <row r="66" spans="1:8" ht="22.5" customHeight="1">
      <c r="A66" s="505">
        <v>29.3</v>
      </c>
      <c r="B66" s="516" t="s">
        <v>581</v>
      </c>
      <c r="C66" s="587">
        <v>-19512231.055500001</v>
      </c>
      <c r="D66" s="587">
        <v>0</v>
      </c>
      <c r="E66" s="695">
        <v>-19512231.055500001</v>
      </c>
      <c r="F66" s="587">
        <v>37758084.141100004</v>
      </c>
      <c r="G66" s="587">
        <v>0</v>
      </c>
      <c r="H66" s="695">
        <v>37758084.141100004</v>
      </c>
    </row>
    <row r="67" spans="1:8" ht="14.5">
      <c r="A67" s="505">
        <v>30</v>
      </c>
      <c r="B67" s="496" t="s">
        <v>582</v>
      </c>
      <c r="C67" s="587">
        <v>5259242918.1266012</v>
      </c>
      <c r="D67" s="587">
        <v>0</v>
      </c>
      <c r="E67" s="695">
        <v>5259242918.1266012</v>
      </c>
      <c r="F67" s="587">
        <v>4789260257.5723009</v>
      </c>
      <c r="G67" s="587">
        <v>0</v>
      </c>
      <c r="H67" s="695">
        <v>4789260257.5723009</v>
      </c>
    </row>
    <row r="68" spans="1:8" ht="14.5">
      <c r="A68" s="505">
        <v>31</v>
      </c>
      <c r="B68" s="517" t="s">
        <v>583</v>
      </c>
      <c r="C68" s="587">
        <v>5672082357.0146008</v>
      </c>
      <c r="D68" s="587">
        <v>0</v>
      </c>
      <c r="E68" s="695">
        <v>5672082357.0146008</v>
      </c>
      <c r="F68" s="587">
        <v>5270076835.806901</v>
      </c>
      <c r="G68" s="587">
        <v>0</v>
      </c>
      <c r="H68" s="695">
        <v>5270076835.806901</v>
      </c>
    </row>
    <row r="69" spans="1:8" ht="14.5">
      <c r="A69" s="505">
        <v>32</v>
      </c>
      <c r="B69" s="518" t="s">
        <v>584</v>
      </c>
      <c r="C69" s="587">
        <v>22242406367.891808</v>
      </c>
      <c r="D69" s="587">
        <v>16922601330.837397</v>
      </c>
      <c r="E69" s="695">
        <v>39165007698.729202</v>
      </c>
      <c r="F69" s="587">
        <v>20511050919.256401</v>
      </c>
      <c r="G69" s="587">
        <v>16511960349.264402</v>
      </c>
      <c r="H69" s="695">
        <v>37023011268.520805</v>
      </c>
    </row>
    <row r="71" spans="1:8">
      <c r="B71" s="520" t="s">
        <v>772</v>
      </c>
    </row>
  </sheetData>
  <mergeCells count="5">
    <mergeCell ref="A4:A6"/>
    <mergeCell ref="B4:B5"/>
    <mergeCell ref="C4:E4"/>
    <mergeCell ref="F4:H4"/>
    <mergeCell ref="C6:H6"/>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B2" sqref="B2"/>
    </sheetView>
  </sheetViews>
  <sheetFormatPr defaultColWidth="9.1796875" defaultRowHeight="12"/>
  <cols>
    <col min="1" max="1" width="11.81640625" style="375" bestFit="1" customWidth="1"/>
    <col min="2" max="2" width="93.453125" style="375" customWidth="1"/>
    <col min="3" max="3" width="14.54296875" style="375" customWidth="1"/>
    <col min="4" max="5" width="16.1796875" style="375" customWidth="1"/>
    <col min="6" max="6" width="16.1796875" style="431" customWidth="1"/>
    <col min="7" max="7" width="25.26953125" style="431" customWidth="1"/>
    <col min="8" max="8" width="16.1796875" style="375" customWidth="1"/>
    <col min="9" max="11" width="16.1796875" style="431" customWidth="1"/>
    <col min="12" max="12" width="26.26953125" style="431" customWidth="1"/>
    <col min="13" max="16384" width="9.1796875" style="375"/>
  </cols>
  <sheetData>
    <row r="1" spans="1:12" ht="13">
      <c r="A1" s="675" t="s">
        <v>30</v>
      </c>
      <c r="B1" s="361" t="str">
        <f>'Info '!C2</f>
        <v>JSC TBC Bank</v>
      </c>
      <c r="F1" s="375"/>
      <c r="G1" s="375"/>
      <c r="I1" s="375"/>
      <c r="J1" s="375"/>
      <c r="K1" s="375"/>
      <c r="L1" s="375"/>
    </row>
    <row r="2" spans="1:12">
      <c r="A2" s="675" t="s">
        <v>31</v>
      </c>
      <c r="B2" s="360">
        <f>'1. key ratios '!B2</f>
        <v>46022</v>
      </c>
      <c r="F2" s="375"/>
      <c r="G2" s="375"/>
      <c r="I2" s="375"/>
      <c r="J2" s="375"/>
      <c r="K2" s="375"/>
      <c r="L2" s="375"/>
    </row>
    <row r="3" spans="1:12">
      <c r="A3" s="676" t="s">
        <v>466</v>
      </c>
      <c r="F3" s="375"/>
      <c r="G3" s="375"/>
      <c r="I3" s="375"/>
      <c r="J3" s="375"/>
      <c r="K3" s="375"/>
      <c r="L3" s="375"/>
    </row>
    <row r="4" spans="1:12">
      <c r="F4" s="375"/>
      <c r="G4" s="375"/>
      <c r="I4" s="375"/>
      <c r="J4" s="375"/>
      <c r="K4" s="375"/>
      <c r="L4" s="375"/>
    </row>
    <row r="5" spans="1:12" ht="37.5" customHeight="1">
      <c r="A5" s="842" t="s">
        <v>483</v>
      </c>
      <c r="B5" s="843"/>
      <c r="C5" s="846" t="s">
        <v>467</v>
      </c>
      <c r="D5" s="847"/>
      <c r="E5" s="847"/>
      <c r="F5" s="847"/>
      <c r="G5" s="847"/>
      <c r="H5" s="846" t="s">
        <v>627</v>
      </c>
      <c r="I5" s="848"/>
      <c r="J5" s="848"/>
      <c r="K5" s="848"/>
      <c r="L5" s="849"/>
    </row>
    <row r="6" spans="1:12" ht="39.65" customHeight="1">
      <c r="A6" s="844"/>
      <c r="B6" s="845"/>
      <c r="C6" s="677"/>
      <c r="D6" s="678" t="s">
        <v>648</v>
      </c>
      <c r="E6" s="678" t="s">
        <v>647</v>
      </c>
      <c r="F6" s="678" t="s">
        <v>646</v>
      </c>
      <c r="G6" s="678" t="s">
        <v>645</v>
      </c>
      <c r="H6" s="595"/>
      <c r="I6" s="678" t="s">
        <v>648</v>
      </c>
      <c r="J6" s="678" t="s">
        <v>647</v>
      </c>
      <c r="K6" s="678" t="s">
        <v>646</v>
      </c>
      <c r="L6" s="678" t="s">
        <v>645</v>
      </c>
    </row>
    <row r="7" spans="1:12">
      <c r="A7" s="679">
        <v>1</v>
      </c>
      <c r="B7" s="680" t="s">
        <v>486</v>
      </c>
      <c r="C7" s="681">
        <v>298159074.619201</v>
      </c>
      <c r="D7" s="681">
        <v>283952732.51639301</v>
      </c>
      <c r="E7" s="681">
        <v>11431358.817352002</v>
      </c>
      <c r="F7" s="681">
        <v>2774983.2854560008</v>
      </c>
      <c r="G7" s="681">
        <v>0</v>
      </c>
      <c r="H7" s="681">
        <v>5340370.8431000002</v>
      </c>
      <c r="I7" s="681">
        <v>1476014.8951000003</v>
      </c>
      <c r="J7" s="681">
        <v>1849342.2903999994</v>
      </c>
      <c r="K7" s="681">
        <v>2015013.6576000003</v>
      </c>
      <c r="L7" s="681">
        <v>0</v>
      </c>
    </row>
    <row r="8" spans="1:12">
      <c r="A8" s="679">
        <v>2</v>
      </c>
      <c r="B8" s="680" t="s">
        <v>399</v>
      </c>
      <c r="C8" s="681">
        <v>944304472.02524829</v>
      </c>
      <c r="D8" s="681">
        <v>934293683.33016634</v>
      </c>
      <c r="E8" s="681">
        <v>7237830.6898989985</v>
      </c>
      <c r="F8" s="681">
        <v>2772958.0051830001</v>
      </c>
      <c r="G8" s="681">
        <v>0</v>
      </c>
      <c r="H8" s="681">
        <v>1921326.0260999999</v>
      </c>
      <c r="I8" s="681">
        <v>768978.95609999984</v>
      </c>
      <c r="J8" s="681">
        <v>518042.24640000006</v>
      </c>
      <c r="K8" s="681">
        <v>634304.82359999989</v>
      </c>
      <c r="L8" s="681">
        <v>0</v>
      </c>
    </row>
    <row r="9" spans="1:12">
      <c r="A9" s="679">
        <v>3</v>
      </c>
      <c r="B9" s="680" t="s">
        <v>400</v>
      </c>
      <c r="C9" s="681">
        <v>195897213.77899393</v>
      </c>
      <c r="D9" s="681">
        <v>195339301.20021293</v>
      </c>
      <c r="E9" s="681">
        <v>518253.52377699997</v>
      </c>
      <c r="F9" s="681">
        <v>39659.055003999994</v>
      </c>
      <c r="G9" s="681">
        <v>0</v>
      </c>
      <c r="H9" s="681">
        <v>481227.78730000008</v>
      </c>
      <c r="I9" s="681">
        <v>380942.69180000009</v>
      </c>
      <c r="J9" s="681">
        <v>68183.041899999997</v>
      </c>
      <c r="K9" s="681">
        <v>32102.053599999999</v>
      </c>
      <c r="L9" s="681">
        <v>0</v>
      </c>
    </row>
    <row r="10" spans="1:12">
      <c r="A10" s="679">
        <v>4</v>
      </c>
      <c r="B10" s="680" t="s">
        <v>487</v>
      </c>
      <c r="C10" s="681">
        <v>2099844953.4222572</v>
      </c>
      <c r="D10" s="681">
        <v>1952332296.352349</v>
      </c>
      <c r="E10" s="681">
        <v>82347134.294892997</v>
      </c>
      <c r="F10" s="681">
        <v>65165522.775015004</v>
      </c>
      <c r="G10" s="681">
        <v>0</v>
      </c>
      <c r="H10" s="681">
        <v>26961708.740600001</v>
      </c>
      <c r="I10" s="681">
        <v>3062378.9107999993</v>
      </c>
      <c r="J10" s="681">
        <v>227117.99119999999</v>
      </c>
      <c r="K10" s="681">
        <v>23672211.838600002</v>
      </c>
      <c r="L10" s="681">
        <v>0</v>
      </c>
    </row>
    <row r="11" spans="1:12">
      <c r="A11" s="679">
        <v>5</v>
      </c>
      <c r="B11" s="680" t="s">
        <v>401</v>
      </c>
      <c r="C11" s="681">
        <v>1436711371.5501168</v>
      </c>
      <c r="D11" s="681">
        <v>1278453631.8613808</v>
      </c>
      <c r="E11" s="681">
        <v>124788444.594358</v>
      </c>
      <c r="F11" s="681">
        <v>33469295.094378002</v>
      </c>
      <c r="G11" s="681">
        <v>0</v>
      </c>
      <c r="H11" s="681">
        <v>6710464.6043000007</v>
      </c>
      <c r="I11" s="681">
        <v>1847679.8402000002</v>
      </c>
      <c r="J11" s="681">
        <v>407251.19469999999</v>
      </c>
      <c r="K11" s="681">
        <v>4455533.5694000004</v>
      </c>
      <c r="L11" s="681">
        <v>0</v>
      </c>
    </row>
    <row r="12" spans="1:12">
      <c r="A12" s="679">
        <v>6</v>
      </c>
      <c r="B12" s="680" t="s">
        <v>402</v>
      </c>
      <c r="C12" s="681">
        <v>636624427.7196821</v>
      </c>
      <c r="D12" s="681">
        <v>566346124.22785211</v>
      </c>
      <c r="E12" s="681">
        <v>24058346.307466</v>
      </c>
      <c r="F12" s="681">
        <v>46219957.184363998</v>
      </c>
      <c r="G12" s="681">
        <v>0</v>
      </c>
      <c r="H12" s="681">
        <v>24025227.775500003</v>
      </c>
      <c r="I12" s="681">
        <v>2059095.4736000001</v>
      </c>
      <c r="J12" s="681">
        <v>1977399.6642</v>
      </c>
      <c r="K12" s="681">
        <v>19988732.637700003</v>
      </c>
      <c r="L12" s="681">
        <v>0</v>
      </c>
    </row>
    <row r="13" spans="1:12">
      <c r="A13" s="679">
        <v>7</v>
      </c>
      <c r="B13" s="680" t="s">
        <v>403</v>
      </c>
      <c r="C13" s="681">
        <v>752207749.77318883</v>
      </c>
      <c r="D13" s="681">
        <v>625184107.2252239</v>
      </c>
      <c r="E13" s="681">
        <v>98010355.996614978</v>
      </c>
      <c r="F13" s="681">
        <v>29013286.551350001</v>
      </c>
      <c r="G13" s="681">
        <v>0</v>
      </c>
      <c r="H13" s="681">
        <v>7586520.0155999996</v>
      </c>
      <c r="I13" s="681">
        <v>1692713.8352000001</v>
      </c>
      <c r="J13" s="681">
        <v>943506.53060000029</v>
      </c>
      <c r="K13" s="681">
        <v>4950299.6497999998</v>
      </c>
      <c r="L13" s="681">
        <v>0</v>
      </c>
    </row>
    <row r="14" spans="1:12">
      <c r="A14" s="679">
        <v>8</v>
      </c>
      <c r="B14" s="680" t="s">
        <v>404</v>
      </c>
      <c r="C14" s="681">
        <v>1608325023.8613315</v>
      </c>
      <c r="D14" s="681">
        <v>1515670202.0733905</v>
      </c>
      <c r="E14" s="681">
        <v>78806581.501253009</v>
      </c>
      <c r="F14" s="681">
        <v>13608492.399153998</v>
      </c>
      <c r="G14" s="681">
        <v>239747.88753400001</v>
      </c>
      <c r="H14" s="681">
        <v>11915888.2926</v>
      </c>
      <c r="I14" s="681">
        <v>4255543.137000001</v>
      </c>
      <c r="J14" s="681">
        <v>1772370.8659999995</v>
      </c>
      <c r="K14" s="681">
        <v>5648226.4021000005</v>
      </c>
      <c r="L14" s="681">
        <v>239747.88750000001</v>
      </c>
    </row>
    <row r="15" spans="1:12">
      <c r="A15" s="679">
        <v>9</v>
      </c>
      <c r="B15" s="680" t="s">
        <v>405</v>
      </c>
      <c r="C15" s="681">
        <v>616957069.93275404</v>
      </c>
      <c r="D15" s="681">
        <v>506517512.19111609</v>
      </c>
      <c r="E15" s="681">
        <v>98295217.118203998</v>
      </c>
      <c r="F15" s="681">
        <v>12144340.623434</v>
      </c>
      <c r="G15" s="681">
        <v>0</v>
      </c>
      <c r="H15" s="681">
        <v>3732562.8299999991</v>
      </c>
      <c r="I15" s="681">
        <v>1455717.0841999995</v>
      </c>
      <c r="J15" s="681">
        <v>425518.72719999996</v>
      </c>
      <c r="K15" s="681">
        <v>1851327.0185999996</v>
      </c>
      <c r="L15" s="681">
        <v>0</v>
      </c>
    </row>
    <row r="16" spans="1:12">
      <c r="A16" s="679">
        <v>10</v>
      </c>
      <c r="B16" s="680" t="s">
        <v>406</v>
      </c>
      <c r="C16" s="681">
        <v>349554417.26511496</v>
      </c>
      <c r="D16" s="681">
        <v>341571438.98565</v>
      </c>
      <c r="E16" s="681">
        <v>6267458.8561679972</v>
      </c>
      <c r="F16" s="681">
        <v>1715519.4232970001</v>
      </c>
      <c r="G16" s="681">
        <v>0</v>
      </c>
      <c r="H16" s="681">
        <v>3036814.9847999997</v>
      </c>
      <c r="I16" s="681">
        <v>1461641.0237</v>
      </c>
      <c r="J16" s="681">
        <v>400664.48580000002</v>
      </c>
      <c r="K16" s="681">
        <v>1174509.4752999998</v>
      </c>
      <c r="L16" s="681">
        <v>0</v>
      </c>
    </row>
    <row r="17" spans="1:12">
      <c r="A17" s="679">
        <v>11</v>
      </c>
      <c r="B17" s="680" t="s">
        <v>407</v>
      </c>
      <c r="C17" s="681">
        <v>256811940.60050395</v>
      </c>
      <c r="D17" s="681">
        <v>241586172.07392597</v>
      </c>
      <c r="E17" s="681">
        <v>10772778.230958</v>
      </c>
      <c r="F17" s="681">
        <v>4452990.2956200009</v>
      </c>
      <c r="G17" s="681">
        <v>0</v>
      </c>
      <c r="H17" s="681">
        <v>3716629.1885000002</v>
      </c>
      <c r="I17" s="681">
        <v>971165.57940000016</v>
      </c>
      <c r="J17" s="681">
        <v>979373.95410000009</v>
      </c>
      <c r="K17" s="681">
        <v>1766089.655</v>
      </c>
      <c r="L17" s="681">
        <v>0</v>
      </c>
    </row>
    <row r="18" spans="1:12">
      <c r="A18" s="679">
        <v>12</v>
      </c>
      <c r="B18" s="680" t="s">
        <v>408</v>
      </c>
      <c r="C18" s="681">
        <v>1241082610.670229</v>
      </c>
      <c r="D18" s="681">
        <v>1117349483.8640571</v>
      </c>
      <c r="E18" s="681">
        <v>71504323.826716974</v>
      </c>
      <c r="F18" s="681">
        <v>52228802.979455002</v>
      </c>
      <c r="G18" s="681">
        <v>0</v>
      </c>
      <c r="H18" s="681">
        <v>24289597.700299993</v>
      </c>
      <c r="I18" s="681">
        <v>4131351.0300999996</v>
      </c>
      <c r="J18" s="681">
        <v>3195493.9124999987</v>
      </c>
      <c r="K18" s="681">
        <v>16962752.757699996</v>
      </c>
      <c r="L18" s="681">
        <v>0</v>
      </c>
    </row>
    <row r="19" spans="1:12">
      <c r="A19" s="679">
        <v>13</v>
      </c>
      <c r="B19" s="680" t="s">
        <v>409</v>
      </c>
      <c r="C19" s="681">
        <v>473715539.8141818</v>
      </c>
      <c r="D19" s="681">
        <v>416250304.49333483</v>
      </c>
      <c r="E19" s="681">
        <v>35654238.873199001</v>
      </c>
      <c r="F19" s="681">
        <v>21810996.447647996</v>
      </c>
      <c r="G19" s="681">
        <v>0</v>
      </c>
      <c r="H19" s="681">
        <v>6366636.8695</v>
      </c>
      <c r="I19" s="681">
        <v>1380365.7924000006</v>
      </c>
      <c r="J19" s="681">
        <v>1387110.4264999994</v>
      </c>
      <c r="K19" s="681">
        <v>3599160.6505999998</v>
      </c>
      <c r="L19" s="681">
        <v>0</v>
      </c>
    </row>
    <row r="20" spans="1:12">
      <c r="A20" s="679">
        <v>14</v>
      </c>
      <c r="B20" s="680" t="s">
        <v>410</v>
      </c>
      <c r="C20" s="681">
        <v>1238111461.9831049</v>
      </c>
      <c r="D20" s="681">
        <v>917646013.17320502</v>
      </c>
      <c r="E20" s="681">
        <v>273149370.79337889</v>
      </c>
      <c r="F20" s="681">
        <v>47316078.016520992</v>
      </c>
      <c r="G20" s="681">
        <v>0</v>
      </c>
      <c r="H20" s="681">
        <v>8182322.3710000012</v>
      </c>
      <c r="I20" s="681">
        <v>2221565.285600001</v>
      </c>
      <c r="J20" s="681">
        <v>1558609.8196999999</v>
      </c>
      <c r="K20" s="681">
        <v>4402147.2657000003</v>
      </c>
      <c r="L20" s="681">
        <v>0</v>
      </c>
    </row>
    <row r="21" spans="1:12">
      <c r="A21" s="679">
        <v>15</v>
      </c>
      <c r="B21" s="680" t="s">
        <v>411</v>
      </c>
      <c r="C21" s="681">
        <v>413369675.27130598</v>
      </c>
      <c r="D21" s="681">
        <v>337144933.36578298</v>
      </c>
      <c r="E21" s="681">
        <v>42712417.311892994</v>
      </c>
      <c r="F21" s="681">
        <v>33512324.593629997</v>
      </c>
      <c r="G21" s="681">
        <v>0</v>
      </c>
      <c r="H21" s="681">
        <v>6367754.0731000006</v>
      </c>
      <c r="I21" s="681">
        <v>1577920.6177999999</v>
      </c>
      <c r="J21" s="681">
        <v>964625.63890000025</v>
      </c>
      <c r="K21" s="681">
        <v>3825207.8164000004</v>
      </c>
      <c r="L21" s="681">
        <v>0</v>
      </c>
    </row>
    <row r="22" spans="1:12">
      <c r="A22" s="679">
        <v>16</v>
      </c>
      <c r="B22" s="680" t="s">
        <v>412</v>
      </c>
      <c r="C22" s="681">
        <v>342305677.13506699</v>
      </c>
      <c r="D22" s="681">
        <v>167780389.08026004</v>
      </c>
      <c r="E22" s="681">
        <v>129513073.65318599</v>
      </c>
      <c r="F22" s="681">
        <v>45012214.401620999</v>
      </c>
      <c r="G22" s="681">
        <v>0</v>
      </c>
      <c r="H22" s="681">
        <v>877903.41689999995</v>
      </c>
      <c r="I22" s="681">
        <v>133026.71040000001</v>
      </c>
      <c r="J22" s="681">
        <v>457358.44449999998</v>
      </c>
      <c r="K22" s="681">
        <v>287518.26199999999</v>
      </c>
      <c r="L22" s="681">
        <v>0</v>
      </c>
    </row>
    <row r="23" spans="1:12">
      <c r="A23" s="679">
        <v>17</v>
      </c>
      <c r="B23" s="680" t="s">
        <v>490</v>
      </c>
      <c r="C23" s="681">
        <v>402060920.89774996</v>
      </c>
      <c r="D23" s="681">
        <v>389244531.32350892</v>
      </c>
      <c r="E23" s="681">
        <v>8697838.8430340011</v>
      </c>
      <c r="F23" s="681">
        <v>4118550.7312070001</v>
      </c>
      <c r="G23" s="681">
        <v>0</v>
      </c>
      <c r="H23" s="681">
        <v>1832421.3234000001</v>
      </c>
      <c r="I23" s="681">
        <v>548607.15379999997</v>
      </c>
      <c r="J23" s="681">
        <v>35386.801200000002</v>
      </c>
      <c r="K23" s="681">
        <v>1248427.3684</v>
      </c>
      <c r="L23" s="681">
        <v>0</v>
      </c>
    </row>
    <row r="24" spans="1:12">
      <c r="A24" s="679">
        <v>18</v>
      </c>
      <c r="B24" s="680" t="s">
        <v>413</v>
      </c>
      <c r="C24" s="681">
        <v>1090612511.4530327</v>
      </c>
      <c r="D24" s="681">
        <v>1073029059.9904089</v>
      </c>
      <c r="E24" s="681">
        <v>17350621.292470999</v>
      </c>
      <c r="F24" s="681">
        <v>232830.17015300001</v>
      </c>
      <c r="G24" s="681">
        <v>0</v>
      </c>
      <c r="H24" s="681">
        <v>2980407.9624999994</v>
      </c>
      <c r="I24" s="681">
        <v>2369150.1020999998</v>
      </c>
      <c r="J24" s="681">
        <v>443603.46499999991</v>
      </c>
      <c r="K24" s="681">
        <v>167654.39540000001</v>
      </c>
      <c r="L24" s="681">
        <v>0</v>
      </c>
    </row>
    <row r="25" spans="1:12">
      <c r="A25" s="679">
        <v>19</v>
      </c>
      <c r="B25" s="680" t="s">
        <v>414</v>
      </c>
      <c r="C25" s="681">
        <v>186001926.17224193</v>
      </c>
      <c r="D25" s="681">
        <v>182753724.65814492</v>
      </c>
      <c r="E25" s="681">
        <v>2779918.9607650004</v>
      </c>
      <c r="F25" s="681">
        <v>468282.55333200004</v>
      </c>
      <c r="G25" s="681">
        <v>0</v>
      </c>
      <c r="H25" s="681">
        <v>933232.71570000006</v>
      </c>
      <c r="I25" s="681">
        <v>372700.19790000009</v>
      </c>
      <c r="J25" s="681">
        <v>248883.76859999998</v>
      </c>
      <c r="K25" s="681">
        <v>311648.74919999996</v>
      </c>
      <c r="L25" s="681">
        <v>0</v>
      </c>
    </row>
    <row r="26" spans="1:12">
      <c r="A26" s="679">
        <v>20</v>
      </c>
      <c r="B26" s="680" t="s">
        <v>489</v>
      </c>
      <c r="C26" s="681">
        <v>560795426.4990418</v>
      </c>
      <c r="D26" s="681">
        <v>434169421.13334084</v>
      </c>
      <c r="E26" s="681">
        <v>83945430.688391998</v>
      </c>
      <c r="F26" s="681">
        <v>42680574.677308999</v>
      </c>
      <c r="G26" s="681">
        <v>0</v>
      </c>
      <c r="H26" s="681">
        <v>15608776.260000002</v>
      </c>
      <c r="I26" s="681">
        <v>856998.74540000013</v>
      </c>
      <c r="J26" s="681">
        <v>1591329.5319000001</v>
      </c>
      <c r="K26" s="681">
        <v>13160447.982700001</v>
      </c>
      <c r="L26" s="681">
        <v>0</v>
      </c>
    </row>
    <row r="27" spans="1:12">
      <c r="A27" s="679">
        <v>21</v>
      </c>
      <c r="B27" s="680" t="s">
        <v>415</v>
      </c>
      <c r="C27" s="681">
        <v>88806679.741237998</v>
      </c>
      <c r="D27" s="681">
        <v>72727265.357532993</v>
      </c>
      <c r="E27" s="681">
        <v>15699021.287503999</v>
      </c>
      <c r="F27" s="681">
        <v>380393.09620100004</v>
      </c>
      <c r="G27" s="681">
        <v>0</v>
      </c>
      <c r="H27" s="681">
        <v>700491.554</v>
      </c>
      <c r="I27" s="681">
        <v>287293.49030000006</v>
      </c>
      <c r="J27" s="681">
        <v>267017.13949999999</v>
      </c>
      <c r="K27" s="681">
        <v>146180.92420000001</v>
      </c>
      <c r="L27" s="681">
        <v>0</v>
      </c>
    </row>
    <row r="28" spans="1:12">
      <c r="A28" s="679">
        <v>22</v>
      </c>
      <c r="B28" s="680" t="s">
        <v>416</v>
      </c>
      <c r="C28" s="681">
        <v>64879386.243874982</v>
      </c>
      <c r="D28" s="681">
        <v>44974315.001956984</v>
      </c>
      <c r="E28" s="681">
        <v>19602402.135142002</v>
      </c>
      <c r="F28" s="681">
        <v>302669.106776</v>
      </c>
      <c r="G28" s="681">
        <v>0</v>
      </c>
      <c r="H28" s="681">
        <v>508919.29100000003</v>
      </c>
      <c r="I28" s="681">
        <v>124260.38679999998</v>
      </c>
      <c r="J28" s="681">
        <v>222215.89070000005</v>
      </c>
      <c r="K28" s="681">
        <v>162443.0135</v>
      </c>
      <c r="L28" s="681">
        <v>0</v>
      </c>
    </row>
    <row r="29" spans="1:12">
      <c r="A29" s="679">
        <v>23</v>
      </c>
      <c r="B29" s="680" t="s">
        <v>417</v>
      </c>
      <c r="C29" s="681">
        <v>4892992290.1221695</v>
      </c>
      <c r="D29" s="681">
        <v>4624125827.3760862</v>
      </c>
      <c r="E29" s="681">
        <v>195630536.34104604</v>
      </c>
      <c r="F29" s="681">
        <v>73235926.405037001</v>
      </c>
      <c r="G29" s="681">
        <v>0</v>
      </c>
      <c r="H29" s="681">
        <v>57592403.688799977</v>
      </c>
      <c r="I29" s="681">
        <v>15624452.18109999</v>
      </c>
      <c r="J29" s="681">
        <v>14784239.3794</v>
      </c>
      <c r="K29" s="681">
        <v>27183712.128299993</v>
      </c>
      <c r="L29" s="681">
        <v>0</v>
      </c>
    </row>
    <row r="30" spans="1:12">
      <c r="A30" s="679">
        <v>24</v>
      </c>
      <c r="B30" s="680" t="s">
        <v>488</v>
      </c>
      <c r="C30" s="681">
        <v>1221497636.8230064</v>
      </c>
      <c r="D30" s="681">
        <v>1124121362.5095963</v>
      </c>
      <c r="E30" s="681">
        <v>59928170.890902989</v>
      </c>
      <c r="F30" s="681">
        <v>37448103.422506995</v>
      </c>
      <c r="G30" s="681">
        <v>0</v>
      </c>
      <c r="H30" s="681">
        <v>26833479.232900001</v>
      </c>
      <c r="I30" s="681">
        <v>5717174.3806000017</v>
      </c>
      <c r="J30" s="681">
        <v>5696556.4278999995</v>
      </c>
      <c r="K30" s="681">
        <v>15419748.4244</v>
      </c>
      <c r="L30" s="681">
        <v>0</v>
      </c>
    </row>
    <row r="31" spans="1:12">
      <c r="A31" s="679">
        <v>25</v>
      </c>
      <c r="B31" s="680" t="s">
        <v>418</v>
      </c>
      <c r="C31" s="681">
        <v>5388725740.7289181</v>
      </c>
      <c r="D31" s="681">
        <v>5062706389.754817</v>
      </c>
      <c r="E31" s="681">
        <v>250697996.91866791</v>
      </c>
      <c r="F31" s="681">
        <v>75321354.05543302</v>
      </c>
      <c r="G31" s="681">
        <v>0</v>
      </c>
      <c r="H31" s="681">
        <v>118689743.12390003</v>
      </c>
      <c r="I31" s="681">
        <v>37371173.138400003</v>
      </c>
      <c r="J31" s="681">
        <v>35373504.175800018</v>
      </c>
      <c r="K31" s="681">
        <v>45945065.80970002</v>
      </c>
      <c r="L31" s="681">
        <v>0</v>
      </c>
    </row>
    <row r="32" spans="1:12">
      <c r="A32" s="679">
        <v>26</v>
      </c>
      <c r="B32" s="680" t="s">
        <v>485</v>
      </c>
      <c r="C32" s="681">
        <v>400077750.28364301</v>
      </c>
      <c r="D32" s="681">
        <v>378206724.399288</v>
      </c>
      <c r="E32" s="681">
        <v>13299135.625531001</v>
      </c>
      <c r="F32" s="681">
        <v>8571890.2588239983</v>
      </c>
      <c r="G32" s="681">
        <v>0</v>
      </c>
      <c r="H32" s="681">
        <v>8802459.2748000007</v>
      </c>
      <c r="I32" s="681">
        <v>1529794.2536000002</v>
      </c>
      <c r="J32" s="681">
        <v>1077847.5637000003</v>
      </c>
      <c r="K32" s="681">
        <v>6194817.4575000005</v>
      </c>
      <c r="L32" s="681">
        <v>0</v>
      </c>
    </row>
    <row r="33" spans="1:12">
      <c r="A33" s="679">
        <v>27</v>
      </c>
      <c r="B33" s="682" t="s">
        <v>64</v>
      </c>
      <c r="C33" s="681">
        <v>27200432948.387203</v>
      </c>
      <c r="D33" s="681">
        <v>24783476947.518986</v>
      </c>
      <c r="E33" s="681">
        <v>1762698257.3727729</v>
      </c>
      <c r="F33" s="681">
        <v>654017995.60790896</v>
      </c>
      <c r="G33" s="681">
        <v>239747.88753400001</v>
      </c>
      <c r="H33" s="681">
        <v>375995289.94620007</v>
      </c>
      <c r="I33" s="681">
        <v>93677704.893399999</v>
      </c>
      <c r="J33" s="681">
        <v>76872553.378300026</v>
      </c>
      <c r="K33" s="681">
        <v>205205283.78700003</v>
      </c>
      <c r="L33" s="681">
        <v>239747.88750000001</v>
      </c>
    </row>
    <row r="35" spans="1:12">
      <c r="B35" s="683"/>
      <c r="C35" s="683"/>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B2" sqref="B2"/>
    </sheetView>
  </sheetViews>
  <sheetFormatPr defaultColWidth="8.81640625" defaultRowHeight="12"/>
  <cols>
    <col min="1" max="1" width="11.81640625" style="432" bestFit="1" customWidth="1"/>
    <col min="2" max="2" width="68.81640625" style="432" customWidth="1"/>
    <col min="3" max="11" width="28.1796875" style="432" customWidth="1"/>
    <col min="12" max="16384" width="8.81640625" style="432"/>
  </cols>
  <sheetData>
    <row r="1" spans="1:11" s="375" customFormat="1" ht="13">
      <c r="A1" s="294" t="s">
        <v>30</v>
      </c>
      <c r="B1" s="361" t="str">
        <f>'Info '!C2</f>
        <v>JSC TBC Bank</v>
      </c>
    </row>
    <row r="2" spans="1:11" s="375" customFormat="1">
      <c r="A2" s="295" t="s">
        <v>31</v>
      </c>
      <c r="B2" s="360">
        <f>'1. key ratios '!B2</f>
        <v>46022</v>
      </c>
    </row>
    <row r="3" spans="1:11" s="375" customFormat="1">
      <c r="A3" s="296" t="s">
        <v>468</v>
      </c>
    </row>
    <row r="4" spans="1:11">
      <c r="C4" s="435"/>
      <c r="D4" s="435"/>
      <c r="E4" s="435"/>
      <c r="F4" s="435"/>
      <c r="G4" s="435"/>
      <c r="H4" s="435"/>
      <c r="I4" s="435"/>
      <c r="J4" s="435"/>
      <c r="K4" s="435"/>
    </row>
    <row r="5" spans="1:11" ht="104" customHeight="1">
      <c r="A5" s="850" t="s">
        <v>653</v>
      </c>
      <c r="B5" s="851"/>
      <c r="C5" s="434" t="s">
        <v>469</v>
      </c>
      <c r="D5" s="434" t="s">
        <v>470</v>
      </c>
      <c r="E5" s="434" t="s">
        <v>471</v>
      </c>
      <c r="F5" s="434" t="s">
        <v>472</v>
      </c>
      <c r="G5" s="434" t="s">
        <v>473</v>
      </c>
      <c r="H5" s="434" t="s">
        <v>474</v>
      </c>
      <c r="I5" s="434" t="s">
        <v>475</v>
      </c>
      <c r="J5" s="434" t="s">
        <v>476</v>
      </c>
      <c r="K5" s="434" t="s">
        <v>477</v>
      </c>
    </row>
    <row r="6" spans="1:11">
      <c r="A6" s="363">
        <v>1</v>
      </c>
      <c r="B6" s="363" t="s">
        <v>437</v>
      </c>
      <c r="C6" s="646">
        <v>581156168.4087832</v>
      </c>
      <c r="D6" s="646">
        <v>224000686.19515732</v>
      </c>
      <c r="E6" s="646">
        <v>114818341.87046416</v>
      </c>
      <c r="F6" s="646">
        <v>190965570.95475301</v>
      </c>
      <c r="G6" s="646">
        <v>18426014180.079517</v>
      </c>
      <c r="H6" s="646">
        <v>1014013197.560878</v>
      </c>
      <c r="I6" s="646">
        <v>1101919544.69349</v>
      </c>
      <c r="J6" s="646">
        <v>1107078263.4762969</v>
      </c>
      <c r="K6" s="646">
        <v>4440466995.1478462</v>
      </c>
    </row>
    <row r="7" spans="1:11">
      <c r="A7" s="363">
        <v>2</v>
      </c>
      <c r="B7" s="364" t="s">
        <v>478</v>
      </c>
      <c r="C7" s="646">
        <v>0</v>
      </c>
      <c r="D7" s="646">
        <v>0</v>
      </c>
      <c r="E7" s="646">
        <v>0</v>
      </c>
      <c r="F7" s="646">
        <v>0</v>
      </c>
      <c r="G7" s="646">
        <v>0</v>
      </c>
      <c r="H7" s="646">
        <v>0</v>
      </c>
      <c r="I7" s="646">
        <v>50248834.879000001</v>
      </c>
      <c r="J7" s="646">
        <v>0</v>
      </c>
      <c r="K7" s="646">
        <v>156927717.17311299</v>
      </c>
    </row>
    <row r="8" spans="1:11">
      <c r="A8" s="363">
        <v>3</v>
      </c>
      <c r="B8" s="364" t="s">
        <v>445</v>
      </c>
      <c r="C8" s="646">
        <v>265148001.37117001</v>
      </c>
      <c r="D8" s="646">
        <v>3549866.5244999998</v>
      </c>
      <c r="E8" s="646">
        <v>446898448.70706397</v>
      </c>
      <c r="F8" s="646">
        <v>0</v>
      </c>
      <c r="G8" s="646">
        <v>966131157.42574549</v>
      </c>
      <c r="H8" s="646">
        <v>270217853.20426995</v>
      </c>
      <c r="I8" s="646">
        <v>264132358.10546499</v>
      </c>
      <c r="J8" s="646">
        <v>252761129.21975797</v>
      </c>
      <c r="K8" s="646">
        <v>638504286.49670255</v>
      </c>
    </row>
    <row r="9" spans="1:11">
      <c r="A9" s="363">
        <v>4</v>
      </c>
      <c r="B9" s="395" t="s">
        <v>479</v>
      </c>
      <c r="C9" s="684">
        <v>150721.781945</v>
      </c>
      <c r="D9" s="684">
        <v>8557068.5447145011</v>
      </c>
      <c r="E9" s="684">
        <v>1984302.2863899998</v>
      </c>
      <c r="F9" s="684">
        <v>0</v>
      </c>
      <c r="G9" s="684">
        <v>474127585.86449522</v>
      </c>
      <c r="H9" s="684">
        <v>27193417.734010033</v>
      </c>
      <c r="I9" s="684">
        <v>27113087.523760341</v>
      </c>
      <c r="J9" s="684">
        <v>26422019.419736806</v>
      </c>
      <c r="K9" s="684">
        <v>88709540.340395331</v>
      </c>
    </row>
    <row r="10" spans="1:11">
      <c r="A10" s="363">
        <v>5</v>
      </c>
      <c r="B10" s="385" t="s">
        <v>480</v>
      </c>
      <c r="C10" s="684">
        <v>0</v>
      </c>
      <c r="D10" s="684">
        <v>0</v>
      </c>
      <c r="E10" s="684">
        <v>0</v>
      </c>
      <c r="F10" s="684">
        <v>0</v>
      </c>
      <c r="G10" s="684">
        <v>0</v>
      </c>
      <c r="H10" s="684">
        <v>0</v>
      </c>
      <c r="I10" s="684">
        <v>0</v>
      </c>
      <c r="J10" s="684">
        <v>0</v>
      </c>
      <c r="K10" s="684">
        <v>0</v>
      </c>
    </row>
    <row r="11" spans="1:11">
      <c r="A11" s="363">
        <v>6</v>
      </c>
      <c r="B11" s="385" t="s">
        <v>481</v>
      </c>
      <c r="C11" s="684">
        <v>1000599.7005999999</v>
      </c>
      <c r="D11" s="684">
        <v>10000</v>
      </c>
      <c r="E11" s="684">
        <v>0</v>
      </c>
      <c r="F11" s="684">
        <v>0</v>
      </c>
      <c r="G11" s="684">
        <v>3928822.5764899999</v>
      </c>
      <c r="H11" s="684">
        <v>88804.891212000002</v>
      </c>
      <c r="I11" s="684">
        <v>441120.41263400001</v>
      </c>
      <c r="J11" s="684">
        <v>66822.578730000008</v>
      </c>
      <c r="K11" s="684">
        <v>2704454.3027619994</v>
      </c>
    </row>
    <row r="13" spans="1:11" ht="13.5">
      <c r="B13" s="433"/>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B2" sqref="B2"/>
    </sheetView>
  </sheetViews>
  <sheetFormatPr defaultColWidth="8.81640625" defaultRowHeight="14.5"/>
  <cols>
    <col min="1" max="1" width="10" style="436" bestFit="1" customWidth="1"/>
    <col min="2" max="2" width="71.81640625" style="436" customWidth="1"/>
    <col min="3" max="3" width="11.81640625" style="436" bestFit="1" customWidth="1"/>
    <col min="4" max="4" width="11" style="436" bestFit="1" customWidth="1"/>
    <col min="5" max="6" width="9.81640625" style="436" bestFit="1" customWidth="1"/>
    <col min="7" max="7" width="4.7265625" style="436" bestFit="1" customWidth="1"/>
    <col min="8" max="8" width="11.81640625" style="436" bestFit="1" customWidth="1"/>
    <col min="9" max="9" width="11" style="436" bestFit="1" customWidth="1"/>
    <col min="10" max="11" width="9.81640625" style="436" bestFit="1" customWidth="1"/>
    <col min="12" max="12" width="4.7265625" style="436" bestFit="1" customWidth="1"/>
    <col min="13" max="13" width="9.81640625" style="436" bestFit="1" customWidth="1"/>
    <col min="14" max="16" width="9" style="436" bestFit="1" customWidth="1"/>
    <col min="17" max="17" width="4.7265625" style="436" bestFit="1" customWidth="1"/>
    <col min="18" max="18" width="12.26953125" style="436" bestFit="1" customWidth="1"/>
    <col min="19" max="19" width="46.90625" style="436" bestFit="1" customWidth="1"/>
    <col min="20" max="20" width="43.453125" style="436" bestFit="1" customWidth="1"/>
    <col min="21" max="21" width="44.453125" style="436" bestFit="1" customWidth="1"/>
    <col min="22" max="22" width="43.08984375" style="436" bestFit="1" customWidth="1"/>
    <col min="23" max="16384" width="8.81640625" style="436"/>
  </cols>
  <sheetData>
    <row r="1" spans="1:22">
      <c r="A1" s="294" t="s">
        <v>30</v>
      </c>
      <c r="B1" s="361" t="str">
        <f>'Info '!C2</f>
        <v>JSC TBC Bank</v>
      </c>
    </row>
    <row r="2" spans="1:22">
      <c r="A2" s="295" t="s">
        <v>31</v>
      </c>
      <c r="B2" s="360">
        <f>'1. key ratios '!B2</f>
        <v>46022</v>
      </c>
    </row>
    <row r="3" spans="1:22">
      <c r="A3" s="296" t="s">
        <v>496</v>
      </c>
      <c r="B3" s="375"/>
    </row>
    <row r="4" spans="1:22">
      <c r="A4" s="296"/>
      <c r="B4" s="375"/>
    </row>
    <row r="5" spans="1:22" ht="24" customHeight="1">
      <c r="A5" s="852" t="s">
        <v>497</v>
      </c>
      <c r="B5" s="853"/>
      <c r="C5" s="857" t="s">
        <v>654</v>
      </c>
      <c r="D5" s="857"/>
      <c r="E5" s="857"/>
      <c r="F5" s="857"/>
      <c r="G5" s="857"/>
      <c r="H5" s="857" t="s">
        <v>515</v>
      </c>
      <c r="I5" s="857"/>
      <c r="J5" s="857"/>
      <c r="K5" s="857"/>
      <c r="L5" s="857"/>
      <c r="M5" s="857" t="s">
        <v>627</v>
      </c>
      <c r="N5" s="857"/>
      <c r="O5" s="857"/>
      <c r="P5" s="857"/>
      <c r="Q5" s="857"/>
      <c r="R5" s="856" t="s">
        <v>498</v>
      </c>
      <c r="S5" s="856" t="s">
        <v>512</v>
      </c>
      <c r="T5" s="856" t="s">
        <v>513</v>
      </c>
      <c r="U5" s="856" t="s">
        <v>662</v>
      </c>
      <c r="V5" s="856" t="s">
        <v>663</v>
      </c>
    </row>
    <row r="6" spans="1:22" ht="36" customHeight="1">
      <c r="A6" s="854"/>
      <c r="B6" s="855"/>
      <c r="C6" s="446"/>
      <c r="D6" s="373" t="s">
        <v>648</v>
      </c>
      <c r="E6" s="373" t="s">
        <v>647</v>
      </c>
      <c r="F6" s="373" t="s">
        <v>646</v>
      </c>
      <c r="G6" s="373" t="s">
        <v>645</v>
      </c>
      <c r="H6" s="446"/>
      <c r="I6" s="373" t="s">
        <v>648</v>
      </c>
      <c r="J6" s="373" t="s">
        <v>647</v>
      </c>
      <c r="K6" s="373" t="s">
        <v>646</v>
      </c>
      <c r="L6" s="373" t="s">
        <v>645</v>
      </c>
      <c r="M6" s="446"/>
      <c r="N6" s="373" t="s">
        <v>648</v>
      </c>
      <c r="O6" s="373" t="s">
        <v>647</v>
      </c>
      <c r="P6" s="373" t="s">
        <v>646</v>
      </c>
      <c r="Q6" s="373" t="s">
        <v>645</v>
      </c>
      <c r="R6" s="856"/>
      <c r="S6" s="856"/>
      <c r="T6" s="856"/>
      <c r="U6" s="856"/>
      <c r="V6" s="856"/>
    </row>
    <row r="7" spans="1:22">
      <c r="A7" s="444">
        <v>1</v>
      </c>
      <c r="B7" s="445" t="s">
        <v>506</v>
      </c>
      <c r="C7" s="684">
        <v>75877562.582884967</v>
      </c>
      <c r="D7" s="684">
        <v>71317884.808225974</v>
      </c>
      <c r="E7" s="684">
        <v>3744617.5284859994</v>
      </c>
      <c r="F7" s="684">
        <v>815060.24617299996</v>
      </c>
      <c r="G7" s="684">
        <v>0</v>
      </c>
      <c r="H7" s="684">
        <v>76186580.499056026</v>
      </c>
      <c r="I7" s="684">
        <v>71526354.198357016</v>
      </c>
      <c r="J7" s="684">
        <v>3816555.9826449999</v>
      </c>
      <c r="K7" s="684">
        <v>843670.31805399992</v>
      </c>
      <c r="L7" s="684">
        <v>0</v>
      </c>
      <c r="M7" s="684">
        <v>862116.68219999992</v>
      </c>
      <c r="N7" s="684">
        <v>162395.43719999996</v>
      </c>
      <c r="O7" s="684">
        <v>205964.36429999999</v>
      </c>
      <c r="P7" s="684">
        <v>493756.88070000004</v>
      </c>
      <c r="Q7" s="684">
        <v>0</v>
      </c>
      <c r="R7" s="684">
        <v>971</v>
      </c>
      <c r="S7" s="686">
        <v>0.14292747200596487</v>
      </c>
      <c r="T7" s="686">
        <v>0.28286594068433274</v>
      </c>
      <c r="U7" s="686">
        <v>0.12898561505708961</v>
      </c>
      <c r="V7" s="684">
        <v>51.505320775970397</v>
      </c>
    </row>
    <row r="8" spans="1:22">
      <c r="A8" s="444">
        <v>2</v>
      </c>
      <c r="B8" s="443" t="s">
        <v>505</v>
      </c>
      <c r="C8" s="684">
        <v>4161376039.1566906</v>
      </c>
      <c r="D8" s="684">
        <v>3840816895.0171304</v>
      </c>
      <c r="E8" s="684">
        <v>248585262.16318396</v>
      </c>
      <c r="F8" s="684">
        <v>71973881.976376072</v>
      </c>
      <c r="G8" s="684">
        <v>0</v>
      </c>
      <c r="H8" s="684">
        <v>4170502555.3320575</v>
      </c>
      <c r="I8" s="684">
        <v>3836992691.4060564</v>
      </c>
      <c r="J8" s="684">
        <v>254892573.44410595</v>
      </c>
      <c r="K8" s="684">
        <v>78617290.48189497</v>
      </c>
      <c r="L8" s="684">
        <v>0</v>
      </c>
      <c r="M8" s="684">
        <v>149182571.29199997</v>
      </c>
      <c r="N8" s="684">
        <v>48411581.116299979</v>
      </c>
      <c r="O8" s="684">
        <v>47125116.95729997</v>
      </c>
      <c r="P8" s="684">
        <v>53645873.218400024</v>
      </c>
      <c r="Q8" s="684">
        <v>0</v>
      </c>
      <c r="R8" s="684">
        <v>377319</v>
      </c>
      <c r="S8" s="686">
        <v>0.16103018537464786</v>
      </c>
      <c r="T8" s="686">
        <v>0.20728321518965934</v>
      </c>
      <c r="U8" s="686">
        <v>0.15525328120609913</v>
      </c>
      <c r="V8" s="684">
        <v>54.237333247469131</v>
      </c>
    </row>
    <row r="9" spans="1:22">
      <c r="A9" s="444">
        <v>3</v>
      </c>
      <c r="B9" s="443" t="s">
        <v>504</v>
      </c>
      <c r="C9" s="684">
        <v>0</v>
      </c>
      <c r="D9" s="684">
        <v>0</v>
      </c>
      <c r="E9" s="684">
        <v>0</v>
      </c>
      <c r="F9" s="684">
        <v>0</v>
      </c>
      <c r="G9" s="684">
        <v>0</v>
      </c>
      <c r="H9" s="684">
        <v>0</v>
      </c>
      <c r="I9" s="684">
        <v>0</v>
      </c>
      <c r="J9" s="684">
        <v>0</v>
      </c>
      <c r="K9" s="684">
        <v>0</v>
      </c>
      <c r="L9" s="684">
        <v>0</v>
      </c>
      <c r="M9" s="684">
        <v>0</v>
      </c>
      <c r="N9" s="684">
        <v>0</v>
      </c>
      <c r="O9" s="684">
        <v>0</v>
      </c>
      <c r="P9" s="684">
        <v>0</v>
      </c>
      <c r="Q9" s="684">
        <v>0</v>
      </c>
      <c r="R9" s="684">
        <v>0</v>
      </c>
      <c r="S9" s="686">
        <v>0</v>
      </c>
      <c r="T9" s="686">
        <v>0</v>
      </c>
      <c r="U9" s="686">
        <v>0</v>
      </c>
      <c r="V9" s="684">
        <v>0</v>
      </c>
    </row>
    <row r="10" spans="1:22">
      <c r="A10" s="444">
        <v>4</v>
      </c>
      <c r="B10" s="443" t="s">
        <v>503</v>
      </c>
      <c r="C10" s="684">
        <v>129483127.64</v>
      </c>
      <c r="D10" s="684">
        <v>123654443.03</v>
      </c>
      <c r="E10" s="684">
        <v>2935272.5500000007</v>
      </c>
      <c r="F10" s="684">
        <v>2893412.06</v>
      </c>
      <c r="G10" s="684">
        <v>0</v>
      </c>
      <c r="H10" s="684">
        <v>129041896.24371102</v>
      </c>
      <c r="I10" s="684">
        <v>122213065.73284502</v>
      </c>
      <c r="J10" s="684">
        <v>3300106.8055340005</v>
      </c>
      <c r="K10" s="684">
        <v>3528723.7053319998</v>
      </c>
      <c r="L10" s="684">
        <v>0</v>
      </c>
      <c r="M10" s="684">
        <v>6516382.3500000006</v>
      </c>
      <c r="N10" s="684">
        <v>2752151.2600000007</v>
      </c>
      <c r="O10" s="684">
        <v>846489.75619999995</v>
      </c>
      <c r="P10" s="684">
        <v>2917741.3338000001</v>
      </c>
      <c r="Q10" s="684">
        <v>0</v>
      </c>
      <c r="R10" s="684">
        <v>184005</v>
      </c>
      <c r="S10" s="686">
        <v>5.86241139664379E-2</v>
      </c>
      <c r="T10" s="686">
        <v>0.13325553458267275</v>
      </c>
      <c r="U10" s="686">
        <v>8.171815702446221E-2</v>
      </c>
      <c r="V10" s="684">
        <v>12.059912405951538</v>
      </c>
    </row>
    <row r="11" spans="1:22">
      <c r="A11" s="444">
        <v>5</v>
      </c>
      <c r="B11" s="443" t="s">
        <v>502</v>
      </c>
      <c r="C11" s="684">
        <v>47604450.964412011</v>
      </c>
      <c r="D11" s="684">
        <v>40117907.31075301</v>
      </c>
      <c r="E11" s="684">
        <v>5404567.3835010007</v>
      </c>
      <c r="F11" s="684">
        <v>2081976.2701580005</v>
      </c>
      <c r="G11" s="684">
        <v>0</v>
      </c>
      <c r="H11" s="684">
        <v>48379976.962363005</v>
      </c>
      <c r="I11" s="684">
        <v>40604669.911525004</v>
      </c>
      <c r="J11" s="684">
        <v>5537605.1452580011</v>
      </c>
      <c r="K11" s="684">
        <v>2237701.905580001</v>
      </c>
      <c r="L11" s="684">
        <v>0</v>
      </c>
      <c r="M11" s="684">
        <v>3785674.2481999998</v>
      </c>
      <c r="N11" s="684">
        <v>659897.20200000028</v>
      </c>
      <c r="O11" s="684">
        <v>1390490.0348999999</v>
      </c>
      <c r="P11" s="684">
        <v>1735287.0112999997</v>
      </c>
      <c r="Q11" s="684">
        <v>0</v>
      </c>
      <c r="R11" s="684">
        <v>78946</v>
      </c>
      <c r="S11" s="686">
        <v>3.6661835678793692E-2</v>
      </c>
      <c r="T11" s="686">
        <v>4.0069876621621016E-2</v>
      </c>
      <c r="U11" s="686">
        <v>0.13877460953185969</v>
      </c>
      <c r="V11" s="684">
        <v>237.2343548628352</v>
      </c>
    </row>
    <row r="12" spans="1:22">
      <c r="A12" s="444">
        <v>6</v>
      </c>
      <c r="B12" s="443" t="s">
        <v>501</v>
      </c>
      <c r="C12" s="684">
        <v>128462782.8</v>
      </c>
      <c r="D12" s="684">
        <v>116501756.34</v>
      </c>
      <c r="E12" s="684">
        <v>9520613.7899999991</v>
      </c>
      <c r="F12" s="684">
        <v>2440412.67</v>
      </c>
      <c r="G12" s="684">
        <v>0</v>
      </c>
      <c r="H12" s="684">
        <v>131633729.3284</v>
      </c>
      <c r="I12" s="684">
        <v>118586051.4166</v>
      </c>
      <c r="J12" s="684">
        <v>10000066.091800001</v>
      </c>
      <c r="K12" s="684">
        <v>3047611.8199999984</v>
      </c>
      <c r="L12" s="684">
        <v>0</v>
      </c>
      <c r="M12" s="684">
        <v>6653923.6949000005</v>
      </c>
      <c r="N12" s="684">
        <v>2463114.3648000006</v>
      </c>
      <c r="O12" s="684">
        <v>1662835.7681</v>
      </c>
      <c r="P12" s="684">
        <v>2527973.5619999999</v>
      </c>
      <c r="Q12" s="684">
        <v>0</v>
      </c>
      <c r="R12" s="684">
        <v>86306</v>
      </c>
      <c r="S12" s="686">
        <v>0.30002602569454123</v>
      </c>
      <c r="T12" s="686">
        <v>0.30002602569454118</v>
      </c>
      <c r="U12" s="686">
        <v>0.3307243892438862</v>
      </c>
      <c r="V12" s="684">
        <v>357.57797304781553</v>
      </c>
    </row>
    <row r="13" spans="1:22">
      <c r="A13" s="444">
        <v>7</v>
      </c>
      <c r="B13" s="443" t="s">
        <v>500</v>
      </c>
      <c r="C13" s="684">
        <v>5670816936.7101555</v>
      </c>
      <c r="D13" s="684">
        <v>5435863773.39429</v>
      </c>
      <c r="E13" s="684">
        <v>188732610.77032754</v>
      </c>
      <c r="F13" s="684">
        <v>46220552.545537993</v>
      </c>
      <c r="G13" s="684">
        <v>0</v>
      </c>
      <c r="H13" s="684">
        <v>5799699097.3019943</v>
      </c>
      <c r="I13" s="684">
        <v>5554351591.0047932</v>
      </c>
      <c r="J13" s="684">
        <v>197082158.8678591</v>
      </c>
      <c r="K13" s="684">
        <v>48265347.429341979</v>
      </c>
      <c r="L13" s="684">
        <v>0</v>
      </c>
      <c r="M13" s="684">
        <v>28221985.704599991</v>
      </c>
      <c r="N13" s="684">
        <v>1993745.6849000007</v>
      </c>
      <c r="O13" s="684">
        <v>5043500.7544999979</v>
      </c>
      <c r="P13" s="684">
        <v>21184739.265199993</v>
      </c>
      <c r="Q13" s="684">
        <v>0</v>
      </c>
      <c r="R13" s="684">
        <v>52498</v>
      </c>
      <c r="S13" s="686">
        <v>0.1095946910035297</v>
      </c>
      <c r="T13" s="686">
        <v>0.12794192178510025</v>
      </c>
      <c r="U13" s="686">
        <v>9.9997581645871289E-2</v>
      </c>
      <c r="V13" s="684">
        <v>116.62208855045097</v>
      </c>
    </row>
    <row r="14" spans="1:22">
      <c r="A14" s="438">
        <v>7.1</v>
      </c>
      <c r="B14" s="437" t="s">
        <v>509</v>
      </c>
      <c r="C14" s="684">
        <v>4383169026.3927794</v>
      </c>
      <c r="D14" s="684">
        <v>4187994598.3199553</v>
      </c>
      <c r="E14" s="684">
        <v>156212470.18305254</v>
      </c>
      <c r="F14" s="684">
        <v>38961957.889771</v>
      </c>
      <c r="G14" s="684">
        <v>0</v>
      </c>
      <c r="H14" s="684">
        <v>4484125777.8842611</v>
      </c>
      <c r="I14" s="684">
        <v>4280851878.5737209</v>
      </c>
      <c r="J14" s="684">
        <v>162780739.65364307</v>
      </c>
      <c r="K14" s="684">
        <v>40493159.656897977</v>
      </c>
      <c r="L14" s="684">
        <v>0</v>
      </c>
      <c r="M14" s="684">
        <v>23829688.149799991</v>
      </c>
      <c r="N14" s="684">
        <v>1604972.0671000008</v>
      </c>
      <c r="O14" s="684">
        <v>4248044.0945999986</v>
      </c>
      <c r="P14" s="684">
        <v>17976671.988099992</v>
      </c>
      <c r="Q14" s="684">
        <v>0</v>
      </c>
      <c r="R14" s="684">
        <v>37214</v>
      </c>
      <c r="S14" s="686">
        <v>0.10896925091989348</v>
      </c>
      <c r="T14" s="686">
        <v>0.12668252914975839</v>
      </c>
      <c r="U14" s="686">
        <v>9.9436066654063168E-2</v>
      </c>
      <c r="V14" s="684">
        <v>117.3497055219315</v>
      </c>
    </row>
    <row r="15" spans="1:22">
      <c r="A15" s="438">
        <v>7.2</v>
      </c>
      <c r="B15" s="437" t="s">
        <v>511</v>
      </c>
      <c r="C15" s="684">
        <v>845458239.00656724</v>
      </c>
      <c r="D15" s="684">
        <v>820083849.5640893</v>
      </c>
      <c r="E15" s="684">
        <v>19826181.349911004</v>
      </c>
      <c r="F15" s="684">
        <v>5548208.0925669987</v>
      </c>
      <c r="G15" s="684">
        <v>0</v>
      </c>
      <c r="H15" s="684">
        <v>863190687.43182385</v>
      </c>
      <c r="I15" s="684">
        <v>836422191.32234585</v>
      </c>
      <c r="J15" s="684">
        <v>20810243.970906004</v>
      </c>
      <c r="K15" s="684">
        <v>5958252.138572</v>
      </c>
      <c r="L15" s="684">
        <v>0</v>
      </c>
      <c r="M15" s="684">
        <v>3013465.4622999998</v>
      </c>
      <c r="N15" s="684">
        <v>267589.74639999989</v>
      </c>
      <c r="O15" s="684">
        <v>398665.94099999993</v>
      </c>
      <c r="P15" s="684">
        <v>2347209.7749000001</v>
      </c>
      <c r="Q15" s="684">
        <v>0</v>
      </c>
      <c r="R15" s="684">
        <v>6892</v>
      </c>
      <c r="S15" s="686">
        <v>0.11083396914566469</v>
      </c>
      <c r="T15" s="686">
        <v>0.13081190507184778</v>
      </c>
      <c r="U15" s="686">
        <v>0.10163033159636559</v>
      </c>
      <c r="V15" s="684">
        <v>115.43155479415751</v>
      </c>
    </row>
    <row r="16" spans="1:22">
      <c r="A16" s="438">
        <v>7.3</v>
      </c>
      <c r="B16" s="437" t="s">
        <v>508</v>
      </c>
      <c r="C16" s="684">
        <v>442189671.31080896</v>
      </c>
      <c r="D16" s="684">
        <v>427785325.51024497</v>
      </c>
      <c r="E16" s="684">
        <v>12693959.237363998</v>
      </c>
      <c r="F16" s="684">
        <v>1710386.5632</v>
      </c>
      <c r="G16" s="684">
        <v>0</v>
      </c>
      <c r="H16" s="684">
        <v>452382631.98590881</v>
      </c>
      <c r="I16" s="684">
        <v>437077521.10872686</v>
      </c>
      <c r="J16" s="684">
        <v>13491175.243310003</v>
      </c>
      <c r="K16" s="684">
        <v>1813935.6338720003</v>
      </c>
      <c r="L16" s="684">
        <v>0</v>
      </c>
      <c r="M16" s="684">
        <v>1378832.0924999998</v>
      </c>
      <c r="N16" s="684">
        <v>121183.87140000002</v>
      </c>
      <c r="O16" s="684">
        <v>396790.71889999998</v>
      </c>
      <c r="P16" s="684">
        <v>860857.50219999987</v>
      </c>
      <c r="Q16" s="684">
        <v>0</v>
      </c>
      <c r="R16" s="684">
        <v>8392</v>
      </c>
      <c r="S16" s="686">
        <v>0.11550621598801487</v>
      </c>
      <c r="T16" s="686">
        <v>0.13820530484650667</v>
      </c>
      <c r="U16" s="686">
        <v>0.1024417663299232</v>
      </c>
      <c r="V16" s="684">
        <v>111.6916102402113</v>
      </c>
    </row>
    <row r="17" spans="1:22">
      <c r="A17" s="444">
        <v>8</v>
      </c>
      <c r="B17" s="443" t="s">
        <v>507</v>
      </c>
      <c r="C17" s="684">
        <v>128405496.999727</v>
      </c>
      <c r="D17" s="684">
        <v>125933492.97020699</v>
      </c>
      <c r="E17" s="684">
        <v>1185236.6589279999</v>
      </c>
      <c r="F17" s="684">
        <v>1286767.3705919997</v>
      </c>
      <c r="G17" s="684">
        <v>0</v>
      </c>
      <c r="H17" s="684">
        <v>129866951.07599799</v>
      </c>
      <c r="I17" s="684">
        <v>127122371.645613</v>
      </c>
      <c r="J17" s="684">
        <v>1279734.528898</v>
      </c>
      <c r="K17" s="684">
        <v>1464844.9014869998</v>
      </c>
      <c r="L17" s="684">
        <v>0</v>
      </c>
      <c r="M17" s="684">
        <v>909259.6414000002</v>
      </c>
      <c r="N17" s="684">
        <v>96581.126599999989</v>
      </c>
      <c r="O17" s="684">
        <v>107269.037</v>
      </c>
      <c r="P17" s="684">
        <v>705409.47780000023</v>
      </c>
      <c r="Q17" s="684">
        <v>0</v>
      </c>
      <c r="R17" s="684">
        <v>58398</v>
      </c>
      <c r="S17" s="686">
        <v>0.18386092623290398</v>
      </c>
      <c r="T17" s="686">
        <v>0.20223142377223444</v>
      </c>
      <c r="U17" s="686">
        <v>0.19736048714173701</v>
      </c>
      <c r="V17" s="684">
        <v>4.2048304534788743</v>
      </c>
    </row>
    <row r="18" spans="1:22">
      <c r="A18" s="442">
        <v>9</v>
      </c>
      <c r="B18" s="441" t="s">
        <v>499</v>
      </c>
      <c r="C18" s="685">
        <v>0</v>
      </c>
      <c r="D18" s="685">
        <v>0</v>
      </c>
      <c r="E18" s="685">
        <v>0</v>
      </c>
      <c r="F18" s="685">
        <v>0</v>
      </c>
      <c r="G18" s="685">
        <v>0</v>
      </c>
      <c r="H18" s="685">
        <v>0</v>
      </c>
      <c r="I18" s="685">
        <v>0</v>
      </c>
      <c r="J18" s="685">
        <v>0</v>
      </c>
      <c r="K18" s="685">
        <v>0</v>
      </c>
      <c r="L18" s="685">
        <v>0</v>
      </c>
      <c r="M18" s="685">
        <v>0</v>
      </c>
      <c r="N18" s="685">
        <v>0</v>
      </c>
      <c r="O18" s="685">
        <v>0</v>
      </c>
      <c r="P18" s="685">
        <v>0</v>
      </c>
      <c r="Q18" s="685">
        <v>0</v>
      </c>
      <c r="R18" s="685">
        <v>0</v>
      </c>
      <c r="S18" s="687">
        <v>0</v>
      </c>
      <c r="T18" s="687">
        <v>0</v>
      </c>
      <c r="U18" s="687">
        <v>0</v>
      </c>
      <c r="V18" s="685">
        <v>0</v>
      </c>
    </row>
    <row r="19" spans="1:22">
      <c r="A19" s="440">
        <v>10</v>
      </c>
      <c r="B19" s="439" t="s">
        <v>510</v>
      </c>
      <c r="C19" s="684">
        <v>10342026396.85387</v>
      </c>
      <c r="D19" s="684">
        <v>9754206152.8706074</v>
      </c>
      <c r="E19" s="684">
        <v>460108180.84442645</v>
      </c>
      <c r="F19" s="684">
        <v>127712063.13883707</v>
      </c>
      <c r="G19" s="684">
        <v>0</v>
      </c>
      <c r="H19" s="684">
        <v>10485310786.74358</v>
      </c>
      <c r="I19" s="684">
        <v>9871396795.3157902</v>
      </c>
      <c r="J19" s="684">
        <v>475908800.86610007</v>
      </c>
      <c r="K19" s="684">
        <v>138005190.56168994</v>
      </c>
      <c r="L19" s="684">
        <v>0</v>
      </c>
      <c r="M19" s="684">
        <v>196131913.61329997</v>
      </c>
      <c r="N19" s="684">
        <v>56539466.191799976</v>
      </c>
      <c r="O19" s="684">
        <v>56381666.672299966</v>
      </c>
      <c r="P19" s="684">
        <v>83210780.749200016</v>
      </c>
      <c r="Q19" s="684">
        <v>0</v>
      </c>
      <c r="R19" s="684">
        <v>838443</v>
      </c>
      <c r="S19" s="686">
        <v>0.1393236774088826</v>
      </c>
      <c r="T19" s="686">
        <v>0.17687579734766243</v>
      </c>
      <c r="U19" s="686">
        <v>0.1264682264771981</v>
      </c>
      <c r="V19" s="684">
        <v>91.906321098493748</v>
      </c>
    </row>
    <row r="20" spans="1:22">
      <c r="A20" s="438">
        <v>10.1</v>
      </c>
      <c r="B20" s="437" t="s">
        <v>514</v>
      </c>
      <c r="C20" s="684">
        <v>0</v>
      </c>
      <c r="D20" s="684">
        <v>0</v>
      </c>
      <c r="E20" s="684">
        <v>0</v>
      </c>
      <c r="F20" s="684">
        <v>0</v>
      </c>
      <c r="G20" s="684">
        <v>0</v>
      </c>
      <c r="H20" s="684">
        <v>0</v>
      </c>
      <c r="I20" s="684">
        <v>0</v>
      </c>
      <c r="J20" s="684">
        <v>0</v>
      </c>
      <c r="K20" s="684">
        <v>0</v>
      </c>
      <c r="L20" s="684">
        <v>0</v>
      </c>
      <c r="M20" s="684">
        <v>0</v>
      </c>
      <c r="N20" s="684">
        <v>0</v>
      </c>
      <c r="O20" s="684">
        <v>0</v>
      </c>
      <c r="P20" s="684">
        <v>0</v>
      </c>
      <c r="Q20" s="684">
        <v>0</v>
      </c>
      <c r="R20" s="684">
        <v>0</v>
      </c>
      <c r="S20" s="686">
        <v>0</v>
      </c>
      <c r="T20" s="686">
        <v>0</v>
      </c>
      <c r="U20" s="686">
        <v>0</v>
      </c>
      <c r="V20" s="684">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N45"/>
  <sheetViews>
    <sheetView zoomScale="80" zoomScaleNormal="80" workbookViewId="0">
      <selection activeCell="B1" sqref="B1"/>
    </sheetView>
  </sheetViews>
  <sheetFormatPr defaultRowHeight="14.5"/>
  <cols>
    <col min="2" max="2" width="66.6328125" customWidth="1"/>
    <col min="3" max="8" width="17.81640625" style="697" customWidth="1"/>
  </cols>
  <sheetData>
    <row r="1" spans="1:14" s="5" customFormat="1" ht="14">
      <c r="A1" s="2" t="s">
        <v>30</v>
      </c>
      <c r="B1" s="3" t="str">
        <f>'Info '!C2</f>
        <v>JSC TBC Bank</v>
      </c>
      <c r="C1" s="688"/>
      <c r="D1" s="689"/>
      <c r="E1" s="689"/>
      <c r="F1" s="689"/>
      <c r="G1" s="689"/>
      <c r="H1" s="690"/>
    </row>
    <row r="2" spans="1:14" s="5" customFormat="1" ht="14">
      <c r="A2" s="2" t="s">
        <v>31</v>
      </c>
      <c r="B2" s="252">
        <f>'1. key ratios '!B2</f>
        <v>46022</v>
      </c>
      <c r="C2" s="691"/>
      <c r="D2" s="692"/>
      <c r="E2" s="692"/>
      <c r="F2" s="692"/>
      <c r="G2" s="692"/>
      <c r="H2" s="693"/>
    </row>
    <row r="4" spans="1:14">
      <c r="A4" s="743" t="s">
        <v>6</v>
      </c>
      <c r="B4" s="745" t="s">
        <v>585</v>
      </c>
      <c r="C4" s="738" t="s">
        <v>522</v>
      </c>
      <c r="D4" s="738"/>
      <c r="E4" s="738"/>
      <c r="F4" s="738" t="s">
        <v>523</v>
      </c>
      <c r="G4" s="738"/>
      <c r="H4" s="739"/>
    </row>
    <row r="5" spans="1:14" ht="15.5" customHeight="1">
      <c r="A5" s="744"/>
      <c r="B5" s="746"/>
      <c r="C5" s="694" t="s">
        <v>32</v>
      </c>
      <c r="D5" s="694" t="s">
        <v>33</v>
      </c>
      <c r="E5" s="694" t="s">
        <v>34</v>
      </c>
      <c r="F5" s="694" t="s">
        <v>32</v>
      </c>
      <c r="G5" s="694" t="s">
        <v>33</v>
      </c>
      <c r="H5" s="694" t="s">
        <v>34</v>
      </c>
    </row>
    <row r="6" spans="1:14">
      <c r="A6" s="324">
        <v>1</v>
      </c>
      <c r="B6" s="325" t="s">
        <v>586</v>
      </c>
      <c r="C6" s="587">
        <v>2374245536.9100003</v>
      </c>
      <c r="D6" s="587">
        <v>1103679337.22</v>
      </c>
      <c r="E6" s="695">
        <f>C6+D6</f>
        <v>3477924874.1300001</v>
      </c>
      <c r="F6" s="587">
        <v>1954242060.879998</v>
      </c>
      <c r="G6" s="587">
        <v>1069555458.1300004</v>
      </c>
      <c r="H6" s="695">
        <f>F6+G6</f>
        <v>3023797519.0099983</v>
      </c>
      <c r="J6" s="484"/>
      <c r="K6" s="484"/>
      <c r="L6" s="484"/>
      <c r="M6" s="484"/>
      <c r="N6" s="484"/>
    </row>
    <row r="7" spans="1:14">
      <c r="A7" s="324">
        <v>1.1000000000000001</v>
      </c>
      <c r="B7" s="326" t="s">
        <v>529</v>
      </c>
      <c r="C7" s="587">
        <v>0</v>
      </c>
      <c r="D7" s="587">
        <v>0</v>
      </c>
      <c r="E7" s="695">
        <f t="shared" ref="E7:E45" si="0">C7+D7</f>
        <v>0</v>
      </c>
      <c r="F7" s="587">
        <v>0</v>
      </c>
      <c r="G7" s="587">
        <v>0</v>
      </c>
      <c r="H7" s="695">
        <f t="shared" ref="H7:H45" si="1">F7+G7</f>
        <v>0</v>
      </c>
      <c r="I7" s="484"/>
      <c r="J7" s="484"/>
      <c r="K7" s="484"/>
      <c r="L7" s="484"/>
      <c r="M7" s="484"/>
      <c r="N7" s="484"/>
    </row>
    <row r="8" spans="1:14">
      <c r="A8" s="324">
        <v>1.2</v>
      </c>
      <c r="B8" s="326" t="s">
        <v>531</v>
      </c>
      <c r="C8" s="587">
        <v>0</v>
      </c>
      <c r="D8" s="587">
        <v>0</v>
      </c>
      <c r="E8" s="695">
        <f t="shared" si="0"/>
        <v>0</v>
      </c>
      <c r="F8" s="587">
        <v>0</v>
      </c>
      <c r="G8" s="587">
        <v>0</v>
      </c>
      <c r="H8" s="695">
        <f t="shared" si="1"/>
        <v>0</v>
      </c>
      <c r="I8" s="484"/>
      <c r="J8" s="484"/>
      <c r="K8" s="484"/>
      <c r="L8" s="484"/>
      <c r="M8" s="484"/>
      <c r="N8" s="484"/>
    </row>
    <row r="9" spans="1:14" ht="21.5" customHeight="1">
      <c r="A9" s="324">
        <v>1.3</v>
      </c>
      <c r="B9" s="326" t="s">
        <v>587</v>
      </c>
      <c r="C9" s="587">
        <v>0</v>
      </c>
      <c r="D9" s="587">
        <v>0</v>
      </c>
      <c r="E9" s="695">
        <f t="shared" si="0"/>
        <v>0</v>
      </c>
      <c r="F9" s="587">
        <v>0</v>
      </c>
      <c r="G9" s="587">
        <v>0</v>
      </c>
      <c r="H9" s="695">
        <f t="shared" si="1"/>
        <v>0</v>
      </c>
      <c r="I9" s="484"/>
      <c r="J9" s="484"/>
      <c r="K9" s="484"/>
      <c r="L9" s="484"/>
      <c r="M9" s="484"/>
      <c r="N9" s="484"/>
    </row>
    <row r="10" spans="1:14">
      <c r="A10" s="324">
        <v>1.4</v>
      </c>
      <c r="B10" s="326" t="s">
        <v>533</v>
      </c>
      <c r="C10" s="587">
        <v>383186517.70999998</v>
      </c>
      <c r="D10" s="587">
        <v>39242193.559999995</v>
      </c>
      <c r="E10" s="695">
        <f t="shared" si="0"/>
        <v>422428711.26999998</v>
      </c>
      <c r="F10" s="587">
        <v>288378494.03000003</v>
      </c>
      <c r="G10" s="587">
        <v>44058048.019999988</v>
      </c>
      <c r="H10" s="695">
        <f t="shared" si="1"/>
        <v>332436542.05000001</v>
      </c>
      <c r="I10" s="484"/>
      <c r="J10" s="484"/>
      <c r="K10" s="484"/>
      <c r="L10" s="484"/>
      <c r="M10" s="484"/>
      <c r="N10" s="484"/>
    </row>
    <row r="11" spans="1:14">
      <c r="A11" s="324">
        <v>1.5</v>
      </c>
      <c r="B11" s="326" t="s">
        <v>537</v>
      </c>
      <c r="C11" s="587">
        <v>1991059019.2000005</v>
      </c>
      <c r="D11" s="587">
        <v>1064437143.66</v>
      </c>
      <c r="E11" s="695">
        <f t="shared" si="0"/>
        <v>3055496162.8600006</v>
      </c>
      <c r="F11" s="587">
        <v>1665863566.849998</v>
      </c>
      <c r="G11" s="587">
        <v>1025497410.1100004</v>
      </c>
      <c r="H11" s="695">
        <f t="shared" si="1"/>
        <v>2691360976.9599981</v>
      </c>
      <c r="I11" s="484"/>
      <c r="J11" s="484"/>
      <c r="K11" s="484"/>
      <c r="L11" s="484"/>
      <c r="M11" s="484"/>
      <c r="N11" s="484"/>
    </row>
    <row r="12" spans="1:14">
      <c r="A12" s="324">
        <v>1.6</v>
      </c>
      <c r="B12" s="327" t="s">
        <v>419</v>
      </c>
      <c r="C12" s="587">
        <v>0</v>
      </c>
      <c r="D12" s="587">
        <v>0</v>
      </c>
      <c r="E12" s="695">
        <f t="shared" si="0"/>
        <v>0</v>
      </c>
      <c r="F12" s="587">
        <v>0</v>
      </c>
      <c r="G12" s="587">
        <v>0</v>
      </c>
      <c r="H12" s="695">
        <f t="shared" si="1"/>
        <v>0</v>
      </c>
      <c r="I12" s="484"/>
      <c r="J12" s="484"/>
      <c r="K12" s="484"/>
      <c r="L12" s="484"/>
      <c r="M12" s="484"/>
      <c r="N12" s="484"/>
    </row>
    <row r="13" spans="1:14">
      <c r="A13" s="324">
        <v>2</v>
      </c>
      <c r="B13" s="328" t="s">
        <v>588</v>
      </c>
      <c r="C13" s="587">
        <v>-1236168918.6999998</v>
      </c>
      <c r="D13" s="587">
        <v>-547056310.27999985</v>
      </c>
      <c r="E13" s="695">
        <f t="shared" si="0"/>
        <v>-1783225228.9799995</v>
      </c>
      <c r="F13" s="587">
        <v>-1125632953.3699999</v>
      </c>
      <c r="G13" s="587">
        <v>-474880868.61999983</v>
      </c>
      <c r="H13" s="695">
        <f t="shared" si="1"/>
        <v>-1600513821.9899998</v>
      </c>
      <c r="I13" s="484"/>
      <c r="J13" s="484"/>
      <c r="K13" s="484"/>
      <c r="L13" s="484"/>
      <c r="M13" s="484"/>
      <c r="N13" s="484"/>
    </row>
    <row r="14" spans="1:14">
      <c r="A14" s="324">
        <v>2.1</v>
      </c>
      <c r="B14" s="326" t="s">
        <v>589</v>
      </c>
      <c r="C14" s="587">
        <v>0</v>
      </c>
      <c r="D14" s="587">
        <v>0</v>
      </c>
      <c r="E14" s="695">
        <f t="shared" si="0"/>
        <v>0</v>
      </c>
      <c r="F14" s="587">
        <v>0</v>
      </c>
      <c r="G14" s="587">
        <v>0</v>
      </c>
      <c r="H14" s="695">
        <f t="shared" si="1"/>
        <v>0</v>
      </c>
      <c r="I14" s="484"/>
      <c r="J14" s="484"/>
      <c r="K14" s="484"/>
      <c r="L14" s="484"/>
      <c r="M14" s="484"/>
      <c r="N14" s="484"/>
    </row>
    <row r="15" spans="1:14" ht="24.5" customHeight="1">
      <c r="A15" s="324">
        <v>2.2000000000000002</v>
      </c>
      <c r="B15" s="326" t="s">
        <v>590</v>
      </c>
      <c r="C15" s="587">
        <v>0</v>
      </c>
      <c r="D15" s="587">
        <v>0</v>
      </c>
      <c r="E15" s="695">
        <f t="shared" si="0"/>
        <v>0</v>
      </c>
      <c r="F15" s="587">
        <v>0</v>
      </c>
      <c r="G15" s="587">
        <v>0</v>
      </c>
      <c r="H15" s="695">
        <f t="shared" si="1"/>
        <v>0</v>
      </c>
      <c r="I15" s="484"/>
      <c r="J15" s="484"/>
      <c r="K15" s="484"/>
      <c r="L15" s="484"/>
      <c r="M15" s="484"/>
      <c r="N15" s="484"/>
    </row>
    <row r="16" spans="1:14" ht="20.5" customHeight="1">
      <c r="A16" s="324">
        <v>2.2999999999999998</v>
      </c>
      <c r="B16" s="326" t="s">
        <v>591</v>
      </c>
      <c r="C16" s="587">
        <v>-1236168918.6999998</v>
      </c>
      <c r="D16" s="587">
        <v>-547056310.27999985</v>
      </c>
      <c r="E16" s="695">
        <f t="shared" si="0"/>
        <v>-1783225228.9799995</v>
      </c>
      <c r="F16" s="587">
        <v>-1125632953.3699999</v>
      </c>
      <c r="G16" s="587">
        <v>-474880868.61999983</v>
      </c>
      <c r="H16" s="695">
        <f t="shared" si="1"/>
        <v>-1600513821.9899998</v>
      </c>
      <c r="I16" s="484"/>
      <c r="J16" s="484"/>
      <c r="K16" s="484"/>
      <c r="L16" s="484"/>
      <c r="M16" s="484"/>
      <c r="N16" s="484"/>
    </row>
    <row r="17" spans="1:14">
      <c r="A17" s="324">
        <v>2.4</v>
      </c>
      <c r="B17" s="326" t="s">
        <v>592</v>
      </c>
      <c r="C17" s="587">
        <v>0</v>
      </c>
      <c r="D17" s="587">
        <v>0</v>
      </c>
      <c r="E17" s="695">
        <f t="shared" si="0"/>
        <v>0</v>
      </c>
      <c r="F17" s="587">
        <v>0</v>
      </c>
      <c r="G17" s="587">
        <v>0</v>
      </c>
      <c r="H17" s="695">
        <f t="shared" si="1"/>
        <v>0</v>
      </c>
      <c r="I17" s="484"/>
      <c r="J17" s="484"/>
      <c r="K17" s="484"/>
      <c r="L17" s="484"/>
      <c r="M17" s="484"/>
      <c r="N17" s="484"/>
    </row>
    <row r="18" spans="1:14">
      <c r="A18" s="324">
        <v>3</v>
      </c>
      <c r="B18" s="328" t="s">
        <v>593</v>
      </c>
      <c r="C18" s="587">
        <v>25002351.449999999</v>
      </c>
      <c r="D18" s="587">
        <v>0</v>
      </c>
      <c r="E18" s="695">
        <f t="shared" si="0"/>
        <v>25002351.449999999</v>
      </c>
      <c r="F18" s="587">
        <v>17009503.18</v>
      </c>
      <c r="G18" s="587">
        <v>0</v>
      </c>
      <c r="H18" s="695">
        <f t="shared" si="1"/>
        <v>17009503.18</v>
      </c>
      <c r="I18" s="484"/>
      <c r="J18" s="484"/>
      <c r="K18" s="484"/>
      <c r="L18" s="484"/>
      <c r="M18" s="484"/>
      <c r="N18" s="484"/>
    </row>
    <row r="19" spans="1:14">
      <c r="A19" s="324">
        <v>4</v>
      </c>
      <c r="B19" s="328" t="s">
        <v>594</v>
      </c>
      <c r="C19" s="587">
        <v>523224307.42000008</v>
      </c>
      <c r="D19" s="587">
        <v>224527016.86000001</v>
      </c>
      <c r="E19" s="695">
        <f t="shared" si="0"/>
        <v>747751324.28000009</v>
      </c>
      <c r="F19" s="587">
        <v>445143926.44999987</v>
      </c>
      <c r="G19" s="587">
        <v>190616376.61000001</v>
      </c>
      <c r="H19" s="695">
        <f t="shared" si="1"/>
        <v>635760303.05999994</v>
      </c>
      <c r="I19" s="484"/>
      <c r="J19" s="484"/>
      <c r="K19" s="484"/>
      <c r="L19" s="484"/>
      <c r="M19" s="484"/>
      <c r="N19" s="484"/>
    </row>
    <row r="20" spans="1:14">
      <c r="A20" s="324">
        <v>5</v>
      </c>
      <c r="B20" s="328" t="s">
        <v>595</v>
      </c>
      <c r="C20" s="587">
        <v>-284699318.55000001</v>
      </c>
      <c r="D20" s="587">
        <v>-119144640.94000007</v>
      </c>
      <c r="E20" s="695">
        <f t="shared" si="0"/>
        <v>-403843959.49000007</v>
      </c>
      <c r="F20" s="587">
        <v>-232114515.23000002</v>
      </c>
      <c r="G20" s="587">
        <v>-96605068.999999985</v>
      </c>
      <c r="H20" s="695">
        <f t="shared" si="1"/>
        <v>-328719584.23000002</v>
      </c>
      <c r="I20" s="484"/>
      <c r="J20" s="484"/>
      <c r="K20" s="484"/>
      <c r="L20" s="484"/>
      <c r="M20" s="484"/>
      <c r="N20" s="484"/>
    </row>
    <row r="21" spans="1:14" ht="24" customHeight="1">
      <c r="A21" s="324">
        <v>6</v>
      </c>
      <c r="B21" s="328" t="s">
        <v>596</v>
      </c>
      <c r="C21" s="587">
        <v>22904064.579999991</v>
      </c>
      <c r="D21" s="587">
        <v>8877653.1900000051</v>
      </c>
      <c r="E21" s="695">
        <f t="shared" si="0"/>
        <v>31781717.769999996</v>
      </c>
      <c r="F21" s="587">
        <v>15829829.770000005</v>
      </c>
      <c r="G21" s="587">
        <v>1236204.44</v>
      </c>
      <c r="H21" s="695">
        <f t="shared" si="1"/>
        <v>17066034.210000005</v>
      </c>
      <c r="I21" s="484"/>
      <c r="J21" s="484"/>
      <c r="K21" s="484"/>
      <c r="L21" s="484"/>
      <c r="M21" s="484"/>
      <c r="N21" s="484"/>
    </row>
    <row r="22" spans="1:14" ht="18.5" customHeight="1">
      <c r="A22" s="324">
        <v>7</v>
      </c>
      <c r="B22" s="328" t="s">
        <v>597</v>
      </c>
      <c r="C22" s="587">
        <v>-5050221.16</v>
      </c>
      <c r="D22" s="587">
        <v>16689535.539999999</v>
      </c>
      <c r="E22" s="695">
        <f t="shared" si="0"/>
        <v>11639314.379999999</v>
      </c>
      <c r="F22" s="587">
        <v>0</v>
      </c>
      <c r="G22" s="587">
        <v>0</v>
      </c>
      <c r="H22" s="695">
        <f t="shared" si="1"/>
        <v>0</v>
      </c>
      <c r="I22" s="484"/>
      <c r="J22" s="484"/>
      <c r="K22" s="484"/>
      <c r="L22" s="484"/>
      <c r="M22" s="484"/>
      <c r="N22" s="484"/>
    </row>
    <row r="23" spans="1:14" ht="25.5" customHeight="1">
      <c r="A23" s="324">
        <v>8</v>
      </c>
      <c r="B23" s="329" t="s">
        <v>598</v>
      </c>
      <c r="C23" s="587">
        <v>0</v>
      </c>
      <c r="D23" s="587">
        <v>0</v>
      </c>
      <c r="E23" s="695">
        <f t="shared" si="0"/>
        <v>0</v>
      </c>
      <c r="F23" s="587">
        <v>79796745.559999987</v>
      </c>
      <c r="G23" s="587">
        <v>2200967.3000000007</v>
      </c>
      <c r="H23" s="695">
        <f t="shared" si="1"/>
        <v>81997712.859999985</v>
      </c>
      <c r="I23" s="484"/>
      <c r="J23" s="484"/>
      <c r="K23" s="484"/>
      <c r="L23" s="484"/>
      <c r="M23" s="484"/>
      <c r="N23" s="484"/>
    </row>
    <row r="24" spans="1:14" ht="34.5" customHeight="1">
      <c r="A24" s="324">
        <v>9</v>
      </c>
      <c r="B24" s="329" t="s">
        <v>599</v>
      </c>
      <c r="C24" s="587">
        <v>0</v>
      </c>
      <c r="D24" s="587">
        <v>0</v>
      </c>
      <c r="E24" s="695">
        <f t="shared" si="0"/>
        <v>0</v>
      </c>
      <c r="F24" s="587">
        <v>0</v>
      </c>
      <c r="G24" s="587">
        <v>0</v>
      </c>
      <c r="H24" s="695">
        <f t="shared" si="1"/>
        <v>0</v>
      </c>
      <c r="I24" s="484"/>
      <c r="J24" s="484"/>
      <c r="K24" s="484"/>
      <c r="L24" s="484"/>
      <c r="M24" s="484"/>
      <c r="N24" s="484"/>
    </row>
    <row r="25" spans="1:14">
      <c r="A25" s="324">
        <v>10</v>
      </c>
      <c r="B25" s="328" t="s">
        <v>600</v>
      </c>
      <c r="C25" s="587">
        <v>350363575.16000021</v>
      </c>
      <c r="D25" s="587">
        <v>-2430555.1800000002</v>
      </c>
      <c r="E25" s="695">
        <f t="shared" si="0"/>
        <v>347933019.9800002</v>
      </c>
      <c r="F25" s="587">
        <v>368119025.8599999</v>
      </c>
      <c r="G25" s="587">
        <v>0</v>
      </c>
      <c r="H25" s="695">
        <f t="shared" si="1"/>
        <v>368119025.8599999</v>
      </c>
      <c r="I25" s="484"/>
      <c r="J25" s="484"/>
      <c r="K25" s="484"/>
      <c r="L25" s="484"/>
      <c r="M25" s="484"/>
      <c r="N25" s="484"/>
    </row>
    <row r="26" spans="1:14">
      <c r="A26" s="324">
        <v>11</v>
      </c>
      <c r="B26" s="330" t="s">
        <v>601</v>
      </c>
      <c r="C26" s="587">
        <v>3296027.86</v>
      </c>
      <c r="D26" s="587">
        <v>0</v>
      </c>
      <c r="E26" s="695">
        <f t="shared" si="0"/>
        <v>3296027.86</v>
      </c>
      <c r="F26" s="587">
        <v>3027223</v>
      </c>
      <c r="G26" s="587">
        <v>0</v>
      </c>
      <c r="H26" s="695">
        <f t="shared" si="1"/>
        <v>3027223</v>
      </c>
      <c r="I26" s="484"/>
      <c r="J26" s="484"/>
      <c r="K26" s="484"/>
      <c r="L26" s="484"/>
      <c r="M26" s="484"/>
      <c r="N26" s="484"/>
    </row>
    <row r="27" spans="1:14">
      <c r="A27" s="324">
        <v>12</v>
      </c>
      <c r="B27" s="328" t="s">
        <v>602</v>
      </c>
      <c r="C27" s="587">
        <v>1710564.29</v>
      </c>
      <c r="D27" s="587">
        <v>1756645.72</v>
      </c>
      <c r="E27" s="695">
        <f t="shared" si="0"/>
        <v>3467210.01</v>
      </c>
      <c r="F27" s="587">
        <v>6003236.6799999997</v>
      </c>
      <c r="G27" s="587">
        <v>1068051.1200000001</v>
      </c>
      <c r="H27" s="695">
        <f t="shared" si="1"/>
        <v>7071287.7999999998</v>
      </c>
      <c r="I27" s="484"/>
      <c r="J27" s="484"/>
      <c r="K27" s="484"/>
      <c r="L27" s="484"/>
      <c r="M27" s="484"/>
      <c r="N27" s="484"/>
    </row>
    <row r="28" spans="1:14">
      <c r="A28" s="324">
        <v>13</v>
      </c>
      <c r="B28" s="331" t="s">
        <v>603</v>
      </c>
      <c r="C28" s="587">
        <v>-97555036.489999995</v>
      </c>
      <c r="D28" s="587">
        <v>-60457652.640000001</v>
      </c>
      <c r="E28" s="695">
        <f t="shared" si="0"/>
        <v>-158012689.13</v>
      </c>
      <c r="F28" s="587">
        <v>-75244199.339999974</v>
      </c>
      <c r="G28" s="587">
        <v>-44418950.880000003</v>
      </c>
      <c r="H28" s="695">
        <f t="shared" si="1"/>
        <v>-119663150.21999997</v>
      </c>
      <c r="I28" s="484"/>
      <c r="J28" s="484"/>
      <c r="K28" s="484"/>
      <c r="L28" s="484"/>
      <c r="M28" s="484"/>
      <c r="N28" s="484"/>
    </row>
    <row r="29" spans="1:14">
      <c r="A29" s="324">
        <v>14</v>
      </c>
      <c r="B29" s="332" t="s">
        <v>604</v>
      </c>
      <c r="C29" s="587">
        <v>-485666543.09999996</v>
      </c>
      <c r="D29" s="587">
        <v>-27599783.490000002</v>
      </c>
      <c r="E29" s="695">
        <f t="shared" si="0"/>
        <v>-513266326.58999997</v>
      </c>
      <c r="F29" s="587">
        <v>-432733533.74999988</v>
      </c>
      <c r="G29" s="587">
        <v>-27195943.109999999</v>
      </c>
      <c r="H29" s="695">
        <f t="shared" si="1"/>
        <v>-459929476.8599999</v>
      </c>
      <c r="I29" s="484"/>
      <c r="J29" s="484"/>
      <c r="K29" s="484"/>
      <c r="L29" s="484"/>
      <c r="M29" s="484"/>
      <c r="N29" s="484"/>
    </row>
    <row r="30" spans="1:14">
      <c r="A30" s="324">
        <v>14.1</v>
      </c>
      <c r="B30" s="308" t="s">
        <v>605</v>
      </c>
      <c r="C30" s="587">
        <v>-427198092.30999994</v>
      </c>
      <c r="D30" s="587">
        <v>0</v>
      </c>
      <c r="E30" s="695">
        <f t="shared" si="0"/>
        <v>-427198092.30999994</v>
      </c>
      <c r="F30" s="587">
        <v>-396347768.64999992</v>
      </c>
      <c r="G30" s="587">
        <v>0</v>
      </c>
      <c r="H30" s="695">
        <f t="shared" si="1"/>
        <v>-396347768.64999992</v>
      </c>
      <c r="I30" s="484"/>
      <c r="J30" s="484"/>
      <c r="K30" s="484"/>
      <c r="L30" s="484"/>
      <c r="M30" s="484"/>
      <c r="N30" s="484"/>
    </row>
    <row r="31" spans="1:14">
      <c r="A31" s="324">
        <v>14.2</v>
      </c>
      <c r="B31" s="308" t="s">
        <v>606</v>
      </c>
      <c r="C31" s="587">
        <v>-58468450.790000007</v>
      </c>
      <c r="D31" s="587">
        <v>-27599783.490000002</v>
      </c>
      <c r="E31" s="695">
        <f t="shared" si="0"/>
        <v>-86068234.280000001</v>
      </c>
      <c r="F31" s="587">
        <v>-36385765.099999994</v>
      </c>
      <c r="G31" s="587">
        <v>-27195943.109999999</v>
      </c>
      <c r="H31" s="695">
        <f t="shared" si="1"/>
        <v>-63581708.209999993</v>
      </c>
      <c r="I31" s="484"/>
      <c r="J31" s="484"/>
      <c r="K31" s="484"/>
      <c r="L31" s="484"/>
      <c r="M31" s="484"/>
      <c r="N31" s="484"/>
    </row>
    <row r="32" spans="1:14">
      <c r="A32" s="324">
        <v>15</v>
      </c>
      <c r="B32" s="328" t="s">
        <v>607</v>
      </c>
      <c r="C32" s="587">
        <v>-116541311.08000001</v>
      </c>
      <c r="D32" s="587">
        <v>0</v>
      </c>
      <c r="E32" s="695">
        <f t="shared" si="0"/>
        <v>-116541311.08000001</v>
      </c>
      <c r="F32" s="587">
        <v>-107667142.66</v>
      </c>
      <c r="G32" s="587">
        <v>0</v>
      </c>
      <c r="H32" s="695">
        <f t="shared" si="1"/>
        <v>-107667142.66</v>
      </c>
      <c r="I32" s="484"/>
      <c r="J32" s="484"/>
      <c r="K32" s="484"/>
      <c r="L32" s="484"/>
      <c r="M32" s="484"/>
      <c r="N32" s="484"/>
    </row>
    <row r="33" spans="1:14" ht="22.5" customHeight="1">
      <c r="A33" s="324">
        <v>16</v>
      </c>
      <c r="B33" s="306" t="s">
        <v>608</v>
      </c>
      <c r="C33" s="587">
        <v>253681.3</v>
      </c>
      <c r="D33" s="587">
        <v>256187.26999999996</v>
      </c>
      <c r="E33" s="695">
        <f t="shared" si="0"/>
        <v>509868.56999999995</v>
      </c>
      <c r="F33" s="587">
        <v>1094306.5499999998</v>
      </c>
      <c r="G33" s="587">
        <v>982239.33999999962</v>
      </c>
      <c r="H33" s="695">
        <f t="shared" si="1"/>
        <v>2076545.8899999994</v>
      </c>
      <c r="I33" s="484"/>
      <c r="J33" s="484"/>
      <c r="K33" s="484"/>
      <c r="L33" s="484"/>
      <c r="M33" s="484"/>
      <c r="N33" s="484"/>
    </row>
    <row r="34" spans="1:14">
      <c r="A34" s="324">
        <v>17</v>
      </c>
      <c r="B34" s="328" t="s">
        <v>609</v>
      </c>
      <c r="C34" s="587">
        <v>1458508.8000000003</v>
      </c>
      <c r="D34" s="587">
        <v>267253.67</v>
      </c>
      <c r="E34" s="695">
        <f t="shared" si="0"/>
        <v>1725762.4700000002</v>
      </c>
      <c r="F34" s="587">
        <v>1156733.3500000001</v>
      </c>
      <c r="G34" s="587">
        <v>2242193.12</v>
      </c>
      <c r="H34" s="695">
        <f t="shared" si="1"/>
        <v>3398926.47</v>
      </c>
      <c r="I34" s="484"/>
      <c r="J34" s="484"/>
      <c r="K34" s="484"/>
      <c r="L34" s="484"/>
      <c r="M34" s="484"/>
      <c r="N34" s="484"/>
    </row>
    <row r="35" spans="1:14">
      <c r="A35" s="324">
        <v>17.100000000000001</v>
      </c>
      <c r="B35" s="308" t="s">
        <v>610</v>
      </c>
      <c r="C35" s="587">
        <v>1458508.8000000003</v>
      </c>
      <c r="D35" s="587">
        <v>267253.67</v>
      </c>
      <c r="E35" s="695">
        <f t="shared" si="0"/>
        <v>1725762.4700000002</v>
      </c>
      <c r="F35" s="587">
        <v>1156733.3500000001</v>
      </c>
      <c r="G35" s="587">
        <v>2242193.12</v>
      </c>
      <c r="H35" s="695">
        <f t="shared" si="1"/>
        <v>3398926.47</v>
      </c>
      <c r="I35" s="484"/>
      <c r="J35" s="484"/>
      <c r="K35" s="484"/>
      <c r="L35" s="484"/>
      <c r="M35" s="484"/>
      <c r="N35" s="484"/>
    </row>
    <row r="36" spans="1:14">
      <c r="A36" s="324">
        <v>17.2</v>
      </c>
      <c r="B36" s="308" t="s">
        <v>611</v>
      </c>
      <c r="C36" s="587">
        <v>0</v>
      </c>
      <c r="D36" s="587">
        <v>0</v>
      </c>
      <c r="E36" s="695">
        <f t="shared" si="0"/>
        <v>0</v>
      </c>
      <c r="F36" s="587">
        <v>0</v>
      </c>
      <c r="G36" s="587">
        <v>0</v>
      </c>
      <c r="H36" s="695">
        <f t="shared" si="1"/>
        <v>0</v>
      </c>
      <c r="I36" s="484"/>
      <c r="J36" s="484"/>
      <c r="K36" s="484"/>
      <c r="L36" s="484"/>
      <c r="M36" s="484"/>
      <c r="N36" s="484"/>
    </row>
    <row r="37" spans="1:14" ht="41.5" customHeight="1">
      <c r="A37" s="324">
        <v>18</v>
      </c>
      <c r="B37" s="333" t="s">
        <v>612</v>
      </c>
      <c r="C37" s="587">
        <v>-171656612.08999985</v>
      </c>
      <c r="D37" s="587">
        <v>-9643477.8599999938</v>
      </c>
      <c r="E37" s="695">
        <f t="shared" si="0"/>
        <v>-181300089.94999984</v>
      </c>
      <c r="F37" s="587">
        <v>-117443008.12000006</v>
      </c>
      <c r="G37" s="588">
        <v>-3411162.0599999903</v>
      </c>
      <c r="H37" s="695">
        <f t="shared" si="1"/>
        <v>-120854170.18000005</v>
      </c>
      <c r="I37" s="484"/>
      <c r="J37" s="484"/>
      <c r="K37" s="484"/>
      <c r="L37" s="484"/>
      <c r="M37" s="484"/>
      <c r="N37" s="484"/>
    </row>
    <row r="38" spans="1:14">
      <c r="A38" s="324">
        <v>18.100000000000001</v>
      </c>
      <c r="B38" s="334" t="s">
        <v>613</v>
      </c>
      <c r="C38" s="587">
        <v>1909297.5699999998</v>
      </c>
      <c r="D38" s="587">
        <v>96302.450000000012</v>
      </c>
      <c r="E38" s="695">
        <f t="shared" si="0"/>
        <v>2005600.0199999998</v>
      </c>
      <c r="F38" s="587">
        <v>-1123003.2900000005</v>
      </c>
      <c r="G38" s="587">
        <v>-11884.129999999992</v>
      </c>
      <c r="H38" s="695">
        <f t="shared" si="1"/>
        <v>-1134887.4200000004</v>
      </c>
      <c r="I38" s="484"/>
      <c r="J38" s="484"/>
      <c r="K38" s="484"/>
      <c r="L38" s="484"/>
      <c r="M38" s="484"/>
      <c r="N38" s="484"/>
    </row>
    <row r="39" spans="1:14">
      <c r="A39" s="324">
        <v>18.2</v>
      </c>
      <c r="B39" s="334" t="s">
        <v>614</v>
      </c>
      <c r="C39" s="587">
        <v>-173565909.65999985</v>
      </c>
      <c r="D39" s="587">
        <v>-9739780.3099999931</v>
      </c>
      <c r="E39" s="695">
        <f t="shared" si="0"/>
        <v>-183305689.96999985</v>
      </c>
      <c r="F39" s="587">
        <v>-116320004.83000006</v>
      </c>
      <c r="G39" s="587">
        <v>-3399277.9299999904</v>
      </c>
      <c r="H39" s="695">
        <f t="shared" si="1"/>
        <v>-119719282.76000005</v>
      </c>
      <c r="I39" s="484"/>
      <c r="J39" s="484"/>
      <c r="K39" s="484"/>
      <c r="L39" s="484"/>
      <c r="M39" s="484"/>
      <c r="N39" s="484"/>
    </row>
    <row r="40" spans="1:14" ht="24.5" customHeight="1">
      <c r="A40" s="324">
        <v>19</v>
      </c>
      <c r="B40" s="333" t="s">
        <v>615</v>
      </c>
      <c r="C40" s="587">
        <v>-454272.20999999996</v>
      </c>
      <c r="D40" s="587">
        <v>0</v>
      </c>
      <c r="E40" s="695">
        <f t="shared" si="0"/>
        <v>-454272.20999999996</v>
      </c>
      <c r="F40" s="587">
        <v>0</v>
      </c>
      <c r="G40" s="587">
        <v>0</v>
      </c>
      <c r="H40" s="695">
        <f t="shared" si="1"/>
        <v>0</v>
      </c>
      <c r="I40" s="484"/>
      <c r="J40" s="484"/>
      <c r="K40" s="484"/>
      <c r="L40" s="484"/>
      <c r="M40" s="484"/>
      <c r="N40" s="484"/>
    </row>
    <row r="41" spans="1:14" ht="17.5" customHeight="1">
      <c r="A41" s="324">
        <v>20</v>
      </c>
      <c r="B41" s="333" t="s">
        <v>616</v>
      </c>
      <c r="C41" s="587">
        <v>0</v>
      </c>
      <c r="D41" s="587">
        <v>0</v>
      </c>
      <c r="E41" s="695">
        <f t="shared" si="0"/>
        <v>0</v>
      </c>
      <c r="F41" s="587">
        <v>0</v>
      </c>
      <c r="G41" s="587">
        <v>0</v>
      </c>
      <c r="H41" s="695">
        <f t="shared" si="1"/>
        <v>0</v>
      </c>
      <c r="I41" s="484"/>
      <c r="J41" s="484"/>
      <c r="K41" s="484"/>
      <c r="L41" s="484"/>
      <c r="M41" s="484"/>
      <c r="N41" s="484"/>
    </row>
    <row r="42" spans="1:14" ht="26.5" customHeight="1">
      <c r="A42" s="324">
        <v>21</v>
      </c>
      <c r="B42" s="333" t="s">
        <v>617</v>
      </c>
      <c r="C42" s="587">
        <v>0</v>
      </c>
      <c r="D42" s="587">
        <v>0</v>
      </c>
      <c r="E42" s="695">
        <f t="shared" si="0"/>
        <v>0</v>
      </c>
      <c r="F42" s="587">
        <v>0</v>
      </c>
      <c r="G42" s="587">
        <v>0</v>
      </c>
      <c r="H42" s="695">
        <f t="shared" si="1"/>
        <v>0</v>
      </c>
      <c r="I42" s="484"/>
      <c r="J42" s="484"/>
      <c r="K42" s="484"/>
      <c r="L42" s="484"/>
      <c r="M42" s="484"/>
      <c r="N42" s="484"/>
    </row>
    <row r="43" spans="1:14">
      <c r="A43" s="324">
        <v>22</v>
      </c>
      <c r="B43" s="335" t="s">
        <v>618</v>
      </c>
      <c r="C43" s="587">
        <v>904666384.39000058</v>
      </c>
      <c r="D43" s="587">
        <v>589721209.08000016</v>
      </c>
      <c r="E43" s="695">
        <f t="shared" si="0"/>
        <v>1494387593.4700007</v>
      </c>
      <c r="F43" s="587">
        <v>800587238.80999804</v>
      </c>
      <c r="G43" s="587">
        <v>621389496.39000058</v>
      </c>
      <c r="H43" s="695">
        <f t="shared" si="1"/>
        <v>1421976735.1999986</v>
      </c>
      <c r="I43" s="484"/>
      <c r="J43" s="484"/>
      <c r="K43" s="484"/>
      <c r="L43" s="484"/>
      <c r="M43" s="484"/>
      <c r="N43" s="484"/>
    </row>
    <row r="44" spans="1:14">
      <c r="A44" s="324">
        <v>23</v>
      </c>
      <c r="B44" s="335" t="s">
        <v>619</v>
      </c>
      <c r="C44" s="587">
        <v>-216803755.97</v>
      </c>
      <c r="D44" s="587">
        <v>0</v>
      </c>
      <c r="E44" s="695">
        <f t="shared" si="0"/>
        <v>-216803755.97</v>
      </c>
      <c r="F44" s="587">
        <v>-215589277</v>
      </c>
      <c r="G44" s="587">
        <v>0</v>
      </c>
      <c r="H44" s="695">
        <f t="shared" si="1"/>
        <v>-215589277</v>
      </c>
      <c r="I44" s="484"/>
      <c r="J44" s="484"/>
      <c r="K44" s="484"/>
      <c r="L44" s="484"/>
      <c r="M44" s="484"/>
      <c r="N44" s="484"/>
    </row>
    <row r="45" spans="1:14">
      <c r="A45" s="324">
        <v>24</v>
      </c>
      <c r="B45" s="336" t="s">
        <v>620</v>
      </c>
      <c r="C45" s="587">
        <v>687862628.42000055</v>
      </c>
      <c r="D45" s="587">
        <v>589721209.08000016</v>
      </c>
      <c r="E45" s="696">
        <f t="shared" si="0"/>
        <v>1277583837.5000007</v>
      </c>
      <c r="F45" s="587">
        <v>584997961.80999804</v>
      </c>
      <c r="G45" s="587">
        <v>621389496.39000058</v>
      </c>
      <c r="H45" s="695">
        <f t="shared" si="1"/>
        <v>1206387458.1999986</v>
      </c>
      <c r="I45" s="484"/>
      <c r="J45" s="484"/>
      <c r="K45" s="484"/>
      <c r="L45" s="484"/>
      <c r="M45" s="484"/>
      <c r="N45" s="484"/>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zoomScale="80" zoomScaleNormal="80" workbookViewId="0">
      <selection activeCell="B31" sqref="B31"/>
    </sheetView>
  </sheetViews>
  <sheetFormatPr defaultColWidth="8.81640625" defaultRowHeight="13.5"/>
  <cols>
    <col min="1" max="1" width="8.81640625" style="519"/>
    <col min="2" max="2" width="87.6328125" style="486" bestFit="1" customWidth="1"/>
    <col min="3" max="8" width="15.453125" style="699" customWidth="1"/>
    <col min="9" max="16384" width="8.81640625" style="486"/>
  </cols>
  <sheetData>
    <row r="1" spans="1:8">
      <c r="A1" s="195" t="s">
        <v>30</v>
      </c>
      <c r="B1" s="485" t="str">
        <f>'Info '!C2</f>
        <v>JSC TBC Bank</v>
      </c>
      <c r="C1" s="698"/>
    </row>
    <row r="2" spans="1:8">
      <c r="A2" s="195" t="s">
        <v>31</v>
      </c>
      <c r="B2" s="487">
        <f>'1. key ratios '!B2</f>
        <v>46022</v>
      </c>
      <c r="C2" s="700"/>
      <c r="D2" s="701"/>
      <c r="E2" s="701"/>
      <c r="F2" s="701"/>
      <c r="G2" s="701"/>
      <c r="H2" s="701"/>
    </row>
    <row r="3" spans="1:8" ht="14" thickBot="1">
      <c r="A3" s="486"/>
    </row>
    <row r="4" spans="1:8">
      <c r="A4" s="747" t="s">
        <v>6</v>
      </c>
      <c r="B4" s="748" t="s">
        <v>94</v>
      </c>
      <c r="C4" s="749" t="s">
        <v>522</v>
      </c>
      <c r="D4" s="749"/>
      <c r="E4" s="749"/>
      <c r="F4" s="749" t="s">
        <v>523</v>
      </c>
      <c r="G4" s="749"/>
      <c r="H4" s="750"/>
    </row>
    <row r="5" spans="1:8">
      <c r="A5" s="747"/>
      <c r="B5" s="748"/>
      <c r="C5" s="694" t="s">
        <v>32</v>
      </c>
      <c r="D5" s="694" t="s">
        <v>33</v>
      </c>
      <c r="E5" s="694" t="s">
        <v>34</v>
      </c>
      <c r="F5" s="694" t="s">
        <v>32</v>
      </c>
      <c r="G5" s="694" t="s">
        <v>33</v>
      </c>
      <c r="H5" s="694" t="s">
        <v>34</v>
      </c>
    </row>
    <row r="6" spans="1:8">
      <c r="A6" s="349">
        <v>1</v>
      </c>
      <c r="B6" s="338" t="s">
        <v>621</v>
      </c>
      <c r="C6" s="589">
        <v>270000000</v>
      </c>
      <c r="D6" s="589">
        <v>242559000</v>
      </c>
      <c r="E6" s="703">
        <f t="shared" ref="E6:E43" si="0">C6+D6</f>
        <v>512559000</v>
      </c>
      <c r="F6" s="589">
        <v>0</v>
      </c>
      <c r="G6" s="589">
        <v>0</v>
      </c>
      <c r="H6" s="704">
        <f t="shared" ref="H6:H43" si="1">F6+G6</f>
        <v>0</v>
      </c>
    </row>
    <row r="7" spans="1:8">
      <c r="A7" s="349">
        <v>2</v>
      </c>
      <c r="B7" s="338" t="s">
        <v>183</v>
      </c>
      <c r="C7" s="589">
        <v>0</v>
      </c>
      <c r="D7" s="589">
        <v>0</v>
      </c>
      <c r="E7" s="703">
        <f t="shared" si="0"/>
        <v>0</v>
      </c>
      <c r="F7" s="589">
        <v>0</v>
      </c>
      <c r="G7" s="589">
        <v>0</v>
      </c>
      <c r="H7" s="704">
        <f t="shared" si="1"/>
        <v>0</v>
      </c>
    </row>
    <row r="8" spans="1:8">
      <c r="A8" s="349">
        <v>3</v>
      </c>
      <c r="B8" s="338" t="s">
        <v>193</v>
      </c>
      <c r="C8" s="589">
        <v>5194561512.27285</v>
      </c>
      <c r="D8" s="589">
        <v>7321630149.2971153</v>
      </c>
      <c r="E8" s="703">
        <f t="shared" si="0"/>
        <v>12516191661.569965</v>
      </c>
      <c r="F8" s="589">
        <v>5061597486.2001305</v>
      </c>
      <c r="G8" s="589">
        <v>6586243774.5897093</v>
      </c>
      <c r="H8" s="704">
        <f t="shared" si="1"/>
        <v>11647841260.789841</v>
      </c>
    </row>
    <row r="9" spans="1:8">
      <c r="A9" s="349">
        <v>3.1</v>
      </c>
      <c r="B9" s="337" t="s">
        <v>184</v>
      </c>
      <c r="C9" s="589">
        <v>4791748268.6268501</v>
      </c>
      <c r="D9" s="589">
        <v>7041152837.9721603</v>
      </c>
      <c r="E9" s="703">
        <f t="shared" si="0"/>
        <v>11832901106.59901</v>
      </c>
      <c r="F9" s="589">
        <v>4522360742.0475302</v>
      </c>
      <c r="G9" s="589">
        <v>6319683769.3000603</v>
      </c>
      <c r="H9" s="704">
        <f t="shared" si="1"/>
        <v>10842044511.347591</v>
      </c>
    </row>
    <row r="10" spans="1:8">
      <c r="A10" s="349">
        <v>3.2</v>
      </c>
      <c r="B10" s="337" t="s">
        <v>180</v>
      </c>
      <c r="C10" s="589">
        <v>402813243.64600003</v>
      </c>
      <c r="D10" s="589">
        <v>280477311.32495499</v>
      </c>
      <c r="E10" s="703">
        <f t="shared" si="0"/>
        <v>683290554.97095501</v>
      </c>
      <c r="F10" s="589">
        <v>539236744.15260005</v>
      </c>
      <c r="G10" s="589">
        <v>266560005.28964901</v>
      </c>
      <c r="H10" s="704">
        <f t="shared" si="1"/>
        <v>805796749.44224906</v>
      </c>
    </row>
    <row r="11" spans="1:8">
      <c r="A11" s="349">
        <v>4</v>
      </c>
      <c r="B11" s="338" t="s">
        <v>182</v>
      </c>
      <c r="C11" s="589">
        <v>2574344170.7800002</v>
      </c>
      <c r="D11" s="589">
        <v>0</v>
      </c>
      <c r="E11" s="703">
        <f t="shared" si="0"/>
        <v>2574344170.7800002</v>
      </c>
      <c r="F11" s="589">
        <v>3306271650</v>
      </c>
      <c r="G11" s="589">
        <v>0</v>
      </c>
      <c r="H11" s="704">
        <f t="shared" si="1"/>
        <v>3306271650</v>
      </c>
    </row>
    <row r="12" spans="1:8">
      <c r="A12" s="349">
        <v>4.0999999999999996</v>
      </c>
      <c r="B12" s="337" t="s">
        <v>166</v>
      </c>
      <c r="C12" s="589">
        <v>2574344170.7800002</v>
      </c>
      <c r="D12" s="589">
        <v>0</v>
      </c>
      <c r="E12" s="703">
        <f t="shared" si="0"/>
        <v>2574344170.7800002</v>
      </c>
      <c r="F12" s="589">
        <v>3306271650</v>
      </c>
      <c r="G12" s="589">
        <v>0</v>
      </c>
      <c r="H12" s="704">
        <f t="shared" si="1"/>
        <v>3306271650</v>
      </c>
    </row>
    <row r="13" spans="1:8">
      <c r="A13" s="349">
        <v>4.2</v>
      </c>
      <c r="B13" s="337" t="s">
        <v>167</v>
      </c>
      <c r="C13" s="589">
        <v>0</v>
      </c>
      <c r="D13" s="589">
        <v>0</v>
      </c>
      <c r="E13" s="703">
        <f t="shared" si="0"/>
        <v>0</v>
      </c>
      <c r="F13" s="589">
        <v>0</v>
      </c>
      <c r="G13" s="589">
        <v>0</v>
      </c>
      <c r="H13" s="704">
        <f t="shared" si="1"/>
        <v>0</v>
      </c>
    </row>
    <row r="14" spans="1:8">
      <c r="A14" s="349">
        <v>5</v>
      </c>
      <c r="B14" s="338" t="s">
        <v>192</v>
      </c>
      <c r="C14" s="589">
        <v>40224752554.703819</v>
      </c>
      <c r="D14" s="589">
        <v>38709284044.936134</v>
      </c>
      <c r="E14" s="703">
        <f t="shared" si="0"/>
        <v>78934036599.639954</v>
      </c>
      <c r="F14" s="589">
        <v>36419605602.930428</v>
      </c>
      <c r="G14" s="589">
        <v>40203911768.089668</v>
      </c>
      <c r="H14" s="704">
        <f t="shared" si="1"/>
        <v>76623517371.020096</v>
      </c>
    </row>
    <row r="15" spans="1:8">
      <c r="A15" s="349">
        <v>5.0999999999999996</v>
      </c>
      <c r="B15" s="339" t="s">
        <v>170</v>
      </c>
      <c r="C15" s="589">
        <v>385186360.17460102</v>
      </c>
      <c r="D15" s="589">
        <v>540047444.03246796</v>
      </c>
      <c r="E15" s="703">
        <f t="shared" si="0"/>
        <v>925233804.20706892</v>
      </c>
      <c r="F15" s="589">
        <v>419494470.01890099</v>
      </c>
      <c r="G15" s="589">
        <v>513977844.867733</v>
      </c>
      <c r="H15" s="704">
        <f t="shared" si="1"/>
        <v>933472314.88663399</v>
      </c>
    </row>
    <row r="16" spans="1:8">
      <c r="A16" s="349">
        <v>5.2</v>
      </c>
      <c r="B16" s="339" t="s">
        <v>169</v>
      </c>
      <c r="C16" s="589">
        <v>424400683.34240001</v>
      </c>
      <c r="D16" s="589">
        <v>764675.25728400005</v>
      </c>
      <c r="E16" s="703">
        <f t="shared" si="0"/>
        <v>425165358.599684</v>
      </c>
      <c r="F16" s="589">
        <v>323293319.50761998</v>
      </c>
      <c r="G16" s="589">
        <v>1311773.522044</v>
      </c>
      <c r="H16" s="704">
        <f t="shared" si="1"/>
        <v>324605093.02966398</v>
      </c>
    </row>
    <row r="17" spans="1:8">
      <c r="A17" s="349">
        <v>5.3</v>
      </c>
      <c r="B17" s="339" t="s">
        <v>168</v>
      </c>
      <c r="C17" s="589">
        <v>19850965460.872189</v>
      </c>
      <c r="D17" s="589">
        <v>23147370474.772331</v>
      </c>
      <c r="E17" s="703">
        <f t="shared" si="0"/>
        <v>42998335935.644516</v>
      </c>
      <c r="F17" s="589">
        <v>18751916971.110298</v>
      </c>
      <c r="G17" s="589">
        <v>21807236947.45948</v>
      </c>
      <c r="H17" s="704">
        <f t="shared" si="1"/>
        <v>40559153918.569778</v>
      </c>
    </row>
    <row r="18" spans="1:8">
      <c r="A18" s="349" t="s">
        <v>15</v>
      </c>
      <c r="B18" s="340" t="s">
        <v>36</v>
      </c>
      <c r="C18" s="589">
        <v>12251400549.7379</v>
      </c>
      <c r="D18" s="589">
        <v>6466791976.7606297</v>
      </c>
      <c r="E18" s="703">
        <f t="shared" si="0"/>
        <v>18718192526.498528</v>
      </c>
      <c r="F18" s="589">
        <v>11171372133.780399</v>
      </c>
      <c r="G18" s="589">
        <v>6933657108.2765799</v>
      </c>
      <c r="H18" s="704">
        <f t="shared" si="1"/>
        <v>18105029242.05698</v>
      </c>
    </row>
    <row r="19" spans="1:8">
      <c r="A19" s="349" t="s">
        <v>16</v>
      </c>
      <c r="B19" s="340" t="s">
        <v>37</v>
      </c>
      <c r="C19" s="589">
        <v>2905846846.1845298</v>
      </c>
      <c r="D19" s="589">
        <v>8009486858.1870203</v>
      </c>
      <c r="E19" s="703">
        <f t="shared" si="0"/>
        <v>10915333704.37155</v>
      </c>
      <c r="F19" s="589">
        <v>2750715035.8234501</v>
      </c>
      <c r="G19" s="589">
        <v>6351638348.2813997</v>
      </c>
      <c r="H19" s="704">
        <f t="shared" si="1"/>
        <v>9102353384.1048508</v>
      </c>
    </row>
    <row r="20" spans="1:8">
      <c r="A20" s="349" t="s">
        <v>17</v>
      </c>
      <c r="B20" s="340" t="s">
        <v>38</v>
      </c>
      <c r="C20" s="589">
        <v>0</v>
      </c>
      <c r="D20" s="589">
        <v>0</v>
      </c>
      <c r="E20" s="703">
        <f t="shared" si="0"/>
        <v>0</v>
      </c>
      <c r="F20" s="589">
        <v>0</v>
      </c>
      <c r="G20" s="589">
        <v>0</v>
      </c>
      <c r="H20" s="704">
        <f t="shared" si="1"/>
        <v>0</v>
      </c>
    </row>
    <row r="21" spans="1:8">
      <c r="A21" s="349" t="s">
        <v>18</v>
      </c>
      <c r="B21" s="340" t="s">
        <v>39</v>
      </c>
      <c r="C21" s="589">
        <v>2225004815.7460499</v>
      </c>
      <c r="D21" s="589">
        <v>5340410443.51262</v>
      </c>
      <c r="E21" s="703">
        <f t="shared" si="0"/>
        <v>7565415259.2586699</v>
      </c>
      <c r="F21" s="589">
        <v>2670275133.04283</v>
      </c>
      <c r="G21" s="589">
        <v>5440994131.0663795</v>
      </c>
      <c r="H21" s="704">
        <f t="shared" si="1"/>
        <v>8111269264.1092091</v>
      </c>
    </row>
    <row r="22" spans="1:8">
      <c r="A22" s="349" t="s">
        <v>19</v>
      </c>
      <c r="B22" s="340" t="s">
        <v>40</v>
      </c>
      <c r="C22" s="589">
        <v>2468713249.2037101</v>
      </c>
      <c r="D22" s="589">
        <v>3330681196.3120599</v>
      </c>
      <c r="E22" s="703">
        <f t="shared" si="0"/>
        <v>5799394445.51577</v>
      </c>
      <c r="F22" s="589">
        <v>2159554668.4636202</v>
      </c>
      <c r="G22" s="589">
        <v>3080947359.8351202</v>
      </c>
      <c r="H22" s="704">
        <f t="shared" si="1"/>
        <v>5240502028.2987404</v>
      </c>
    </row>
    <row r="23" spans="1:8">
      <c r="A23" s="349">
        <v>5.4</v>
      </c>
      <c r="B23" s="339" t="s">
        <v>171</v>
      </c>
      <c r="C23" s="589">
        <v>9954644918.6104794</v>
      </c>
      <c r="D23" s="589">
        <v>5942430961.5236197</v>
      </c>
      <c r="E23" s="703">
        <f t="shared" si="0"/>
        <v>15897075880.134098</v>
      </c>
      <c r="F23" s="589">
        <v>7460873275.3873997</v>
      </c>
      <c r="G23" s="589">
        <v>6752744476.3251305</v>
      </c>
      <c r="H23" s="704">
        <f t="shared" si="1"/>
        <v>14213617751.71253</v>
      </c>
    </row>
    <row r="24" spans="1:8">
      <c r="A24" s="349">
        <v>5.5</v>
      </c>
      <c r="B24" s="339" t="s">
        <v>172</v>
      </c>
      <c r="C24" s="589">
        <v>8129121582.9754601</v>
      </c>
      <c r="D24" s="589">
        <v>7938477514.5981798</v>
      </c>
      <c r="E24" s="703">
        <f t="shared" si="0"/>
        <v>16067599097.573639</v>
      </c>
      <c r="F24" s="589">
        <v>7877500882.8674402</v>
      </c>
      <c r="G24" s="589">
        <v>9939041803.8276501</v>
      </c>
      <c r="H24" s="704">
        <f t="shared" si="1"/>
        <v>17816542686.695091</v>
      </c>
    </row>
    <row r="25" spans="1:8">
      <c r="A25" s="349">
        <v>5.6</v>
      </c>
      <c r="B25" s="339" t="s">
        <v>173</v>
      </c>
      <c r="C25" s="589">
        <v>6366644.43236</v>
      </c>
      <c r="D25" s="589">
        <v>3277241.6</v>
      </c>
      <c r="E25" s="703">
        <f t="shared" si="0"/>
        <v>9643886.0323600005</v>
      </c>
      <c r="F25" s="589">
        <v>12288810.199759001</v>
      </c>
      <c r="G25" s="589">
        <v>10104480</v>
      </c>
      <c r="H25" s="704">
        <f t="shared" si="1"/>
        <v>22393290.199758999</v>
      </c>
    </row>
    <row r="26" spans="1:8">
      <c r="A26" s="349">
        <v>5.7</v>
      </c>
      <c r="B26" s="339" t="s">
        <v>40</v>
      </c>
      <c r="C26" s="589">
        <v>1474066904.29633</v>
      </c>
      <c r="D26" s="589">
        <v>1136915733.1522501</v>
      </c>
      <c r="E26" s="703">
        <f t="shared" si="0"/>
        <v>2610982637.4485798</v>
      </c>
      <c r="F26" s="589">
        <v>1574237873.83901</v>
      </c>
      <c r="G26" s="589">
        <v>1179494442.08763</v>
      </c>
      <c r="H26" s="704">
        <f t="shared" si="1"/>
        <v>2753732315.92664</v>
      </c>
    </row>
    <row r="27" spans="1:8">
      <c r="A27" s="349">
        <v>6</v>
      </c>
      <c r="B27" s="521" t="s">
        <v>622</v>
      </c>
      <c r="C27" s="589">
        <v>327941107.63999999</v>
      </c>
      <c r="D27" s="589">
        <v>247014253.19188499</v>
      </c>
      <c r="E27" s="703">
        <f t="shared" si="0"/>
        <v>574955360.83188498</v>
      </c>
      <c r="F27" s="589">
        <v>360849024.12</v>
      </c>
      <c r="G27" s="589">
        <v>254342363.89041799</v>
      </c>
      <c r="H27" s="704">
        <f t="shared" si="1"/>
        <v>615191388.01041794</v>
      </c>
    </row>
    <row r="28" spans="1:8">
      <c r="A28" s="349">
        <v>7</v>
      </c>
      <c r="B28" s="521" t="s">
        <v>623</v>
      </c>
      <c r="C28" s="589">
        <v>1196652394.0599999</v>
      </c>
      <c r="D28" s="589">
        <v>1185452139.83882</v>
      </c>
      <c r="E28" s="703">
        <f t="shared" si="0"/>
        <v>2382104533.8988199</v>
      </c>
      <c r="F28" s="589">
        <v>1322206218.54</v>
      </c>
      <c r="G28" s="589">
        <v>1230245250.6972899</v>
      </c>
      <c r="H28" s="704">
        <f t="shared" si="1"/>
        <v>2552451469.2372899</v>
      </c>
    </row>
    <row r="29" spans="1:8">
      <c r="A29" s="349">
        <v>8</v>
      </c>
      <c r="B29" s="521" t="s">
        <v>181</v>
      </c>
      <c r="C29" s="589">
        <v>42120104.149999999</v>
      </c>
      <c r="D29" s="589">
        <v>108163102.17396601</v>
      </c>
      <c r="E29" s="703">
        <f t="shared" si="0"/>
        <v>150283206.323966</v>
      </c>
      <c r="F29" s="589">
        <v>53928218.710000001</v>
      </c>
      <c r="G29" s="589">
        <v>190431358.806306</v>
      </c>
      <c r="H29" s="704">
        <f t="shared" si="1"/>
        <v>244359577.51630601</v>
      </c>
    </row>
    <row r="30" spans="1:8">
      <c r="A30" s="349">
        <v>9</v>
      </c>
      <c r="B30" s="522" t="s">
        <v>198</v>
      </c>
      <c r="C30" s="589">
        <v>2153806436</v>
      </c>
      <c r="D30" s="589">
        <v>6125252871.0565605</v>
      </c>
      <c r="E30" s="703">
        <f t="shared" si="0"/>
        <v>8279059307.0565605</v>
      </c>
      <c r="F30" s="589">
        <v>2631430432.4277</v>
      </c>
      <c r="G30" s="589">
        <v>15196988944.775938</v>
      </c>
      <c r="H30" s="704">
        <f t="shared" si="1"/>
        <v>17828419377.203636</v>
      </c>
    </row>
    <row r="31" spans="1:8">
      <c r="A31" s="349">
        <v>9.1</v>
      </c>
      <c r="B31" s="341" t="s">
        <v>188</v>
      </c>
      <c r="C31" s="589">
        <v>1214693299.4000001</v>
      </c>
      <c r="D31" s="589">
        <v>2898366856.4094801</v>
      </c>
      <c r="E31" s="703">
        <f t="shared" si="0"/>
        <v>4113060155.8094802</v>
      </c>
      <c r="F31" s="589">
        <v>1925151103.9456999</v>
      </c>
      <c r="G31" s="589">
        <v>7041074772.3057804</v>
      </c>
      <c r="H31" s="704">
        <f t="shared" si="1"/>
        <v>8966225876.2514801</v>
      </c>
    </row>
    <row r="32" spans="1:8">
      <c r="A32" s="349">
        <v>9.1999999999999993</v>
      </c>
      <c r="B32" s="341" t="s">
        <v>189</v>
      </c>
      <c r="C32" s="589">
        <v>939113136.60000002</v>
      </c>
      <c r="D32" s="589">
        <v>3200591689.2375798</v>
      </c>
      <c r="E32" s="703">
        <f t="shared" si="0"/>
        <v>4139704825.8375797</v>
      </c>
      <c r="F32" s="589">
        <v>706279328.48199999</v>
      </c>
      <c r="G32" s="589">
        <v>8128530063.0154104</v>
      </c>
      <c r="H32" s="704">
        <f t="shared" si="1"/>
        <v>8834809391.4974098</v>
      </c>
    </row>
    <row r="33" spans="1:8">
      <c r="A33" s="349">
        <v>9.3000000000000007</v>
      </c>
      <c r="B33" s="341" t="s">
        <v>185</v>
      </c>
      <c r="C33" s="589">
        <v>0</v>
      </c>
      <c r="D33" s="589">
        <v>26294325.409499999</v>
      </c>
      <c r="E33" s="703">
        <f t="shared" si="0"/>
        <v>26294325.409499999</v>
      </c>
      <c r="F33" s="589">
        <v>0</v>
      </c>
      <c r="G33" s="589">
        <v>27384109.454748001</v>
      </c>
      <c r="H33" s="704">
        <f t="shared" si="1"/>
        <v>27384109.454748001</v>
      </c>
    </row>
    <row r="34" spans="1:8">
      <c r="A34" s="349">
        <v>9.4</v>
      </c>
      <c r="B34" s="341" t="s">
        <v>186</v>
      </c>
      <c r="C34" s="589">
        <v>0</v>
      </c>
      <c r="D34" s="589">
        <v>0</v>
      </c>
      <c r="E34" s="703">
        <f t="shared" si="0"/>
        <v>0</v>
      </c>
      <c r="F34" s="589">
        <v>0</v>
      </c>
      <c r="G34" s="589">
        <v>0</v>
      </c>
      <c r="H34" s="704">
        <f t="shared" si="1"/>
        <v>0</v>
      </c>
    </row>
    <row r="35" spans="1:8">
      <c r="A35" s="349">
        <v>9.5</v>
      </c>
      <c r="B35" s="341" t="s">
        <v>187</v>
      </c>
      <c r="C35" s="589">
        <v>0</v>
      </c>
      <c r="D35" s="589">
        <v>0</v>
      </c>
      <c r="E35" s="703">
        <f t="shared" si="0"/>
        <v>0</v>
      </c>
      <c r="F35" s="589">
        <v>0</v>
      </c>
      <c r="G35" s="589">
        <v>0</v>
      </c>
      <c r="H35" s="704">
        <f t="shared" si="1"/>
        <v>0</v>
      </c>
    </row>
    <row r="36" spans="1:8">
      <c r="A36" s="349">
        <v>9.6</v>
      </c>
      <c r="B36" s="341" t="s">
        <v>190</v>
      </c>
      <c r="C36" s="589">
        <v>0</v>
      </c>
      <c r="D36" s="589">
        <v>0</v>
      </c>
      <c r="E36" s="703">
        <f t="shared" si="0"/>
        <v>0</v>
      </c>
      <c r="F36" s="589">
        <v>0</v>
      </c>
      <c r="G36" s="589">
        <v>0</v>
      </c>
      <c r="H36" s="704">
        <f t="shared" si="1"/>
        <v>0</v>
      </c>
    </row>
    <row r="37" spans="1:8">
      <c r="A37" s="349">
        <v>9.6999999999999993</v>
      </c>
      <c r="B37" s="341" t="s">
        <v>191</v>
      </c>
      <c r="C37" s="589">
        <v>0</v>
      </c>
      <c r="D37" s="589">
        <v>0</v>
      </c>
      <c r="E37" s="703">
        <f t="shared" si="0"/>
        <v>0</v>
      </c>
      <c r="F37" s="589">
        <v>0</v>
      </c>
      <c r="G37" s="589">
        <v>0</v>
      </c>
      <c r="H37" s="704">
        <f t="shared" si="1"/>
        <v>0</v>
      </c>
    </row>
    <row r="38" spans="1:8">
      <c r="A38" s="349">
        <v>10</v>
      </c>
      <c r="B38" s="338" t="s">
        <v>194</v>
      </c>
      <c r="C38" s="589">
        <v>284289067.17000002</v>
      </c>
      <c r="D38" s="589">
        <v>175786224.956545</v>
      </c>
      <c r="E38" s="705">
        <f t="shared" si="0"/>
        <v>460075292.12654501</v>
      </c>
      <c r="F38" s="589">
        <v>228283668.28</v>
      </c>
      <c r="G38" s="589">
        <v>173326950.53174001</v>
      </c>
      <c r="H38" s="704">
        <f t="shared" si="1"/>
        <v>401610618.81174004</v>
      </c>
    </row>
    <row r="39" spans="1:8">
      <c r="A39" s="349">
        <v>10.1</v>
      </c>
      <c r="B39" s="341" t="s">
        <v>195</v>
      </c>
      <c r="C39" s="589">
        <v>29258448.449999999</v>
      </c>
      <c r="D39" s="589">
        <v>2452069.432304</v>
      </c>
      <c r="E39" s="703">
        <f t="shared" si="0"/>
        <v>31710517.882303998</v>
      </c>
      <c r="F39" s="589">
        <v>15368708.029999999</v>
      </c>
      <c r="G39" s="589">
        <v>2767917.0669519999</v>
      </c>
      <c r="H39" s="704">
        <f t="shared" si="1"/>
        <v>18136625.096951999</v>
      </c>
    </row>
    <row r="40" spans="1:8">
      <c r="A40" s="349">
        <v>10.199999999999999</v>
      </c>
      <c r="B40" s="341" t="s">
        <v>196</v>
      </c>
      <c r="C40" s="589">
        <v>89068200.719999999</v>
      </c>
      <c r="D40" s="589">
        <v>115116349.963515</v>
      </c>
      <c r="E40" s="703">
        <f t="shared" si="0"/>
        <v>204184550.68351501</v>
      </c>
      <c r="F40" s="589">
        <v>60927335.619999997</v>
      </c>
      <c r="G40" s="589">
        <v>80799655.937710196</v>
      </c>
      <c r="H40" s="704">
        <f t="shared" si="1"/>
        <v>141726991.5577102</v>
      </c>
    </row>
    <row r="41" spans="1:8">
      <c r="A41" s="349">
        <v>10.3</v>
      </c>
      <c r="B41" s="341" t="s">
        <v>199</v>
      </c>
      <c r="C41" s="589">
        <v>146792745.58000001</v>
      </c>
      <c r="D41" s="589">
        <v>40719294.844314002</v>
      </c>
      <c r="E41" s="703">
        <f t="shared" si="0"/>
        <v>187512040.42431402</v>
      </c>
      <c r="F41" s="589">
        <v>115387847.92</v>
      </c>
      <c r="G41" s="589">
        <v>44756354.442387998</v>
      </c>
      <c r="H41" s="704">
        <f t="shared" si="1"/>
        <v>160144202.36238801</v>
      </c>
    </row>
    <row r="42" spans="1:8" ht="25">
      <c r="A42" s="349">
        <v>10.4</v>
      </c>
      <c r="B42" s="341" t="s">
        <v>200</v>
      </c>
      <c r="C42" s="589">
        <v>137496321.59</v>
      </c>
      <c r="D42" s="589">
        <v>135066930.11223099</v>
      </c>
      <c r="E42" s="703">
        <f t="shared" si="0"/>
        <v>272563251.70223099</v>
      </c>
      <c r="F42" s="589">
        <v>112895820.36</v>
      </c>
      <c r="G42" s="589">
        <v>128570596.089352</v>
      </c>
      <c r="H42" s="704">
        <f t="shared" si="1"/>
        <v>241466416.449352</v>
      </c>
    </row>
    <row r="43" spans="1:8" ht="14" thickBot="1">
      <c r="A43" s="349">
        <v>11</v>
      </c>
      <c r="B43" s="96" t="s">
        <v>197</v>
      </c>
      <c r="C43" s="589">
        <v>995261.42000000016</v>
      </c>
      <c r="D43" s="589">
        <v>61399571.56708549</v>
      </c>
      <c r="E43" s="703">
        <f t="shared" si="0"/>
        <v>62394832.987085491</v>
      </c>
      <c r="F43" s="589">
        <v>900256.86</v>
      </c>
      <c r="G43" s="589">
        <v>69777501.937024206</v>
      </c>
      <c r="H43" s="704">
        <f t="shared" si="1"/>
        <v>70677758.797024205</v>
      </c>
    </row>
    <row r="44" spans="1:8">
      <c r="C44" s="706"/>
      <c r="D44" s="706"/>
      <c r="E44" s="706"/>
      <c r="F44" s="706"/>
      <c r="G44" s="706"/>
      <c r="H44" s="706"/>
    </row>
    <row r="45" spans="1:8">
      <c r="C45" s="706"/>
      <c r="D45" s="706"/>
      <c r="E45" s="706"/>
      <c r="F45" s="706"/>
      <c r="G45" s="706"/>
      <c r="H45" s="706"/>
    </row>
    <row r="46" spans="1:8">
      <c r="C46" s="706"/>
      <c r="D46" s="706"/>
      <c r="E46" s="706"/>
      <c r="F46" s="706"/>
      <c r="G46" s="706"/>
      <c r="H46" s="706"/>
    </row>
    <row r="47" spans="1:8">
      <c r="C47" s="706"/>
      <c r="D47" s="706"/>
      <c r="E47" s="706"/>
      <c r="F47" s="706"/>
      <c r="G47" s="706"/>
      <c r="H47" s="706"/>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2" sqref="B2"/>
    </sheetView>
  </sheetViews>
  <sheetFormatPr defaultColWidth="9.1796875" defaultRowHeight="12.5"/>
  <cols>
    <col min="1" max="1" width="6.90625" style="4" bestFit="1" customWidth="1"/>
    <col min="2" max="2" width="72.453125" style="4" bestFit="1" customWidth="1"/>
    <col min="3" max="4" width="13.1796875" style="4" bestFit="1" customWidth="1"/>
    <col min="5" max="7" width="13.1796875" style="17" bestFit="1" customWidth="1"/>
    <col min="8" max="11" width="9.81640625" style="17" customWidth="1"/>
    <col min="12" max="16384" width="9.1796875" style="17"/>
  </cols>
  <sheetData>
    <row r="1" spans="1:8">
      <c r="A1" s="2" t="s">
        <v>30</v>
      </c>
      <c r="B1" s="3" t="str">
        <f>'Info '!C2</f>
        <v>JSC TBC Bank</v>
      </c>
      <c r="C1" s="3"/>
    </row>
    <row r="2" spans="1:8">
      <c r="A2" s="2" t="s">
        <v>31</v>
      </c>
      <c r="B2" s="252">
        <f>'1. key ratios '!B2</f>
        <v>46022</v>
      </c>
      <c r="C2" s="6"/>
      <c r="D2" s="7"/>
      <c r="E2" s="20"/>
      <c r="F2" s="20"/>
      <c r="G2" s="20"/>
      <c r="H2" s="20"/>
    </row>
    <row r="3" spans="1:8">
      <c r="A3" s="2"/>
      <c r="B3" s="3"/>
      <c r="C3" s="6"/>
      <c r="D3" s="7"/>
      <c r="E3" s="20"/>
      <c r="F3" s="20"/>
      <c r="G3" s="20"/>
      <c r="H3" s="20"/>
    </row>
    <row r="4" spans="1:8" ht="15" customHeight="1" thickBot="1">
      <c r="A4" s="7" t="s">
        <v>96</v>
      </c>
      <c r="B4" s="78" t="s">
        <v>174</v>
      </c>
      <c r="C4" s="21" t="s">
        <v>35</v>
      </c>
    </row>
    <row r="5" spans="1:8" ht="15" customHeight="1">
      <c r="A5" s="119" t="s">
        <v>6</v>
      </c>
      <c r="B5" s="120"/>
      <c r="C5" s="250" t="str">
        <f>INT((MONTH($B$2))/3)&amp;"Q"&amp;"-"&amp;YEAR($B$2)</f>
        <v>4Q-2025</v>
      </c>
      <c r="D5" s="250" t="str">
        <f>IF(INT(MONTH($B$2))=3, "4"&amp;"Q"&amp;"-"&amp;YEAR($B$2)-1, IF(INT(MONTH($B$2))=6, "1"&amp;"Q"&amp;"-"&amp;YEAR($B$2), IF(INT(MONTH($B$2))=9, "2"&amp;"Q"&amp;"-"&amp;YEAR($B$2),IF(INT(MONTH($B$2))=12, "3"&amp;"Q"&amp;"-"&amp;YEAR($B$2), 0))))</f>
        <v>3Q-2025</v>
      </c>
      <c r="E5" s="250" t="str">
        <f>IF(INT(MONTH($B$2))=3, "3"&amp;"Q"&amp;"-"&amp;YEAR($B$2)-1, IF(INT(MONTH($B$2))=6, "4"&amp;"Q"&amp;"-"&amp;YEAR($B$2)-1, IF(INT(MONTH($B$2))=9, "1"&amp;"Q"&amp;"-"&amp;YEAR($B$2),IF(INT(MONTH($B$2))=12, "2"&amp;"Q"&amp;"-"&amp;YEAR($B$2), 0))))</f>
        <v>2Q-2025</v>
      </c>
      <c r="F5" s="250" t="str">
        <f>IF(INT(MONTH($B$2))=3, "2"&amp;"Q"&amp;"-"&amp;YEAR($B$2)-1, IF(INT(MONTH($B$2))=6, "3"&amp;"Q"&amp;"-"&amp;YEAR($B$2)-1, IF(INT(MONTH($B$2))=9, "4"&amp;"Q"&amp;"-"&amp;YEAR($B$2)-1,IF(INT(MONTH($B$2))=12, "1"&amp;"Q"&amp;"-"&amp;YEAR($B$2), 0))))</f>
        <v>1Q-2025</v>
      </c>
      <c r="G5" s="251" t="str">
        <f>IF(INT(MONTH($B$2))=3, "1"&amp;"Q"&amp;"-"&amp;YEAR($B$2)-1, IF(INT(MONTH($B$2))=6, "2"&amp;"Q"&amp;"-"&amp;YEAR($B$2)-1, IF(INT(MONTH($B$2))=9, "3"&amp;"Q"&amp;"-"&amp;YEAR($B$2)-1,IF(INT(MONTH($B$2))=12, "4"&amp;"Q"&amp;"-"&amp;YEAR($B$2)-1, 0))))</f>
        <v>4Q-2024</v>
      </c>
    </row>
    <row r="6" spans="1:8" ht="15" customHeight="1">
      <c r="A6" s="22">
        <v>1</v>
      </c>
      <c r="B6" s="207" t="s">
        <v>178</v>
      </c>
      <c r="C6" s="245">
        <f>C7+C9+C10</f>
        <v>26971742921.518513</v>
      </c>
      <c r="D6" s="246">
        <f>D7+D9+D10</f>
        <v>25982442633.218735</v>
      </c>
      <c r="E6" s="209">
        <f t="shared" ref="E6:G6" si="0">E7+E9+E10</f>
        <v>25985506705.635128</v>
      </c>
      <c r="F6" s="245">
        <f t="shared" si="0"/>
        <v>25259746533.333851</v>
      </c>
      <c r="G6" s="248">
        <f t="shared" si="0"/>
        <v>24948192840.51062</v>
      </c>
    </row>
    <row r="7" spans="1:8" ht="15" customHeight="1">
      <c r="A7" s="22">
        <v>1.1000000000000001</v>
      </c>
      <c r="B7" s="207" t="s">
        <v>735</v>
      </c>
      <c r="C7" s="590">
        <v>25561722971.679005</v>
      </c>
      <c r="D7" s="590">
        <v>24603521475.283283</v>
      </c>
      <c r="E7" s="590">
        <v>24502663587.026764</v>
      </c>
      <c r="F7" s="590">
        <v>23829551987.061119</v>
      </c>
      <c r="G7" s="590">
        <v>23440926238.242039</v>
      </c>
    </row>
    <row r="8" spans="1:8" ht="13">
      <c r="A8" s="22" t="s">
        <v>14</v>
      </c>
      <c r="B8" s="207" t="s">
        <v>95</v>
      </c>
      <c r="C8" s="590">
        <v>16348820.109999999</v>
      </c>
      <c r="D8" s="590">
        <v>16348820.109999999</v>
      </c>
      <c r="E8" s="590">
        <v>26556743.758000001</v>
      </c>
      <c r="F8" s="590">
        <v>26556743.758000001</v>
      </c>
      <c r="G8" s="590">
        <v>26556743.758000001</v>
      </c>
    </row>
    <row r="9" spans="1:8" ht="15" customHeight="1">
      <c r="A9" s="22">
        <v>1.2</v>
      </c>
      <c r="B9" s="208" t="s">
        <v>94</v>
      </c>
      <c r="C9" s="590">
        <v>1259010201.9944844</v>
      </c>
      <c r="D9" s="590">
        <v>1217768761.1764164</v>
      </c>
      <c r="E9" s="590">
        <v>1347029859.7021906</v>
      </c>
      <c r="F9" s="590">
        <v>1337847586.9683013</v>
      </c>
      <c r="G9" s="590">
        <v>1368493667.9269674</v>
      </c>
    </row>
    <row r="10" spans="1:8" ht="15" customHeight="1">
      <c r="A10" s="22">
        <v>1.3</v>
      </c>
      <c r="B10" s="207" t="s">
        <v>28</v>
      </c>
      <c r="C10" s="590">
        <v>151009747.84502432</v>
      </c>
      <c r="D10" s="590">
        <v>161152396.75903311</v>
      </c>
      <c r="E10" s="590">
        <v>135813258.90617421</v>
      </c>
      <c r="F10" s="590">
        <v>92346959.304431513</v>
      </c>
      <c r="G10" s="590">
        <v>138772934.34161443</v>
      </c>
    </row>
    <row r="11" spans="1:8" ht="15" customHeight="1">
      <c r="A11" s="22">
        <v>2</v>
      </c>
      <c r="B11" s="207" t="s">
        <v>175</v>
      </c>
      <c r="C11" s="590">
        <v>252216541.94504744</v>
      </c>
      <c r="D11" s="590">
        <v>209759815.21838444</v>
      </c>
      <c r="E11" s="590">
        <v>159393012.56365746</v>
      </c>
      <c r="F11" s="590">
        <v>283429785.00090438</v>
      </c>
      <c r="G11" s="590">
        <v>96835313.551387355</v>
      </c>
    </row>
    <row r="12" spans="1:8" ht="15" customHeight="1">
      <c r="A12" s="22">
        <v>3</v>
      </c>
      <c r="B12" s="207" t="s">
        <v>176</v>
      </c>
      <c r="C12" s="590">
        <v>4181737813.8375006</v>
      </c>
      <c r="D12" s="590">
        <v>3794626459.8384366</v>
      </c>
      <c r="E12" s="590">
        <v>3794626459.8384366</v>
      </c>
      <c r="F12" s="590">
        <v>3794626459.8384366</v>
      </c>
      <c r="G12" s="590">
        <v>3797799419.4259367</v>
      </c>
    </row>
    <row r="13" spans="1:8" ht="15" customHeight="1" thickBot="1">
      <c r="A13" s="24">
        <v>4</v>
      </c>
      <c r="B13" s="25" t="s">
        <v>177</v>
      </c>
      <c r="C13" s="210">
        <f>C6+C11+C12</f>
        <v>31405697277.301064</v>
      </c>
      <c r="D13" s="247">
        <f>D6+D11+D12</f>
        <v>29986828908.275555</v>
      </c>
      <c r="E13" s="211">
        <f t="shared" ref="E13:G13" si="1">E6+E11+E12</f>
        <v>29939526178.03722</v>
      </c>
      <c r="F13" s="210">
        <f t="shared" si="1"/>
        <v>29337802778.173191</v>
      </c>
      <c r="G13" s="249">
        <f t="shared" si="1"/>
        <v>28842827573.487946</v>
      </c>
    </row>
    <row r="14" spans="1:8">
      <c r="B14" s="28"/>
    </row>
    <row r="15" spans="1:8">
      <c r="B15" s="29"/>
    </row>
    <row r="16" spans="1:8">
      <c r="B16" s="29"/>
    </row>
    <row r="17" s="17" customFormat="1" ht="10"/>
    <row r="18" s="17" customFormat="1" ht="10"/>
    <row r="19" s="17" customFormat="1" ht="10"/>
    <row r="20" s="17" customFormat="1" ht="10"/>
    <row r="21" s="17" customFormat="1" ht="10"/>
    <row r="22" s="17" customFormat="1" ht="10"/>
    <row r="23" s="17" customFormat="1" ht="10"/>
    <row r="24" s="17" customFormat="1" ht="10"/>
    <row r="25" s="17" customFormat="1" ht="10"/>
    <row r="26" s="17" customFormat="1" ht="10"/>
    <row r="27" s="17" customFormat="1" ht="10"/>
    <row r="28" s="17" customFormat="1" ht="10"/>
    <row r="29" s="17" customFormat="1" ht="10"/>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6"/>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796875" defaultRowHeight="14"/>
  <cols>
    <col min="1" max="1" width="9.54296875" style="4" bestFit="1" customWidth="1"/>
    <col min="2" max="2" width="65.54296875" style="4" customWidth="1"/>
    <col min="3" max="3" width="40.1796875" style="4" bestFit="1" customWidth="1"/>
    <col min="4" max="16384" width="9.1796875" style="5"/>
  </cols>
  <sheetData>
    <row r="1" spans="1:8">
      <c r="A1" s="2" t="s">
        <v>30</v>
      </c>
      <c r="B1" s="3" t="str">
        <f>'Info '!C2</f>
        <v>JSC TBC Bank</v>
      </c>
    </row>
    <row r="2" spans="1:8">
      <c r="A2" s="2" t="s">
        <v>31</v>
      </c>
      <c r="B2" s="252">
        <f>'1. key ratios '!B2</f>
        <v>46022</v>
      </c>
    </row>
    <row r="4" spans="1:8" ht="28" customHeight="1" thickBot="1">
      <c r="A4" s="30" t="s">
        <v>41</v>
      </c>
      <c r="B4" s="31" t="s">
        <v>151</v>
      </c>
      <c r="C4" s="32"/>
    </row>
    <row r="5" spans="1:8">
      <c r="A5" s="33"/>
      <c r="B5" s="239" t="s">
        <v>42</v>
      </c>
      <c r="C5" s="240" t="s">
        <v>335</v>
      </c>
    </row>
    <row r="6" spans="1:8">
      <c r="A6" s="34">
        <v>1</v>
      </c>
      <c r="B6" s="570" t="s">
        <v>746</v>
      </c>
      <c r="C6" s="571" t="s">
        <v>747</v>
      </c>
    </row>
    <row r="7" spans="1:8">
      <c r="A7" s="34">
        <v>2</v>
      </c>
      <c r="B7" s="570" t="s">
        <v>748</v>
      </c>
      <c r="C7" s="571" t="s">
        <v>749</v>
      </c>
    </row>
    <row r="8" spans="1:8">
      <c r="A8" s="34">
        <v>3</v>
      </c>
      <c r="B8" s="570" t="s">
        <v>750</v>
      </c>
      <c r="C8" s="571" t="s">
        <v>749</v>
      </c>
    </row>
    <row r="9" spans="1:8">
      <c r="A9" s="34">
        <v>4</v>
      </c>
      <c r="B9" s="570" t="s">
        <v>751</v>
      </c>
      <c r="C9" s="571" t="s">
        <v>749</v>
      </c>
    </row>
    <row r="10" spans="1:8">
      <c r="A10" s="34">
        <v>5</v>
      </c>
      <c r="B10" s="570" t="s">
        <v>752</v>
      </c>
      <c r="C10" s="571" t="s">
        <v>749</v>
      </c>
    </row>
    <row r="11" spans="1:8">
      <c r="A11" s="34">
        <v>6</v>
      </c>
      <c r="B11" s="570" t="s">
        <v>753</v>
      </c>
      <c r="C11" s="571" t="s">
        <v>749</v>
      </c>
    </row>
    <row r="12" spans="1:8">
      <c r="A12" s="34">
        <v>7</v>
      </c>
      <c r="B12" s="570" t="s">
        <v>754</v>
      </c>
      <c r="C12" s="571" t="s">
        <v>749</v>
      </c>
      <c r="H12" s="37"/>
    </row>
    <row r="13" spans="1:8">
      <c r="A13" s="34">
        <v>8</v>
      </c>
      <c r="B13" s="570" t="s">
        <v>755</v>
      </c>
      <c r="C13" s="571" t="s">
        <v>749</v>
      </c>
    </row>
    <row r="14" spans="1:8">
      <c r="A14" s="34">
        <v>9</v>
      </c>
      <c r="B14" s="35" t="s">
        <v>770</v>
      </c>
      <c r="C14" s="36" t="s">
        <v>749</v>
      </c>
    </row>
    <row r="15" spans="1:8">
      <c r="A15" s="34"/>
      <c r="B15" s="35"/>
      <c r="C15" s="36"/>
    </row>
    <row r="16" spans="1:8">
      <c r="A16" s="34"/>
      <c r="B16" s="241"/>
      <c r="C16" s="242"/>
    </row>
    <row r="17" spans="1:3">
      <c r="A17" s="34"/>
      <c r="B17" s="243" t="s">
        <v>43</v>
      </c>
      <c r="C17" s="244" t="s">
        <v>336</v>
      </c>
    </row>
    <row r="18" spans="1:3">
      <c r="A18" s="34">
        <v>1</v>
      </c>
      <c r="B18" s="570" t="s">
        <v>744</v>
      </c>
      <c r="C18" s="572" t="s">
        <v>756</v>
      </c>
    </row>
    <row r="19" spans="1:3">
      <c r="A19" s="34">
        <v>2</v>
      </c>
      <c r="B19" s="570" t="s">
        <v>757</v>
      </c>
      <c r="C19" s="572" t="s">
        <v>758</v>
      </c>
    </row>
    <row r="20" spans="1:3">
      <c r="A20" s="34">
        <v>3</v>
      </c>
      <c r="B20" s="570" t="s">
        <v>759</v>
      </c>
      <c r="C20" s="572" t="s">
        <v>760</v>
      </c>
    </row>
    <row r="21" spans="1:3">
      <c r="A21" s="34">
        <v>4</v>
      </c>
      <c r="B21" s="570" t="s">
        <v>761</v>
      </c>
      <c r="C21" s="572" t="s">
        <v>762</v>
      </c>
    </row>
    <row r="22" spans="1:3">
      <c r="A22" s="34">
        <v>5</v>
      </c>
      <c r="B22" s="570" t="s">
        <v>763</v>
      </c>
      <c r="C22" s="572" t="s">
        <v>764</v>
      </c>
    </row>
    <row r="23" spans="1:3">
      <c r="A23" s="34"/>
      <c r="B23" s="35"/>
      <c r="C23" s="38"/>
    </row>
    <row r="24" spans="1:3">
      <c r="A24" s="34"/>
      <c r="B24" s="35"/>
      <c r="C24" s="38"/>
    </row>
    <row r="25" spans="1:3">
      <c r="A25" s="34"/>
      <c r="B25" s="35"/>
      <c r="C25" s="38"/>
    </row>
    <row r="26" spans="1:3">
      <c r="A26" s="34"/>
      <c r="B26" s="35"/>
      <c r="C26" s="38"/>
    </row>
    <row r="27" spans="1:3" ht="15.75" customHeight="1">
      <c r="A27" s="34"/>
      <c r="B27" s="35"/>
      <c r="C27" s="39"/>
    </row>
    <row r="28" spans="1:3" ht="15.75" customHeight="1">
      <c r="A28" s="34"/>
      <c r="B28" s="35"/>
      <c r="C28" s="39"/>
    </row>
    <row r="29" spans="1:3" ht="30" customHeight="1">
      <c r="A29" s="34"/>
      <c r="B29" s="751" t="s">
        <v>44</v>
      </c>
      <c r="C29" s="752"/>
    </row>
    <row r="30" spans="1:3" ht="14.5">
      <c r="A30" s="34">
        <v>1</v>
      </c>
      <c r="B30" s="573" t="s">
        <v>765</v>
      </c>
      <c r="C30" s="574">
        <v>0.99878075215747519</v>
      </c>
    </row>
    <row r="31" spans="1:3" ht="15.75" customHeight="1">
      <c r="A31" s="34"/>
      <c r="B31" s="35"/>
      <c r="C31" s="36"/>
    </row>
    <row r="32" spans="1:3" ht="29.25" customHeight="1">
      <c r="A32" s="34"/>
      <c r="B32" s="751" t="s">
        <v>45</v>
      </c>
      <c r="C32" s="752"/>
    </row>
    <row r="33" spans="1:3" ht="14.5">
      <c r="A33" s="575">
        <v>1</v>
      </c>
      <c r="B33" s="570" t="s">
        <v>766</v>
      </c>
      <c r="C33" s="574">
        <v>9.5874493064549801E-2</v>
      </c>
    </row>
    <row r="34" spans="1:3" ht="14.5">
      <c r="A34" s="575">
        <v>2</v>
      </c>
      <c r="B34" s="576" t="s">
        <v>769</v>
      </c>
      <c r="C34" s="574">
        <v>6.7287098586622227E-2</v>
      </c>
    </row>
    <row r="35" spans="1:3" ht="14.5">
      <c r="A35" s="575">
        <v>3</v>
      </c>
      <c r="B35" s="576" t="s">
        <v>768</v>
      </c>
      <c r="C35" s="574">
        <v>5.7255017549195972E-2</v>
      </c>
    </row>
    <row r="36" spans="1:3" ht="15" thickBot="1">
      <c r="A36" s="577">
        <v>4</v>
      </c>
      <c r="B36" s="577" t="s">
        <v>767</v>
      </c>
      <c r="C36" s="574">
        <v>5.5613337274130696E-2</v>
      </c>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2" sqref="B2"/>
    </sheetView>
  </sheetViews>
  <sheetFormatPr defaultColWidth="9.1796875" defaultRowHeight="14"/>
  <cols>
    <col min="1" max="1" width="9.54296875" style="4" bestFit="1" customWidth="1"/>
    <col min="2" max="2" width="54.1796875" style="4" customWidth="1"/>
    <col min="3" max="3" width="28" style="4" customWidth="1"/>
    <col min="4" max="4" width="22.453125" style="4" customWidth="1"/>
    <col min="5" max="5" width="22.1796875" style="4" customWidth="1"/>
    <col min="6" max="6" width="12" style="5" bestFit="1" customWidth="1"/>
    <col min="7" max="7" width="12.54296875" style="5" bestFit="1" customWidth="1"/>
    <col min="8" max="16384" width="9.1796875" style="5"/>
  </cols>
  <sheetData>
    <row r="1" spans="1:7">
      <c r="A1" s="157" t="s">
        <v>30</v>
      </c>
      <c r="B1" s="3" t="str">
        <f>'Info '!C2</f>
        <v>JSC TBC Bank</v>
      </c>
      <c r="C1" s="49"/>
      <c r="D1" s="49"/>
      <c r="E1" s="49"/>
      <c r="F1" s="15"/>
    </row>
    <row r="2" spans="1:7" s="40" customFormat="1" ht="15.75" customHeight="1">
      <c r="A2" s="157" t="s">
        <v>31</v>
      </c>
      <c r="B2" s="252">
        <f>'1. key ratios '!B2</f>
        <v>46022</v>
      </c>
    </row>
    <row r="3" spans="1:7" s="40" customFormat="1" ht="15.75" customHeight="1">
      <c r="A3" s="157"/>
    </row>
    <row r="4" spans="1:7" s="40" customFormat="1" ht="15.75" customHeight="1" thickBot="1">
      <c r="A4" s="158" t="s">
        <v>99</v>
      </c>
      <c r="B4" s="757" t="s">
        <v>212</v>
      </c>
      <c r="C4" s="758"/>
      <c r="D4" s="758"/>
      <c r="E4" s="758"/>
    </row>
    <row r="5" spans="1:7" s="44" customFormat="1" ht="17.5" customHeight="1">
      <c r="A5" s="105"/>
      <c r="B5" s="106"/>
      <c r="C5" s="42" t="s">
        <v>0</v>
      </c>
      <c r="D5" s="42" t="s">
        <v>1</v>
      </c>
      <c r="E5" s="43" t="s">
        <v>2</v>
      </c>
    </row>
    <row r="6" spans="1:7" s="15" customFormat="1" ht="14.5" customHeight="1">
      <c r="A6" s="159"/>
      <c r="B6" s="753" t="s">
        <v>219</v>
      </c>
      <c r="C6" s="753" t="s">
        <v>624</v>
      </c>
      <c r="D6" s="755" t="s">
        <v>98</v>
      </c>
      <c r="E6" s="756"/>
      <c r="G6" s="5"/>
    </row>
    <row r="7" spans="1:7" s="15" customFormat="1" ht="99.65" customHeight="1">
      <c r="A7" s="159"/>
      <c r="B7" s="754"/>
      <c r="C7" s="753"/>
      <c r="D7" s="193" t="s">
        <v>97</v>
      </c>
      <c r="E7" s="194" t="s">
        <v>220</v>
      </c>
      <c r="G7" s="5"/>
    </row>
    <row r="8" spans="1:7" ht="20">
      <c r="A8" s="300">
        <v>1</v>
      </c>
      <c r="B8" s="301" t="s">
        <v>525</v>
      </c>
      <c r="C8" s="591">
        <v>4404315481.4872999</v>
      </c>
      <c r="D8" s="591">
        <v>0</v>
      </c>
      <c r="E8" s="591">
        <v>4404315481.4872999</v>
      </c>
      <c r="F8" s="15"/>
    </row>
    <row r="9" spans="1:7" ht="14.5">
      <c r="A9" s="300">
        <v>1.1000000000000001</v>
      </c>
      <c r="B9" s="302" t="s">
        <v>526</v>
      </c>
      <c r="C9" s="591">
        <v>870820655.52929997</v>
      </c>
      <c r="D9" s="591">
        <v>0</v>
      </c>
      <c r="E9" s="591">
        <v>870820655.52929997</v>
      </c>
      <c r="F9" s="15"/>
    </row>
    <row r="10" spans="1:7" ht="14.5">
      <c r="A10" s="300">
        <v>1.2</v>
      </c>
      <c r="B10" s="302" t="s">
        <v>527</v>
      </c>
      <c r="C10" s="591">
        <v>2601626735.3379998</v>
      </c>
      <c r="D10" s="591">
        <v>0</v>
      </c>
      <c r="E10" s="591">
        <v>2601626735.3379998</v>
      </c>
      <c r="F10" s="15"/>
    </row>
    <row r="11" spans="1:7" ht="14.5">
      <c r="A11" s="300">
        <v>1.3</v>
      </c>
      <c r="B11" s="302" t="s">
        <v>528</v>
      </c>
      <c r="C11" s="591">
        <v>931868090.61999989</v>
      </c>
      <c r="D11" s="591">
        <v>0</v>
      </c>
      <c r="E11" s="591">
        <v>931868090.61999989</v>
      </c>
      <c r="F11" s="15"/>
    </row>
    <row r="12" spans="1:7" ht="14.5">
      <c r="A12" s="300">
        <v>2</v>
      </c>
      <c r="B12" s="303" t="s">
        <v>529</v>
      </c>
      <c r="C12" s="591">
        <v>78836328.592500001</v>
      </c>
      <c r="D12" s="591">
        <v>0</v>
      </c>
      <c r="E12" s="591">
        <v>78836328.592500001</v>
      </c>
      <c r="F12" s="15"/>
    </row>
    <row r="13" spans="1:7" ht="14.5">
      <c r="A13" s="300">
        <v>2.1</v>
      </c>
      <c r="B13" s="304" t="s">
        <v>530</v>
      </c>
      <c r="C13" s="591">
        <v>78836328.592500001</v>
      </c>
      <c r="D13" s="591">
        <v>0</v>
      </c>
      <c r="E13" s="591">
        <v>78836328.592500001</v>
      </c>
      <c r="F13" s="15"/>
    </row>
    <row r="14" spans="1:7" ht="20">
      <c r="A14" s="300">
        <v>3</v>
      </c>
      <c r="B14" s="305" t="s">
        <v>531</v>
      </c>
      <c r="C14" s="591">
        <v>0</v>
      </c>
      <c r="D14" s="591">
        <v>0</v>
      </c>
      <c r="E14" s="591">
        <v>0</v>
      </c>
      <c r="F14" s="15"/>
    </row>
    <row r="15" spans="1:7" ht="14.5">
      <c r="A15" s="300">
        <v>4</v>
      </c>
      <c r="B15" s="306" t="s">
        <v>532</v>
      </c>
      <c r="C15" s="591">
        <v>0</v>
      </c>
      <c r="D15" s="591">
        <v>0</v>
      </c>
      <c r="E15" s="591">
        <v>0</v>
      </c>
      <c r="F15" s="15"/>
    </row>
    <row r="16" spans="1:7" ht="20">
      <c r="A16" s="300">
        <v>5</v>
      </c>
      <c r="B16" s="307" t="s">
        <v>533</v>
      </c>
      <c r="C16" s="591">
        <v>5766577639.3209009</v>
      </c>
      <c r="D16" s="591">
        <v>0</v>
      </c>
      <c r="E16" s="591">
        <v>5766577639.3209009</v>
      </c>
      <c r="F16" s="15"/>
    </row>
    <row r="17" spans="1:6" ht="14.5">
      <c r="A17" s="300">
        <v>5.0999999999999996</v>
      </c>
      <c r="B17" s="308" t="s">
        <v>534</v>
      </c>
      <c r="C17" s="591">
        <v>1157171.72</v>
      </c>
      <c r="D17" s="591">
        <v>0</v>
      </c>
      <c r="E17" s="591">
        <v>1157171.72</v>
      </c>
      <c r="F17" s="15"/>
    </row>
    <row r="18" spans="1:6" ht="14.5">
      <c r="A18" s="300">
        <v>5.2</v>
      </c>
      <c r="B18" s="308" t="s">
        <v>535</v>
      </c>
      <c r="C18" s="591">
        <v>5765420467.6009007</v>
      </c>
      <c r="D18" s="591">
        <v>0</v>
      </c>
      <c r="E18" s="591">
        <v>5765420467.6009007</v>
      </c>
      <c r="F18" s="15"/>
    </row>
    <row r="19" spans="1:6" ht="14.5">
      <c r="A19" s="300">
        <v>5.3</v>
      </c>
      <c r="B19" s="309" t="s">
        <v>536</v>
      </c>
      <c r="C19" s="591">
        <v>0</v>
      </c>
      <c r="D19" s="591">
        <v>0</v>
      </c>
      <c r="E19" s="591">
        <v>0</v>
      </c>
      <c r="F19" s="15"/>
    </row>
    <row r="20" spans="1:6" ht="14.5">
      <c r="A20" s="300">
        <v>6</v>
      </c>
      <c r="B20" s="305" t="s">
        <v>537</v>
      </c>
      <c r="C20" s="591">
        <v>26824240529.062229</v>
      </c>
      <c r="D20" s="591">
        <v>0</v>
      </c>
      <c r="E20" s="591">
        <v>26824240529.062229</v>
      </c>
      <c r="F20" s="15"/>
    </row>
    <row r="21" spans="1:6" ht="14.5">
      <c r="A21" s="300">
        <v>6.1</v>
      </c>
      <c r="B21" s="308" t="s">
        <v>535</v>
      </c>
      <c r="C21" s="591">
        <v>0</v>
      </c>
      <c r="D21" s="591">
        <v>0</v>
      </c>
      <c r="E21" s="591">
        <v>0</v>
      </c>
      <c r="F21" s="15"/>
    </row>
    <row r="22" spans="1:6" ht="14.5">
      <c r="A22" s="300">
        <v>6.2</v>
      </c>
      <c r="B22" s="309" t="s">
        <v>536</v>
      </c>
      <c r="C22" s="591">
        <v>26824240529.062229</v>
      </c>
      <c r="D22" s="591">
        <v>0</v>
      </c>
      <c r="E22" s="591">
        <v>26824240529.062229</v>
      </c>
      <c r="F22" s="15"/>
    </row>
    <row r="23" spans="1:6" ht="14.5">
      <c r="A23" s="300">
        <v>7</v>
      </c>
      <c r="B23" s="303" t="s">
        <v>538</v>
      </c>
      <c r="C23" s="591">
        <v>24125497.469999999</v>
      </c>
      <c r="D23" s="591">
        <v>7998677.2999999998</v>
      </c>
      <c r="E23" s="591">
        <v>16126820.169999998</v>
      </c>
      <c r="F23" s="15"/>
    </row>
    <row r="24" spans="1:6" ht="14.5">
      <c r="A24" s="300">
        <v>8</v>
      </c>
      <c r="B24" s="310" t="s">
        <v>539</v>
      </c>
      <c r="C24" s="591">
        <v>0</v>
      </c>
      <c r="D24" s="591">
        <v>0</v>
      </c>
      <c r="E24" s="591">
        <v>0</v>
      </c>
      <c r="F24" s="15"/>
    </row>
    <row r="25" spans="1:6" ht="14.5">
      <c r="A25" s="300">
        <v>9</v>
      </c>
      <c r="B25" s="306" t="s">
        <v>540</v>
      </c>
      <c r="C25" s="592">
        <v>739528012.2522999</v>
      </c>
      <c r="D25" s="592">
        <v>0</v>
      </c>
      <c r="E25" s="592">
        <v>739528012.2522999</v>
      </c>
      <c r="F25" s="15"/>
    </row>
    <row r="26" spans="1:6" ht="14.5">
      <c r="A26" s="300">
        <v>9.1</v>
      </c>
      <c r="B26" s="308" t="s">
        <v>541</v>
      </c>
      <c r="C26" s="591">
        <v>728124923.2622999</v>
      </c>
      <c r="D26" s="591">
        <v>0</v>
      </c>
      <c r="E26" s="591">
        <v>728124923.2622999</v>
      </c>
      <c r="F26" s="15"/>
    </row>
    <row r="27" spans="1:6" ht="14.5">
      <c r="A27" s="300">
        <v>9.1999999999999993</v>
      </c>
      <c r="B27" s="308" t="s">
        <v>542</v>
      </c>
      <c r="C27" s="591">
        <v>11403088.989999998</v>
      </c>
      <c r="D27" s="591">
        <v>0</v>
      </c>
      <c r="E27" s="591">
        <v>11403088.989999998</v>
      </c>
      <c r="F27" s="15"/>
    </row>
    <row r="28" spans="1:6" ht="14.5">
      <c r="A28" s="300">
        <v>10</v>
      </c>
      <c r="B28" s="306" t="s">
        <v>543</v>
      </c>
      <c r="C28" s="592">
        <v>441315302.44700015</v>
      </c>
      <c r="D28" s="592">
        <v>441315302.44700015</v>
      </c>
      <c r="E28" s="592">
        <v>0</v>
      </c>
      <c r="F28" s="15"/>
    </row>
    <row r="29" spans="1:6" ht="14.5">
      <c r="A29" s="300">
        <v>10.1</v>
      </c>
      <c r="B29" s="308" t="s">
        <v>544</v>
      </c>
      <c r="C29" s="591">
        <v>27502089.174000002</v>
      </c>
      <c r="D29" s="591">
        <v>27502089.174000002</v>
      </c>
      <c r="E29" s="591">
        <v>0</v>
      </c>
      <c r="F29" s="15"/>
    </row>
    <row r="30" spans="1:6" ht="14.5">
      <c r="A30" s="300">
        <v>10.199999999999999</v>
      </c>
      <c r="B30" s="308" t="s">
        <v>545</v>
      </c>
      <c r="C30" s="591">
        <v>413813213.27300012</v>
      </c>
      <c r="D30" s="591">
        <v>413813213.27300012</v>
      </c>
      <c r="E30" s="591">
        <v>0</v>
      </c>
      <c r="F30" s="15"/>
    </row>
    <row r="31" spans="1:6" ht="14.5">
      <c r="A31" s="300">
        <v>11</v>
      </c>
      <c r="B31" s="306" t="s">
        <v>546</v>
      </c>
      <c r="C31" s="592">
        <v>27896893.950000003</v>
      </c>
      <c r="D31" s="592">
        <v>0</v>
      </c>
      <c r="E31" s="592">
        <v>27896893.950000003</v>
      </c>
      <c r="F31" s="15"/>
    </row>
    <row r="32" spans="1:6" ht="14.5">
      <c r="A32" s="300">
        <v>11.1</v>
      </c>
      <c r="B32" s="308" t="s">
        <v>547</v>
      </c>
      <c r="C32" s="591">
        <v>27896894.010000002</v>
      </c>
      <c r="D32" s="591">
        <v>0</v>
      </c>
      <c r="E32" s="591">
        <v>27896894.010000002</v>
      </c>
      <c r="F32" s="15"/>
    </row>
    <row r="33" spans="1:7" ht="14.5">
      <c r="A33" s="300">
        <v>11.2</v>
      </c>
      <c r="B33" s="308" t="s">
        <v>548</v>
      </c>
      <c r="C33" s="593">
        <v>-0.06</v>
      </c>
      <c r="D33" s="593">
        <v>0</v>
      </c>
      <c r="E33" s="593">
        <v>-0.06</v>
      </c>
      <c r="F33" s="15"/>
    </row>
    <row r="34" spans="1:7" ht="14.5">
      <c r="A34" s="300">
        <v>13</v>
      </c>
      <c r="B34" s="306" t="s">
        <v>549</v>
      </c>
      <c r="C34" s="591">
        <v>858172067.01719975</v>
      </c>
      <c r="D34" s="591">
        <v>78836328.592500001</v>
      </c>
      <c r="E34" s="591">
        <v>779335738.42469978</v>
      </c>
      <c r="F34" s="15"/>
    </row>
    <row r="35" spans="1:7" ht="14.5">
      <c r="A35" s="300">
        <v>13.1</v>
      </c>
      <c r="B35" s="311" t="s">
        <v>550</v>
      </c>
      <c r="C35" s="591">
        <v>422062187.5153001</v>
      </c>
      <c r="D35" s="591">
        <v>0</v>
      </c>
      <c r="E35" s="591">
        <v>422062187.5153001</v>
      </c>
      <c r="F35" s="15"/>
    </row>
    <row r="36" spans="1:7" ht="14.5">
      <c r="A36" s="300">
        <v>13.2</v>
      </c>
      <c r="B36" s="311" t="s">
        <v>551</v>
      </c>
      <c r="C36" s="591">
        <v>0</v>
      </c>
      <c r="D36" s="591">
        <v>0</v>
      </c>
      <c r="E36" s="591">
        <v>0</v>
      </c>
      <c r="F36" s="15"/>
    </row>
    <row r="37" spans="1:7" ht="26.5" thickBot="1">
      <c r="A37" s="93"/>
      <c r="B37" s="160" t="s">
        <v>221</v>
      </c>
      <c r="C37" s="107">
        <f>SUM(C8,C12,C14,C15,C16,C20,C23,C24,C25,C28,C31,C34)</f>
        <v>39165007751.599419</v>
      </c>
      <c r="D37" s="107">
        <f>SUM(D8,D12,D14,D15,D16,D20,D23,D24,D25,D28,D31,D34)</f>
        <v>528150308.33950019</v>
      </c>
      <c r="E37" s="107">
        <f>SUM(E8,E12,E14,E15,E16,E20,E23,E24,E25,E28,E31,E34)</f>
        <v>38636857443.259918</v>
      </c>
    </row>
    <row r="38" spans="1:7">
      <c r="A38" s="5"/>
      <c r="B38" s="5"/>
      <c r="C38" s="5"/>
      <c r="D38" s="5"/>
      <c r="E38" s="5"/>
    </row>
    <row r="39" spans="1:7">
      <c r="A39" s="5"/>
      <c r="B39" s="5"/>
      <c r="C39" s="5"/>
      <c r="D39" s="5"/>
      <c r="E39" s="5"/>
    </row>
    <row r="41" spans="1:7" s="4" customFormat="1">
      <c r="B41" s="45"/>
      <c r="F41" s="5"/>
      <c r="G41" s="5"/>
    </row>
    <row r="42" spans="1:7" s="4" customFormat="1">
      <c r="B42" s="45"/>
      <c r="F42" s="5"/>
      <c r="G42" s="5"/>
    </row>
    <row r="43" spans="1:7" s="4" customFormat="1">
      <c r="B43" s="45"/>
      <c r="F43" s="5"/>
      <c r="G43" s="5"/>
    </row>
    <row r="44" spans="1:7" s="4" customFormat="1">
      <c r="B44" s="45"/>
      <c r="F44" s="5"/>
      <c r="G44" s="5"/>
    </row>
    <row r="45" spans="1:7" s="4" customFormat="1">
      <c r="B45" s="45"/>
      <c r="F45" s="5"/>
      <c r="G45" s="5"/>
    </row>
    <row r="46" spans="1:7" s="4" customFormat="1">
      <c r="B46" s="45"/>
      <c r="F46" s="5"/>
      <c r="G46" s="5"/>
    </row>
    <row r="47" spans="1:7" s="4" customFormat="1">
      <c r="B47" s="45"/>
      <c r="F47" s="5"/>
      <c r="G47" s="5"/>
    </row>
    <row r="48" spans="1:7" s="4" customFormat="1">
      <c r="B48" s="45"/>
      <c r="F48" s="5"/>
      <c r="G48" s="5"/>
    </row>
    <row r="49" spans="2:7" s="4" customFormat="1">
      <c r="B49" s="45"/>
      <c r="F49" s="5"/>
      <c r="G49" s="5"/>
    </row>
    <row r="50" spans="2:7" s="4" customFormat="1">
      <c r="B50" s="45"/>
      <c r="F50" s="5"/>
      <c r="G50" s="5"/>
    </row>
    <row r="51" spans="2:7" s="4" customFormat="1">
      <c r="B51" s="45"/>
      <c r="F51" s="5"/>
      <c r="G51" s="5"/>
    </row>
    <row r="52" spans="2:7" s="4" customFormat="1">
      <c r="B52" s="45"/>
      <c r="F52" s="5"/>
      <c r="G52" s="5"/>
    </row>
    <row r="53" spans="2:7" s="4" customFormat="1">
      <c r="B53" s="45"/>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2" sqref="B2"/>
    </sheetView>
  </sheetViews>
  <sheetFormatPr defaultColWidth="9.1796875" defaultRowHeight="12.5" outlineLevelRow="1"/>
  <cols>
    <col min="1" max="1" width="9.54296875" style="4" bestFit="1" customWidth="1"/>
    <col min="2" max="2" width="155.453125" style="4" customWidth="1"/>
    <col min="3" max="3" width="18.08984375" style="4" customWidth="1"/>
    <col min="4" max="4" width="25.453125" style="4" customWidth="1"/>
    <col min="5" max="5" width="24.1796875" style="4" customWidth="1"/>
    <col min="6" max="6" width="24" style="4" customWidth="1"/>
    <col min="7" max="7" width="10" style="4" bestFit="1" customWidth="1"/>
    <col min="8" max="8" width="12" style="4" bestFit="1" customWidth="1"/>
    <col min="9" max="9" width="12.54296875" style="4" bestFit="1" customWidth="1"/>
    <col min="10" max="16384" width="9.1796875" style="4"/>
  </cols>
  <sheetData>
    <row r="1" spans="1:6">
      <c r="A1" s="2" t="s">
        <v>30</v>
      </c>
      <c r="B1" s="3" t="str">
        <f>'Info '!C2</f>
        <v>JSC TBC Bank</v>
      </c>
    </row>
    <row r="2" spans="1:6" s="40" customFormat="1" ht="15.75" customHeight="1">
      <c r="A2" s="2" t="s">
        <v>31</v>
      </c>
      <c r="B2" s="252">
        <f>'1. key ratios '!B2</f>
        <v>46022</v>
      </c>
      <c r="C2" s="4"/>
      <c r="D2" s="4"/>
      <c r="E2" s="4"/>
      <c r="F2" s="4"/>
    </row>
    <row r="3" spans="1:6" s="40" customFormat="1" ht="15.75" customHeight="1">
      <c r="C3" s="4"/>
      <c r="D3" s="4"/>
      <c r="E3" s="4"/>
      <c r="F3" s="4"/>
    </row>
    <row r="4" spans="1:6" s="40" customFormat="1" ht="13.5" thickBot="1">
      <c r="A4" s="40" t="s">
        <v>46</v>
      </c>
      <c r="B4" s="161" t="s">
        <v>518</v>
      </c>
      <c r="C4" s="41" t="s">
        <v>35</v>
      </c>
      <c r="D4" s="4"/>
      <c r="E4" s="4"/>
      <c r="F4" s="4"/>
    </row>
    <row r="5" spans="1:6" ht="13">
      <c r="A5" s="112">
        <v>1</v>
      </c>
      <c r="B5" s="162" t="s">
        <v>520</v>
      </c>
      <c r="C5" s="113">
        <f>'7. LI1 '!E37</f>
        <v>38636857443.259918</v>
      </c>
    </row>
    <row r="6" spans="1:6" s="114" customFormat="1" ht="14.5">
      <c r="A6" s="46">
        <v>2.1</v>
      </c>
      <c r="B6" s="109" t="s">
        <v>201</v>
      </c>
      <c r="C6" s="594">
        <v>3101067163.5200005</v>
      </c>
    </row>
    <row r="7" spans="1:6" s="28" customFormat="1" ht="14.5" outlineLevel="1">
      <c r="A7" s="22">
        <v>2.2000000000000002</v>
      </c>
      <c r="B7" s="23" t="s">
        <v>202</v>
      </c>
      <c r="C7" s="594">
        <v>4256159726.543632</v>
      </c>
    </row>
    <row r="8" spans="1:6" s="28" customFormat="1" ht="13">
      <c r="A8" s="22">
        <v>3</v>
      </c>
      <c r="B8" s="110" t="s">
        <v>519</v>
      </c>
      <c r="C8" s="115">
        <f>SUM(C5:C7)</f>
        <v>45994084333.323555</v>
      </c>
    </row>
    <row r="9" spans="1:6" s="114" customFormat="1" ht="14.5">
      <c r="A9" s="46">
        <v>4</v>
      </c>
      <c r="B9" s="47" t="s">
        <v>48</v>
      </c>
      <c r="C9" s="594">
        <v>0</v>
      </c>
    </row>
    <row r="10" spans="1:6" s="28" customFormat="1" ht="14.5" outlineLevel="1">
      <c r="A10" s="22">
        <v>5.0999999999999996</v>
      </c>
      <c r="B10" s="23" t="s">
        <v>203</v>
      </c>
      <c r="C10" s="594">
        <v>-1553924130.6529307</v>
      </c>
    </row>
    <row r="11" spans="1:6" s="28" customFormat="1" ht="14.5" outlineLevel="1">
      <c r="A11" s="22">
        <v>5.2</v>
      </c>
      <c r="B11" s="23" t="s">
        <v>204</v>
      </c>
      <c r="C11" s="594">
        <v>-4256159726.543632</v>
      </c>
    </row>
    <row r="12" spans="1:6" s="28" customFormat="1" ht="14.5">
      <c r="A12" s="22">
        <v>6</v>
      </c>
      <c r="B12" s="108" t="s">
        <v>736</v>
      </c>
      <c r="C12" s="594">
        <v>0</v>
      </c>
    </row>
    <row r="13" spans="1:6" s="28" customFormat="1" ht="13.5" thickBot="1">
      <c r="A13" s="24">
        <v>7</v>
      </c>
      <c r="B13" s="111" t="s">
        <v>164</v>
      </c>
      <c r="C13" s="116">
        <f>SUM(C8:C12)</f>
        <v>40184000476.126991</v>
      </c>
    </row>
    <row r="15" spans="1:6">
      <c r="A15" s="126"/>
      <c r="B15" s="29"/>
    </row>
    <row r="16" spans="1:6">
      <c r="A16" s="126"/>
      <c r="B16" s="126"/>
    </row>
    <row r="17" spans="1:5" ht="13.5">
      <c r="A17" s="121"/>
      <c r="B17" s="122"/>
      <c r="C17" s="126"/>
      <c r="D17" s="126"/>
      <c r="E17" s="126"/>
    </row>
    <row r="18" spans="1:5" ht="14.5">
      <c r="A18" s="127"/>
      <c r="B18" s="128"/>
      <c r="C18" s="126"/>
      <c r="D18" s="126"/>
      <c r="E18" s="126"/>
    </row>
    <row r="19" spans="1:5" ht="13">
      <c r="A19" s="129"/>
      <c r="B19" s="123"/>
      <c r="C19" s="126"/>
      <c r="D19" s="126"/>
      <c r="E19" s="126"/>
    </row>
    <row r="20" spans="1:5" ht="13">
      <c r="A20" s="130"/>
      <c r="B20" s="124"/>
      <c r="C20" s="126"/>
      <c r="D20" s="126"/>
      <c r="E20" s="126"/>
    </row>
    <row r="21" spans="1:5" ht="13">
      <c r="A21" s="130"/>
      <c r="B21" s="128"/>
      <c r="C21" s="126"/>
      <c r="D21" s="126"/>
      <c r="E21" s="126"/>
    </row>
    <row r="22" spans="1:5" ht="13">
      <c r="A22" s="129"/>
      <c r="B22" s="125"/>
      <c r="C22" s="126"/>
      <c r="D22" s="126"/>
      <c r="E22" s="126"/>
    </row>
    <row r="23" spans="1:5" ht="13">
      <c r="A23" s="130"/>
      <c r="B23" s="124"/>
      <c r="C23" s="126"/>
      <c r="D23" s="126"/>
      <c r="E23" s="126"/>
    </row>
    <row r="24" spans="1:5" ht="13">
      <c r="A24" s="130"/>
      <c r="B24" s="124"/>
      <c r="C24" s="126"/>
      <c r="D24" s="126"/>
      <c r="E24" s="126"/>
    </row>
    <row r="25" spans="1:5" ht="13">
      <c r="A25" s="130"/>
      <c r="B25" s="131"/>
      <c r="C25" s="126"/>
      <c r="D25" s="126"/>
      <c r="E25" s="126"/>
    </row>
    <row r="26" spans="1:5" ht="13">
      <c r="A26" s="130"/>
      <c r="B26" s="128"/>
      <c r="C26" s="126"/>
      <c r="D26" s="126"/>
      <c r="E26" s="126"/>
    </row>
    <row r="27" spans="1:5">
      <c r="A27" s="126"/>
      <c r="B27" s="132"/>
      <c r="C27" s="126"/>
      <c r="D27" s="126"/>
      <c r="E27" s="126"/>
    </row>
    <row r="28" spans="1:5">
      <c r="A28" s="126"/>
      <c r="B28" s="132"/>
      <c r="C28" s="126"/>
      <c r="D28" s="126"/>
      <c r="E28" s="126"/>
    </row>
    <row r="29" spans="1:5">
      <c r="A29" s="126"/>
      <c r="B29" s="132"/>
      <c r="C29" s="126"/>
      <c r="D29" s="126"/>
      <c r="E29" s="126"/>
    </row>
    <row r="30" spans="1:5">
      <c r="A30" s="126"/>
      <c r="B30" s="132"/>
      <c r="C30" s="126"/>
      <c r="D30" s="126"/>
      <c r="E30" s="126"/>
    </row>
    <row r="31" spans="1:5">
      <c r="A31" s="126"/>
      <c r="B31" s="132"/>
      <c r="C31" s="126"/>
      <c r="D31" s="126"/>
      <c r="E31" s="126"/>
    </row>
    <row r="32" spans="1:5">
      <c r="A32" s="126"/>
      <c r="B32" s="132"/>
      <c r="C32" s="126"/>
      <c r="D32" s="126"/>
      <c r="E32" s="126"/>
    </row>
    <row r="33" spans="1:5">
      <c r="A33" s="126"/>
      <c r="B33" s="132"/>
      <c r="C33" s="126"/>
      <c r="D33" s="126"/>
      <c r="E33" s="126"/>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2026-01-30T13:21:06Z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