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201_{E4C5E267-026F-415F-9758-6D12939B165D}" xr6:coauthVersionLast="47" xr6:coauthVersionMax="47" xr10:uidLastSave="{00000000-0000-0000-0000-000000000000}"/>
  <bookViews>
    <workbookView xWindow="-120" yWindow="-120" windowWidth="29040" windowHeight="15720" tabRatio="919" activeTab="10" xr2:uid="{00000000-000D-0000-FFFF-FFFF00000000}"/>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91" l="1"/>
  <c r="D22" i="91"/>
  <c r="E22" i="91"/>
  <c r="F22" i="91"/>
  <c r="G22" i="91"/>
  <c r="B2" i="97" l="1"/>
  <c r="B2" i="95"/>
  <c r="B2" i="92"/>
  <c r="B2" i="93"/>
  <c r="B2" i="91"/>
  <c r="B2" i="64"/>
  <c r="B2" i="90"/>
  <c r="B2" i="69"/>
  <c r="B2" i="94"/>
  <c r="B2" i="89"/>
  <c r="B2" i="73"/>
  <c r="B2" i="88"/>
  <c r="B2" i="52"/>
  <c r="C5" i="86"/>
  <c r="B2" i="86"/>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D37" i="88" l="1"/>
  <c r="C37" i="88"/>
  <c r="E37" i="88" l="1"/>
  <c r="H43" i="110"/>
  <c r="E43" i="110"/>
  <c r="H42" i="110"/>
  <c r="E42" i="110"/>
  <c r="H41" i="110"/>
  <c r="E41" i="110"/>
  <c r="H40" i="110"/>
  <c r="E40" i="110"/>
  <c r="H39" i="110"/>
  <c r="E39" i="110"/>
  <c r="E38" i="110"/>
  <c r="H37" i="110"/>
  <c r="E37" i="110"/>
  <c r="H36" i="110"/>
  <c r="E36" i="110"/>
  <c r="H35" i="110"/>
  <c r="E35" i="110"/>
  <c r="H34" i="110"/>
  <c r="E34" i="110"/>
  <c r="H33" i="110"/>
  <c r="E33" i="110"/>
  <c r="H32" i="110"/>
  <c r="E32" i="110"/>
  <c r="H31" i="110"/>
  <c r="E31" i="110"/>
  <c r="E30" i="110"/>
  <c r="H29" i="110"/>
  <c r="E29" i="110"/>
  <c r="H28" i="110"/>
  <c r="E28" i="110"/>
  <c r="H27" i="110"/>
  <c r="E27" i="110"/>
  <c r="H26" i="110"/>
  <c r="E26" i="110"/>
  <c r="H25" i="110"/>
  <c r="E25" i="110"/>
  <c r="H24" i="110"/>
  <c r="E24" i="110"/>
  <c r="H23" i="110"/>
  <c r="E23" i="110"/>
  <c r="H22" i="110"/>
  <c r="E22" i="110"/>
  <c r="H21" i="110"/>
  <c r="E21" i="110"/>
  <c r="H20" i="110"/>
  <c r="E20" i="110"/>
  <c r="H19" i="110"/>
  <c r="E19" i="110"/>
  <c r="H18" i="110"/>
  <c r="E18" i="110"/>
  <c r="H17" i="110"/>
  <c r="H16" i="110"/>
  <c r="E16" i="110"/>
  <c r="H15" i="110"/>
  <c r="E15" i="110"/>
  <c r="H13" i="110"/>
  <c r="E13" i="110"/>
  <c r="H12" i="110"/>
  <c r="E12" i="110"/>
  <c r="H11" i="110"/>
  <c r="E11" i="110"/>
  <c r="H10" i="110"/>
  <c r="E10" i="110"/>
  <c r="H9" i="110"/>
  <c r="E9" i="110"/>
  <c r="H8" i="110"/>
  <c r="E8" i="110"/>
  <c r="H7" i="110"/>
  <c r="E7" i="110"/>
  <c r="H6" i="110"/>
  <c r="E6" i="110"/>
  <c r="H14" i="110" l="1"/>
  <c r="H30" i="110"/>
  <c r="H38" i="110"/>
  <c r="E14" i="110"/>
  <c r="E17" i="110"/>
  <c r="B1" i="97" l="1"/>
  <c r="B1" i="95" l="1"/>
  <c r="B1" i="92"/>
  <c r="B1" i="93"/>
  <c r="B1" i="64"/>
  <c r="B1" i="90"/>
  <c r="B1" i="69"/>
  <c r="B1" i="94"/>
  <c r="B1" i="89"/>
  <c r="B1" i="73"/>
  <c r="B1" i="88"/>
  <c r="B1" i="52"/>
  <c r="B1" i="86"/>
  <c r="G5" i="86"/>
  <c r="F5" i="86"/>
  <c r="E5" i="86"/>
  <c r="D5" i="86"/>
  <c r="G5" i="84"/>
  <c r="F5" i="84"/>
  <c r="E5" i="84"/>
  <c r="D5" i="84"/>
  <c r="C5" i="84"/>
  <c r="E6" i="86" l="1"/>
  <c r="E13" i="86" s="1"/>
  <c r="F6" i="86"/>
  <c r="F13" i="86" s="1"/>
  <c r="G6" i="86"/>
  <c r="G13" i="86" s="1"/>
  <c r="H22" i="91" l="1"/>
  <c r="B1" i="91" l="1"/>
  <c r="B1" i="84"/>
  <c r="D6" i="86" l="1"/>
  <c r="D13" i="86" s="1"/>
  <c r="E7" i="92" l="1"/>
  <c r="M7" i="92"/>
  <c r="L7" i="92"/>
  <c r="K7" i="92"/>
  <c r="J7" i="92"/>
  <c r="I7" i="92"/>
  <c r="H7" i="92"/>
  <c r="G7" i="92"/>
  <c r="F7" i="92"/>
  <c r="C7" i="92"/>
  <c r="N7" i="92" l="1"/>
  <c r="T21" i="64"/>
  <c r="U21" i="64"/>
  <c r="S21" i="64"/>
  <c r="C21" i="64"/>
  <c r="K22" i="90" l="1"/>
  <c r="L22" i="90"/>
  <c r="M22" i="90"/>
  <c r="N22" i="90"/>
  <c r="O22" i="90"/>
  <c r="P22" i="90"/>
  <c r="Q22" i="90"/>
  <c r="R22" i="90"/>
  <c r="S22" i="90"/>
  <c r="C5" i="73" l="1"/>
  <c r="C22" i="90" l="1"/>
  <c r="D22" i="90" l="1"/>
  <c r="E22" i="90"/>
  <c r="F22" i="90"/>
  <c r="G22" i="90"/>
  <c r="H22" i="90"/>
  <c r="I22" i="90"/>
  <c r="J22" i="90"/>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 r="C6" i="86" l="1"/>
  <c r="C13" i="86" s="1"/>
  <c r="C8" i="73" l="1"/>
  <c r="C13" i="73" s="1"/>
</calcChain>
</file>

<file path=xl/sharedStrings.xml><?xml version="1.0" encoding="utf-8"?>
<sst xmlns="http://schemas.openxmlformats.org/spreadsheetml/2006/main" count="1208" uniqueCount="751">
  <si>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</si>
  <si>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</si>
  <si>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</si>
  <si>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</si>
  <si>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</si>
  <si>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</si>
  <si>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</si>
  <si>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</si>
  <si>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</si>
  <si>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</si>
  <si>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</si>
  <si>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</si>
  <si>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</si>
  <si>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</si>
  <si>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</si>
  <si>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</si>
  <si>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</si>
  <si>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</si>
  <si>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</si>
  <si>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</si>
  <si>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</si>
  <si>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</si>
  <si>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</si>
  <si>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</si>
  <si>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</si>
  <si>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</si>
  <si>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</si>
  <si>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</si>
  <si>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</si>
  <si>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</si>
  <si>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</si>
  <si>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</si>
  <si>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</si>
  <si>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</si>
  <si>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</si>
  <si>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</si>
  <si>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</si>
  <si>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</si>
  <si>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</si>
  <si>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</si>
  <si>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</si>
  <si>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</si>
  <si>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</si>
  <si>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</si>
  <si>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</si>
  <si>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</si>
  <si>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</si>
  <si>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</si>
  <si>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</si>
  <si>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</si>
  <si>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</si>
  <si>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</si>
  <si>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</si>
  <si>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</si>
  <si>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</si>
  <si>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</si>
  <si>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</si>
  <si>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</si>
  <si>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</si>
  <si>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</si>
  <si>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</si>
  <si>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</si>
  <si>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</si>
  <si>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</si>
  <si>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</si>
  <si>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</si>
  <si>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</si>
  <si>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</si>
  <si>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</si>
  <si>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</si>
  <si>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</si>
  <si>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</si>
  <si>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</si>
  <si>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</si>
  <si>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</si>
  <si>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</si>
  <si>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</si>
  <si>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</si>
  <si>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</si>
  <si>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</si>
  <si>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</si>
  <si>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</si>
  <si>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</si>
  <si>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</si>
  <si>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</si>
  <si>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</si>
  <si>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</si>
  <si>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</si>
  <si>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</si>
  <si>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</si>
  <si>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</si>
  <si>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</si>
  <si>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</si>
  <si>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</si>
  <si>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</si>
  <si>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</si>
  <si>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</si>
  <si>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</si>
  <si>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</si>
  <si>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</si>
  <si>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</si>
  <si>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</si>
  <si>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</si>
  <si>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</si>
  <si>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</si>
  <si>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</si>
  <si>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</si>
  <si>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</si>
  <si>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</si>
  <si>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</si>
  <si>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</si>
  <si>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</si>
  <si>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</si>
  <si>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</si>
  <si>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</si>
  <si>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</si>
  <si>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</si>
  <si>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</si>
  <si>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</si>
  <si>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</si>
  <si>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</si>
  <si>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</si>
  <si>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</si>
  <si>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</si>
  <si>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</si>
  <si>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</si>
  <si>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</si>
  <si>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</si>
  <si>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</si>
  <si>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</si>
  <si>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</si>
  <si>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</si>
  <si>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</si>
  <si>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</si>
  <si>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</si>
  <si>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</si>
  <si>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</si>
  <si>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</si>
  <si>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</si>
  <si>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</si>
  <si>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</si>
  <si>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</si>
  <si>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</si>
  <si>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</si>
  <si>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</si>
  <si>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</si>
  <si>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</si>
  <si>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</si>
  <si>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</si>
  <si>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</si>
  <si>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</si>
  <si>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</si>
  <si>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</si>
  <si>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</si>
  <si>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</si>
  <si>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</si>
  <si>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</si>
  <si>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</si>
  <si>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</si>
  <si>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</si>
  <si>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</si>
  <si>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</si>
  <si>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</si>
  <si>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</si>
  <si>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</si>
  <si>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</si>
  <si>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</si>
  <si>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</si>
  <si>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</si>
  <si>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</si>
  <si>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</si>
  <si>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</si>
  <si>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</si>
  <si>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</si>
  <si>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</si>
  <si>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</si>
  <si>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</si>
  <si>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</si>
  <si>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</si>
  <si>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</si>
  <si>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</si>
  <si>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</si>
  <si>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</si>
  <si>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</si>
  <si>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</si>
  <si>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</si>
  <si>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</si>
  <si>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</si>
  <si>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</si>
  <si>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</si>
  <si>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</si>
  <si>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</si>
  <si>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</si>
  <si>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</si>
  <si>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</si>
  <si>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</si>
  <si>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</si>
  <si>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</si>
  <si>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</si>
  <si>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</si>
  <si>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</si>
  <si>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</si>
  <si>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</si>
  <si>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</si>
  <si>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</si>
  <si>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</si>
  <si>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</si>
  <si>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</si>
  <si>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</si>
  <si>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</si>
  <si>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</si>
  <si>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</si>
  <si>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</si>
  <si>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</si>
  <si>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</si>
  <si>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</si>
  <si>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</si>
  <si>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</si>
  <si>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</si>
  <si>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</si>
  <si>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</si>
  <si>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</si>
  <si>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</si>
  <si>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</si>
  <si>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</si>
  <si>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</si>
  <si>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</si>
  <si>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</si>
  <si>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</si>
  <si>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</si>
  <si>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</si>
  <si>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</si>
  <si>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</si>
  <si>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</si>
  <si>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</si>
  <si>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</si>
  <si>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</si>
  <si>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</si>
  <si>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</si>
  <si>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</si>
  <si>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</si>
  <si>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</si>
  <si>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</si>
  <si>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</si>
  <si>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</si>
  <si>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</si>
  <si>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</si>
  <si>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</si>
  <si>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</si>
  <si>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</si>
  <si>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</si>
  <si>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</si>
  <si>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</si>
  <si>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</si>
  <si>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</si>
  <si>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</si>
  <si>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</si>
  <si>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</si>
  <si>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</si>
  <si>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</si>
  <si>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</si>
  <si>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</si>
  <si>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</si>
  <si>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</si>
  <si>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</si>
  <si>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</si>
  <si>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</si>
  <si>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</si>
  <si>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</si>
  <si>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</si>
  <si>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</si>
  <si>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</si>
  <si>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</si>
  <si>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</si>
  <si>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</si>
  <si>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</si>
  <si>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</si>
  <si>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</si>
  <si>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</si>
  <si>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</si>
  <si>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</si>
  <si>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</si>
  <si>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</si>
  <si>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</si>
  <si>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</si>
  <si>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</si>
  <si>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</si>
  <si>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</si>
  <si>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</si>
  <si>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</si>
  <si>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</si>
  <si>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</si>
  <si>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</si>
  <si>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</si>
  <si>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</si>
  <si>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</si>
  <si>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</si>
  <si>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</si>
  <si>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</si>
  <si>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</si>
  <si>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</si>
  <si>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</si>
  <si>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</si>
  <si>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</si>
  <si>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</si>
  <si>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</si>
  <si>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</si>
  <si>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</si>
  <si>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</si>
  <si>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</si>
  <si>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</si>
  <si>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</si>
  <si>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</si>
  <si>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</si>
  <si>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</si>
  <si>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</si>
  <si>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</si>
  <si>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</si>
  <si>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</si>
  <si>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</si>
  <si>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</si>
  <si>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</si>
  <si>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</si>
  <si>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</si>
  <si>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</si>
  <si>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</si>
  <si>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</si>
  <si>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</si>
  <si>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</si>
  <si>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</si>
  <si>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</si>
  <si>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</si>
  <si>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</si>
  <si>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</si>
  <si>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</si>
  <si>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</si>
  <si>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</si>
  <si>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</si>
  <si>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</si>
  <si>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</si>
  <si>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</si>
  <si>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</si>
  <si>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</si>
  <si>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</si>
  <si>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</si>
  <si>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</si>
  <si>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</si>
  <si>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</si>
  <si>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</si>
  <si>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</si>
  <si>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</si>
  <si>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</si>
  <si>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</si>
  <si>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</si>
  <si>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</si>
  <si>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</si>
  <si>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</si>
  <si>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</si>
  <si>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</si>
  <si>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</si>
  <si>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</si>
  <si>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</si>
  <si>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</si>
  <si>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</si>
  <si>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</si>
  <si>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</si>
  <si>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</si>
  <si>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</si>
  <si>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</si>
  <si>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</si>
  <si>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</si>
  <si>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</si>
  <si>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</si>
  <si>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</si>
  <si>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</si>
  <si>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</si>
  <si>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</si>
  <si>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</si>
  <si>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</si>
  <si>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</si>
  <si>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</si>
  <si>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</si>
  <si>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</si>
  <si>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</si>
  <si>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</si>
  <si>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</si>
  <si>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</si>
  <si>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</si>
  <si>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</si>
  <si>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</si>
  <si>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</si>
  <si>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</si>
  <si>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</si>
  <si>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</si>
  <si>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</si>
  <si>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</si>
  <si>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</si>
  <si>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</si>
  <si>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</si>
  <si>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</si>
  <si>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</si>
  <si>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</si>
  <si>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</si>
  <si>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</si>
  <si>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</si>
  <si>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</si>
  <si>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</si>
  <si>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</si>
  <si>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</si>
  <si>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</si>
  <si>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</si>
  <si>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</si>
  <si>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</si>
  <si>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</si>
  <si>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</si>
  <si>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</si>
  <si>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</si>
  <si>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</si>
  <si>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</si>
  <si>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</si>
  <si>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</si>
  <si>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</si>
  <si>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</si>
  <si>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</si>
  <si>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</si>
  <si>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</si>
  <si>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</si>
  <si>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</si>
  <si>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</si>
  <si>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</si>
  <si>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</si>
  <si>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</si>
  <si>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</si>
  <si>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</si>
  <si>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</si>
  <si>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</si>
  <si>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</si>
  <si>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</si>
  <si>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</si>
  <si>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</si>
  <si>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</si>
  <si>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</si>
  <si>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</si>
  <si>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</si>
  <si>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</si>
  <si>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</si>
  <si>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</si>
  <si>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</si>
  <si>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</si>
  <si>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</si>
  <si>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</si>
  <si>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</si>
  <si>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</si>
  <si>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</si>
  <si>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</si>
  <si>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</si>
  <si>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</si>
  <si>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</si>
  <si>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</si>
  <si>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</si>
  <si>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</si>
  <si>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</si>
  <si>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</si>
  <si>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</si>
  <si>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</si>
  <si>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</si>
  <si>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</si>
  <si>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</si>
  <si>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</si>
  <si>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</si>
  <si>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</si>
  <si>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</si>
  <si>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</si>
  <si>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</si>
  <si>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</si>
  <si>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</si>
  <si>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</si>
  <si>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</si>
  <si>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</si>
  <si>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</si>
  <si>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</si>
  <si>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</si>
  <si>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</si>
  <si>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</si>
  <si>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</si>
  <si>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</si>
  <si>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</si>
  <si>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</si>
  <si>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</si>
  <si>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</si>
  <si>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</si>
  <si>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</si>
  <si>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</si>
  <si>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</si>
  <si>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</si>
  <si>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</si>
  <si>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</si>
  <si>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</si>
  <si>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</si>
  <si>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</si>
  <si>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</si>
  <si>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</si>
  <si>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</si>
  <si>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</si>
  <si>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</si>
  <si>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</si>
  <si>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</si>
  <si>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</si>
  <si>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</si>
  <si>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</si>
  <si>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</si>
  <si>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</si>
  <si>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</si>
  <si>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</si>
  <si>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</si>
  <si>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</si>
  <si>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</si>
  <si>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</si>
  <si>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</si>
  <si>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</si>
  <si>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</si>
  <si>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</si>
  <si>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</si>
  <si>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</si>
  <si>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</si>
  <si>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</si>
  <si>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</si>
  <si>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</si>
  <si>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</si>
  <si>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</si>
  <si>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</si>
  <si>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</si>
  <si>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</si>
  <si>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</si>
  <si>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</si>
  <si>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</si>
  <si>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</si>
  <si>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</si>
  <si>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</si>
  <si>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</si>
  <si>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</si>
  <si>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</si>
  <si>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</si>
  <si>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</si>
  <si>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</si>
  <si>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</si>
  <si>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</si>
  <si>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</si>
  <si>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</si>
  <si>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</si>
  <si>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</si>
  <si>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</si>
  <si>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</si>
  <si>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</si>
  <si>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</si>
  <si>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</si>
  <si>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</si>
  <si>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</si>
  <si>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</si>
  <si>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</si>
  <si>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</si>
  <si>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</si>
  <si>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</si>
  <si>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</si>
  <si>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</si>
  <si>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</si>
  <si>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</si>
  <si>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</si>
  <si>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</si>
  <si>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</si>
  <si>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</si>
  <si>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</si>
  <si>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</si>
  <si>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</si>
  <si>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</si>
  <si>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</si>
  <si>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</si>
  <si>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</si>
  <si>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</si>
  <si>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</si>
  <si>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</si>
  <si>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</si>
  <si>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</si>
  <si>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</si>
  <si>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</si>
  <si>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</si>
  <si>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</si>
  <si>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</si>
  <si>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</si>
  <si>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</si>
  <si>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</si>
  <si>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</si>
  <si>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</si>
  <si>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</si>
  <si>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</si>
  <si>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</si>
  <si>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</si>
  <si>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</si>
  <si>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</si>
  <si>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</si>
  <si>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</si>
  <si>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</si>
  <si>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</si>
  <si>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</si>
  <si>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</si>
  <si>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</si>
  <si>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</si>
  <si>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</si>
  <si>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</si>
  <si>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</si>
  <si>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</si>
  <si>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</si>
  <si>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</si>
  <si>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</si>
  <si>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</si>
  <si>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</si>
  <si>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</si>
  <si>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</si>
  <si>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</si>
  <si>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</si>
  <si>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</si>
  <si>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</si>
  <si>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</si>
  <si>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</si>
  <si>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</si>
  <si>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</si>
  <si>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</si>
  <si>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</si>
  <si>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</si>
  <si>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</si>
  <si>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</si>
  <si>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</si>
  <si>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</si>
  <si>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</si>
  <si>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</si>
  <si>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</si>
  <si>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</si>
  <si>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</si>
  <si>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</si>
  <si>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</si>
  <si>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</si>
  <si>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</si>
  <si>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</si>
  <si>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</si>
  <si>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</si>
  <si>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</si>
  <si>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</si>
  <si>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</si>
  <si>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</si>
  <si>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</si>
  <si>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</si>
  <si>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</si>
  <si>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</si>
  <si>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</si>
  <si>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</si>
  <si>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</si>
  <si>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</si>
  <si>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</si>
  <si>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</si>
  <si>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</si>
  <si>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</si>
  <si>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</si>
  <si>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</si>
  <si>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</si>
  <si>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</si>
  <si>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</si>
  <si>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</si>
  <si>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</si>
  <si>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</si>
  <si>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</si>
  <si>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</si>
  <si>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</si>
  <si>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</si>
  <si>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</si>
  <si>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</si>
  <si>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</si>
  <si>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</si>
  <si>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</si>
  <si>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</si>
  <si>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</si>
  <si>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</si>
  <si>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</si>
  <si>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</si>
  <si>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</si>
  <si>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</si>
  <si>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</si>
  <si>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</si>
  <si>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</si>
  <si>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</si>
  <si>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</si>
  <si>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</si>
  <si>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</si>
  <si>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</si>
  <si>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</si>
  <si>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</si>
  <si>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</si>
  <si>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</si>
  <si>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</si>
  <si>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</si>
  <si>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</si>
  <si>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</si>
  <si>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</si>
  <si>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</si>
  <si>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</si>
  <si>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</si>
  <si>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</si>
  <si>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</si>
  <si>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</si>
  <si>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</si>
  <si>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</si>
  <si>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</si>
  <si>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</si>
  <si>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</si>
  <si>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Sten Arne Berggren</t>
  </si>
  <si>
    <t>Independent chair</t>
  </si>
  <si>
    <t>Tsira Kemularia</t>
  </si>
  <si>
    <t>Independent member</t>
  </si>
  <si>
    <t xml:space="preserve">Efthymios Kyriakopoulos </t>
  </si>
  <si>
    <t>Eran Klein</t>
  </si>
  <si>
    <t>Per Anders Jorgen Fasth</t>
  </si>
  <si>
    <t>Venera Suknidze</t>
  </si>
  <si>
    <t>Rajeev Lochan Sawhey</t>
  </si>
  <si>
    <t>Vakhtang Butskhrikidze</t>
  </si>
  <si>
    <t>CEO</t>
  </si>
  <si>
    <t>Tornike Gogichaishvili</t>
  </si>
  <si>
    <t>Deputy CEO, Retail and MSME Banking</t>
  </si>
  <si>
    <t>Nino Masurashvili</t>
  </si>
  <si>
    <t>Deputy CEO, Chief Risk Officer</t>
  </si>
  <si>
    <t>Giorgi Megrelishvili</t>
  </si>
  <si>
    <t>Deputy CEO, Chief Financial Officer</t>
  </si>
  <si>
    <t>George Tkhelidze</t>
  </si>
  <si>
    <t>Deputy CEO, Corporate and Investment Banking</t>
  </si>
  <si>
    <t>TBC Bank Group PLC</t>
  </si>
  <si>
    <t>Mamuka Khazaradze</t>
  </si>
  <si>
    <t>Badri Japaridze</t>
  </si>
  <si>
    <t>Dunross &amp; Co.</t>
  </si>
  <si>
    <t>Allan Gray Investment Management</t>
  </si>
  <si>
    <t>JSC TBC Bank</t>
  </si>
  <si>
    <t>Arne Berggren</t>
  </si>
  <si>
    <t>www.tbcbank.com.ge</t>
  </si>
  <si>
    <t>Table 9 (Capital), N11</t>
  </si>
  <si>
    <t>Table 9 (Capital), N2</t>
  </si>
  <si>
    <t>Table 9 (Capital), N3</t>
  </si>
  <si>
    <t>Table 9 (Capital), N5</t>
  </si>
  <si>
    <t>Table 9 (Capital), N4</t>
  </si>
  <si>
    <t>4Q-2022</t>
  </si>
  <si>
    <t>3Q-2022</t>
  </si>
  <si>
    <t>2Q-2022</t>
  </si>
  <si>
    <t>1Q-2022</t>
  </si>
  <si>
    <t xml:space="preserve">Janet Hackman </t>
  </si>
  <si>
    <t>In Lari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</si>
</sst>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s>
  <fonts count="140">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i/>
      <sz val="11"/>
      <color theme="1"/>
      <name val="Arial"/>
      <family val="2"/>
    </font>
    <font>
      <i/>
      <sz val="10"/>
      <color theme="1"/>
      <name val="Sylfaen"/>
      <family val="1"/>
    </font>
    <font>
      <b/>
      <sz val="10"/>
      <color theme="1"/>
      <name val="Sylfaen"/>
      <family val="1"/>
    </font>
    <font>
      <sz val="10"/>
      <color theme="1"/>
      <name val="Sylfaen"/>
      <family val="1"/>
    </font>
    <font>
      <b/>
      <i/>
      <sz val="10"/>
      <color theme="1"/>
      <name val="Sylfaen"/>
      <family val="1"/>
    </font>
    <font>
      <i/>
      <sz val="10"/>
      <name val="Sylfaen"/>
      <family val="1"/>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s>
  <borders count="142">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68"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68"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69"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68" fontId="23" fillId="64" borderId="38" applyNumberFormat="0" applyAlignment="0" applyProtection="0"/>
    <xf numFmtId="169" fontId="23" fillId="64" borderId="38" applyNumberFormat="0" applyAlignment="0" applyProtection="0"/>
    <xf numFmtId="168" fontId="23" fillId="64" borderId="38" applyNumberFormat="0" applyAlignment="0" applyProtection="0"/>
    <xf numFmtId="168" fontId="23" fillId="64" borderId="38" applyNumberFormat="0" applyAlignment="0" applyProtection="0"/>
    <xf numFmtId="169" fontId="23" fillId="64" borderId="38" applyNumberFormat="0" applyAlignment="0" applyProtection="0"/>
    <xf numFmtId="168" fontId="23" fillId="64" borderId="38" applyNumberFormat="0" applyAlignment="0" applyProtection="0"/>
    <xf numFmtId="168" fontId="23" fillId="64" borderId="38" applyNumberFormat="0" applyAlignment="0" applyProtection="0"/>
    <xf numFmtId="169" fontId="23" fillId="64" borderId="38" applyNumberFormat="0" applyAlignment="0" applyProtection="0"/>
    <xf numFmtId="168" fontId="23" fillId="64" borderId="38" applyNumberFormat="0" applyAlignment="0" applyProtection="0"/>
    <xf numFmtId="168" fontId="23" fillId="64" borderId="38" applyNumberFormat="0" applyAlignment="0" applyProtection="0"/>
    <xf numFmtId="169" fontId="23" fillId="64" borderId="38" applyNumberFormat="0" applyAlignment="0" applyProtection="0"/>
    <xf numFmtId="168" fontId="23" fillId="64" borderId="38" applyNumberFormat="0" applyAlignment="0" applyProtection="0"/>
    <xf numFmtId="0" fontId="21" fillId="64" borderId="38" applyNumberFormat="0" applyAlignment="0" applyProtection="0"/>
    <xf numFmtId="0" fontId="24" fillId="65" borderId="39" applyNumberFormat="0" applyAlignment="0" applyProtection="0"/>
    <xf numFmtId="0" fontId="25" fillId="10" borderId="34" applyNumberFormat="0" applyAlignment="0" applyProtection="0"/>
    <xf numFmtId="168"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0" fontId="24"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0" fontId="25" fillId="10" borderId="34"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0" fontId="24" fillId="65"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29" applyNumberFormat="0" applyAlignment="0" applyProtection="0">
      <alignment horizontal="left" vertical="center"/>
    </xf>
    <xf numFmtId="0" fontId="37" fillId="0" borderId="29" applyNumberFormat="0" applyAlignment="0" applyProtection="0">
      <alignment horizontal="left" vertical="center"/>
    </xf>
    <xf numFmtId="168" fontId="37" fillId="0" borderId="29"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1" applyNumberFormat="0" applyFill="0" applyAlignment="0" applyProtection="0"/>
    <xf numFmtId="169" fontId="38" fillId="0" borderId="41" applyNumberFormat="0" applyFill="0" applyAlignment="0" applyProtection="0"/>
    <xf numFmtId="0" fontId="38" fillId="0" borderId="41" applyNumberFormat="0" applyFill="0" applyAlignment="0" applyProtection="0"/>
    <xf numFmtId="168" fontId="38" fillId="0" borderId="41" applyNumberFormat="0" applyFill="0" applyAlignment="0" applyProtection="0"/>
    <xf numFmtId="168" fontId="38" fillId="0" borderId="41" applyNumberFormat="0" applyFill="0" applyAlignment="0" applyProtection="0"/>
    <xf numFmtId="168" fontId="38" fillId="0" borderId="41" applyNumberFormat="0" applyFill="0" applyAlignment="0" applyProtection="0"/>
    <xf numFmtId="169" fontId="38" fillId="0" borderId="41" applyNumberFormat="0" applyFill="0" applyAlignment="0" applyProtection="0"/>
    <xf numFmtId="168" fontId="38" fillId="0" borderId="41" applyNumberFormat="0" applyFill="0" applyAlignment="0" applyProtection="0"/>
    <xf numFmtId="168" fontId="38" fillId="0" borderId="41" applyNumberFormat="0" applyFill="0" applyAlignment="0" applyProtection="0"/>
    <xf numFmtId="169" fontId="38" fillId="0" borderId="41" applyNumberFormat="0" applyFill="0" applyAlignment="0" applyProtection="0"/>
    <xf numFmtId="168" fontId="38" fillId="0" borderId="41" applyNumberFormat="0" applyFill="0" applyAlignment="0" applyProtection="0"/>
    <xf numFmtId="168" fontId="38" fillId="0" borderId="41" applyNumberFormat="0" applyFill="0" applyAlignment="0" applyProtection="0"/>
    <xf numFmtId="169" fontId="38" fillId="0" borderId="41" applyNumberFormat="0" applyFill="0" applyAlignment="0" applyProtection="0"/>
    <xf numFmtId="168" fontId="38" fillId="0" borderId="41" applyNumberFormat="0" applyFill="0" applyAlignment="0" applyProtection="0"/>
    <xf numFmtId="168" fontId="38" fillId="0" borderId="41" applyNumberFormat="0" applyFill="0" applyAlignment="0" applyProtection="0"/>
    <xf numFmtId="169" fontId="38" fillId="0" borderId="41" applyNumberFormat="0" applyFill="0" applyAlignment="0" applyProtection="0"/>
    <xf numFmtId="168" fontId="38" fillId="0" borderId="41" applyNumberFormat="0" applyFill="0" applyAlignment="0" applyProtection="0"/>
    <xf numFmtId="0" fontId="38" fillId="0" borderId="41" applyNumberFormat="0" applyFill="0" applyAlignment="0" applyProtection="0"/>
    <xf numFmtId="0" fontId="39" fillId="0" borderId="42" applyNumberFormat="0" applyFill="0" applyAlignment="0" applyProtection="0"/>
    <xf numFmtId="169" fontId="39" fillId="0" borderId="42" applyNumberFormat="0" applyFill="0" applyAlignment="0" applyProtection="0"/>
    <xf numFmtId="0" fontId="39" fillId="0" borderId="42" applyNumberFormat="0" applyFill="0" applyAlignment="0" applyProtection="0"/>
    <xf numFmtId="168" fontId="39" fillId="0" borderId="42" applyNumberFormat="0" applyFill="0" applyAlignment="0" applyProtection="0"/>
    <xf numFmtId="168" fontId="39" fillId="0" borderId="42" applyNumberFormat="0" applyFill="0" applyAlignment="0" applyProtection="0"/>
    <xf numFmtId="168" fontId="39" fillId="0" borderId="42" applyNumberFormat="0" applyFill="0" applyAlignment="0" applyProtection="0"/>
    <xf numFmtId="169" fontId="39" fillId="0" borderId="42" applyNumberFormat="0" applyFill="0" applyAlignment="0" applyProtection="0"/>
    <xf numFmtId="168" fontId="39" fillId="0" borderId="42" applyNumberFormat="0" applyFill="0" applyAlignment="0" applyProtection="0"/>
    <xf numFmtId="168" fontId="39" fillId="0" borderId="42" applyNumberFormat="0" applyFill="0" applyAlignment="0" applyProtection="0"/>
    <xf numFmtId="169" fontId="39" fillId="0" borderId="42" applyNumberFormat="0" applyFill="0" applyAlignment="0" applyProtection="0"/>
    <xf numFmtId="168" fontId="39" fillId="0" borderId="42" applyNumberFormat="0" applyFill="0" applyAlignment="0" applyProtection="0"/>
    <xf numFmtId="168" fontId="39" fillId="0" borderId="42" applyNumberFormat="0" applyFill="0" applyAlignment="0" applyProtection="0"/>
    <xf numFmtId="169" fontId="39" fillId="0" borderId="42" applyNumberFormat="0" applyFill="0" applyAlignment="0" applyProtection="0"/>
    <xf numFmtId="168" fontId="39" fillId="0" borderId="42" applyNumberFormat="0" applyFill="0" applyAlignment="0" applyProtection="0"/>
    <xf numFmtId="168" fontId="39" fillId="0" borderId="42" applyNumberFormat="0" applyFill="0" applyAlignment="0" applyProtection="0"/>
    <xf numFmtId="169" fontId="39" fillId="0" borderId="42" applyNumberFormat="0" applyFill="0" applyAlignment="0" applyProtection="0"/>
    <xf numFmtId="168" fontId="39" fillId="0" borderId="42" applyNumberFormat="0" applyFill="0" applyAlignment="0" applyProtection="0"/>
    <xf numFmtId="0" fontId="39" fillId="0" borderId="42" applyNumberFormat="0" applyFill="0" applyAlignment="0" applyProtection="0"/>
    <xf numFmtId="0" fontId="40" fillId="0" borderId="43" applyNumberFormat="0" applyFill="0" applyAlignment="0" applyProtection="0"/>
    <xf numFmtId="169" fontId="40" fillId="0" borderId="43" applyNumberFormat="0" applyFill="0" applyAlignment="0" applyProtection="0"/>
    <xf numFmtId="0" fontId="40" fillId="0" borderId="43" applyNumberFormat="0" applyFill="0" applyAlignment="0" applyProtection="0"/>
    <xf numFmtId="168" fontId="40" fillId="0" borderId="43" applyNumberFormat="0" applyFill="0" applyAlignment="0" applyProtection="0"/>
    <xf numFmtId="0" fontId="40" fillId="0" borderId="43" applyNumberFormat="0" applyFill="0" applyAlignment="0" applyProtection="0"/>
    <xf numFmtId="168" fontId="40" fillId="0" borderId="43" applyNumberFormat="0" applyFill="0" applyAlignment="0" applyProtection="0"/>
    <xf numFmtId="0" fontId="40" fillId="0" borderId="43" applyNumberFormat="0" applyFill="0" applyAlignment="0" applyProtection="0"/>
    <xf numFmtId="0" fontId="40" fillId="0" borderId="43" applyNumberFormat="0" applyFill="0" applyAlignment="0" applyProtection="0"/>
    <xf numFmtId="168" fontId="40" fillId="0" borderId="43" applyNumberFormat="0" applyFill="0" applyAlignment="0" applyProtection="0"/>
    <xf numFmtId="169" fontId="40" fillId="0" borderId="43" applyNumberFormat="0" applyFill="0" applyAlignment="0" applyProtection="0"/>
    <xf numFmtId="168" fontId="40" fillId="0" borderId="43" applyNumberFormat="0" applyFill="0" applyAlignment="0" applyProtection="0"/>
    <xf numFmtId="168" fontId="40" fillId="0" borderId="43" applyNumberFormat="0" applyFill="0" applyAlignment="0" applyProtection="0"/>
    <xf numFmtId="169" fontId="40" fillId="0" borderId="43" applyNumberFormat="0" applyFill="0" applyAlignment="0" applyProtection="0"/>
    <xf numFmtId="168" fontId="40" fillId="0" borderId="43" applyNumberFormat="0" applyFill="0" applyAlignment="0" applyProtection="0"/>
    <xf numFmtId="168" fontId="40" fillId="0" borderId="43" applyNumberFormat="0" applyFill="0" applyAlignment="0" applyProtection="0"/>
    <xf numFmtId="169" fontId="40" fillId="0" borderId="43" applyNumberFormat="0" applyFill="0" applyAlignment="0" applyProtection="0"/>
    <xf numFmtId="168" fontId="40" fillId="0" borderId="43" applyNumberFormat="0" applyFill="0" applyAlignment="0" applyProtection="0"/>
    <xf numFmtId="168" fontId="40" fillId="0" borderId="43" applyNumberFormat="0" applyFill="0" applyAlignment="0" applyProtection="0"/>
    <xf numFmtId="169" fontId="40" fillId="0" borderId="43" applyNumberFormat="0" applyFill="0" applyAlignment="0" applyProtection="0"/>
    <xf numFmtId="168" fontId="40" fillId="0" borderId="43" applyNumberFormat="0" applyFill="0" applyAlignment="0" applyProtection="0"/>
    <xf numFmtId="0" fontId="40" fillId="0" borderId="43"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68"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68"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69"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68" fontId="51" fillId="43" borderId="38" applyNumberFormat="0" applyAlignment="0" applyProtection="0"/>
    <xf numFmtId="169" fontId="51" fillId="43" borderId="38" applyNumberFormat="0" applyAlignment="0" applyProtection="0"/>
    <xf numFmtId="168" fontId="51" fillId="43" borderId="38" applyNumberFormat="0" applyAlignment="0" applyProtection="0"/>
    <xf numFmtId="168" fontId="51" fillId="43" borderId="38" applyNumberFormat="0" applyAlignment="0" applyProtection="0"/>
    <xf numFmtId="169" fontId="51" fillId="43" borderId="38" applyNumberFormat="0" applyAlignment="0" applyProtection="0"/>
    <xf numFmtId="168" fontId="51" fillId="43" borderId="38" applyNumberFormat="0" applyAlignment="0" applyProtection="0"/>
    <xf numFmtId="168" fontId="51" fillId="43" borderId="38" applyNumberFormat="0" applyAlignment="0" applyProtection="0"/>
    <xf numFmtId="169" fontId="51" fillId="43" borderId="38" applyNumberFormat="0" applyAlignment="0" applyProtection="0"/>
    <xf numFmtId="168" fontId="51" fillId="43" borderId="38" applyNumberFormat="0" applyAlignment="0" applyProtection="0"/>
    <xf numFmtId="168" fontId="51" fillId="43" borderId="38" applyNumberFormat="0" applyAlignment="0" applyProtection="0"/>
    <xf numFmtId="169" fontId="51" fillId="43" borderId="38" applyNumberFormat="0" applyAlignment="0" applyProtection="0"/>
    <xf numFmtId="168" fontId="51" fillId="43" borderId="38" applyNumberFormat="0" applyAlignment="0" applyProtection="0"/>
    <xf numFmtId="0" fontId="49" fillId="43" borderId="38"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4" applyNumberFormat="0" applyFill="0" applyAlignment="0" applyProtection="0"/>
    <xf numFmtId="0" fontId="53" fillId="0" borderId="33" applyNumberFormat="0" applyFill="0" applyAlignment="0" applyProtection="0"/>
    <xf numFmtId="168" fontId="54" fillId="0" borderId="44" applyNumberFormat="0" applyFill="0" applyAlignment="0" applyProtection="0"/>
    <xf numFmtId="168" fontId="54" fillId="0" borderId="44" applyNumberFormat="0" applyFill="0" applyAlignment="0" applyProtection="0"/>
    <xf numFmtId="169" fontId="54" fillId="0" borderId="44" applyNumberFormat="0" applyFill="0" applyAlignment="0" applyProtection="0"/>
    <xf numFmtId="0" fontId="52" fillId="0" borderId="44"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168" fontId="54" fillId="0" borderId="44" applyNumberFormat="0" applyFill="0" applyAlignment="0" applyProtection="0"/>
    <xf numFmtId="169" fontId="54" fillId="0" borderId="44" applyNumberFormat="0" applyFill="0" applyAlignment="0" applyProtection="0"/>
    <xf numFmtId="168" fontId="54" fillId="0" borderId="44" applyNumberFormat="0" applyFill="0" applyAlignment="0" applyProtection="0"/>
    <xf numFmtId="168" fontId="54" fillId="0" borderId="44" applyNumberFormat="0" applyFill="0" applyAlignment="0" applyProtection="0"/>
    <xf numFmtId="169" fontId="54" fillId="0" borderId="44" applyNumberFormat="0" applyFill="0" applyAlignment="0" applyProtection="0"/>
    <xf numFmtId="168" fontId="54" fillId="0" borderId="44" applyNumberFormat="0" applyFill="0" applyAlignment="0" applyProtection="0"/>
    <xf numFmtId="168" fontId="54" fillId="0" borderId="44" applyNumberFormat="0" applyFill="0" applyAlignment="0" applyProtection="0"/>
    <xf numFmtId="169" fontId="54" fillId="0" borderId="44" applyNumberFormat="0" applyFill="0" applyAlignment="0" applyProtection="0"/>
    <xf numFmtId="168" fontId="54" fillId="0" borderId="44" applyNumberFormat="0" applyFill="0" applyAlignment="0" applyProtection="0"/>
    <xf numFmtId="168" fontId="54" fillId="0" borderId="44" applyNumberFormat="0" applyFill="0" applyAlignment="0" applyProtection="0"/>
    <xf numFmtId="169" fontId="54" fillId="0" borderId="44" applyNumberFormat="0" applyFill="0" applyAlignment="0" applyProtection="0"/>
    <xf numFmtId="168" fontId="54" fillId="0" borderId="44" applyNumberFormat="0" applyFill="0" applyAlignment="0" applyProtection="0"/>
    <xf numFmtId="0" fontId="52"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45"/>
    <xf numFmtId="169" fontId="9" fillId="0" borderId="45"/>
    <xf numFmtId="168" fontId="9"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68"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168" fontId="2" fillId="0" borderId="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69"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69"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0" fontId="2" fillId="74" borderId="46" applyNumberFormat="0" applyFont="0" applyAlignment="0" applyProtection="0"/>
    <xf numFmtId="169" fontId="2" fillId="0" borderId="0"/>
    <xf numFmtId="168"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0" fontId="2" fillId="74" borderId="46" applyNumberFormat="0" applyFont="0" applyAlignment="0" applyProtection="0"/>
    <xf numFmtId="169"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0" fontId="2" fillId="74" borderId="46" applyNumberFormat="0" applyFont="0" applyAlignment="0" applyProtection="0"/>
    <xf numFmtId="169" fontId="2" fillId="0" borderId="0"/>
    <xf numFmtId="168" fontId="2" fillId="0" borderId="0"/>
    <xf numFmtId="168"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68"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68"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69"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68" fontId="68" fillId="64" borderId="47" applyNumberFormat="0" applyAlignment="0" applyProtection="0"/>
    <xf numFmtId="169" fontId="68" fillId="64" borderId="47" applyNumberFormat="0" applyAlignment="0" applyProtection="0"/>
    <xf numFmtId="168" fontId="68" fillId="64" borderId="47" applyNumberFormat="0" applyAlignment="0" applyProtection="0"/>
    <xf numFmtId="168" fontId="68" fillId="64" borderId="47" applyNumberFormat="0" applyAlignment="0" applyProtection="0"/>
    <xf numFmtId="169" fontId="68" fillId="64" borderId="47" applyNumberFormat="0" applyAlignment="0" applyProtection="0"/>
    <xf numFmtId="168" fontId="68" fillId="64" borderId="47" applyNumberFormat="0" applyAlignment="0" applyProtection="0"/>
    <xf numFmtId="168" fontId="68" fillId="64" borderId="47" applyNumberFormat="0" applyAlignment="0" applyProtection="0"/>
    <xf numFmtId="169" fontId="68" fillId="64" borderId="47" applyNumberFormat="0" applyAlignment="0" applyProtection="0"/>
    <xf numFmtId="168" fontId="68" fillId="64" borderId="47" applyNumberFormat="0" applyAlignment="0" applyProtection="0"/>
    <xf numFmtId="168" fontId="68" fillId="64" borderId="47" applyNumberFormat="0" applyAlignment="0" applyProtection="0"/>
    <xf numFmtId="169" fontId="68" fillId="64" borderId="47" applyNumberFormat="0" applyAlignment="0" applyProtection="0"/>
    <xf numFmtId="168" fontId="68" fillId="64" borderId="47" applyNumberFormat="0" applyAlignment="0" applyProtection="0"/>
    <xf numFmtId="0" fontId="66" fillId="64" borderId="47"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68"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68"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69"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68" fontId="77" fillId="0" borderId="48" applyNumberFormat="0" applyFill="0" applyAlignment="0" applyProtection="0"/>
    <xf numFmtId="169" fontId="77" fillId="0" borderId="48" applyNumberFormat="0" applyFill="0" applyAlignment="0" applyProtection="0"/>
    <xf numFmtId="168" fontId="77" fillId="0" borderId="48" applyNumberFormat="0" applyFill="0" applyAlignment="0" applyProtection="0"/>
    <xf numFmtId="168" fontId="77" fillId="0" borderId="48" applyNumberFormat="0" applyFill="0" applyAlignment="0" applyProtection="0"/>
    <xf numFmtId="169" fontId="77" fillId="0" borderId="48" applyNumberFormat="0" applyFill="0" applyAlignment="0" applyProtection="0"/>
    <xf numFmtId="168" fontId="77" fillId="0" borderId="48" applyNumberFormat="0" applyFill="0" applyAlignment="0" applyProtection="0"/>
    <xf numFmtId="168" fontId="77" fillId="0" borderId="48" applyNumberFormat="0" applyFill="0" applyAlignment="0" applyProtection="0"/>
    <xf numFmtId="169" fontId="77" fillId="0" borderId="48" applyNumberFormat="0" applyFill="0" applyAlignment="0" applyProtection="0"/>
    <xf numFmtId="168" fontId="77" fillId="0" borderId="48" applyNumberFormat="0" applyFill="0" applyAlignment="0" applyProtection="0"/>
    <xf numFmtId="168" fontId="77" fillId="0" borderId="48" applyNumberFormat="0" applyFill="0" applyAlignment="0" applyProtection="0"/>
    <xf numFmtId="169" fontId="77" fillId="0" borderId="48" applyNumberFormat="0" applyFill="0" applyAlignment="0" applyProtection="0"/>
    <xf numFmtId="168" fontId="77" fillId="0" borderId="48" applyNumberFormat="0" applyFill="0" applyAlignment="0" applyProtection="0"/>
    <xf numFmtId="0" fontId="30" fillId="0" borderId="48" applyNumberFormat="0" applyFill="0" applyAlignment="0" applyProtection="0"/>
    <xf numFmtId="0" fontId="8" fillId="0" borderId="49"/>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123" fillId="0" borderId="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168" fontId="23"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168" fontId="23"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169" fontId="23"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0" fontId="21" fillId="64" borderId="137" applyNumberFormat="0" applyAlignment="0" applyProtection="0"/>
    <xf numFmtId="168" fontId="23" fillId="64" borderId="137" applyNumberFormat="0" applyAlignment="0" applyProtection="0"/>
    <xf numFmtId="169" fontId="23" fillId="64" borderId="137" applyNumberFormat="0" applyAlignment="0" applyProtection="0"/>
    <xf numFmtId="168" fontId="23" fillId="64" borderId="137" applyNumberFormat="0" applyAlignment="0" applyProtection="0"/>
    <xf numFmtId="168" fontId="23" fillId="64" borderId="137" applyNumberFormat="0" applyAlignment="0" applyProtection="0"/>
    <xf numFmtId="169" fontId="23" fillId="64" borderId="137" applyNumberFormat="0" applyAlignment="0" applyProtection="0"/>
    <xf numFmtId="168" fontId="23" fillId="64" borderId="137" applyNumberFormat="0" applyAlignment="0" applyProtection="0"/>
    <xf numFmtId="168" fontId="23" fillId="64" borderId="137" applyNumberFormat="0" applyAlignment="0" applyProtection="0"/>
    <xf numFmtId="169" fontId="23" fillId="64" borderId="137" applyNumberFormat="0" applyAlignment="0" applyProtection="0"/>
    <xf numFmtId="168" fontId="23" fillId="64" borderId="137" applyNumberFormat="0" applyAlignment="0" applyProtection="0"/>
    <xf numFmtId="168" fontId="23" fillId="64" borderId="137" applyNumberFormat="0" applyAlignment="0" applyProtection="0"/>
    <xf numFmtId="169" fontId="23" fillId="64" borderId="137" applyNumberFormat="0" applyAlignment="0" applyProtection="0"/>
    <xf numFmtId="168" fontId="23" fillId="64" borderId="137" applyNumberFormat="0" applyAlignment="0" applyProtection="0"/>
    <xf numFmtId="0" fontId="21" fillId="64" borderId="137" applyNumberFormat="0" applyAlignment="0" applyProtection="0"/>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19" fillId="0" borderId="126" applyNumberFormat="0" applyAlignment="0">
      <alignment horizontal="right"/>
      <protection locked="0"/>
    </xf>
    <xf numFmtId="0" fontId="2" fillId="69" borderId="126" applyNumberFormat="0" applyFont="0" applyBorder="0" applyProtection="0">
      <alignment horizontal="center" vertical="center"/>
    </xf>
    <xf numFmtId="0" fontId="37" fillId="0" borderId="128">
      <alignment horizontal="left" vertical="center"/>
    </xf>
    <xf numFmtId="0" fontId="37" fillId="0" borderId="128">
      <alignment horizontal="left" vertical="center"/>
    </xf>
    <xf numFmtId="168" fontId="37" fillId="0" borderId="128">
      <alignment horizontal="left" vertical="center"/>
    </xf>
    <xf numFmtId="0" fontId="45" fillId="70" borderId="127" applyFont="0" applyBorder="0">
      <alignment horizontal="center" wrapText="1"/>
    </xf>
    <xf numFmtId="3" fontId="2" fillId="71" borderId="126" applyFont="0" applyProtection="0">
      <alignment horizontal="right" vertical="center"/>
    </xf>
    <xf numFmtId="9" fontId="2" fillId="71" borderId="126" applyFont="0" applyProtection="0">
      <alignment horizontal="right" vertical="center"/>
    </xf>
    <xf numFmtId="0" fontId="2" fillId="71" borderId="127" applyNumberFormat="0" applyFont="0" applyBorder="0" applyProtection="0">
      <alignment horizontal="left" vertical="center"/>
    </xf>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168" fontId="51"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168" fontId="51"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169" fontId="51"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0" fontId="49" fillId="43" borderId="137" applyNumberFormat="0" applyAlignment="0" applyProtection="0"/>
    <xf numFmtId="168" fontId="51" fillId="43" borderId="137" applyNumberFormat="0" applyAlignment="0" applyProtection="0"/>
    <xf numFmtId="169" fontId="51" fillId="43" borderId="137" applyNumberFormat="0" applyAlignment="0" applyProtection="0"/>
    <xf numFmtId="168" fontId="51" fillId="43" borderId="137" applyNumberFormat="0" applyAlignment="0" applyProtection="0"/>
    <xf numFmtId="168" fontId="51" fillId="43" borderId="137" applyNumberFormat="0" applyAlignment="0" applyProtection="0"/>
    <xf numFmtId="169" fontId="51" fillId="43" borderId="137" applyNumberFormat="0" applyAlignment="0" applyProtection="0"/>
    <xf numFmtId="168" fontId="51" fillId="43" borderId="137" applyNumberFormat="0" applyAlignment="0" applyProtection="0"/>
    <xf numFmtId="168" fontId="51" fillId="43" borderId="137" applyNumberFormat="0" applyAlignment="0" applyProtection="0"/>
    <xf numFmtId="169" fontId="51" fillId="43" borderId="137" applyNumberFormat="0" applyAlignment="0" applyProtection="0"/>
    <xf numFmtId="168" fontId="51" fillId="43" borderId="137" applyNumberFormat="0" applyAlignment="0" applyProtection="0"/>
    <xf numFmtId="168" fontId="51" fillId="43" borderId="137" applyNumberFormat="0" applyAlignment="0" applyProtection="0"/>
    <xf numFmtId="169" fontId="51" fillId="43" borderId="137" applyNumberFormat="0" applyAlignment="0" applyProtection="0"/>
    <xf numFmtId="168" fontId="51" fillId="43" borderId="137" applyNumberFormat="0" applyAlignment="0" applyProtection="0"/>
    <xf numFmtId="0" fontId="49" fillId="43" borderId="137" applyNumberFormat="0" applyAlignment="0" applyProtection="0"/>
    <xf numFmtId="3" fontId="2" fillId="72" borderId="126" applyFont="0">
      <alignment horizontal="right" vertical="center"/>
      <protection locked="0"/>
    </xf>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2"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10" fillId="74" borderId="138" applyNumberFormat="0" applyFont="0" applyAlignment="0" applyProtection="0"/>
    <xf numFmtId="0" fontId="2"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2"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10"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0" fontId="2" fillId="74" borderId="138" applyNumberFormat="0" applyFont="0" applyAlignment="0" applyProtection="0"/>
    <xf numFmtId="3" fontId="2" fillId="75" borderId="126" applyFont="0">
      <alignment horizontal="right" vertical="center"/>
      <protection locked="0"/>
    </xf>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168" fontId="68"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168" fontId="68"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169" fontId="68"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0" fontId="66" fillId="64" borderId="139" applyNumberFormat="0" applyAlignment="0" applyProtection="0"/>
    <xf numFmtId="168" fontId="68" fillId="64" borderId="139" applyNumberFormat="0" applyAlignment="0" applyProtection="0"/>
    <xf numFmtId="169" fontId="68" fillId="64" borderId="139" applyNumberFormat="0" applyAlignment="0" applyProtection="0"/>
    <xf numFmtId="168" fontId="68" fillId="64" borderId="139" applyNumberFormat="0" applyAlignment="0" applyProtection="0"/>
    <xf numFmtId="168" fontId="68" fillId="64" borderId="139" applyNumberFormat="0" applyAlignment="0" applyProtection="0"/>
    <xf numFmtId="169" fontId="68" fillId="64" borderId="139" applyNumberFormat="0" applyAlignment="0" applyProtection="0"/>
    <xf numFmtId="168" fontId="68" fillId="64" borderId="139" applyNumberFormat="0" applyAlignment="0" applyProtection="0"/>
    <xf numFmtId="168" fontId="68" fillId="64" borderId="139" applyNumberFormat="0" applyAlignment="0" applyProtection="0"/>
    <xf numFmtId="169" fontId="68" fillId="64" borderId="139" applyNumberFormat="0" applyAlignment="0" applyProtection="0"/>
    <xf numFmtId="168" fontId="68" fillId="64" borderId="139" applyNumberFormat="0" applyAlignment="0" applyProtection="0"/>
    <xf numFmtId="168" fontId="68" fillId="64" borderId="139" applyNumberFormat="0" applyAlignment="0" applyProtection="0"/>
    <xf numFmtId="169" fontId="68" fillId="64" borderId="139" applyNumberFormat="0" applyAlignment="0" applyProtection="0"/>
    <xf numFmtId="168" fontId="68" fillId="64" borderId="139" applyNumberFormat="0" applyAlignment="0" applyProtection="0"/>
    <xf numFmtId="0" fontId="66" fillId="64" borderId="139" applyNumberFormat="0" applyAlignment="0" applyProtection="0"/>
    <xf numFmtId="3" fontId="2" fillId="70" borderId="126" applyFont="0">
      <alignment horizontal="right" vertical="center"/>
    </xf>
    <xf numFmtId="188" fontId="2" fillId="70" borderId="126" applyFont="0">
      <alignment horizontal="right" vertical="center"/>
    </xf>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168" fontId="77"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168" fontId="77"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169" fontId="77"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0" fontId="30" fillId="0" borderId="140" applyNumberFormat="0" applyFill="0" applyAlignment="0" applyProtection="0"/>
    <xf numFmtId="168" fontId="77" fillId="0" borderId="140" applyNumberFormat="0" applyFill="0" applyAlignment="0" applyProtection="0"/>
    <xf numFmtId="169" fontId="77" fillId="0" borderId="140" applyNumberFormat="0" applyFill="0" applyAlignment="0" applyProtection="0"/>
    <xf numFmtId="168" fontId="77" fillId="0" borderId="140" applyNumberFormat="0" applyFill="0" applyAlignment="0" applyProtection="0"/>
    <xf numFmtId="168" fontId="77" fillId="0" borderId="140" applyNumberFormat="0" applyFill="0" applyAlignment="0" applyProtection="0"/>
    <xf numFmtId="169" fontId="77" fillId="0" borderId="140" applyNumberFormat="0" applyFill="0" applyAlignment="0" applyProtection="0"/>
    <xf numFmtId="168" fontId="77" fillId="0" borderId="140" applyNumberFormat="0" applyFill="0" applyAlignment="0" applyProtection="0"/>
    <xf numFmtId="168" fontId="77" fillId="0" borderId="140" applyNumberFormat="0" applyFill="0" applyAlignment="0" applyProtection="0"/>
    <xf numFmtId="169" fontId="77" fillId="0" borderId="140" applyNumberFormat="0" applyFill="0" applyAlignment="0" applyProtection="0"/>
    <xf numFmtId="168" fontId="77" fillId="0" borderId="140" applyNumberFormat="0" applyFill="0" applyAlignment="0" applyProtection="0"/>
    <xf numFmtId="168" fontId="77" fillId="0" borderId="140" applyNumberFormat="0" applyFill="0" applyAlignment="0" applyProtection="0"/>
    <xf numFmtId="169" fontId="77" fillId="0" borderId="140" applyNumberFormat="0" applyFill="0" applyAlignment="0" applyProtection="0"/>
    <xf numFmtId="168" fontId="77" fillId="0" borderId="140" applyNumberFormat="0" applyFill="0" applyAlignment="0" applyProtection="0"/>
    <xf numFmtId="0" fontId="30" fillId="0" borderId="140" applyNumberFormat="0" applyFill="0" applyAlignment="0" applyProtection="0"/>
  </cellStyleXfs>
  <cellXfs count="802">
    <xf numFmtId="0" fontId="0" fillId="0" borderId="0" xfId="0"/>
    <xf numFmtId="0" fontId="2" fillId="3" borderId="3" xfId="11" applyFill="1" applyBorder="1" applyAlignment="1">
      <alignment horizontal="left" vertical="center" wrapText="1"/>
    </xf>
    <xf numFmtId="0" fontId="2" fillId="0" borderId="0" xfId="11"/>
    <xf numFmtId="0" fontId="2" fillId="0" borderId="0" xfId="0" applyFont="1"/>
    <xf numFmtId="0" fontId="84" fillId="0" borderId="0" xfId="0" applyFont="1"/>
    <xf numFmtId="0" fontId="85" fillId="0" borderId="0" xfId="0" applyFont="1"/>
    <xf numFmtId="0" fontId="2" fillId="0" borderId="1" xfId="0" applyFont="1" applyBorder="1"/>
    <xf numFmtId="0" fontId="86" fillId="0" borderId="1" xfId="0" applyFont="1" applyBorder="1" applyAlignment="1">
      <alignment horizontal="center" vertical="center"/>
    </xf>
    <xf numFmtId="0" fontId="2" fillId="0" borderId="17" xfId="0" applyFont="1" applyBorder="1" applyAlignment="1">
      <alignment horizontal="right" vertical="center" wrapText="1"/>
    </xf>
    <xf numFmtId="0" fontId="2" fillId="0" borderId="15" xfId="0" applyFont="1" applyBorder="1" applyAlignment="1">
      <alignment vertical="center" wrapText="1"/>
    </xf>
    <xf numFmtId="0" fontId="2" fillId="0" borderId="17" xfId="0" applyFont="1" applyBorder="1" applyAlignment="1">
      <alignment horizontal="center" vertical="center" wrapText="1"/>
    </xf>
    <xf numFmtId="0" fontId="2" fillId="0" borderId="3" xfId="0" applyFont="1" applyBorder="1" applyAlignment="1">
      <alignment vertical="center" wrapText="1"/>
    </xf>
    <xf numFmtId="193" fontId="2" fillId="0" borderId="3" xfId="0" applyNumberFormat="1" applyFont="1" applyBorder="1" applyAlignment="1" applyProtection="1">
      <alignment vertical="center" wrapText="1"/>
      <protection locked="0"/>
    </xf>
    <xf numFmtId="193" fontId="84" fillId="0" borderId="3" xfId="0" applyNumberFormat="1" applyFont="1" applyBorder="1" applyAlignment="1" applyProtection="1">
      <alignment vertical="center" wrapText="1"/>
      <protection locked="0"/>
    </xf>
    <xf numFmtId="193" fontId="84" fillId="0" borderId="18" xfId="0" applyNumberFormat="1" applyFont="1" applyBorder="1" applyAlignment="1" applyProtection="1">
      <alignment vertical="center" wrapText="1"/>
      <protection locked="0"/>
    </xf>
    <xf numFmtId="193" fontId="2" fillId="2" borderId="3" xfId="0" applyNumberFormat="1" applyFont="1" applyFill="1" applyBorder="1" applyAlignment="1" applyProtection="1">
      <alignment vertical="center"/>
      <protection locked="0"/>
    </xf>
    <xf numFmtId="193" fontId="87" fillId="2" borderId="3" xfId="0" applyNumberFormat="1" applyFont="1" applyFill="1" applyBorder="1" applyAlignment="1" applyProtection="1">
      <alignment vertical="center"/>
      <protection locked="0"/>
    </xf>
    <xf numFmtId="193" fontId="87" fillId="2" borderId="18" xfId="0" applyNumberFormat="1" applyFont="1" applyFill="1" applyBorder="1" applyAlignment="1" applyProtection="1">
      <alignment vertical="center"/>
      <protection locked="0"/>
    </xf>
    <xf numFmtId="0" fontId="2" fillId="0" borderId="0" xfId="0" applyFont="1" applyAlignment="1">
      <alignment horizontal="right"/>
    </xf>
    <xf numFmtId="0" fontId="88" fillId="0" borderId="0" xfId="0" applyFont="1"/>
    <xf numFmtId="0" fontId="46" fillId="0" borderId="0" xfId="0" applyFont="1" applyAlignment="1" applyProtection="1">
      <alignment horizontal="right"/>
      <protection locked="0"/>
    </xf>
    <xf numFmtId="0" fontId="2" fillId="0" borderId="3" xfId="0" applyFont="1" applyBorder="1" applyAlignment="1">
      <alignment horizontal="center" vertical="center" wrapText="1"/>
    </xf>
    <xf numFmtId="0" fontId="46" fillId="0" borderId="0" xfId="0" applyFont="1" applyAlignment="1">
      <alignment horizontal="center"/>
    </xf>
    <xf numFmtId="0" fontId="84" fillId="0" borderId="17" xfId="0" applyFont="1" applyBorder="1" applyAlignment="1">
      <alignment horizontal="center" vertical="center" wrapText="1"/>
    </xf>
    <xf numFmtId="0" fontId="84" fillId="0" borderId="3" xfId="0" applyFont="1" applyBorder="1" applyAlignment="1">
      <alignment vertical="center" wrapText="1"/>
    </xf>
    <xf numFmtId="0" fontId="84" fillId="0" borderId="20" xfId="0" applyFont="1" applyBorder="1" applyAlignment="1">
      <alignment horizontal="center" vertical="center" wrapText="1"/>
    </xf>
    <xf numFmtId="0" fontId="86" fillId="0" borderId="21" xfId="0" applyFont="1" applyBorder="1" applyAlignment="1">
      <alignment vertical="center" wrapText="1"/>
    </xf>
    <xf numFmtId="0" fontId="84" fillId="0" borderId="0" xfId="0" applyFont="1" applyAlignment="1">
      <alignment horizontal="center" vertical="center" wrapText="1"/>
    </xf>
    <xf numFmtId="0" fontId="84" fillId="0" borderId="0" xfId="0" applyFont="1" applyAlignment="1">
      <alignment vertical="center" wrapText="1"/>
    </xf>
    <xf numFmtId="0" fontId="84" fillId="0" borderId="0" xfId="0" applyFont="1" applyAlignment="1">
      <alignment wrapText="1"/>
    </xf>
    <xf numFmtId="0" fontId="2" fillId="0" borderId="0" xfId="0" applyFont="1" applyAlignment="1">
      <alignment horizontal="left" wrapText="1"/>
    </xf>
    <xf numFmtId="0" fontId="45" fillId="0" borderId="0" xfId="0" applyFont="1" applyAlignment="1">
      <alignment horizontal="center" vertical="center" wrapText="1"/>
    </xf>
    <xf numFmtId="0" fontId="2" fillId="0" borderId="0" xfId="0" applyFont="1" applyAlignment="1">
      <alignment horizontal="right" wrapText="1"/>
    </xf>
    <xf numFmtId="0" fontId="2" fillId="0" borderId="14" xfId="0" applyFont="1" applyBorder="1"/>
    <xf numFmtId="0" fontId="2" fillId="0" borderId="17" xfId="0" applyFont="1" applyBorder="1" applyAlignment="1">
      <alignment vertical="center"/>
    </xf>
    <xf numFmtId="0" fontId="2" fillId="0" borderId="8" xfId="0" applyFont="1" applyBorder="1" applyAlignment="1">
      <alignment wrapText="1"/>
    </xf>
    <xf numFmtId="0" fontId="84" fillId="0" borderId="19" xfId="0" applyFont="1" applyBorder="1"/>
    <xf numFmtId="0" fontId="85" fillId="0" borderId="0" xfId="0" applyFont="1" applyAlignment="1">
      <alignment wrapText="1"/>
    </xf>
    <xf numFmtId="0" fontId="2" fillId="0" borderId="19" xfId="0" applyFont="1" applyBorder="1"/>
    <xf numFmtId="0" fontId="2" fillId="0" borderId="19" xfId="0" applyFont="1" applyBorder="1" applyAlignment="1">
      <alignment wrapText="1"/>
    </xf>
    <xf numFmtId="0" fontId="2" fillId="0" borderId="23" xfId="0" applyFont="1" applyBorder="1" applyAlignment="1">
      <alignment wrapText="1"/>
    </xf>
    <xf numFmtId="0" fontId="84" fillId="0" borderId="37" xfId="0" applyFont="1" applyBorder="1"/>
    <xf numFmtId="0" fontId="46" fillId="0" borderId="0" xfId="11" applyFont="1" applyAlignment="1">
      <alignment horizontal="right"/>
    </xf>
    <xf numFmtId="0" fontId="45" fillId="0" borderId="15" xfId="11" applyFont="1" applyBorder="1" applyAlignment="1">
      <alignment horizontal="center" vertical="center"/>
    </xf>
    <xf numFmtId="0" fontId="45" fillId="0" borderId="16" xfId="11" applyFont="1" applyBorder="1" applyAlignment="1">
      <alignment horizontal="center" vertical="center"/>
    </xf>
    <xf numFmtId="0" fontId="2" fillId="0" borderId="0" xfId="11" applyAlignment="1">
      <alignment vertical="center"/>
    </xf>
    <xf numFmtId="0" fontId="84" fillId="0" borderId="0" xfId="0" applyFont="1" applyAlignment="1">
      <alignment vertical="center"/>
    </xf>
    <xf numFmtId="0" fontId="84" fillId="0" borderId="17" xfId="0" applyFont="1" applyBorder="1" applyAlignment="1">
      <alignment horizontal="center" vertical="center"/>
    </xf>
    <xf numFmtId="0" fontId="84" fillId="0" borderId="11" xfId="0" applyFont="1" applyBorder="1" applyAlignment="1">
      <alignment wrapText="1"/>
    </xf>
    <xf numFmtId="0" fontId="84" fillId="0" borderId="0" xfId="0" applyFont="1" applyAlignment="1">
      <alignment horizontal="center" vertical="center"/>
    </xf>
    <xf numFmtId="0" fontId="2" fillId="0" borderId="14" xfId="9" applyFont="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16" xfId="2" applyNumberFormat="1" applyFont="1" applyFill="1" applyBorder="1" applyAlignment="1" applyProtection="1">
      <alignment horizontal="center" vertical="center"/>
      <protection locked="0"/>
    </xf>
    <xf numFmtId="0" fontId="2" fillId="0" borderId="17" xfId="9" applyFont="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Alignment="1" applyProtection="1">
      <alignment wrapText="1"/>
      <protection locked="0"/>
    </xf>
    <xf numFmtId="1" fontId="45" fillId="36" borderId="3" xfId="2" applyNumberFormat="1" applyFont="1" applyFill="1" applyBorder="1" applyAlignment="1" applyProtection="1">
      <alignment horizontal="left" vertical="top" wrapText="1"/>
    </xf>
    <xf numFmtId="0" fontId="2" fillId="0" borderId="17" xfId="9" applyFont="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1" xfId="13" applyFont="1" applyFill="1" applyBorder="1" applyAlignment="1" applyProtection="1">
      <alignment vertical="center" wrapText="1"/>
      <protection locked="0"/>
    </xf>
    <xf numFmtId="0" fontId="45" fillId="0" borderId="0" xfId="11" applyFont="1"/>
    <xf numFmtId="0" fontId="84" fillId="0" borderId="4" xfId="0" applyFont="1" applyBorder="1" applyAlignment="1">
      <alignment horizontal="center" vertical="center" wrapText="1"/>
    </xf>
    <xf numFmtId="0" fontId="84" fillId="0" borderId="6" xfId="0" applyFont="1" applyBorder="1" applyAlignment="1">
      <alignment horizontal="center" vertical="center" wrapText="1"/>
    </xf>
    <xf numFmtId="167" fontId="85" fillId="0" borderId="0" xfId="0" applyNumberFormat="1" applyFont="1" applyAlignment="1">
      <alignment horizontal="center"/>
    </xf>
    <xf numFmtId="167" fontId="91" fillId="0" borderId="0" xfId="0" applyNumberFormat="1" applyFont="1" applyAlignment="1">
      <alignment horizontal="center"/>
    </xf>
    <xf numFmtId="167" fontId="89" fillId="0" borderId="0" xfId="0" applyNumberFormat="1" applyFont="1" applyAlignment="1">
      <alignment horizontal="center"/>
    </xf>
    <xf numFmtId="0" fontId="84" fillId="0" borderId="17" xfId="0" applyFont="1" applyBorder="1" applyAlignment="1">
      <alignment vertical="center"/>
    </xf>
    <xf numFmtId="193" fontId="84" fillId="0" borderId="3" xfId="0" applyNumberFormat="1" applyFont="1" applyBorder="1"/>
    <xf numFmtId="0" fontId="2" fillId="3" borderId="20" xfId="9" applyFont="1" applyFill="1" applyBorder="1" applyAlignment="1" applyProtection="1">
      <alignment horizontal="left" vertical="center"/>
      <protection locked="0"/>
    </xf>
    <xf numFmtId="0" fontId="45" fillId="3" borderId="21" xfId="16" applyFont="1" applyFill="1" applyBorder="1" applyProtection="1">
      <protection locked="0"/>
    </xf>
    <xf numFmtId="193" fontId="84" fillId="36" borderId="21" xfId="0" applyNumberFormat="1" applyFont="1" applyFill="1" applyBorder="1"/>
    <xf numFmtId="0" fontId="86" fillId="0" borderId="0" xfId="0" applyFont="1" applyAlignment="1">
      <alignment horizontal="center"/>
    </xf>
    <xf numFmtId="0" fontId="84" fillId="0" borderId="14" xfId="0" applyFont="1" applyBorder="1"/>
    <xf numFmtId="0" fontId="84" fillId="0" borderId="16" xfId="0" applyFont="1" applyBorder="1"/>
    <xf numFmtId="0" fontId="84" fillId="0" borderId="18" xfId="0" applyFont="1" applyBorder="1" applyAlignment="1">
      <alignment horizontal="center" vertical="center"/>
    </xf>
    <xf numFmtId="164" fontId="2" fillId="3" borderId="17"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18" xfId="1" applyNumberFormat="1" applyFont="1" applyFill="1" applyBorder="1" applyAlignment="1" applyProtection="1">
      <alignment horizontal="center" vertical="center" wrapText="1"/>
      <protection locked="0"/>
    </xf>
    <xf numFmtId="0" fontId="2" fillId="3" borderId="17" xfId="5" applyFill="1" applyBorder="1" applyAlignment="1" applyProtection="1">
      <alignment horizontal="right" vertical="center"/>
      <protection locked="0"/>
    </xf>
    <xf numFmtId="193" fontId="84" fillId="0" borderId="18" xfId="0" applyNumberFormat="1" applyFont="1" applyBorder="1"/>
    <xf numFmtId="0" fontId="45" fillId="3" borderId="22" xfId="16" applyFont="1" applyFill="1" applyBorder="1" applyProtection="1">
      <protection locked="0"/>
    </xf>
    <xf numFmtId="0" fontId="84" fillId="0" borderId="15" xfId="0" applyFont="1" applyBorder="1"/>
    <xf numFmtId="0" fontId="88" fillId="0" borderId="0" xfId="0" applyFont="1" applyAlignment="1">
      <alignment wrapText="1"/>
    </xf>
    <xf numFmtId="0" fontId="84" fillId="0" borderId="17" xfId="0" applyFont="1" applyBorder="1"/>
    <xf numFmtId="0" fontId="84" fillId="0" borderId="3" xfId="0" applyFont="1" applyBorder="1"/>
    <xf numFmtId="0" fontId="84" fillId="0" borderId="62" xfId="0" applyFont="1" applyBorder="1" applyAlignment="1">
      <alignment wrapText="1"/>
    </xf>
    <xf numFmtId="0" fontId="84" fillId="0" borderId="20" xfId="0" applyFont="1" applyBorder="1"/>
    <xf numFmtId="0" fontId="86" fillId="0" borderId="21" xfId="0" applyFont="1" applyBorder="1"/>
    <xf numFmtId="193" fontId="45" fillId="36" borderId="21" xfId="16" applyNumberFormat="1" applyFont="1" applyFill="1" applyBorder="1" applyProtection="1">
      <protection locked="0"/>
    </xf>
    <xf numFmtId="0" fontId="84" fillId="0" borderId="53" xfId="0" applyFont="1" applyBorder="1" applyAlignment="1">
      <alignment horizontal="center"/>
    </xf>
    <xf numFmtId="0" fontId="84" fillId="0" borderId="54" xfId="0" applyFont="1" applyBorder="1" applyAlignment="1">
      <alignment horizontal="center"/>
    </xf>
    <xf numFmtId="0" fontId="84" fillId="0" borderId="15" xfId="0" applyFont="1" applyBorder="1" applyAlignment="1">
      <alignment horizontal="center"/>
    </xf>
    <xf numFmtId="0" fontId="84" fillId="0" borderId="16" xfId="0" applyFont="1" applyBorder="1" applyAlignment="1">
      <alignment horizontal="center"/>
    </xf>
    <xf numFmtId="0" fontId="88" fillId="0" borderId="0" xfId="0" applyFont="1" applyAlignment="1">
      <alignment horizontal="center"/>
    </xf>
    <xf numFmtId="0" fontId="2" fillId="3" borderId="17" xfId="5" applyFill="1" applyBorder="1" applyAlignment="1" applyProtection="1">
      <alignment horizontal="left" vertical="center"/>
      <protection locked="0"/>
    </xf>
    <xf numFmtId="0" fontId="2" fillId="3" borderId="3" xfId="5" applyFill="1" applyBorder="1" applyProtection="1">
      <protection locked="0"/>
    </xf>
    <xf numFmtId="0" fontId="2" fillId="0" borderId="3" xfId="13" applyFont="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193" fontId="2" fillId="36" borderId="3" xfId="5" applyNumberFormat="1" applyFill="1" applyBorder="1" applyProtection="1">
      <protection locked="0"/>
    </xf>
    <xf numFmtId="193" fontId="2" fillId="36" borderId="3" xfId="1" applyNumberFormat="1" applyFont="1" applyFill="1" applyBorder="1" applyProtection="1">
      <protection locked="0"/>
    </xf>
    <xf numFmtId="193" fontId="2" fillId="3" borderId="3" xfId="5" applyNumberFormat="1" applyFill="1" applyBorder="1" applyProtection="1">
      <protection locked="0"/>
    </xf>
    <xf numFmtId="3" fontId="2" fillId="36" borderId="18" xfId="5" applyNumberFormat="1" applyFill="1" applyBorder="1" applyProtection="1">
      <protection locked="0"/>
    </xf>
    <xf numFmtId="0" fontId="92"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2" fillId="0" borderId="3" xfId="11" applyFont="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0" fillId="0" borderId="3" xfId="11" applyFont="1" applyBorder="1" applyAlignment="1">
      <alignment wrapText="1"/>
    </xf>
    <xf numFmtId="193" fontId="2" fillId="0" borderId="3" xfId="1" applyNumberFormat="1" applyFont="1" applyFill="1" applyBorder="1" applyProtection="1">
      <protection locked="0"/>
    </xf>
    <xf numFmtId="0" fontId="92" fillId="3" borderId="3" xfId="9" applyFont="1" applyFill="1" applyBorder="1" applyAlignment="1" applyProtection="1">
      <alignment horizontal="left" vertical="center"/>
      <protection locked="0"/>
    </xf>
    <xf numFmtId="0" fontId="90" fillId="3" borderId="3" xfId="20961" applyFont="1" applyFill="1" applyBorder="1"/>
    <xf numFmtId="3" fontId="45" fillId="36" borderId="21" xfId="16" applyNumberFormat="1" applyFont="1" applyFill="1" applyBorder="1" applyProtection="1">
      <protection locked="0"/>
    </xf>
    <xf numFmtId="193" fontId="45" fillId="36" borderId="21" xfId="1" applyNumberFormat="1" applyFont="1" applyFill="1" applyBorder="1" applyAlignment="1" applyProtection="1">
      <protection locked="0"/>
    </xf>
    <xf numFmtId="193" fontId="2" fillId="3" borderId="21" xfId="5" applyNumberFormat="1" applyFill="1" applyBorder="1" applyProtection="1">
      <protection locked="0"/>
    </xf>
    <xf numFmtId="164" fontId="45" fillId="36" borderId="22" xfId="1" applyNumberFormat="1" applyFont="1" applyFill="1" applyBorder="1" applyAlignment="1" applyProtection="1">
      <protection locked="0"/>
    </xf>
    <xf numFmtId="193" fontId="84" fillId="0" borderId="0" xfId="0" applyNumberFormat="1" applyFont="1"/>
    <xf numFmtId="0" fontId="45" fillId="0" borderId="24" xfId="0" applyFont="1" applyBorder="1" applyAlignment="1">
      <alignment vertical="center" wrapText="1"/>
    </xf>
    <xf numFmtId="0" fontId="90" fillId="0" borderId="3" xfId="20960" applyFont="1" applyBorder="1" applyAlignment="1">
      <alignment horizontal="center" vertical="center"/>
    </xf>
    <xf numFmtId="0" fontId="2" fillId="3" borderId="3" xfId="20960" applyFill="1" applyBorder="1" applyAlignment="1">
      <alignment horizontal="right" indent="1"/>
    </xf>
    <xf numFmtId="0" fontId="2" fillId="3" borderId="2" xfId="20960" applyFill="1" applyBorder="1" applyAlignment="1">
      <alignment horizontal="right" indent="1"/>
    </xf>
    <xf numFmtId="0" fontId="93" fillId="0" borderId="0" xfId="0" applyFont="1" applyAlignment="1">
      <alignment wrapText="1"/>
    </xf>
    <xf numFmtId="0" fontId="2" fillId="3" borderId="3" xfId="20960" applyFill="1" applyBorder="1"/>
    <xf numFmtId="0" fontId="45" fillId="0" borderId="3" xfId="0" applyFont="1" applyBorder="1" applyAlignment="1">
      <alignment horizontal="center" vertical="center" wrapText="1"/>
    </xf>
    <xf numFmtId="0" fontId="65" fillId="0" borderId="3" xfId="0" applyFont="1" applyBorder="1" applyAlignment="1">
      <alignment horizontal="left" vertical="center" wrapText="1"/>
    </xf>
    <xf numFmtId="0" fontId="2" fillId="0" borderId="21" xfId="0" applyFont="1" applyBorder="1" applyAlignment="1">
      <alignment vertical="center" wrapText="1"/>
    </xf>
    <xf numFmtId="0" fontId="2" fillId="0" borderId="14" xfId="11" applyBorder="1" applyAlignment="1">
      <alignment vertical="center"/>
    </xf>
    <xf numFmtId="0" fontId="2" fillId="0" borderId="15" xfId="11" applyBorder="1" applyAlignment="1">
      <alignment vertical="center"/>
    </xf>
    <xf numFmtId="193" fontId="86" fillId="36" borderId="21" xfId="0" applyNumberFormat="1" applyFont="1" applyFill="1" applyBorder="1" applyAlignment="1">
      <alignment horizontal="center" vertical="center"/>
    </xf>
    <xf numFmtId="0" fontId="84" fillId="0" borderId="3" xfId="0" applyFont="1" applyBorder="1" applyAlignment="1">
      <alignment wrapText="1"/>
    </xf>
    <xf numFmtId="0" fontId="86" fillId="36" borderId="3" xfId="0" applyFont="1" applyFill="1" applyBorder="1" applyAlignment="1">
      <alignment wrapText="1"/>
    </xf>
    <xf numFmtId="0" fontId="86" fillId="36" borderId="21" xfId="0" applyFont="1" applyFill="1" applyBorder="1" applyAlignment="1">
      <alignment wrapText="1"/>
    </xf>
    <xf numFmtId="0" fontId="84" fillId="0" borderId="14" xfId="0" applyFont="1" applyBorder="1" applyAlignment="1">
      <alignment horizontal="center" vertical="center"/>
    </xf>
    <xf numFmtId="193" fontId="84" fillId="36" borderId="16" xfId="0" applyNumberFormat="1" applyFont="1" applyFill="1" applyBorder="1" applyAlignment="1">
      <alignment horizontal="center" vertical="center"/>
    </xf>
    <xf numFmtId="193" fontId="84" fillId="36" borderId="18" xfId="0" applyNumberFormat="1" applyFont="1" applyFill="1" applyBorder="1" applyAlignment="1">
      <alignment horizontal="center" vertical="center" wrapText="1"/>
    </xf>
    <xf numFmtId="193" fontId="84" fillId="36" borderId="22" xfId="0" applyNumberFormat="1" applyFont="1" applyFill="1" applyBorder="1" applyAlignment="1">
      <alignment horizontal="center" vertical="center" wrapText="1"/>
    </xf>
    <xf numFmtId="0" fontId="45" fillId="0" borderId="0" xfId="11" applyFont="1" applyAlignment="1">
      <alignment horizontal="center"/>
    </xf>
    <xf numFmtId="0" fontId="2" fillId="3" borderId="3" xfId="11" applyFill="1" applyBorder="1" applyAlignment="1">
      <alignment horizontal="center" vertical="center" wrapText="1"/>
    </xf>
    <xf numFmtId="0" fontId="45" fillId="0" borderId="0" xfId="8" applyFont="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4" xfId="0" applyFont="1" applyBorder="1" applyAlignment="1">
      <alignment horizontal="center" vertical="center" wrapText="1"/>
    </xf>
    <xf numFmtId="0" fontId="84" fillId="0" borderId="15" xfId="0" applyFont="1" applyBorder="1" applyAlignment="1">
      <alignment horizontal="left" vertical="center" wrapText="1" indent="2"/>
    </xf>
    <xf numFmtId="0" fontId="94" fillId="0" borderId="0" xfId="11" applyFont="1"/>
    <xf numFmtId="0" fontId="95" fillId="0" borderId="0" xfId="11" applyFont="1" applyAlignment="1">
      <alignment horizontal="center" vertical="center" wrapText="1"/>
    </xf>
    <xf numFmtId="0" fontId="3" fillId="0" borderId="0" xfId="0" applyFont="1"/>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4"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wrapText="1"/>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Border="1" applyAlignment="1">
      <alignment horizontal="center" vertical="center" wrapText="1"/>
    </xf>
    <xf numFmtId="0" fontId="2" fillId="0" borderId="18" xfId="1" applyNumberFormat="1" applyFont="1" applyFill="1" applyBorder="1" applyAlignment="1" applyProtection="1">
      <alignment horizontal="center" vertical="center" wrapText="1"/>
      <protection locked="0"/>
    </xf>
    <xf numFmtId="0" fontId="3" fillId="0" borderId="53" xfId="0" applyFont="1" applyBorder="1"/>
    <xf numFmtId="0" fontId="3" fillId="0" borderId="54" xfId="0" applyFont="1" applyBorder="1"/>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97" fillId="0" borderId="0" xfId="0" applyFont="1"/>
    <xf numFmtId="0" fontId="3" fillId="0" borderId="62" xfId="0" applyFont="1" applyBorder="1"/>
    <xf numFmtId="0" fontId="3" fillId="0" borderId="15" xfId="0" applyFont="1" applyBorder="1" applyAlignment="1">
      <alignment wrapText="1"/>
    </xf>
    <xf numFmtId="0" fontId="3" fillId="0" borderId="25" xfId="0" applyFont="1" applyBorder="1" applyAlignment="1">
      <alignment wrapText="1"/>
    </xf>
    <xf numFmtId="0" fontId="3" fillId="0" borderId="16" xfId="0" applyFont="1" applyBorder="1" applyAlignment="1">
      <alignment wrapText="1"/>
    </xf>
    <xf numFmtId="0" fontId="3" fillId="0" borderId="3" xfId="0" applyFont="1" applyBorder="1" applyAlignment="1">
      <alignment horizontal="center" vertical="center" wrapText="1"/>
    </xf>
    <xf numFmtId="193" fontId="3" fillId="0" borderId="3" xfId="0" applyNumberFormat="1" applyFont="1" applyBorder="1"/>
    <xf numFmtId="193" fontId="3" fillId="0" borderId="8" xfId="0" applyNumberFormat="1" applyFont="1" applyBorder="1"/>
    <xf numFmtId="193" fontId="3" fillId="36" borderId="21" xfId="0" applyNumberFormat="1" applyFont="1" applyFill="1" applyBorder="1"/>
    <xf numFmtId="9" fontId="3" fillId="0" borderId="18" xfId="20962" applyFont="1" applyBorder="1"/>
    <xf numFmtId="9" fontId="3" fillId="36" borderId="22" xfId="20962" applyFont="1" applyFill="1" applyBorder="1"/>
    <xf numFmtId="0" fontId="86" fillId="0" borderId="0" xfId="0" applyFont="1" applyAlignment="1">
      <alignment horizontal="center" wrapText="1"/>
    </xf>
    <xf numFmtId="167" fontId="84" fillId="0" borderId="3" xfId="0" applyNumberFormat="1" applyFont="1" applyBorder="1"/>
    <xf numFmtId="167" fontId="84" fillId="36" borderId="21" xfId="0" applyNumberFormat="1" applyFont="1" applyFill="1" applyBorder="1"/>
    <xf numFmtId="0" fontId="84" fillId="0" borderId="67" xfId="0" applyFont="1" applyBorder="1" applyAlignment="1">
      <alignment vertical="center" wrapText="1"/>
    </xf>
    <xf numFmtId="193" fontId="86" fillId="36" borderId="21"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5" xfId="0" applyFont="1" applyFill="1" applyBorder="1" applyAlignment="1">
      <alignment wrapText="1"/>
    </xf>
    <xf numFmtId="193" fontId="2" fillId="0" borderId="3" xfId="0" applyNumberFormat="1" applyFont="1" applyBorder="1" applyAlignment="1" applyProtection="1">
      <alignment horizontal="right" vertical="center" wrapText="1"/>
      <protection locked="0"/>
    </xf>
    <xf numFmtId="193" fontId="45" fillId="0" borderId="3" xfId="0" applyNumberFormat="1" applyFont="1" applyBorder="1" applyAlignment="1" applyProtection="1">
      <alignment horizontal="right" vertical="center" wrapText="1"/>
      <protection locked="0"/>
    </xf>
    <xf numFmtId="0" fontId="96" fillId="0" borderId="0" xfId="0" applyFont="1" applyAlignment="1">
      <alignment wrapText="1"/>
    </xf>
    <xf numFmtId="0" fontId="2" fillId="0" borderId="0" xfId="0" applyFont="1" applyAlignment="1">
      <alignment wrapText="1"/>
    </xf>
    <xf numFmtId="0" fontId="99" fillId="3" borderId="77" xfId="0" applyFont="1" applyFill="1" applyBorder="1" applyAlignment="1">
      <alignment horizontal="left"/>
    </xf>
    <xf numFmtId="0" fontId="99" fillId="3" borderId="78" xfId="0" applyFont="1" applyFill="1" applyBorder="1" applyAlignment="1">
      <alignment horizontal="left"/>
    </xf>
    <xf numFmtId="0" fontId="4" fillId="3" borderId="81" xfId="0" applyFont="1" applyFill="1" applyBorder="1" applyAlignment="1">
      <alignment vertical="center"/>
    </xf>
    <xf numFmtId="0" fontId="3" fillId="3" borderId="82" xfId="0" applyFont="1" applyFill="1" applyBorder="1" applyAlignment="1">
      <alignment vertical="center"/>
    </xf>
    <xf numFmtId="0" fontId="3" fillId="3" borderId="83" xfId="0" applyFont="1" applyFill="1" applyBorder="1" applyAlignment="1">
      <alignment vertical="center"/>
    </xf>
    <xf numFmtId="0" fontId="3" fillId="0" borderId="66" xfId="0" applyFont="1" applyBorder="1" applyAlignment="1">
      <alignment horizontal="center" vertical="center"/>
    </xf>
    <xf numFmtId="0" fontId="3" fillId="0" borderId="7" xfId="0" applyFont="1" applyBorder="1" applyAlignment="1">
      <alignment vertical="center"/>
    </xf>
    <xf numFmtId="0" fontId="3" fillId="0" borderId="17" xfId="0" applyFont="1" applyBorder="1" applyAlignment="1">
      <alignment horizontal="center" vertical="center"/>
    </xf>
    <xf numFmtId="0" fontId="3" fillId="0" borderId="79" xfId="0" applyFont="1" applyBorder="1" applyAlignment="1">
      <alignment vertical="center"/>
    </xf>
    <xf numFmtId="0" fontId="4" fillId="0" borderId="79" xfId="0" applyFont="1" applyBorder="1" applyAlignment="1">
      <alignment vertical="center"/>
    </xf>
    <xf numFmtId="0" fontId="3" fillId="0" borderId="20" xfId="0" applyFont="1" applyBorder="1" applyAlignment="1">
      <alignment horizontal="center" vertical="center"/>
    </xf>
    <xf numFmtId="0" fontId="4" fillId="0" borderId="21" xfId="0" applyFont="1" applyBorder="1" applyAlignment="1">
      <alignment vertical="center"/>
    </xf>
    <xf numFmtId="0" fontId="3" fillId="3" borderId="62" xfId="0" applyFont="1" applyFill="1" applyBorder="1" applyAlignment="1">
      <alignment horizontal="center" vertical="center"/>
    </xf>
    <xf numFmtId="0" fontId="3" fillId="3" borderId="0" xfId="0" applyFont="1" applyFill="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169" fontId="9" fillId="37" borderId="54" xfId="20" applyBorder="1"/>
    <xf numFmtId="0" fontId="3" fillId="0" borderId="86" xfId="0" applyFont="1" applyBorder="1" applyAlignment="1">
      <alignment horizontal="center" vertical="center"/>
    </xf>
    <xf numFmtId="0" fontId="3" fillId="0" borderId="87" xfId="0" applyFont="1" applyBorder="1" applyAlignment="1">
      <alignment vertical="center"/>
    </xf>
    <xf numFmtId="169" fontId="9" fillId="37" borderId="23" xfId="20" applyBorder="1"/>
    <xf numFmtId="169" fontId="9" fillId="37" borderId="88" xfId="20" applyBorder="1"/>
    <xf numFmtId="169" fontId="9" fillId="37" borderId="24" xfId="20" applyBorder="1"/>
    <xf numFmtId="0" fontId="3" fillId="0" borderId="91" xfId="0" applyFont="1" applyBorder="1" applyAlignment="1">
      <alignment horizontal="center" vertical="center"/>
    </xf>
    <xf numFmtId="0" fontId="3" fillId="0" borderId="92" xfId="0" applyFont="1" applyBorder="1" applyAlignment="1">
      <alignment vertical="center"/>
    </xf>
    <xf numFmtId="169" fontId="9" fillId="37" borderId="29" xfId="20" applyBorder="1"/>
    <xf numFmtId="0" fontId="4" fillId="0" borderId="0" xfId="0" applyFont="1" applyAlignment="1">
      <alignment horizontal="center"/>
    </xf>
    <xf numFmtId="0" fontId="86" fillId="0" borderId="79" xfId="0" applyFont="1" applyBorder="1" applyAlignment="1">
      <alignment horizontal="center" vertical="center" wrapText="1"/>
    </xf>
    <xf numFmtId="0" fontId="86" fillId="0" borderId="80" xfId="0" applyFont="1" applyBorder="1" applyAlignment="1">
      <alignment horizontal="center" vertical="center" wrapText="1"/>
    </xf>
    <xf numFmtId="0" fontId="4" fillId="36" borderId="15" xfId="0" applyFont="1" applyFill="1" applyBorder="1" applyAlignment="1">
      <alignment horizontal="center" vertical="center" wrapText="1"/>
    </xf>
    <xf numFmtId="0" fontId="4" fillId="36" borderId="16" xfId="0" applyFont="1" applyFill="1" applyBorder="1" applyAlignment="1">
      <alignment horizontal="center" vertical="center" wrapText="1"/>
    </xf>
    <xf numFmtId="0" fontId="4" fillId="36" borderId="17" xfId="0" applyFont="1" applyFill="1" applyBorder="1" applyAlignment="1">
      <alignment horizontal="left" vertical="center" wrapText="1"/>
    </xf>
    <xf numFmtId="0" fontId="4" fillId="36" borderId="80" xfId="0" applyFont="1" applyFill="1" applyBorder="1" applyAlignment="1">
      <alignment horizontal="left" vertical="center" wrapText="1"/>
    </xf>
    <xf numFmtId="0" fontId="3" fillId="0" borderId="17" xfId="0" applyFont="1" applyBorder="1" applyAlignment="1">
      <alignment horizontal="right" vertical="center" wrapText="1"/>
    </xf>
    <xf numFmtId="0" fontId="100" fillId="0" borderId="17" xfId="0" applyFont="1" applyBorder="1" applyAlignment="1">
      <alignment horizontal="right" vertical="center" wrapText="1"/>
    </xf>
    <xf numFmtId="0" fontId="4" fillId="0" borderId="17" xfId="0" applyFont="1" applyBorder="1" applyAlignment="1">
      <alignment horizontal="left" vertical="center" wrapText="1"/>
    </xf>
    <xf numFmtId="0" fontId="4" fillId="0" borderId="0" xfId="20963" applyFont="1" applyAlignment="1" applyProtection="1">
      <alignment horizontal="left" vertical="center"/>
      <protection locked="0"/>
    </xf>
    <xf numFmtId="0" fontId="3" fillId="0" borderId="0" xfId="0" applyFont="1" applyAlignment="1">
      <alignment horizontal="left" vertical="center"/>
    </xf>
    <xf numFmtId="0" fontId="100" fillId="0" borderId="0" xfId="0" applyFont="1" applyAlignment="1">
      <alignment horizontal="left" vertical="center"/>
    </xf>
    <xf numFmtId="49" fontId="101" fillId="0" borderId="20" xfId="5" applyNumberFormat="1" applyFont="1" applyBorder="1" applyAlignment="1" applyProtection="1">
      <alignment horizontal="left" vertical="center"/>
      <protection locked="0"/>
    </xf>
    <xf numFmtId="0" fontId="102" fillId="0" borderId="21" xfId="9" applyFont="1" applyBorder="1" applyAlignment="1" applyProtection="1">
      <alignment horizontal="left" vertical="center" wrapText="1"/>
      <protection locked="0"/>
    </xf>
    <xf numFmtId="0" fontId="84" fillId="0" borderId="79" xfId="0" applyFont="1" applyBorder="1" applyAlignment="1">
      <alignment vertical="center" wrapText="1"/>
    </xf>
    <xf numFmtId="14" fontId="2" fillId="3" borderId="79" xfId="8" quotePrefix="1" applyNumberFormat="1" applyFont="1" applyFill="1" applyBorder="1" applyAlignment="1" applyProtection="1">
      <alignment horizontal="left"/>
      <protection locked="0"/>
    </xf>
    <xf numFmtId="3" fontId="103" fillId="36" borderId="80" xfId="0" applyNumberFormat="1" applyFont="1" applyFill="1" applyBorder="1" applyAlignment="1">
      <alignment vertical="center" wrapText="1"/>
    </xf>
    <xf numFmtId="3" fontId="103" fillId="36" borderId="21" xfId="0" applyNumberFormat="1" applyFont="1" applyFill="1" applyBorder="1" applyAlignment="1">
      <alignment vertical="center" wrapText="1"/>
    </xf>
    <xf numFmtId="3" fontId="103" fillId="36" borderId="22" xfId="0" applyNumberFormat="1" applyFont="1" applyFill="1" applyBorder="1" applyAlignment="1">
      <alignment vertical="center" wrapText="1"/>
    </xf>
    <xf numFmtId="0" fontId="6" fillId="0" borderId="79" xfId="17" applyFill="1" applyBorder="1" applyAlignment="1" applyProtection="1"/>
    <xf numFmtId="49" fontId="84" fillId="0" borderId="79" xfId="0" applyNumberFormat="1" applyFont="1" applyBorder="1" applyAlignment="1">
      <alignment horizontal="right"/>
    </xf>
    <xf numFmtId="0" fontId="2" fillId="3" borderId="3" xfId="20960" applyFill="1" applyBorder="1" applyAlignment="1">
      <alignment horizontal="left" wrapText="1"/>
    </xf>
    <xf numFmtId="0" fontId="84" fillId="0" borderId="3" xfId="20960" applyFont="1" applyBorder="1" applyAlignment="1">
      <alignment horizontal="left" wrapText="1"/>
    </xf>
    <xf numFmtId="0" fontId="2" fillId="0" borderId="3" xfId="20960" applyBorder="1" applyAlignment="1">
      <alignment horizontal="left" wrapText="1"/>
    </xf>
    <xf numFmtId="0" fontId="2" fillId="0" borderId="2" xfId="20960" applyBorder="1" applyAlignment="1">
      <alignment horizontal="left" wrapText="1"/>
    </xf>
    <xf numFmtId="0" fontId="0" fillId="0" borderId="0" xfId="0" applyAlignment="1">
      <alignment wrapText="1"/>
    </xf>
    <xf numFmtId="0" fontId="45" fillId="76" borderId="99" xfId="20964" applyFont="1" applyFill="1" applyBorder="1">
      <alignment vertical="center"/>
    </xf>
    <xf numFmtId="0" fontId="45" fillId="76" borderId="100" xfId="20964" applyFont="1" applyFill="1" applyBorder="1">
      <alignment vertical="center"/>
    </xf>
    <xf numFmtId="0" fontId="45" fillId="76" borderId="97" xfId="20964" applyFont="1" applyFill="1" applyBorder="1">
      <alignment vertical="center"/>
    </xf>
    <xf numFmtId="0" fontId="105" fillId="70" borderId="96" xfId="20964" applyFont="1" applyFill="1" applyBorder="1" applyAlignment="1">
      <alignment horizontal="center" vertical="center"/>
    </xf>
    <xf numFmtId="0" fontId="105" fillId="70" borderId="97" xfId="20964" applyFont="1" applyFill="1" applyBorder="1" applyAlignment="1">
      <alignment horizontal="left" vertical="center" wrapText="1"/>
    </xf>
    <xf numFmtId="164" fontId="105" fillId="0" borderId="98" xfId="7" applyNumberFormat="1" applyFont="1" applyFill="1" applyBorder="1" applyAlignment="1" applyProtection="1">
      <alignment horizontal="right" vertical="center"/>
      <protection locked="0"/>
    </xf>
    <xf numFmtId="0" fontId="104" fillId="77" borderId="98" xfId="20964" applyFont="1" applyFill="1" applyBorder="1" applyAlignment="1">
      <alignment horizontal="center" vertical="center"/>
    </xf>
    <xf numFmtId="0" fontId="104" fillId="77" borderId="100" xfId="20964" applyFont="1" applyFill="1" applyBorder="1" applyAlignment="1">
      <alignment vertical="top" wrapText="1"/>
    </xf>
    <xf numFmtId="164" fontId="45" fillId="76" borderId="97" xfId="7" applyNumberFormat="1" applyFont="1" applyFill="1" applyBorder="1" applyAlignment="1">
      <alignment horizontal="right" vertical="center"/>
    </xf>
    <xf numFmtId="0" fontId="106" fillId="70" borderId="96" xfId="20964" applyFont="1" applyFill="1" applyBorder="1" applyAlignment="1">
      <alignment horizontal="center" vertical="center"/>
    </xf>
    <xf numFmtId="0" fontId="105" fillId="70" borderId="100" xfId="20964" applyFont="1" applyFill="1" applyBorder="1" applyAlignment="1">
      <alignment vertical="center" wrapText="1"/>
    </xf>
    <xf numFmtId="0" fontId="105" fillId="70" borderId="97" xfId="20964" applyFont="1" applyFill="1" applyBorder="1" applyAlignment="1">
      <alignment horizontal="left" vertical="center"/>
    </xf>
    <xf numFmtId="0" fontId="106" fillId="3" borderId="96" xfId="20964" applyFont="1" applyFill="1" applyBorder="1" applyAlignment="1">
      <alignment horizontal="center" vertical="center"/>
    </xf>
    <xf numFmtId="0" fontId="105" fillId="3" borderId="97" xfId="20964" applyFont="1" applyFill="1" applyBorder="1" applyAlignment="1">
      <alignment horizontal="left" vertical="center"/>
    </xf>
    <xf numFmtId="0" fontId="106" fillId="0" borderId="96" xfId="20964" applyFont="1" applyBorder="1" applyAlignment="1">
      <alignment horizontal="center" vertical="center"/>
    </xf>
    <xf numFmtId="0" fontId="105" fillId="0" borderId="97" xfId="20964" applyFont="1" applyBorder="1" applyAlignment="1">
      <alignment horizontal="left" vertical="center"/>
    </xf>
    <xf numFmtId="0" fontId="107" fillId="77" borderId="98" xfId="20964" applyFont="1" applyFill="1" applyBorder="1" applyAlignment="1">
      <alignment horizontal="center" vertical="center"/>
    </xf>
    <xf numFmtId="0" fontId="104" fillId="77" borderId="100" xfId="20964" applyFont="1" applyFill="1" applyBorder="1">
      <alignment vertical="center"/>
    </xf>
    <xf numFmtId="164" fontId="105" fillId="77" borderId="98" xfId="7" applyNumberFormat="1" applyFont="1" applyFill="1" applyBorder="1" applyAlignment="1" applyProtection="1">
      <alignment horizontal="right" vertical="center"/>
      <protection locked="0"/>
    </xf>
    <xf numFmtId="0" fontId="104" fillId="76" borderId="99" xfId="20964" applyFont="1" applyFill="1" applyBorder="1">
      <alignment vertical="center"/>
    </xf>
    <xf numFmtId="0" fontId="104" fillId="76" borderId="100" xfId="20964" applyFont="1" applyFill="1" applyBorder="1">
      <alignment vertical="center"/>
    </xf>
    <xf numFmtId="164" fontId="104" fillId="76" borderId="97" xfId="7" applyNumberFormat="1" applyFont="1" applyFill="1" applyBorder="1" applyAlignment="1">
      <alignment horizontal="right" vertical="center"/>
    </xf>
    <xf numFmtId="0" fontId="109" fillId="3" borderId="96" xfId="20964" applyFont="1" applyFill="1" applyBorder="1" applyAlignment="1">
      <alignment horizontal="center" vertical="center"/>
    </xf>
    <xf numFmtId="0" fontId="110" fillId="77" borderId="98" xfId="20964" applyFont="1" applyFill="1" applyBorder="1" applyAlignment="1">
      <alignment horizontal="center" vertical="center"/>
    </xf>
    <xf numFmtId="0" fontId="45" fillId="77" borderId="100" xfId="20964" applyFont="1" applyFill="1" applyBorder="1">
      <alignment vertical="center"/>
    </xf>
    <xf numFmtId="0" fontId="109" fillId="70" borderId="96" xfId="20964" applyFont="1" applyFill="1" applyBorder="1" applyAlignment="1">
      <alignment horizontal="center" vertical="center"/>
    </xf>
    <xf numFmtId="164" fontId="105" fillId="3" borderId="98" xfId="7" applyNumberFormat="1" applyFont="1" applyFill="1" applyBorder="1" applyAlignment="1" applyProtection="1">
      <alignment horizontal="right" vertical="center"/>
      <protection locked="0"/>
    </xf>
    <xf numFmtId="0" fontId="110" fillId="3" borderId="98" xfId="20964" applyFont="1" applyFill="1" applyBorder="1" applyAlignment="1">
      <alignment horizontal="center" vertical="center"/>
    </xf>
    <xf numFmtId="0" fontId="45" fillId="3" borderId="100" xfId="20964" applyFont="1" applyFill="1" applyBorder="1">
      <alignment vertical="center"/>
    </xf>
    <xf numFmtId="0" fontId="106" fillId="70" borderId="98" xfId="20964" applyFont="1" applyFill="1" applyBorder="1" applyAlignment="1">
      <alignment horizontal="center" vertical="center"/>
    </xf>
    <xf numFmtId="0" fontId="19" fillId="70" borderId="98" xfId="20964" applyFont="1" applyFill="1" applyBorder="1" applyAlignment="1">
      <alignment horizontal="center" vertical="center"/>
    </xf>
    <xf numFmtId="0" fontId="100" fillId="0" borderId="98" xfId="0" applyFont="1" applyBorder="1" applyAlignment="1">
      <alignment horizontal="left" vertical="center" wrapText="1"/>
    </xf>
    <xf numFmtId="10" fontId="96" fillId="0" borderId="98" xfId="20962" applyNumberFormat="1" applyFont="1" applyFill="1" applyBorder="1" applyAlignment="1">
      <alignment horizontal="left" vertical="center" wrapText="1"/>
    </xf>
    <xf numFmtId="10" fontId="4" fillId="36" borderId="98" xfId="0" applyNumberFormat="1" applyFont="1" applyFill="1" applyBorder="1" applyAlignment="1">
      <alignment horizontal="left" vertical="center" wrapText="1"/>
    </xf>
    <xf numFmtId="10" fontId="4" fillId="36" borderId="98" xfId="20962" applyNumberFormat="1" applyFont="1" applyFill="1" applyBorder="1" applyAlignment="1">
      <alignment horizontal="left" vertical="center" wrapText="1"/>
    </xf>
    <xf numFmtId="10" fontId="4" fillId="36" borderId="98" xfId="0" applyNumberFormat="1" applyFont="1" applyFill="1" applyBorder="1" applyAlignment="1">
      <alignment horizontal="center" vertical="center" wrapText="1"/>
    </xf>
    <xf numFmtId="0" fontId="4" fillId="36" borderId="98" xfId="0" applyFont="1" applyFill="1" applyBorder="1" applyAlignment="1">
      <alignment horizontal="left" vertical="center" wrapText="1"/>
    </xf>
    <xf numFmtId="0" fontId="3" fillId="0" borderId="98" xfId="0" applyFont="1" applyBorder="1" applyAlignment="1">
      <alignment horizontal="left" vertical="center" wrapText="1"/>
    </xf>
    <xf numFmtId="0" fontId="4" fillId="36" borderId="81" xfId="0" applyFont="1" applyFill="1" applyBorder="1" applyAlignment="1">
      <alignment vertical="center" wrapText="1"/>
    </xf>
    <xf numFmtId="0" fontId="4" fillId="36" borderId="97" xfId="0" applyFont="1" applyFill="1" applyBorder="1" applyAlignment="1">
      <alignment vertical="center" wrapText="1"/>
    </xf>
    <xf numFmtId="0" fontId="4" fillId="36" borderId="68" xfId="0" applyFont="1" applyFill="1" applyBorder="1" applyAlignment="1">
      <alignment vertical="center" wrapText="1"/>
    </xf>
    <xf numFmtId="0" fontId="4" fillId="36" borderId="28" xfId="0" applyFont="1" applyFill="1" applyBorder="1" applyAlignment="1">
      <alignment vertical="center" wrapText="1"/>
    </xf>
    <xf numFmtId="0" fontId="84" fillId="0" borderId="98" xfId="0" applyFont="1" applyBorder="1"/>
    <xf numFmtId="0" fontId="6" fillId="0" borderId="98" xfId="17" applyFill="1" applyBorder="1" applyAlignment="1" applyProtection="1">
      <alignment horizontal="left" vertical="center"/>
    </xf>
    <xf numFmtId="0" fontId="6" fillId="0" borderId="98" xfId="17" applyBorder="1" applyAlignment="1" applyProtection="1"/>
    <xf numFmtId="0" fontId="6" fillId="0" borderId="98" xfId="17" applyFill="1" applyBorder="1" applyAlignment="1" applyProtection="1">
      <alignment horizontal="left" vertical="center" wrapText="1"/>
    </xf>
    <xf numFmtId="0" fontId="6" fillId="0" borderId="98" xfId="17" applyFill="1" applyBorder="1" applyAlignment="1" applyProtection="1"/>
    <xf numFmtId="0" fontId="45" fillId="0" borderId="15" xfId="0" applyFont="1" applyBorder="1" applyAlignment="1">
      <alignment horizontal="center" vertical="center" wrapText="1"/>
    </xf>
    <xf numFmtId="0" fontId="45" fillId="0" borderId="16" xfId="0" applyFont="1" applyBorder="1" applyAlignment="1">
      <alignment horizontal="center" vertical="center" wrapText="1"/>
    </xf>
    <xf numFmtId="0" fontId="2" fillId="0" borderId="3" xfId="0" applyFont="1" applyBorder="1" applyAlignment="1">
      <alignment wrapText="1"/>
    </xf>
    <xf numFmtId="0" fontId="84" fillId="0" borderId="18" xfId="0" applyFont="1" applyBorder="1"/>
    <xf numFmtId="0" fontId="45" fillId="0" borderId="18" xfId="0" applyFont="1" applyBorder="1" applyAlignment="1">
      <alignment horizontal="center" vertical="center" wrapText="1"/>
    </xf>
    <xf numFmtId="3" fontId="103" fillId="36" borderId="98" xfId="0" applyNumberFormat="1" applyFont="1" applyFill="1" applyBorder="1" applyAlignment="1">
      <alignment vertical="center" wrapText="1"/>
    </xf>
    <xf numFmtId="3" fontId="103" fillId="0" borderId="98" xfId="0" applyNumberFormat="1" applyFont="1" applyBorder="1" applyAlignment="1">
      <alignment vertical="center" wrapText="1"/>
    </xf>
    <xf numFmtId="3" fontId="103" fillId="36" borderId="99" xfId="0" applyNumberFormat="1" applyFont="1" applyFill="1" applyBorder="1" applyAlignment="1">
      <alignment vertical="center" wrapText="1"/>
    </xf>
    <xf numFmtId="3" fontId="103" fillId="36" borderId="23" xfId="0" applyNumberFormat="1" applyFont="1" applyFill="1" applyBorder="1" applyAlignment="1">
      <alignment vertical="center" wrapText="1"/>
    </xf>
    <xf numFmtId="3" fontId="103" fillId="36" borderId="83" xfId="0" applyNumberFormat="1" applyFont="1" applyFill="1" applyBorder="1" applyAlignment="1">
      <alignment vertical="center" wrapText="1"/>
    </xf>
    <xf numFmtId="3" fontId="103" fillId="36" borderId="37" xfId="0" applyNumberFormat="1" applyFont="1" applyFill="1" applyBorder="1" applyAlignment="1">
      <alignment vertical="center" wrapText="1"/>
    </xf>
    <xf numFmtId="0" fontId="2" fillId="0" borderId="15" xfId="0" applyFont="1" applyBorder="1" applyAlignment="1">
      <alignment horizontal="left" vertical="center" wrapText="1" indent="1"/>
    </xf>
    <xf numFmtId="0" fontId="2" fillId="0" borderId="16" xfId="0" applyFont="1" applyBorder="1" applyAlignment="1">
      <alignment horizontal="left" vertical="center" wrapText="1" indent="1"/>
    </xf>
    <xf numFmtId="14" fontId="2" fillId="0" borderId="0" xfId="0" applyNumberFormat="1" applyFont="1"/>
    <xf numFmtId="169" fontId="2" fillId="37" borderId="0" xfId="20" applyFont="1"/>
    <xf numFmtId="169" fontId="2" fillId="37" borderId="95" xfId="20" applyFont="1" applyBorder="1"/>
    <xf numFmtId="0" fontId="2" fillId="2" borderId="17" xfId="0" applyFont="1" applyFill="1" applyBorder="1" applyAlignment="1">
      <alignment horizontal="right" vertical="center"/>
    </xf>
    <xf numFmtId="0" fontId="45" fillId="0" borderId="17" xfId="0" applyFont="1" applyBorder="1" applyAlignment="1">
      <alignment horizontal="center" vertical="center" wrapText="1"/>
    </xf>
    <xf numFmtId="0" fontId="2" fillId="2" borderId="20" xfId="0" applyFont="1" applyFill="1" applyBorder="1" applyAlignment="1">
      <alignment horizontal="right" vertical="center"/>
    </xf>
    <xf numFmtId="0" fontId="4" fillId="0" borderId="0" xfId="0" applyFont="1" applyAlignment="1">
      <alignment horizontal="center" wrapText="1"/>
    </xf>
    <xf numFmtId="0" fontId="3" fillId="3" borderId="53" xfId="0" applyFont="1" applyFill="1" applyBorder="1"/>
    <xf numFmtId="0" fontId="3" fillId="3" borderId="101" xfId="0" applyFont="1" applyFill="1" applyBorder="1" applyAlignment="1">
      <alignment wrapText="1"/>
    </xf>
    <xf numFmtId="0" fontId="3" fillId="3" borderId="102" xfId="0" applyFont="1" applyFill="1" applyBorder="1"/>
    <xf numFmtId="0" fontId="4" fillId="3" borderId="74" xfId="0" applyFont="1" applyFill="1" applyBorder="1" applyAlignment="1">
      <alignment horizontal="center" wrapText="1"/>
    </xf>
    <xf numFmtId="0" fontId="3" fillId="0" borderId="98" xfId="0" applyFont="1" applyBorder="1" applyAlignment="1">
      <alignment horizontal="center"/>
    </xf>
    <xf numFmtId="0" fontId="3" fillId="3" borderId="62" xfId="0" applyFont="1" applyFill="1" applyBorder="1"/>
    <xf numFmtId="0" fontId="4" fillId="3" borderId="0" xfId="0" applyFont="1" applyFill="1" applyAlignment="1">
      <alignment horizontal="center" wrapText="1"/>
    </xf>
    <xf numFmtId="0" fontId="3" fillId="3" borderId="0" xfId="0" applyFont="1" applyFill="1" applyAlignment="1">
      <alignment horizontal="center"/>
    </xf>
    <xf numFmtId="0" fontId="3" fillId="3" borderId="95" xfId="0" applyFont="1" applyFill="1" applyBorder="1" applyAlignment="1">
      <alignment horizontal="center" vertical="center" wrapText="1"/>
    </xf>
    <xf numFmtId="0" fontId="3" fillId="0" borderId="17" xfId="0" applyFont="1" applyBorder="1"/>
    <xf numFmtId="0" fontId="3" fillId="0" borderId="98" xfId="0" applyFont="1" applyBorder="1" applyAlignment="1">
      <alignment wrapText="1"/>
    </xf>
    <xf numFmtId="164" fontId="3" fillId="0" borderId="98" xfId="7" applyNumberFormat="1" applyFont="1" applyBorder="1"/>
    <xf numFmtId="164" fontId="3" fillId="0" borderId="80" xfId="7" applyNumberFormat="1" applyFont="1" applyBorder="1"/>
    <xf numFmtId="0" fontId="99" fillId="0" borderId="98" xfId="0" applyFont="1" applyBorder="1" applyAlignment="1">
      <alignment horizontal="left" wrapText="1" indent="2"/>
    </xf>
    <xf numFmtId="164" fontId="3" fillId="0" borderId="98" xfId="7" applyNumberFormat="1" applyFont="1" applyBorder="1" applyAlignment="1">
      <alignment vertical="center"/>
    </xf>
    <xf numFmtId="0" fontId="4" fillId="0" borderId="17" xfId="0" applyFont="1" applyBorder="1"/>
    <xf numFmtId="0" fontId="4" fillId="0" borderId="98" xfId="0" applyFont="1" applyBorder="1" applyAlignment="1">
      <alignment wrapText="1"/>
    </xf>
    <xf numFmtId="164" fontId="4" fillId="0" borderId="80" xfId="7" applyNumberFormat="1" applyFont="1" applyBorder="1"/>
    <xf numFmtId="0" fontId="111" fillId="3" borderId="62" xfId="0" applyFont="1" applyFill="1" applyBorder="1" applyAlignment="1">
      <alignment horizontal="left"/>
    </xf>
    <xf numFmtId="0" fontId="111" fillId="3" borderId="0" xfId="0" applyFont="1" applyFill="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5" xfId="7" applyNumberFormat="1" applyFont="1" applyFill="1" applyBorder="1"/>
    <xf numFmtId="164" fontId="3" fillId="0" borderId="98" xfId="7" applyNumberFormat="1" applyFont="1" applyFill="1" applyBorder="1"/>
    <xf numFmtId="164" fontId="3" fillId="0" borderId="98" xfId="7" applyNumberFormat="1" applyFont="1" applyFill="1" applyBorder="1" applyAlignment="1">
      <alignment vertical="center"/>
    </xf>
    <xf numFmtId="0" fontId="99" fillId="0" borderId="98" xfId="0" applyFont="1" applyBorder="1" applyAlignment="1">
      <alignment horizontal="left" wrapText="1" indent="4"/>
    </xf>
    <xf numFmtId="0" fontId="3" fillId="3" borderId="0" xfId="0" applyFont="1" applyFill="1" applyAlignment="1">
      <alignment wrapText="1"/>
    </xf>
    <xf numFmtId="0" fontId="4" fillId="0" borderId="20" xfId="0" applyFont="1" applyBorder="1"/>
    <xf numFmtId="0" fontId="4" fillId="0" borderId="21" xfId="0" applyFont="1" applyBorder="1" applyAlignment="1">
      <alignment wrapText="1"/>
    </xf>
    <xf numFmtId="0" fontId="2" fillId="2" borderId="86" xfId="0" applyFont="1" applyFill="1" applyBorder="1" applyAlignment="1">
      <alignment horizontal="right" vertical="center"/>
    </xf>
    <xf numFmtId="0" fontId="2" fillId="0" borderId="96" xfId="0" applyFont="1" applyBorder="1" applyAlignment="1">
      <alignment vertical="center" wrapText="1"/>
    </xf>
    <xf numFmtId="193" fontId="2" fillId="2" borderId="96" xfId="0" applyNumberFormat="1" applyFont="1" applyFill="1" applyBorder="1" applyAlignment="1" applyProtection="1">
      <alignment vertical="center"/>
      <protection locked="0"/>
    </xf>
    <xf numFmtId="193" fontId="87" fillId="2" borderId="96" xfId="0" applyNumberFormat="1" applyFont="1" applyFill="1" applyBorder="1" applyAlignment="1" applyProtection="1">
      <alignment vertical="center"/>
      <protection locked="0"/>
    </xf>
    <xf numFmtId="193" fontId="87" fillId="2" borderId="90" xfId="0" applyNumberFormat="1" applyFont="1" applyFill="1" applyBorder="1" applyAlignment="1" applyProtection="1">
      <alignment vertical="center"/>
      <protection locked="0"/>
    </xf>
    <xf numFmtId="0" fontId="112" fillId="0" borderId="0" xfId="11" applyFont="1"/>
    <xf numFmtId="0" fontId="114" fillId="0" borderId="0" xfId="11" applyFont="1"/>
    <xf numFmtId="0" fontId="113" fillId="0" borderId="0" xfId="0" applyFont="1"/>
    <xf numFmtId="0" fontId="115" fillId="0" borderId="67" xfId="0" applyFont="1" applyBorder="1" applyAlignment="1">
      <alignment horizontal="left" vertical="center" wrapText="1"/>
    </xf>
    <xf numFmtId="0" fontId="6" fillId="0" borderId="113" xfId="17" applyBorder="1" applyAlignment="1" applyProtection="1"/>
    <xf numFmtId="0" fontId="113" fillId="0" borderId="0" xfId="0" applyFont="1" applyAlignment="1">
      <alignment horizontal="left" vertical="top" wrapText="1"/>
    </xf>
    <xf numFmtId="0" fontId="111" fillId="0" borderId="113" xfId="0" applyFont="1" applyBorder="1" applyAlignment="1">
      <alignment horizontal="center" vertical="center"/>
    </xf>
    <xf numFmtId="0" fontId="0" fillId="0" borderId="113" xfId="0" applyBorder="1" applyAlignment="1">
      <alignment horizontal="center"/>
    </xf>
    <xf numFmtId="0" fontId="124" fillId="3" borderId="113" xfId="20966" applyFont="1" applyFill="1" applyBorder="1" applyAlignment="1">
      <alignment horizontal="left" vertical="center" wrapText="1"/>
    </xf>
    <xf numFmtId="0" fontId="125" fillId="0" borderId="113" xfId="20966" applyFont="1" applyBorder="1" applyAlignment="1">
      <alignment horizontal="left" vertical="center" wrapText="1" indent="1"/>
    </xf>
    <xf numFmtId="0" fontId="126" fillId="3" borderId="123" xfId="0" applyFont="1" applyFill="1" applyBorder="1" applyAlignment="1">
      <alignment horizontal="left" vertical="center" wrapText="1"/>
    </xf>
    <xf numFmtId="0" fontId="125" fillId="3" borderId="113" xfId="20966" applyFont="1" applyFill="1" applyBorder="1" applyAlignment="1">
      <alignment horizontal="left" vertical="center" wrapText="1" indent="1"/>
    </xf>
    <xf numFmtId="0" fontId="124" fillId="0" borderId="123" xfId="0" applyFont="1" applyBorder="1" applyAlignment="1">
      <alignment horizontal="left" vertical="center" wrapText="1"/>
    </xf>
    <xf numFmtId="0" fontId="126" fillId="0" borderId="123" xfId="0" applyFont="1" applyBorder="1" applyAlignment="1">
      <alignment horizontal="left" vertical="center" wrapText="1"/>
    </xf>
    <xf numFmtId="0" fontId="126" fillId="0" borderId="123" xfId="0" applyFont="1" applyBorder="1" applyAlignment="1">
      <alignment vertical="center" wrapText="1"/>
    </xf>
    <xf numFmtId="0" fontId="127" fillId="0" borderId="123" xfId="0" applyFont="1" applyBorder="1" applyAlignment="1">
      <alignment horizontal="left" vertical="center" wrapText="1" indent="1"/>
    </xf>
    <xf numFmtId="0" fontId="127" fillId="3" borderId="123" xfId="0" applyFont="1" applyFill="1" applyBorder="1" applyAlignment="1">
      <alignment horizontal="left" vertical="center" wrapText="1" indent="1"/>
    </xf>
    <xf numFmtId="0" fontId="126" fillId="3" borderId="124" xfId="0" applyFont="1" applyFill="1" applyBorder="1" applyAlignment="1">
      <alignment horizontal="left" vertical="center" wrapText="1"/>
    </xf>
    <xf numFmtId="0" fontId="127" fillId="0" borderId="113" xfId="20966" applyFont="1" applyBorder="1" applyAlignment="1">
      <alignment horizontal="left" vertical="center" wrapText="1" indent="1"/>
    </xf>
    <xf numFmtId="0" fontId="126" fillId="0" borderId="113" xfId="0" applyFont="1" applyBorder="1" applyAlignment="1">
      <alignment horizontal="left" vertical="center" wrapText="1"/>
    </xf>
    <xf numFmtId="0" fontId="128" fillId="0" borderId="113" xfId="20966" applyFont="1" applyBorder="1" applyAlignment="1">
      <alignment horizontal="center" vertical="center" wrapText="1"/>
    </xf>
    <xf numFmtId="0" fontId="126" fillId="3" borderId="125" xfId="0" applyFont="1" applyFill="1" applyBorder="1" applyAlignment="1">
      <alignment horizontal="left" vertical="center" wrapText="1"/>
    </xf>
    <xf numFmtId="0" fontId="0" fillId="0" borderId="126" xfId="0" applyBorder="1" applyAlignment="1">
      <alignment horizontal="center"/>
    </xf>
    <xf numFmtId="0" fontId="125" fillId="3" borderId="126" xfId="20966" applyFont="1" applyFill="1" applyBorder="1" applyAlignment="1">
      <alignment horizontal="left" vertical="center" wrapText="1" indent="1"/>
    </xf>
    <xf numFmtId="0" fontId="125" fillId="3" borderId="123" xfId="0" applyFont="1" applyFill="1" applyBorder="1" applyAlignment="1">
      <alignment horizontal="left" vertical="center" wrapText="1" indent="1"/>
    </xf>
    <xf numFmtId="0" fontId="125" fillId="0" borderId="126" xfId="20966" applyFont="1" applyBorder="1" applyAlignment="1">
      <alignment horizontal="left" vertical="center" wrapText="1" indent="1"/>
    </xf>
    <xf numFmtId="0" fontId="125" fillId="0" borderId="123" xfId="0" applyFont="1" applyBorder="1" applyAlignment="1">
      <alignment horizontal="left" vertical="center" wrapText="1" indent="1"/>
    </xf>
    <xf numFmtId="0" fontId="125" fillId="0" borderId="124" xfId="0" applyFont="1" applyBorder="1" applyAlignment="1">
      <alignment horizontal="left" vertical="center" wrapText="1" indent="1"/>
    </xf>
    <xf numFmtId="0" fontId="126" fillId="0" borderId="126" xfId="20966" applyFont="1" applyBorder="1" applyAlignment="1">
      <alignment horizontal="left" vertical="center" wrapText="1"/>
    </xf>
    <xf numFmtId="0" fontId="126" fillId="0" borderId="126" xfId="0" applyFont="1" applyBorder="1" applyAlignment="1">
      <alignment vertical="center" wrapText="1"/>
    </xf>
    <xf numFmtId="0" fontId="128" fillId="0" borderId="126" xfId="20966" applyFont="1" applyBorder="1" applyAlignment="1">
      <alignment horizontal="center" vertical="center" wrapText="1"/>
    </xf>
    <xf numFmtId="0" fontId="126" fillId="3" borderId="126" xfId="20966" applyFont="1" applyFill="1" applyBorder="1" applyAlignment="1">
      <alignment horizontal="left" vertical="center" wrapText="1"/>
    </xf>
    <xf numFmtId="0" fontId="129" fillId="0" borderId="0" xfId="0" applyFont="1" applyAlignment="1">
      <alignment horizontal="justify"/>
    </xf>
    <xf numFmtId="0" fontId="126" fillId="0" borderId="126"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6" xfId="0" applyFont="1" applyBorder="1" applyAlignment="1">
      <alignment horizontal="center" vertical="center" wrapText="1"/>
    </xf>
    <xf numFmtId="0" fontId="0" fillId="0" borderId="126" xfId="0" applyBorder="1" applyAlignment="1">
      <alignment horizontal="center" vertical="center"/>
    </xf>
    <xf numFmtId="0" fontId="126" fillId="0" borderId="131" xfId="0" applyFont="1" applyBorder="1" applyAlignment="1">
      <alignment horizontal="justify" vertical="center" wrapText="1"/>
    </xf>
    <xf numFmtId="0" fontId="126" fillId="0" borderId="123" xfId="0" applyFont="1" applyBorder="1" applyAlignment="1">
      <alignment horizontal="justify" vertical="center" wrapText="1"/>
    </xf>
    <xf numFmtId="0" fontId="124" fillId="0" borderId="123" xfId="0" applyFont="1" applyBorder="1" applyAlignment="1">
      <alignment horizontal="justify" vertical="center" wrapText="1"/>
    </xf>
    <xf numFmtId="0" fontId="126" fillId="3" borderId="123" xfId="0" applyFont="1" applyFill="1" applyBorder="1" applyAlignment="1">
      <alignment horizontal="justify" vertical="center" wrapText="1"/>
    </xf>
    <xf numFmtId="0" fontId="126" fillId="0" borderId="124" xfId="0" applyFont="1" applyBorder="1" applyAlignment="1">
      <alignment horizontal="justify" vertical="center" wrapText="1"/>
    </xf>
    <xf numFmtId="0" fontId="126" fillId="0" borderId="125" xfId="0" applyFont="1" applyBorder="1" applyAlignment="1">
      <alignment horizontal="justify" vertical="center" wrapText="1"/>
    </xf>
    <xf numFmtId="0" fontId="124" fillId="0" borderId="123" xfId="0" applyFont="1" applyBorder="1" applyAlignment="1">
      <alignment vertical="center" wrapText="1"/>
    </xf>
    <xf numFmtId="0" fontId="125" fillId="0" borderId="123" xfId="0" applyFont="1" applyBorder="1" applyAlignment="1">
      <alignment horizontal="left" vertical="center" wrapText="1"/>
    </xf>
    <xf numFmtId="0" fontId="126" fillId="0" borderId="132" xfId="0" applyFont="1" applyBorder="1" applyAlignment="1">
      <alignment vertical="center" wrapText="1"/>
    </xf>
    <xf numFmtId="0" fontId="126" fillId="3" borderId="123" xfId="0" applyFont="1" applyFill="1" applyBorder="1" applyAlignment="1">
      <alignment vertical="center" wrapText="1"/>
    </xf>
    <xf numFmtId="0" fontId="104" fillId="0" borderId="129" xfId="0" applyFont="1" applyBorder="1" applyAlignment="1">
      <alignment vertical="center" wrapText="1"/>
    </xf>
    <xf numFmtId="193" fontId="94" fillId="36" borderId="80" xfId="0" applyNumberFormat="1" applyFont="1" applyFill="1" applyBorder="1" applyAlignment="1">
      <alignment horizontal="right"/>
    </xf>
    <xf numFmtId="0" fontId="2" fillId="0" borderId="129" xfId="0" applyFont="1" applyBorder="1" applyAlignment="1">
      <alignment horizontal="left" vertical="center" wrapText="1" indent="4"/>
    </xf>
    <xf numFmtId="0" fontId="45" fillId="0" borderId="129" xfId="0" applyFont="1" applyBorder="1" applyAlignment="1">
      <alignment vertical="center" wrapText="1"/>
    </xf>
    <xf numFmtId="0" fontId="2" fillId="0" borderId="126" xfId="0" applyFont="1" applyBorder="1" applyAlignment="1" applyProtection="1">
      <alignment horizontal="left" vertical="center" indent="11"/>
      <protection locked="0"/>
    </xf>
    <xf numFmtId="0" fontId="46" fillId="0" borderId="126" xfId="0" applyFont="1" applyBorder="1" applyAlignment="1" applyProtection="1">
      <alignment horizontal="left" vertical="center" indent="17"/>
      <protection locked="0"/>
    </xf>
    <xf numFmtId="0" fontId="111" fillId="0" borderId="126" xfId="0" applyFont="1" applyBorder="1" applyAlignment="1">
      <alignment vertical="center"/>
    </xf>
    <xf numFmtId="0" fontId="95" fillId="0" borderId="126" xfId="0" applyFont="1" applyBorder="1" applyAlignment="1">
      <alignment vertical="center" wrapText="1"/>
    </xf>
    <xf numFmtId="0" fontId="96" fillId="0" borderId="129" xfId="0" applyFont="1" applyBorder="1" applyAlignment="1">
      <alignment horizontal="left" vertical="center" wrapText="1"/>
    </xf>
    <xf numFmtId="0" fontId="2" fillId="0" borderId="129" xfId="0" applyFont="1" applyBorder="1" applyAlignment="1">
      <alignment horizontal="left" vertical="center" wrapText="1"/>
    </xf>
    <xf numFmtId="193" fontId="94" fillId="0" borderId="0" xfId="0" applyNumberFormat="1" applyFont="1" applyAlignment="1">
      <alignment horizontal="right"/>
    </xf>
    <xf numFmtId="43" fontId="84" fillId="0" borderId="79" xfId="7" applyFont="1" applyFill="1" applyBorder="1" applyAlignment="1">
      <alignment horizontal="center" vertical="center"/>
    </xf>
    <xf numFmtId="43" fontId="84" fillId="0" borderId="126" xfId="7" applyFont="1" applyFill="1" applyBorder="1" applyAlignment="1">
      <alignment horizontal="center" vertical="center"/>
    </xf>
    <xf numFmtId="0" fontId="125" fillId="3" borderId="124" xfId="0" applyFont="1" applyFill="1" applyBorder="1" applyAlignment="1">
      <alignment horizontal="left" vertical="center" wrapText="1" indent="1"/>
    </xf>
    <xf numFmtId="0" fontId="125" fillId="3" borderId="126" xfId="0" applyFont="1" applyFill="1" applyBorder="1" applyAlignment="1">
      <alignment horizontal="left" vertical="center" wrapText="1" indent="1"/>
    </xf>
    <xf numFmtId="0" fontId="84" fillId="0" borderId="126" xfId="0" applyFont="1" applyBorder="1"/>
    <xf numFmtId="0" fontId="125" fillId="0" borderId="126" xfId="0" applyFont="1" applyBorder="1" applyAlignment="1">
      <alignment horizontal="left" vertical="center" wrapText="1" indent="1"/>
    </xf>
    <xf numFmtId="0" fontId="126" fillId="3" borderId="126" xfId="0" applyFont="1" applyFill="1" applyBorder="1" applyAlignment="1">
      <alignment horizontal="left" vertical="center" wrapText="1"/>
    </xf>
    <xf numFmtId="0" fontId="127" fillId="3" borderId="126" xfId="0" applyFont="1" applyFill="1" applyBorder="1" applyAlignment="1">
      <alignment horizontal="left" vertical="center" wrapText="1" indent="1"/>
    </xf>
    <xf numFmtId="0" fontId="129" fillId="0" borderId="126" xfId="0" applyFont="1" applyBorder="1" applyAlignment="1">
      <alignment horizontal="justify"/>
    </xf>
    <xf numFmtId="0" fontId="116" fillId="0" borderId="126" xfId="0" applyFont="1" applyBorder="1"/>
    <xf numFmtId="49" fontId="118" fillId="0" borderId="126" xfId="5" applyNumberFormat="1" applyFont="1" applyBorder="1" applyAlignment="1" applyProtection="1">
      <alignment horizontal="right" vertical="center"/>
      <protection locked="0"/>
    </xf>
    <xf numFmtId="0" fontId="117" fillId="3" borderId="126" xfId="13" applyFont="1" applyFill="1" applyBorder="1" applyAlignment="1" applyProtection="1">
      <alignment horizontal="left" vertical="center" wrapText="1"/>
      <protection locked="0"/>
    </xf>
    <xf numFmtId="49" fontId="117" fillId="3" borderId="126" xfId="5" applyNumberFormat="1" applyFont="1" applyFill="1" applyBorder="1" applyAlignment="1" applyProtection="1">
      <alignment horizontal="right" vertical="center"/>
      <protection locked="0"/>
    </xf>
    <xf numFmtId="0" fontId="117" fillId="0" borderId="126" xfId="13" applyFont="1" applyBorder="1" applyAlignment="1" applyProtection="1">
      <alignment horizontal="left" vertical="center" wrapText="1"/>
      <protection locked="0"/>
    </xf>
    <xf numFmtId="49" fontId="117" fillId="0" borderId="126" xfId="5" applyNumberFormat="1" applyFont="1" applyBorder="1" applyAlignment="1" applyProtection="1">
      <alignment horizontal="right" vertical="center"/>
      <protection locked="0"/>
    </xf>
    <xf numFmtId="0" fontId="119" fillId="0" borderId="126" xfId="13" applyFont="1" applyBorder="1" applyAlignment="1" applyProtection="1">
      <alignment horizontal="left" vertical="center" wrapText="1"/>
      <protection locked="0"/>
    </xf>
    <xf numFmtId="0" fontId="116" fillId="0" borderId="126" xfId="0" applyFont="1" applyBorder="1" applyAlignment="1">
      <alignment horizontal="center" vertical="center" wrapText="1"/>
    </xf>
    <xf numFmtId="14" fontId="113" fillId="0" borderId="0" xfId="0" applyNumberFormat="1" applyFont="1"/>
    <xf numFmtId="43" fontId="96" fillId="0" borderId="0" xfId="7" applyFont="1"/>
    <xf numFmtId="0" fontId="113" fillId="0" borderId="0" xfId="0" applyFont="1" applyAlignment="1">
      <alignment wrapText="1"/>
    </xf>
    <xf numFmtId="0" fontId="112" fillId="0" borderId="126" xfId="0" applyFont="1" applyBorder="1"/>
    <xf numFmtId="0" fontId="112" fillId="0" borderId="126" xfId="0" applyFont="1" applyBorder="1" applyAlignment="1">
      <alignment horizontal="left" indent="8"/>
    </xf>
    <xf numFmtId="0" fontId="112" fillId="0" borderId="126" xfId="0" applyFont="1" applyBorder="1" applyAlignment="1">
      <alignment wrapText="1"/>
    </xf>
    <xf numFmtId="0" fontId="116" fillId="0" borderId="0" xfId="0" applyFont="1"/>
    <xf numFmtId="0" fontId="115" fillId="0" borderId="126" xfId="0" applyFont="1" applyBorder="1"/>
    <xf numFmtId="49" fontId="118" fillId="0" borderId="126" xfId="5" applyNumberFormat="1" applyFont="1" applyBorder="1" applyAlignment="1" applyProtection="1">
      <alignment horizontal="right" vertical="center" wrapText="1"/>
      <protection locked="0"/>
    </xf>
    <xf numFmtId="49" fontId="117" fillId="3" borderId="126" xfId="5" applyNumberFormat="1" applyFont="1" applyFill="1" applyBorder="1" applyAlignment="1" applyProtection="1">
      <alignment horizontal="right" vertical="center" wrapText="1"/>
      <protection locked="0"/>
    </xf>
    <xf numFmtId="49" fontId="117" fillId="0" borderId="126" xfId="5" applyNumberFormat="1" applyFont="1" applyBorder="1" applyAlignment="1" applyProtection="1">
      <alignment horizontal="right" vertical="center" wrapText="1"/>
      <protection locked="0"/>
    </xf>
    <xf numFmtId="0" fontId="112" fillId="0" borderId="126" xfId="0" applyFont="1" applyBorder="1" applyAlignment="1">
      <alignment horizontal="center" vertical="center" wrapText="1"/>
    </xf>
    <xf numFmtId="0" fontId="112" fillId="0" borderId="130" xfId="0" applyFont="1" applyBorder="1" applyAlignment="1">
      <alignment horizontal="center" vertical="center" wrapText="1"/>
    </xf>
    <xf numFmtId="0" fontId="112" fillId="0" borderId="126" xfId="0" applyFont="1" applyBorder="1" applyAlignment="1">
      <alignment horizontal="center" vertical="center"/>
    </xf>
    <xf numFmtId="0" fontId="112" fillId="0" borderId="0" xfId="0" applyFont="1"/>
    <xf numFmtId="0" fontId="112" fillId="0" borderId="0" xfId="0" applyFont="1" applyAlignment="1">
      <alignment wrapText="1"/>
    </xf>
    <xf numFmtId="14" fontId="112" fillId="0" borderId="0" xfId="0" applyNumberFormat="1" applyFont="1"/>
    <xf numFmtId="0" fontId="113" fillId="0" borderId="0" xfId="0" applyFont="1" applyAlignment="1">
      <alignment horizontal="left"/>
    </xf>
    <xf numFmtId="0" fontId="112" fillId="0" borderId="126" xfId="0" applyFont="1" applyBorder="1" applyAlignment="1">
      <alignment horizontal="left" vertical="center" wrapText="1"/>
    </xf>
    <xf numFmtId="0" fontId="115" fillId="0" borderId="126" xfId="0" applyFont="1" applyBorder="1" applyAlignment="1">
      <alignment horizontal="left" wrapText="1" indent="1"/>
    </xf>
    <xf numFmtId="0" fontId="115" fillId="0" borderId="126" xfId="0" applyFont="1" applyBorder="1" applyAlignment="1">
      <alignment horizontal="left" vertical="center" indent="1"/>
    </xf>
    <xf numFmtId="0" fontId="112" fillId="0" borderId="126" xfId="0" applyFont="1" applyBorder="1" applyAlignment="1">
      <alignment horizontal="left" wrapText="1" indent="1"/>
    </xf>
    <xf numFmtId="0" fontId="112" fillId="0" borderId="126" xfId="0" applyFont="1" applyBorder="1" applyAlignment="1">
      <alignment horizontal="left" indent="1"/>
    </xf>
    <xf numFmtId="0" fontId="112" fillId="0" borderId="126" xfId="0" applyFont="1" applyBorder="1" applyAlignment="1">
      <alignment horizontal="left" wrapText="1" indent="4"/>
    </xf>
    <xf numFmtId="0" fontId="112" fillId="0" borderId="126" xfId="0" applyFont="1" applyBorder="1" applyAlignment="1">
      <alignment horizontal="left" indent="3"/>
    </xf>
    <xf numFmtId="0" fontId="115" fillId="0" borderId="126" xfId="0" applyFont="1" applyBorder="1" applyAlignment="1">
      <alignment horizontal="left" indent="1"/>
    </xf>
    <xf numFmtId="0" fontId="116" fillId="0" borderId="7" xfId="0" applyFont="1" applyBorder="1"/>
    <xf numFmtId="0" fontId="113" fillId="0" borderId="126" xfId="0" applyFont="1" applyBorder="1" applyAlignment="1">
      <alignment horizontal="left" wrapText="1" indent="2"/>
    </xf>
    <xf numFmtId="0" fontId="113" fillId="0" borderId="126" xfId="0" applyFont="1" applyBorder="1"/>
    <xf numFmtId="0" fontId="113" fillId="0" borderId="126" xfId="0" applyFont="1" applyBorder="1" applyAlignment="1">
      <alignment horizontal="left" wrapText="1"/>
    </xf>
    <xf numFmtId="0" fontId="112" fillId="0" borderId="126" xfId="0" applyFont="1" applyBorder="1" applyAlignment="1">
      <alignment horizontal="center"/>
    </xf>
    <xf numFmtId="0" fontId="112" fillId="0" borderId="0" xfId="0" applyFont="1" applyAlignment="1">
      <alignment horizontal="center" vertical="center"/>
    </xf>
    <xf numFmtId="0" fontId="112" fillId="0" borderId="7" xfId="0" applyFont="1" applyBorder="1" applyAlignment="1">
      <alignment horizontal="center" vertical="center" wrapText="1"/>
    </xf>
    <xf numFmtId="0" fontId="112" fillId="0" borderId="7" xfId="0" applyFont="1" applyBorder="1" applyAlignment="1">
      <alignment wrapText="1"/>
    </xf>
    <xf numFmtId="0" fontId="112" fillId="0" borderId="0" xfId="0" applyFont="1" applyAlignment="1">
      <alignment horizontal="center" vertical="center" wrapText="1"/>
    </xf>
    <xf numFmtId="0" fontId="112" fillId="0" borderId="105" xfId="0" applyFont="1" applyBorder="1" applyAlignment="1">
      <alignment horizontal="center" vertical="center" wrapText="1"/>
    </xf>
    <xf numFmtId="0" fontId="112" fillId="0" borderId="129" xfId="0" applyFont="1" applyBorder="1" applyAlignment="1">
      <alignment horizontal="center" vertical="center" wrapText="1"/>
    </xf>
    <xf numFmtId="0" fontId="112" fillId="0" borderId="106" xfId="0" applyFont="1" applyBorder="1" applyAlignment="1">
      <alignment horizontal="center" vertical="center" wrapText="1"/>
    </xf>
    <xf numFmtId="49" fontId="112" fillId="0" borderId="22" xfId="0" applyNumberFormat="1" applyFont="1" applyBorder="1" applyAlignment="1">
      <alignment horizontal="left" wrapText="1" indent="1"/>
    </xf>
    <xf numFmtId="0" fontId="112" fillId="0" borderId="20" xfId="0" applyFont="1" applyBorder="1" applyAlignment="1">
      <alignment horizontal="left" wrapText="1" indent="1"/>
    </xf>
    <xf numFmtId="49" fontId="112" fillId="0" borderId="80" xfId="0" applyNumberFormat="1" applyFont="1" applyBorder="1" applyAlignment="1">
      <alignment horizontal="left" wrapText="1" indent="1"/>
    </xf>
    <xf numFmtId="0" fontId="112" fillId="0" borderId="17" xfId="0" applyFont="1" applyBorder="1" applyAlignment="1">
      <alignment horizontal="left" wrapText="1" indent="1"/>
    </xf>
    <xf numFmtId="49" fontId="112" fillId="0" borderId="17" xfId="0" applyNumberFormat="1" applyFont="1" applyBorder="1" applyAlignment="1">
      <alignment horizontal="left" wrapText="1" indent="3"/>
    </xf>
    <xf numFmtId="49" fontId="112" fillId="0" borderId="80" xfId="0" applyNumberFormat="1" applyFont="1" applyBorder="1" applyAlignment="1">
      <alignment horizontal="left" wrapText="1" indent="3"/>
    </xf>
    <xf numFmtId="49" fontId="112" fillId="0" borderId="80" xfId="0" applyNumberFormat="1" applyFont="1" applyBorder="1" applyAlignment="1">
      <alignment horizontal="left" wrapText="1" indent="2"/>
    </xf>
    <xf numFmtId="49" fontId="112" fillId="0" borderId="17" xfId="0" applyNumberFormat="1" applyFont="1" applyBorder="1" applyAlignment="1">
      <alignment horizontal="left" wrapText="1" indent="2"/>
    </xf>
    <xf numFmtId="49" fontId="112" fillId="0" borderId="80" xfId="0" applyNumberFormat="1" applyFont="1" applyBorder="1" applyAlignment="1">
      <alignment horizontal="left" vertical="top" wrapText="1" indent="2"/>
    </xf>
    <xf numFmtId="49" fontId="112" fillId="0" borderId="80" xfId="0" applyNumberFormat="1" applyFont="1" applyBorder="1" applyAlignment="1">
      <alignment horizontal="left" indent="1"/>
    </xf>
    <xf numFmtId="0" fontId="112" fillId="0" borderId="17" xfId="0" applyFont="1" applyBorder="1" applyAlignment="1">
      <alignment horizontal="left" indent="1"/>
    </xf>
    <xf numFmtId="49" fontId="112" fillId="0" borderId="17" xfId="0" applyNumberFormat="1" applyFont="1" applyBorder="1" applyAlignment="1">
      <alignment horizontal="left" indent="1"/>
    </xf>
    <xf numFmtId="49" fontId="112" fillId="0" borderId="80" xfId="0" applyNumberFormat="1" applyFont="1" applyBorder="1" applyAlignment="1">
      <alignment horizontal="left" indent="3"/>
    </xf>
    <xf numFmtId="49" fontId="112" fillId="0" borderId="17" xfId="0" applyNumberFormat="1" applyFont="1" applyBorder="1" applyAlignment="1">
      <alignment horizontal="left" indent="3"/>
    </xf>
    <xf numFmtId="0" fontId="112" fillId="0" borderId="17" xfId="0" applyFont="1" applyBorder="1" applyAlignment="1">
      <alignment horizontal="left" indent="2"/>
    </xf>
    <xf numFmtId="0" fontId="112" fillId="0" borderId="80" xfId="0" applyFont="1" applyBorder="1" applyAlignment="1">
      <alignment horizontal="left" indent="2"/>
    </xf>
    <xf numFmtId="0" fontId="112" fillId="0" borderId="80" xfId="0" applyFont="1" applyBorder="1" applyAlignment="1">
      <alignment horizontal="left" indent="1"/>
    </xf>
    <xf numFmtId="0" fontId="115" fillId="0" borderId="63" xfId="0" applyFont="1" applyBorder="1"/>
    <xf numFmtId="0" fontId="112" fillId="0" borderId="66" xfId="0" applyFont="1" applyBorder="1"/>
    <xf numFmtId="0" fontId="112" fillId="0" borderId="74" xfId="0" applyFont="1" applyBorder="1" applyAlignment="1">
      <alignment horizontal="center" vertical="center" wrapText="1"/>
    </xf>
    <xf numFmtId="0" fontId="112" fillId="0" borderId="80" xfId="0" applyFont="1" applyBorder="1" applyAlignment="1">
      <alignment horizontal="center" vertical="center" wrapText="1"/>
    </xf>
    <xf numFmtId="0" fontId="112" fillId="0" borderId="0" xfId="0" applyFont="1" applyAlignment="1">
      <alignment horizontal="left"/>
    </xf>
    <xf numFmtId="0" fontId="115" fillId="0" borderId="126" xfId="0" applyFont="1" applyBorder="1" applyAlignment="1">
      <alignment horizontal="left" vertical="center" wrapText="1"/>
    </xf>
    <xf numFmtId="0" fontId="117" fillId="0" borderId="0" xfId="0" applyFont="1"/>
    <xf numFmtId="0" fontId="94" fillId="0" borderId="0" xfId="0" applyFont="1" applyAlignment="1">
      <alignment wrapText="1"/>
    </xf>
    <xf numFmtId="0" fontId="115" fillId="0" borderId="126" xfId="0" applyFont="1" applyBorder="1" applyAlignment="1">
      <alignment horizontal="center" vertical="center" wrapText="1"/>
    </xf>
    <xf numFmtId="0" fontId="117" fillId="0" borderId="0" xfId="0" applyFont="1" applyAlignment="1">
      <alignment horizontal="center" vertical="center"/>
    </xf>
    <xf numFmtId="0" fontId="133" fillId="0" borderId="0" xfId="0" applyFont="1"/>
    <xf numFmtId="0" fontId="112" fillId="0" borderId="121" xfId="0" applyFont="1" applyBorder="1" applyAlignment="1">
      <alignment horizontal="left" vertical="center" wrapText="1" indent="1" readingOrder="1"/>
    </xf>
    <xf numFmtId="0" fontId="133" fillId="0" borderId="126" xfId="0" applyFont="1" applyBorder="1" applyAlignment="1">
      <alignment horizontal="left" indent="3"/>
    </xf>
    <xf numFmtId="0" fontId="115" fillId="0" borderId="126" xfId="0" applyFont="1" applyBorder="1" applyAlignment="1">
      <alignment vertical="center" wrapText="1" readingOrder="1"/>
    </xf>
    <xf numFmtId="0" fontId="133" fillId="0" borderId="126" xfId="0" applyFont="1" applyBorder="1" applyAlignment="1">
      <alignment horizontal="left" indent="2"/>
    </xf>
    <xf numFmtId="0" fontId="112" fillId="0" borderId="122" xfId="0" applyFont="1" applyBorder="1" applyAlignment="1">
      <alignment vertical="center" wrapText="1" readingOrder="1"/>
    </xf>
    <xf numFmtId="0" fontId="133" fillId="0" borderId="130" xfId="0" applyFont="1" applyBorder="1" applyAlignment="1">
      <alignment horizontal="left" indent="2"/>
    </xf>
    <xf numFmtId="0" fontId="112" fillId="0" borderId="121" xfId="0" applyFont="1" applyBorder="1" applyAlignment="1">
      <alignment vertical="center" wrapText="1" readingOrder="1"/>
    </xf>
    <xf numFmtId="0" fontId="112" fillId="0" borderId="120" xfId="0" applyFont="1" applyBorder="1" applyAlignment="1">
      <alignment vertical="center" wrapText="1" readingOrder="1"/>
    </xf>
    <xf numFmtId="0" fontId="133" fillId="0" borderId="7" xfId="0" applyFont="1" applyBorder="1"/>
    <xf numFmtId="0" fontId="2" fillId="0" borderId="14" xfId="0" applyFont="1" applyBorder="1" applyAlignment="1">
      <alignment horizontal="left" vertical="center" wrapText="1" indent="1"/>
    </xf>
    <xf numFmtId="169" fontId="2" fillId="37" borderId="62" xfId="20" applyFont="1" applyBorder="1"/>
    <xf numFmtId="193" fontId="84" fillId="0" borderId="17" xfId="0" applyNumberFormat="1" applyFont="1" applyBorder="1" applyAlignment="1" applyProtection="1">
      <alignment vertical="center" wrapText="1"/>
      <protection locked="0"/>
    </xf>
    <xf numFmtId="193" fontId="84" fillId="0" borderId="126" xfId="0" applyNumberFormat="1" applyFont="1" applyBorder="1" applyAlignment="1" applyProtection="1">
      <alignment vertical="center" wrapText="1"/>
      <protection locked="0"/>
    </xf>
    <xf numFmtId="193" fontId="84" fillId="0" borderId="80" xfId="0" applyNumberFormat="1" applyFont="1" applyBorder="1" applyAlignment="1" applyProtection="1">
      <alignment vertical="center" wrapText="1"/>
      <protection locked="0"/>
    </xf>
    <xf numFmtId="193" fontId="87" fillId="2" borderId="17" xfId="0" applyNumberFormat="1" applyFont="1" applyFill="1" applyBorder="1" applyAlignment="1" applyProtection="1">
      <alignment vertical="center"/>
      <protection locked="0"/>
    </xf>
    <xf numFmtId="193" fontId="87" fillId="2" borderId="126" xfId="0" applyNumberFormat="1" applyFont="1" applyFill="1" applyBorder="1" applyAlignment="1" applyProtection="1">
      <alignment vertical="center"/>
      <protection locked="0"/>
    </xf>
    <xf numFmtId="193" fontId="87" fillId="2" borderId="80" xfId="0" applyNumberFormat="1" applyFont="1" applyFill="1" applyBorder="1" applyAlignment="1" applyProtection="1">
      <alignment vertical="center"/>
      <protection locked="0"/>
    </xf>
    <xf numFmtId="193" fontId="87" fillId="2" borderId="86" xfId="0" applyNumberFormat="1" applyFont="1" applyFill="1" applyBorder="1" applyAlignment="1" applyProtection="1">
      <alignment vertical="center"/>
      <protection locked="0"/>
    </xf>
    <xf numFmtId="193" fontId="87" fillId="2" borderId="130" xfId="0" applyNumberFormat="1" applyFont="1" applyFill="1" applyBorder="1" applyAlignment="1" applyProtection="1">
      <alignment vertical="center"/>
      <protection locked="0"/>
    </xf>
    <xf numFmtId="167" fontId="135" fillId="80" borderId="56" xfId="0" applyNumberFormat="1" applyFont="1" applyFill="1" applyBorder="1" applyAlignment="1">
      <alignment horizontal="center"/>
    </xf>
    <xf numFmtId="0" fontId="2" fillId="0" borderId="127" xfId="0" applyFont="1" applyBorder="1" applyAlignment="1">
      <alignment wrapText="1"/>
    </xf>
    <xf numFmtId="0" fontId="84" fillId="0" borderId="83" xfId="0" applyFont="1" applyBorder="1"/>
    <xf numFmtId="0" fontId="2" fillId="0" borderId="83" xfId="0" applyFont="1" applyBorder="1"/>
    <xf numFmtId="10" fontId="84" fillId="0" borderId="83" xfId="20962" applyNumberFormat="1" applyFont="1" applyBorder="1" applyAlignment="1"/>
    <xf numFmtId="0" fontId="2" fillId="0" borderId="105" xfId="0" applyFont="1" applyBorder="1" applyAlignment="1">
      <alignment wrapText="1"/>
    </xf>
    <xf numFmtId="10" fontId="84" fillId="0" borderId="136" xfId="20962" applyNumberFormat="1" applyFont="1" applyBorder="1" applyAlignment="1"/>
    <xf numFmtId="164" fontId="102" fillId="0" borderId="21" xfId="7" applyNumberFormat="1" applyFont="1" applyFill="1" applyBorder="1" applyAlignment="1" applyProtection="1">
      <alignment horizontal="right" vertical="center" wrapText="1"/>
      <protection locked="0"/>
    </xf>
    <xf numFmtId="164" fontId="4" fillId="36" borderId="98" xfId="7" applyNumberFormat="1" applyFont="1" applyFill="1" applyBorder="1" applyAlignment="1">
      <alignment horizontal="left" vertical="center" wrapText="1"/>
    </xf>
    <xf numFmtId="10" fontId="102" fillId="0" borderId="21" xfId="20962" applyNumberFormat="1" applyFont="1" applyFill="1" applyBorder="1" applyAlignment="1" applyProtection="1">
      <alignment horizontal="left" vertical="center" wrapText="1"/>
      <protection locked="0"/>
    </xf>
    <xf numFmtId="10" fontId="84" fillId="0" borderId="18" xfId="20962" applyNumberFormat="1" applyFont="1" applyBorder="1" applyAlignment="1" applyProtection="1">
      <alignment vertical="center" wrapText="1"/>
      <protection locked="0"/>
    </xf>
    <xf numFmtId="10" fontId="84" fillId="0" borderId="3" xfId="20962" applyNumberFormat="1" applyFont="1" applyBorder="1" applyAlignment="1" applyProtection="1">
      <alignment vertical="center" wrapText="1"/>
      <protection locked="0"/>
    </xf>
    <xf numFmtId="10" fontId="2" fillId="37" borderId="95" xfId="20962" applyNumberFormat="1" applyFont="1" applyFill="1" applyBorder="1" applyAlignment="1">
      <alignment horizontal="center"/>
    </xf>
    <xf numFmtId="10" fontId="2" fillId="37" borderId="0" xfId="20962" applyNumberFormat="1" applyFont="1" applyFill="1" applyBorder="1" applyAlignment="1">
      <alignment horizontal="center"/>
    </xf>
    <xf numFmtId="10" fontId="87" fillId="2" borderId="18" xfId="20962" applyNumberFormat="1" applyFont="1" applyFill="1" applyBorder="1" applyAlignment="1" applyProtection="1">
      <alignment horizontal="center" vertical="center"/>
      <protection locked="0"/>
    </xf>
    <xf numFmtId="10" fontId="87" fillId="2" borderId="3" xfId="20962" applyNumberFormat="1" applyFont="1" applyFill="1" applyBorder="1" applyAlignment="1" applyProtection="1">
      <alignment horizontal="center" vertical="center"/>
      <protection locked="0"/>
    </xf>
    <xf numFmtId="10" fontId="84" fillId="0" borderId="18" xfId="20962" applyNumberFormat="1" applyFont="1" applyFill="1" applyBorder="1" applyAlignment="1" applyProtection="1">
      <alignment horizontal="center" vertical="center" wrapText="1"/>
      <protection locked="0"/>
    </xf>
    <xf numFmtId="10" fontId="84" fillId="0" borderId="3" xfId="20962" applyNumberFormat="1" applyFont="1" applyFill="1" applyBorder="1" applyAlignment="1" applyProtection="1">
      <alignment horizontal="center" vertical="center" wrapText="1"/>
      <protection locked="0"/>
    </xf>
    <xf numFmtId="10" fontId="87" fillId="2" borderId="22" xfId="20962" applyNumberFormat="1" applyFont="1" applyFill="1" applyBorder="1" applyAlignment="1" applyProtection="1">
      <alignment vertical="center"/>
      <protection locked="0"/>
    </xf>
    <xf numFmtId="10" fontId="87" fillId="2" borderId="21" xfId="20962" applyNumberFormat="1" applyFont="1" applyFill="1" applyBorder="1" applyAlignment="1" applyProtection="1">
      <alignment vertical="center"/>
      <protection locked="0"/>
    </xf>
    <xf numFmtId="10" fontId="87" fillId="2" borderId="20" xfId="20962" applyNumberFormat="1" applyFont="1" applyFill="1" applyBorder="1" applyAlignment="1" applyProtection="1">
      <alignment vertical="center"/>
      <protection locked="0"/>
    </xf>
    <xf numFmtId="10" fontId="87" fillId="2" borderId="90" xfId="20962" applyNumberFormat="1" applyFont="1" applyFill="1" applyBorder="1" applyAlignment="1" applyProtection="1">
      <alignment vertical="center"/>
      <protection locked="0"/>
    </xf>
    <xf numFmtId="10" fontId="87" fillId="2" borderId="130" xfId="20962" applyNumberFormat="1" applyFont="1" applyFill="1" applyBorder="1" applyAlignment="1" applyProtection="1">
      <alignment vertical="center"/>
      <protection locked="0"/>
    </xf>
    <xf numFmtId="10" fontId="87" fillId="2" borderId="86" xfId="20962" applyNumberFormat="1" applyFont="1" applyFill="1" applyBorder="1" applyAlignment="1" applyProtection="1">
      <alignment vertical="center"/>
      <protection locked="0"/>
    </xf>
    <xf numFmtId="10" fontId="84" fillId="0" borderId="80" xfId="20962" applyNumberFormat="1" applyFont="1" applyFill="1" applyBorder="1" applyAlignment="1" applyProtection="1">
      <alignment horizontal="center" vertical="center" wrapText="1"/>
      <protection locked="0"/>
    </xf>
    <xf numFmtId="10" fontId="84" fillId="0" borderId="126" xfId="20962" applyNumberFormat="1" applyFont="1" applyFill="1" applyBorder="1" applyAlignment="1" applyProtection="1">
      <alignment horizontal="center" vertical="center" wrapText="1"/>
      <protection locked="0"/>
    </xf>
    <xf numFmtId="10" fontId="84" fillId="0" borderId="17" xfId="20962" applyNumberFormat="1" applyFont="1" applyFill="1" applyBorder="1" applyAlignment="1" applyProtection="1">
      <alignment horizontal="center" vertical="center" wrapText="1"/>
      <protection locked="0"/>
    </xf>
    <xf numFmtId="10" fontId="87" fillId="2" borderId="17" xfId="20962" applyNumberFormat="1" applyFont="1" applyFill="1" applyBorder="1" applyAlignment="1" applyProtection="1">
      <alignment vertical="center"/>
      <protection locked="0"/>
    </xf>
    <xf numFmtId="10" fontId="2" fillId="37" borderId="62" xfId="20962" applyNumberFormat="1" applyFont="1" applyFill="1" applyBorder="1"/>
    <xf numFmtId="10" fontId="84" fillId="0" borderId="17" xfId="20962" applyNumberFormat="1" applyFont="1" applyBorder="1" applyAlignment="1" applyProtection="1">
      <alignment vertical="center" wrapText="1"/>
      <protection locked="0"/>
    </xf>
    <xf numFmtId="0" fontId="85" fillId="0" borderId="126" xfId="0" applyFont="1" applyBorder="1"/>
    <xf numFmtId="164" fontId="3" fillId="0" borderId="80" xfId="7" applyNumberFormat="1" applyFont="1" applyFill="1" applyBorder="1" applyAlignment="1">
      <alignment horizontal="right" vertical="center" wrapText="1"/>
    </xf>
    <xf numFmtId="164" fontId="4" fillId="36" borderId="80" xfId="7" applyNumberFormat="1" applyFont="1" applyFill="1" applyBorder="1" applyAlignment="1">
      <alignment horizontal="left" vertical="center" wrapText="1"/>
    </xf>
    <xf numFmtId="164" fontId="4" fillId="36" borderId="80" xfId="7" applyNumberFormat="1" applyFont="1" applyFill="1" applyBorder="1" applyAlignment="1">
      <alignment horizontal="center" vertical="center" wrapText="1"/>
    </xf>
    <xf numFmtId="10" fontId="84" fillId="0" borderId="126" xfId="20962" applyNumberFormat="1" applyFont="1" applyBorder="1" applyAlignment="1" applyProtection="1">
      <alignment vertical="center" wrapText="1"/>
      <protection locked="0"/>
    </xf>
    <xf numFmtId="10" fontId="84" fillId="0" borderId="80" xfId="20962" applyNumberFormat="1" applyFont="1" applyBorder="1" applyAlignment="1" applyProtection="1">
      <alignment vertical="center" wrapText="1"/>
      <protection locked="0"/>
    </xf>
    <xf numFmtId="10" fontId="2" fillId="37" borderId="0" xfId="20962" applyNumberFormat="1" applyFont="1" applyFill="1" applyBorder="1"/>
    <xf numFmtId="10" fontId="2" fillId="37" borderId="95" xfId="20962" applyNumberFormat="1" applyFont="1" applyFill="1" applyBorder="1"/>
    <xf numFmtId="10" fontId="87" fillId="2" borderId="126" xfId="20962" applyNumberFormat="1" applyFont="1" applyFill="1" applyBorder="1" applyAlignment="1" applyProtection="1">
      <alignment vertical="center"/>
      <protection locked="0"/>
    </xf>
    <xf numFmtId="10" fontId="87" fillId="2" borderId="80" xfId="20962" applyNumberFormat="1" applyFont="1" applyFill="1" applyBorder="1" applyAlignment="1" applyProtection="1">
      <alignment vertical="center"/>
      <protection locked="0"/>
    </xf>
    <xf numFmtId="0" fontId="85" fillId="0" borderId="126" xfId="0" applyFont="1" applyBorder="1" applyAlignment="1">
      <alignment horizontal="left"/>
    </xf>
    <xf numFmtId="164" fontId="2" fillId="0" borderId="0" xfId="7" applyNumberFormat="1" applyFont="1"/>
    <xf numFmtId="164" fontId="84" fillId="0" borderId="0" xfId="7" applyNumberFormat="1" applyFont="1"/>
    <xf numFmtId="164" fontId="2" fillId="0" borderId="0" xfId="7" applyNumberFormat="1" applyFont="1" applyBorder="1"/>
    <xf numFmtId="164" fontId="84" fillId="0" borderId="0" xfId="7" applyNumberFormat="1" applyFont="1" applyBorder="1"/>
    <xf numFmtId="164" fontId="2" fillId="0" borderId="113" xfId="7" applyNumberFormat="1" applyFont="1" applyFill="1" applyBorder="1" applyAlignment="1" applyProtection="1">
      <alignment horizontal="center" vertical="center" wrapText="1"/>
    </xf>
    <xf numFmtId="164" fontId="0" fillId="0" borderId="113" xfId="7" applyNumberFormat="1" applyFont="1" applyBorder="1"/>
    <xf numFmtId="164" fontId="0" fillId="36" borderId="113" xfId="7" applyNumberFormat="1" applyFont="1" applyFill="1" applyBorder="1"/>
    <xf numFmtId="164" fontId="0" fillId="0" borderId="113" xfId="7" applyNumberFormat="1" applyFont="1" applyBorder="1" applyAlignment="1">
      <alignment vertical="center"/>
    </xf>
    <xf numFmtId="164" fontId="0" fillId="36" borderId="113" xfId="7" applyNumberFormat="1" applyFont="1" applyFill="1" applyBorder="1" applyAlignment="1">
      <alignment vertical="center"/>
    </xf>
    <xf numFmtId="164" fontId="0" fillId="0" borderId="126" xfId="7" applyNumberFormat="1" applyFont="1" applyBorder="1"/>
    <xf numFmtId="164" fontId="0" fillId="36" borderId="126" xfId="7" applyNumberFormat="1" applyFont="1" applyFill="1" applyBorder="1"/>
    <xf numFmtId="164" fontId="0" fillId="0" borderId="0" xfId="7" applyNumberFormat="1" applyFont="1"/>
    <xf numFmtId="164" fontId="85" fillId="0" borderId="0" xfId="7" applyNumberFormat="1" applyFont="1"/>
    <xf numFmtId="164" fontId="85" fillId="0" borderId="0" xfId="7" applyNumberFormat="1" applyFont="1" applyBorder="1"/>
    <xf numFmtId="164" fontId="0" fillId="0" borderId="141" xfId="7" applyNumberFormat="1" applyFont="1" applyBorder="1"/>
    <xf numFmtId="164" fontId="0" fillId="0" borderId="0" xfId="0" applyNumberFormat="1"/>
    <xf numFmtId="164" fontId="2" fillId="0" borderId="126" xfId="7" applyNumberFormat="1" applyFont="1" applyFill="1" applyBorder="1" applyAlignment="1" applyProtection="1">
      <alignment horizontal="center" vertical="center" wrapText="1"/>
    </xf>
    <xf numFmtId="164" fontId="0" fillId="0" borderId="126" xfId="7" applyNumberFormat="1" applyFont="1" applyBorder="1" applyProtection="1"/>
    <xf numFmtId="164" fontId="94" fillId="0" borderId="126" xfId="7" applyNumberFormat="1" applyFont="1" applyFill="1" applyBorder="1" applyAlignment="1" applyProtection="1">
      <alignment horizontal="right"/>
    </xf>
    <xf numFmtId="164" fontId="94" fillId="36" borderId="126" xfId="7" applyNumberFormat="1" applyFont="1" applyFill="1" applyBorder="1" applyAlignment="1" applyProtection="1">
      <alignment horizontal="right"/>
    </xf>
    <xf numFmtId="164" fontId="94" fillId="0" borderId="0" xfId="7" applyNumberFormat="1" applyFont="1" applyFill="1" applyBorder="1" applyAlignment="1" applyProtection="1">
      <alignment horizontal="right"/>
    </xf>
    <xf numFmtId="193" fontId="0" fillId="0" borderId="0" xfId="0" applyNumberFormat="1"/>
    <xf numFmtId="193" fontId="85" fillId="0" borderId="0" xfId="0" applyNumberFormat="1" applyFont="1"/>
    <xf numFmtId="43" fontId="85" fillId="0" borderId="0" xfId="0" applyNumberFormat="1" applyFont="1"/>
    <xf numFmtId="10" fontId="3" fillId="0" borderId="0" xfId="0" applyNumberFormat="1" applyFont="1" applyAlignment="1">
      <alignment horizontal="left" vertical="center"/>
    </xf>
    <xf numFmtId="164" fontId="84" fillId="0" borderId="0" xfId="7" applyNumberFormat="1" applyFont="1" applyAlignment="1">
      <alignment horizontal="center" vertical="center"/>
    </xf>
    <xf numFmtId="193" fontId="136" fillId="0" borderId="30" xfId="0" applyNumberFormat="1" applyFont="1" applyBorder="1" applyAlignment="1">
      <alignment horizontal="center" vertical="center"/>
    </xf>
    <xf numFmtId="193" fontId="137" fillId="0" borderId="11" xfId="0" applyNumberFormat="1" applyFont="1" applyBorder="1" applyAlignment="1">
      <alignment horizontal="center" vertical="center"/>
    </xf>
    <xf numFmtId="193" fontId="138" fillId="0" borderId="11" xfId="0" applyNumberFormat="1" applyFont="1" applyBorder="1" applyAlignment="1">
      <alignment horizontal="center" vertical="center"/>
    </xf>
    <xf numFmtId="193" fontId="136" fillId="0" borderId="11" xfId="0" applyNumberFormat="1" applyFont="1" applyBorder="1" applyAlignment="1">
      <alignment horizontal="center" vertical="center"/>
    </xf>
    <xf numFmtId="193" fontId="135" fillId="0" borderId="11" xfId="0" applyNumberFormat="1" applyFont="1" applyBorder="1" applyAlignment="1">
      <alignment horizontal="center" vertical="center"/>
    </xf>
    <xf numFmtId="193" fontId="137" fillId="0" borderId="12" xfId="0" applyNumberFormat="1" applyFont="1" applyBorder="1" applyAlignment="1">
      <alignment horizontal="center" vertical="center"/>
    </xf>
    <xf numFmtId="193" fontId="136" fillId="0" borderId="13" xfId="0" applyNumberFormat="1" applyFont="1" applyBorder="1" applyAlignment="1">
      <alignment horizontal="center" vertical="center"/>
    </xf>
    <xf numFmtId="193" fontId="136" fillId="0" borderId="12" xfId="0" applyNumberFormat="1" applyFont="1" applyBorder="1" applyAlignment="1">
      <alignment horizontal="center" vertical="center"/>
    </xf>
    <xf numFmtId="167" fontId="137" fillId="0" borderId="59" xfId="0" applyNumberFormat="1" applyFont="1" applyBorder="1" applyAlignment="1">
      <alignment horizontal="center"/>
    </xf>
    <xf numFmtId="167" fontId="137" fillId="0" borderId="57" xfId="0" applyNumberFormat="1" applyFont="1" applyBorder="1" applyAlignment="1">
      <alignment horizontal="center"/>
    </xf>
    <xf numFmtId="167" fontId="135" fillId="0" borderId="57" xfId="0" applyNumberFormat="1" applyFont="1" applyBorder="1" applyAlignment="1">
      <alignment horizontal="center"/>
    </xf>
    <xf numFmtId="167" fontId="139" fillId="0" borderId="57" xfId="0" applyNumberFormat="1" applyFont="1" applyBorder="1" applyAlignment="1">
      <alignment horizontal="center"/>
    </xf>
    <xf numFmtId="167" fontId="137" fillId="0" borderId="60" xfId="0" applyNumberFormat="1" applyFont="1" applyBorder="1" applyAlignment="1">
      <alignment horizontal="center"/>
    </xf>
    <xf numFmtId="167" fontId="136" fillId="0" borderId="55" xfId="0" applyNumberFormat="1" applyFont="1" applyBorder="1" applyAlignment="1">
      <alignment horizontal="center"/>
    </xf>
    <xf numFmtId="167" fontId="137" fillId="0" borderId="61" xfId="0" applyNumberFormat="1" applyFont="1" applyBorder="1" applyAlignment="1">
      <alignment horizontal="center"/>
    </xf>
    <xf numFmtId="167" fontId="137" fillId="0" borderId="141" xfId="0" applyNumberFormat="1" applyFont="1" applyBorder="1" applyAlignment="1">
      <alignment horizontal="center"/>
    </xf>
    <xf numFmtId="0" fontId="137" fillId="0" borderId="141" xfId="0" applyFont="1" applyBorder="1"/>
    <xf numFmtId="164" fontId="84" fillId="0" borderId="17" xfId="7" applyNumberFormat="1" applyFont="1" applyBorder="1" applyAlignment="1"/>
    <xf numFmtId="164" fontId="84" fillId="0" borderId="3" xfId="7" applyNumberFormat="1" applyFont="1" applyBorder="1" applyAlignment="1"/>
    <xf numFmtId="164" fontId="84" fillId="0" borderId="18" xfId="7" applyNumberFormat="1" applyFont="1" applyBorder="1" applyAlignment="1"/>
    <xf numFmtId="164" fontId="84" fillId="0" borderId="19" xfId="7" applyNumberFormat="1" applyFont="1" applyBorder="1" applyAlignment="1"/>
    <xf numFmtId="164" fontId="84" fillId="36" borderId="51" xfId="7" applyNumberFormat="1" applyFont="1" applyFill="1" applyBorder="1" applyAlignment="1"/>
    <xf numFmtId="164" fontId="84" fillId="36" borderId="20" xfId="7" applyNumberFormat="1" applyFont="1" applyFill="1" applyBorder="1"/>
    <xf numFmtId="164" fontId="84" fillId="36" borderId="21" xfId="7" applyNumberFormat="1" applyFont="1" applyFill="1" applyBorder="1"/>
    <xf numFmtId="164" fontId="84" fillId="36" borderId="22" xfId="7" applyNumberFormat="1" applyFont="1" applyFill="1" applyBorder="1"/>
    <xf numFmtId="164" fontId="84" fillId="36" borderId="52" xfId="7" applyNumberFormat="1" applyFont="1" applyFill="1" applyBorder="1"/>
    <xf numFmtId="193" fontId="3" fillId="0" borderId="0" xfId="0" applyNumberFormat="1" applyFont="1"/>
    <xf numFmtId="3" fontId="88" fillId="0" borderId="0" xfId="0" applyNumberFormat="1" applyFont="1"/>
    <xf numFmtId="10" fontId="105" fillId="0" borderId="98" xfId="20962" applyNumberFormat="1" applyFont="1" applyFill="1" applyBorder="1" applyAlignment="1" applyProtection="1">
      <alignment horizontal="right" vertical="center"/>
      <protection locked="0"/>
    </xf>
    <xf numFmtId="10" fontId="2" fillId="0" borderId="3" xfId="20962" applyNumberFormat="1" applyFont="1" applyBorder="1" applyAlignment="1" applyProtection="1">
      <alignment horizontal="center" vertical="center" wrapText="1"/>
      <protection locked="0"/>
    </xf>
    <xf numFmtId="10" fontId="2" fillId="2" borderId="3" xfId="20962" applyNumberFormat="1" applyFont="1" applyFill="1" applyBorder="1" applyAlignment="1" applyProtection="1">
      <alignment horizontal="center" vertical="center"/>
      <protection locked="0"/>
    </xf>
    <xf numFmtId="10" fontId="2" fillId="2" borderId="21" xfId="20962" applyNumberFormat="1" applyFont="1" applyFill="1" applyBorder="1" applyAlignment="1" applyProtection="1">
      <alignment vertical="center"/>
      <protection locked="0"/>
    </xf>
    <xf numFmtId="164" fontId="2" fillId="36" borderId="18" xfId="7" applyNumberFormat="1" applyFont="1" applyFill="1" applyBorder="1" applyAlignment="1" applyProtection="1">
      <alignment vertical="top"/>
    </xf>
    <xf numFmtId="164" fontId="2" fillId="3" borderId="18" xfId="7" applyNumberFormat="1" applyFont="1" applyFill="1" applyBorder="1" applyAlignment="1" applyProtection="1">
      <alignment vertical="top"/>
      <protection locked="0"/>
    </xf>
    <xf numFmtId="164" fontId="2" fillId="36" borderId="18" xfId="7" applyNumberFormat="1" applyFont="1" applyFill="1" applyBorder="1" applyAlignment="1" applyProtection="1">
      <alignment vertical="top" wrapText="1"/>
    </xf>
    <xf numFmtId="164" fontId="2" fillId="3" borderId="18" xfId="7" applyNumberFormat="1" applyFont="1" applyFill="1" applyBorder="1" applyAlignment="1" applyProtection="1">
      <alignment vertical="top" wrapText="1"/>
      <protection locked="0"/>
    </xf>
    <xf numFmtId="164" fontId="2" fillId="3" borderId="80" xfId="7" applyNumberFormat="1" applyFont="1" applyFill="1" applyBorder="1" applyAlignment="1" applyProtection="1">
      <alignment vertical="top" wrapText="1"/>
      <protection locked="0"/>
    </xf>
    <xf numFmtId="164" fontId="2" fillId="36" borderId="18" xfId="7" applyNumberFormat="1" applyFont="1" applyFill="1" applyBorder="1" applyAlignment="1" applyProtection="1">
      <alignment vertical="top" wrapText="1"/>
      <protection locked="0"/>
    </xf>
    <xf numFmtId="164" fontId="2" fillId="36" borderId="22" xfId="7" applyNumberFormat="1" applyFont="1" applyFill="1" applyBorder="1" applyAlignment="1" applyProtection="1">
      <alignment vertical="top" wrapText="1"/>
    </xf>
    <xf numFmtId="164" fontId="113" fillId="0" borderId="126" xfId="7" applyNumberFormat="1" applyFont="1" applyBorder="1"/>
    <xf numFmtId="164" fontId="116" fillId="0" borderId="126" xfId="7" applyNumberFormat="1" applyFont="1" applyBorder="1"/>
    <xf numFmtId="164" fontId="113" fillId="78" borderId="126" xfId="7" applyNumberFormat="1" applyFont="1" applyFill="1" applyBorder="1"/>
    <xf numFmtId="164" fontId="113" fillId="0" borderId="126" xfId="7" applyNumberFormat="1" applyFont="1" applyFill="1" applyBorder="1"/>
    <xf numFmtId="164" fontId="115" fillId="0" borderId="126" xfId="7" applyNumberFormat="1" applyFont="1" applyBorder="1"/>
    <xf numFmtId="164" fontId="112" fillId="0" borderId="126" xfId="7" applyNumberFormat="1" applyFont="1" applyBorder="1"/>
    <xf numFmtId="164" fontId="112" fillId="0" borderId="126" xfId="7" applyNumberFormat="1" applyFont="1" applyBorder="1" applyAlignment="1">
      <alignment horizontal="left" indent="1"/>
    </xf>
    <xf numFmtId="164" fontId="115" fillId="76" borderId="126" xfId="7" applyNumberFormat="1" applyFont="1" applyFill="1" applyBorder="1"/>
    <xf numFmtId="164" fontId="112" fillId="0" borderId="126" xfId="7" applyNumberFormat="1" applyFont="1" applyFill="1" applyBorder="1" applyAlignment="1">
      <alignment horizontal="left" vertical="center" wrapText="1"/>
    </xf>
    <xf numFmtId="164" fontId="112" fillId="0" borderId="126" xfId="7" applyNumberFormat="1" applyFont="1" applyBorder="1" applyAlignment="1">
      <alignment horizontal="center" vertical="center" wrapText="1"/>
    </xf>
    <xf numFmtId="164" fontId="112" fillId="0" borderId="126" xfId="7" applyNumberFormat="1" applyFont="1" applyBorder="1" applyAlignment="1">
      <alignment horizontal="center" vertical="center"/>
    </xf>
    <xf numFmtId="164" fontId="115" fillId="0" borderId="126" xfId="7" applyNumberFormat="1" applyFont="1" applyFill="1" applyBorder="1" applyAlignment="1">
      <alignment horizontal="left" vertical="center" wrapText="1"/>
    </xf>
    <xf numFmtId="164" fontId="112" fillId="0" borderId="126" xfId="7" applyNumberFormat="1" applyFont="1" applyFill="1" applyBorder="1"/>
    <xf numFmtId="164" fontId="117" fillId="0" borderId="126" xfId="7" applyNumberFormat="1" applyFont="1" applyBorder="1"/>
    <xf numFmtId="164" fontId="117" fillId="0" borderId="130" xfId="7" applyNumberFormat="1" applyFont="1" applyBorder="1"/>
    <xf numFmtId="10" fontId="117" fillId="0" borderId="126" xfId="20962" applyNumberFormat="1" applyFont="1" applyBorder="1"/>
    <xf numFmtId="10" fontId="117" fillId="0" borderId="130" xfId="20962" applyNumberFormat="1" applyFont="1" applyBorder="1"/>
    <xf numFmtId="164" fontId="112" fillId="36" borderId="126" xfId="7" applyNumberFormat="1" applyFont="1" applyFill="1" applyBorder="1"/>
    <xf numFmtId="164" fontId="9" fillId="37" borderId="0" xfId="7" applyNumberFormat="1" applyFont="1" applyFill="1" applyBorder="1"/>
    <xf numFmtId="164" fontId="3" fillId="0" borderId="84" xfId="7" applyNumberFormat="1" applyFont="1" applyFill="1" applyBorder="1" applyAlignment="1">
      <alignment vertical="center"/>
    </xf>
    <xf numFmtId="164" fontId="3" fillId="0" borderId="63" xfId="7" applyNumberFormat="1" applyFont="1" applyFill="1" applyBorder="1" applyAlignment="1">
      <alignment vertical="center"/>
    </xf>
    <xf numFmtId="164" fontId="3" fillId="3" borderId="82" xfId="7" applyNumberFormat="1" applyFont="1" applyFill="1" applyBorder="1" applyAlignment="1">
      <alignment vertical="center"/>
    </xf>
    <xf numFmtId="164" fontId="3" fillId="3" borderId="83" xfId="7" applyNumberFormat="1" applyFont="1" applyFill="1" applyBorder="1" applyAlignment="1">
      <alignment vertical="center"/>
    </xf>
    <xf numFmtId="164" fontId="3" fillId="0" borderId="79" xfId="7" applyNumberFormat="1" applyFont="1" applyFill="1" applyBorder="1" applyAlignment="1">
      <alignment vertical="center"/>
    </xf>
    <xf numFmtId="164" fontId="3" fillId="0" borderId="85" xfId="7" applyNumberFormat="1" applyFont="1" applyFill="1" applyBorder="1" applyAlignment="1">
      <alignment vertical="center"/>
    </xf>
    <xf numFmtId="164" fontId="3" fillId="0" borderId="80" xfId="7" applyNumberFormat="1" applyFont="1" applyFill="1" applyBorder="1" applyAlignment="1">
      <alignment vertical="center"/>
    </xf>
    <xf numFmtId="164" fontId="3" fillId="0" borderId="21" xfId="7" applyNumberFormat="1" applyFont="1" applyFill="1" applyBorder="1" applyAlignment="1">
      <alignment vertical="center"/>
    </xf>
    <xf numFmtId="164" fontId="3" fillId="0" borderId="23" xfId="7" applyNumberFormat="1" applyFont="1" applyFill="1" applyBorder="1" applyAlignment="1">
      <alignment vertical="center"/>
    </xf>
    <xf numFmtId="164" fontId="3" fillId="0" borderId="22" xfId="7" applyNumberFormat="1" applyFont="1" applyFill="1" applyBorder="1" applyAlignment="1">
      <alignment vertical="center"/>
    </xf>
    <xf numFmtId="10" fontId="3" fillId="0" borderId="93" xfId="20962" applyNumberFormat="1" applyFont="1" applyFill="1" applyBorder="1" applyAlignment="1">
      <alignment vertical="center"/>
    </xf>
    <xf numFmtId="10" fontId="3" fillId="0" borderId="94" xfId="20962" applyNumberFormat="1" applyFont="1" applyFill="1" applyBorder="1" applyAlignment="1">
      <alignment vertical="center"/>
    </xf>
    <xf numFmtId="164" fontId="3" fillId="0" borderId="25" xfId="7" applyNumberFormat="1" applyFont="1" applyFill="1" applyBorder="1" applyAlignment="1">
      <alignment vertical="center"/>
    </xf>
    <xf numFmtId="164" fontId="3" fillId="0" borderId="16" xfId="7" applyNumberFormat="1" applyFont="1" applyFill="1" applyBorder="1" applyAlignment="1">
      <alignment vertical="center"/>
    </xf>
    <xf numFmtId="164" fontId="3" fillId="0" borderId="89" xfId="7" applyNumberFormat="1" applyFont="1" applyFill="1" applyBorder="1" applyAlignment="1">
      <alignment vertical="center"/>
    </xf>
    <xf numFmtId="164" fontId="3" fillId="0" borderId="90" xfId="7" applyNumberFormat="1" applyFont="1" applyFill="1" applyBorder="1" applyAlignment="1">
      <alignment vertical="center"/>
    </xf>
    <xf numFmtId="10" fontId="2" fillId="2" borderId="96" xfId="20962" applyNumberFormat="1" applyFont="1" applyFill="1" applyBorder="1" applyAlignment="1" applyProtection="1">
      <alignment vertical="center"/>
      <protection locked="0"/>
    </xf>
    <xf numFmtId="164" fontId="115" fillId="0" borderId="17" xfId="7" applyNumberFormat="1" applyFont="1" applyBorder="1"/>
    <xf numFmtId="164" fontId="112" fillId="0" borderId="80" xfId="7" applyNumberFormat="1" applyFont="1" applyBorder="1"/>
    <xf numFmtId="164" fontId="112" fillId="0" borderId="129" xfId="7" applyNumberFormat="1" applyFont="1" applyBorder="1"/>
    <xf numFmtId="164" fontId="112" fillId="0" borderId="17" xfId="7" applyNumberFormat="1" applyFont="1" applyBorder="1" applyAlignment="1">
      <alignment horizontal="left" indent="1"/>
    </xf>
    <xf numFmtId="164" fontId="112" fillId="0" borderId="17" xfId="7" applyNumberFormat="1" applyFont="1" applyBorder="1" applyAlignment="1">
      <alignment horizontal="left" indent="2"/>
    </xf>
    <xf numFmtId="164" fontId="112" fillId="0" borderId="17" xfId="7" applyNumberFormat="1" applyFont="1" applyFill="1" applyBorder="1" applyAlignment="1">
      <alignment horizontal="left" indent="3"/>
    </xf>
    <xf numFmtId="164" fontId="112" fillId="0" borderId="17" xfId="7" applyNumberFormat="1" applyFont="1" applyFill="1" applyBorder="1" applyAlignment="1">
      <alignment horizontal="left" indent="1"/>
    </xf>
    <xf numFmtId="164" fontId="112" fillId="79" borderId="17" xfId="7" applyNumberFormat="1" applyFont="1" applyFill="1" applyBorder="1"/>
    <xf numFmtId="164" fontId="112" fillId="79" borderId="126" xfId="7" applyNumberFormat="1" applyFont="1" applyFill="1" applyBorder="1"/>
    <xf numFmtId="164" fontId="112" fillId="79" borderId="80" xfId="7" applyNumberFormat="1" applyFont="1" applyFill="1" applyBorder="1"/>
    <xf numFmtId="164" fontId="112" fillId="79" borderId="129" xfId="7" applyNumberFormat="1" applyFont="1" applyFill="1" applyBorder="1"/>
    <xf numFmtId="164" fontId="112" fillId="0" borderId="17" xfId="7" applyNumberFormat="1" applyFont="1" applyFill="1" applyBorder="1" applyAlignment="1">
      <alignment horizontal="left" vertical="top" wrapText="1" indent="2"/>
    </xf>
    <xf numFmtId="164" fontId="112" fillId="0" borderId="80" xfId="7" applyNumberFormat="1" applyFont="1" applyFill="1" applyBorder="1"/>
    <xf numFmtId="164" fontId="112" fillId="0" borderId="129" xfId="7" applyNumberFormat="1" applyFont="1" applyFill="1" applyBorder="1"/>
    <xf numFmtId="164" fontId="112" fillId="0" borderId="17" xfId="7" applyNumberFormat="1" applyFont="1" applyFill="1" applyBorder="1" applyAlignment="1">
      <alignment horizontal="left" wrapText="1" indent="3"/>
    </xf>
    <xf numFmtId="164" fontId="112" fillId="0" borderId="17" xfId="7" applyNumberFormat="1" applyFont="1" applyFill="1" applyBorder="1" applyAlignment="1">
      <alignment horizontal="left" wrapText="1" indent="2"/>
    </xf>
    <xf numFmtId="164" fontId="112" fillId="0" borderId="17" xfId="7" applyNumberFormat="1" applyFont="1" applyFill="1" applyBorder="1" applyAlignment="1">
      <alignment horizontal="left" wrapText="1" indent="1"/>
    </xf>
    <xf numFmtId="164" fontId="112" fillId="0" borderId="20" xfId="7" applyNumberFormat="1" applyFont="1" applyFill="1" applyBorder="1" applyAlignment="1">
      <alignment horizontal="left" wrapText="1" indent="1"/>
    </xf>
    <xf numFmtId="164" fontId="112" fillId="0" borderId="21" xfId="7" applyNumberFormat="1" applyFont="1" applyFill="1" applyBorder="1"/>
    <xf numFmtId="164" fontId="112" fillId="0" borderId="22" xfId="7" applyNumberFormat="1" applyFont="1" applyFill="1" applyBorder="1"/>
    <xf numFmtId="164" fontId="112" fillId="0" borderId="24" xfId="7" applyNumberFormat="1" applyFont="1" applyFill="1" applyBorder="1"/>
    <xf numFmtId="10" fontId="87" fillId="2" borderId="3" xfId="20962" applyNumberFormat="1" applyFont="1" applyFill="1" applyBorder="1" applyAlignment="1" applyProtection="1">
      <alignment vertical="center"/>
      <protection locked="0"/>
    </xf>
    <xf numFmtId="164" fontId="9" fillId="37" borderId="98" xfId="7" applyNumberFormat="1" applyFont="1" applyFill="1" applyBorder="1"/>
    <xf numFmtId="164" fontId="9" fillId="37" borderId="23" xfId="7" applyNumberFormat="1" applyFont="1" applyFill="1" applyBorder="1"/>
    <xf numFmtId="164" fontId="9" fillId="37" borderId="88" xfId="7" applyNumberFormat="1" applyFont="1" applyFill="1" applyBorder="1"/>
    <xf numFmtId="164" fontId="9" fillId="37" borderId="24" xfId="7" applyNumberFormat="1" applyFont="1" applyFill="1" applyBorder="1"/>
    <xf numFmtId="10" fontId="4" fillId="0" borderId="22" xfId="7" applyNumberFormat="1" applyFont="1" applyBorder="1"/>
    <xf numFmtId="0" fontId="93" fillId="0" borderId="65" xfId="0" applyFont="1" applyBorder="1" applyAlignment="1">
      <alignment horizontal="left" wrapText="1"/>
    </xf>
    <xf numFmtId="0" fontId="93" fillId="0" borderId="64" xfId="0" applyFont="1" applyBorder="1" applyAlignment="1">
      <alignment horizontal="left" wrapText="1"/>
    </xf>
    <xf numFmtId="0" fontId="93" fillId="0" borderId="134" xfId="0" applyFont="1" applyBorder="1" applyAlignment="1">
      <alignment horizontal="center" vertical="center"/>
    </xf>
    <xf numFmtId="0" fontId="93" fillId="0" borderId="29" xfId="0" applyFont="1" applyBorder="1" applyAlignment="1">
      <alignment horizontal="center" vertical="center"/>
    </xf>
    <xf numFmtId="0" fontId="93" fillId="0" borderId="135" xfId="0" applyFont="1" applyBorder="1" applyAlignment="1">
      <alignment horizontal="center" vertical="center"/>
    </xf>
    <xf numFmtId="0" fontId="134" fillId="0" borderId="134" xfId="0" applyFont="1" applyBorder="1" applyAlignment="1">
      <alignment horizontal="center"/>
    </xf>
    <xf numFmtId="0" fontId="134" fillId="0" borderId="29" xfId="0" applyFont="1" applyBorder="1" applyAlignment="1">
      <alignment horizontal="center"/>
    </xf>
    <xf numFmtId="0" fontId="134" fillId="0" borderId="135" xfId="0" applyFont="1" applyBorder="1" applyAlignment="1">
      <alignment horizontal="center"/>
    </xf>
    <xf numFmtId="0" fontId="0" fillId="0" borderId="127" xfId="0" applyBorder="1" applyAlignment="1">
      <alignment horizontal="center"/>
    </xf>
    <xf numFmtId="0" fontId="0" fillId="0" borderId="128" xfId="0" applyBorder="1" applyAlignment="1">
      <alignment horizontal="center"/>
    </xf>
    <xf numFmtId="0" fontId="0" fillId="0" borderId="129" xfId="0" applyBorder="1" applyAlignment="1">
      <alignment horizontal="center"/>
    </xf>
    <xf numFmtId="0" fontId="0" fillId="0" borderId="113" xfId="0" applyBorder="1" applyAlignment="1">
      <alignment horizontal="center" vertical="center"/>
    </xf>
    <xf numFmtId="0" fontId="121" fillId="0" borderId="114" xfId="0" applyFont="1" applyBorder="1" applyAlignment="1">
      <alignment horizontal="center" vertical="center"/>
    </xf>
    <xf numFmtId="0" fontId="121" fillId="0" borderId="7" xfId="0" applyFont="1" applyBorder="1" applyAlignment="1">
      <alignment horizontal="center" vertical="center"/>
    </xf>
    <xf numFmtId="164" fontId="122" fillId="0" borderId="15" xfId="7" applyNumberFormat="1" applyFont="1" applyFill="1" applyBorder="1" applyAlignment="1" applyProtection="1">
      <alignment horizontal="center" vertical="center"/>
    </xf>
    <xf numFmtId="164" fontId="122" fillId="0" borderId="16" xfId="7" applyNumberFormat="1" applyFont="1" applyFill="1" applyBorder="1" applyAlignment="1" applyProtection="1">
      <alignment horizontal="center" vertical="center"/>
    </xf>
    <xf numFmtId="0" fontId="0" fillId="0" borderId="115" xfId="0" applyBorder="1" applyAlignment="1">
      <alignment horizontal="center"/>
    </xf>
    <xf numFmtId="0" fontId="0" fillId="0" borderId="116" xfId="0" applyBorder="1" applyAlignment="1">
      <alignment horizontal="center"/>
    </xf>
    <xf numFmtId="0" fontId="0" fillId="0" borderId="117" xfId="0" applyBorder="1" applyAlignment="1">
      <alignment horizontal="center"/>
    </xf>
    <xf numFmtId="0" fontId="0" fillId="0" borderId="67" xfId="0" applyBorder="1" applyAlignment="1">
      <alignment horizontal="center" vertical="center"/>
    </xf>
    <xf numFmtId="0" fontId="0" fillId="0" borderId="74" xfId="0" applyBorder="1" applyAlignment="1">
      <alignment horizontal="center" vertical="center"/>
    </xf>
    <xf numFmtId="0" fontId="121" fillId="0" borderId="130" xfId="0" applyFont="1" applyBorder="1" applyAlignment="1">
      <alignment horizontal="center" vertical="center" wrapText="1"/>
    </xf>
    <xf numFmtId="0" fontId="121" fillId="0" borderId="7" xfId="0" applyFont="1" applyBorder="1" applyAlignment="1">
      <alignment horizontal="center" vertical="center" wrapText="1"/>
    </xf>
    <xf numFmtId="0" fontId="0" fillId="0" borderId="126" xfId="0" applyBorder="1" applyAlignment="1">
      <alignment horizontal="center" vertical="center"/>
    </xf>
    <xf numFmtId="0" fontId="0" fillId="0" borderId="126" xfId="0" applyBorder="1" applyAlignment="1">
      <alignment horizontal="center" vertical="center" wrapText="1"/>
    </xf>
    <xf numFmtId="0" fontId="122" fillId="0" borderId="15" xfId="0" applyFont="1" applyBorder="1" applyAlignment="1">
      <alignment horizontal="center" vertical="center"/>
    </xf>
    <xf numFmtId="0" fontId="122" fillId="0" borderId="16" xfId="0" applyFont="1" applyBorder="1" applyAlignment="1">
      <alignment horizontal="center" vertical="center"/>
    </xf>
    <xf numFmtId="0" fontId="45" fillId="0" borderId="3" xfId="0" applyFont="1" applyBorder="1" applyAlignment="1">
      <alignment horizontal="center" vertical="center" wrapText="1"/>
    </xf>
    <xf numFmtId="0" fontId="45" fillId="0" borderId="18" xfId="0" applyFont="1" applyBorder="1" applyAlignment="1">
      <alignment horizontal="center" vertical="center" wrapText="1"/>
    </xf>
    <xf numFmtId="0" fontId="86" fillId="0" borderId="79" xfId="0" applyFont="1" applyBorder="1" applyAlignment="1">
      <alignment horizontal="center" vertical="center" wrapText="1"/>
    </xf>
    <xf numFmtId="0" fontId="84" fillId="0" borderId="79" xfId="0" applyFont="1" applyBorder="1" applyAlignment="1">
      <alignment horizontal="center" vertical="center" wrapText="1"/>
    </xf>
    <xf numFmtId="0" fontId="45" fillId="0" borderId="79" xfId="11" applyFont="1" applyBorder="1" applyAlignment="1">
      <alignment horizontal="center" vertical="center" wrapText="1"/>
    </xf>
    <xf numFmtId="0" fontId="45" fillId="0" borderId="80" xfId="11" applyFont="1" applyBorder="1" applyAlignment="1">
      <alignment horizontal="center" vertical="center" wrapText="1"/>
    </xf>
    <xf numFmtId="0" fontId="45" fillId="0" borderId="69" xfId="11" applyFont="1" applyBorder="1" applyAlignment="1">
      <alignment horizontal="center" vertical="center" wrapText="1"/>
    </xf>
    <xf numFmtId="0" fontId="45" fillId="0" borderId="0" xfId="11" applyFont="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70" xfId="13" applyFont="1" applyFill="1" applyBorder="1" applyAlignment="1" applyProtection="1">
      <alignment horizontal="center" vertical="center" wrapText="1"/>
      <protection locked="0"/>
    </xf>
    <xf numFmtId="0" fontId="98" fillId="3" borderId="63"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68" xfId="1" applyNumberFormat="1" applyFont="1" applyFill="1" applyBorder="1" applyAlignment="1" applyProtection="1">
      <alignment horizontal="center"/>
      <protection locked="0"/>
    </xf>
    <xf numFmtId="164" fontId="45" fillId="3" borderId="26" xfId="1" applyNumberFormat="1" applyFont="1" applyFill="1" applyBorder="1" applyAlignment="1" applyProtection="1">
      <alignment horizontal="center"/>
      <protection locked="0"/>
    </xf>
    <xf numFmtId="164" fontId="45" fillId="3" borderId="27" xfId="1" applyNumberFormat="1" applyFont="1" applyFill="1" applyBorder="1" applyAlignment="1" applyProtection="1">
      <alignment horizontal="center"/>
      <protection locked="0"/>
    </xf>
    <xf numFmtId="164" fontId="45" fillId="0" borderId="14" xfId="1" applyNumberFormat="1" applyFont="1" applyFill="1" applyBorder="1" applyAlignment="1" applyProtection="1">
      <alignment horizontal="center"/>
      <protection locked="0"/>
    </xf>
    <xf numFmtId="164" fontId="45" fillId="0" borderId="15" xfId="1" applyNumberFormat="1" applyFont="1" applyFill="1" applyBorder="1" applyAlignment="1" applyProtection="1">
      <alignment horizontal="center"/>
      <protection locked="0"/>
    </xf>
    <xf numFmtId="164" fontId="45" fillId="0" borderId="16" xfId="1" applyNumberFormat="1" applyFont="1" applyFill="1" applyBorder="1" applyAlignment="1" applyProtection="1">
      <alignment horizontal="center"/>
      <protection locked="0"/>
    </xf>
    <xf numFmtId="0" fontId="86" fillId="0" borderId="50" xfId="0" applyFont="1" applyBorder="1" applyAlignment="1">
      <alignment horizontal="center" vertical="center" wrapText="1"/>
    </xf>
    <xf numFmtId="0" fontId="86" fillId="0" borderId="51" xfId="0" applyFont="1" applyBorder="1" applyAlignment="1">
      <alignment horizontal="center" vertical="center" wrapText="1"/>
    </xf>
    <xf numFmtId="164" fontId="45" fillId="0" borderId="71" xfId="1" applyNumberFormat="1" applyFont="1" applyFill="1" applyBorder="1" applyAlignment="1" applyProtection="1">
      <alignment horizontal="center" vertical="center" wrapText="1"/>
      <protection locked="0"/>
    </xf>
    <xf numFmtId="164" fontId="45" fillId="0" borderId="72" xfId="1" applyNumberFormat="1" applyFont="1" applyFill="1" applyBorder="1" applyAlignment="1" applyProtection="1">
      <alignment horizontal="center" vertical="center" wrapText="1"/>
      <protection locked="0"/>
    </xf>
    <xf numFmtId="0" fontId="3" fillId="0" borderId="70" xfId="0" applyFont="1" applyBorder="1" applyAlignment="1">
      <alignment horizontal="center" vertical="center" wrapText="1"/>
    </xf>
    <xf numFmtId="0" fontId="3" fillId="0" borderId="63" xfId="0" applyFont="1" applyBorder="1" applyAlignment="1">
      <alignment horizontal="center" vertical="center" wrapText="1"/>
    </xf>
    <xf numFmtId="0" fontId="86" fillId="0" borderId="73" xfId="0" applyFont="1" applyBorder="1" applyAlignment="1">
      <alignment horizontal="center"/>
    </xf>
    <xf numFmtId="0" fontId="86" fillId="0" borderId="74" xfId="0" applyFont="1" applyBorder="1" applyAlignment="1">
      <alignment horizontal="center"/>
    </xf>
    <xf numFmtId="0" fontId="3" fillId="0" borderId="8" xfId="0" applyFont="1" applyBorder="1" applyAlignment="1">
      <alignment horizontal="center" wrapText="1"/>
    </xf>
    <xf numFmtId="0" fontId="3" fillId="0" borderId="10" xfId="0" applyFont="1" applyBorder="1" applyAlignment="1">
      <alignment horizontal="center" wrapText="1"/>
    </xf>
    <xf numFmtId="0" fontId="99" fillId="0" borderId="53" xfId="0" applyFont="1" applyBorder="1" applyAlignment="1">
      <alignment horizontal="left" vertical="center"/>
    </xf>
    <xf numFmtId="0" fontId="99" fillId="0" borderId="54" xfId="0" applyFont="1" applyBorder="1" applyAlignment="1">
      <alignment horizontal="left" vertical="center"/>
    </xf>
    <xf numFmtId="0" fontId="3" fillId="0" borderId="54"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vertical="center" wrapText="1"/>
    </xf>
    <xf numFmtId="0" fontId="3" fillId="0" borderId="80" xfId="0" applyFont="1" applyBorder="1" applyAlignment="1">
      <alignment horizontal="center" vertical="center" wrapText="1"/>
    </xf>
    <xf numFmtId="0" fontId="115" fillId="0" borderId="103" xfId="0" applyFont="1" applyBorder="1" applyAlignment="1">
      <alignment horizontal="left" vertical="center" wrapText="1"/>
    </xf>
    <xf numFmtId="0" fontId="115" fillId="0" borderId="104" xfId="0" applyFont="1" applyBorder="1" applyAlignment="1">
      <alignment horizontal="left" vertical="center" wrapText="1"/>
    </xf>
    <xf numFmtId="0" fontId="115" fillId="0" borderId="108" xfId="0" applyFont="1" applyBorder="1" applyAlignment="1">
      <alignment horizontal="left" vertical="center" wrapText="1"/>
    </xf>
    <xf numFmtId="0" fontId="115" fillId="0" borderId="109" xfId="0" applyFont="1" applyBorder="1" applyAlignment="1">
      <alignment horizontal="left" vertical="center" wrapText="1"/>
    </xf>
    <xf numFmtId="0" fontId="115" fillId="0" borderId="111" xfId="0" applyFont="1" applyBorder="1" applyAlignment="1">
      <alignment horizontal="left" vertical="center" wrapText="1"/>
    </xf>
    <xf numFmtId="0" fontId="115" fillId="0" borderId="112" xfId="0" applyFont="1" applyBorder="1" applyAlignment="1">
      <alignment horizontal="left" vertical="center" wrapText="1"/>
    </xf>
    <xf numFmtId="0" fontId="116" fillId="0" borderId="105" xfId="0" applyFont="1" applyBorder="1" applyAlignment="1">
      <alignment horizontal="center" vertical="center" wrapText="1"/>
    </xf>
    <xf numFmtId="0" fontId="116" fillId="0" borderId="106" xfId="0" applyFont="1" applyBorder="1" applyAlignment="1">
      <alignment horizontal="center" vertical="center" wrapText="1"/>
    </xf>
    <xf numFmtId="0" fontId="116" fillId="0" borderId="107" xfId="0" applyFont="1" applyBorder="1" applyAlignment="1">
      <alignment horizontal="center" vertical="center" wrapText="1"/>
    </xf>
    <xf numFmtId="0" fontId="116" fillId="0" borderId="84" xfId="0" applyFont="1" applyBorder="1" applyAlignment="1">
      <alignment horizontal="center" vertical="center" wrapText="1"/>
    </xf>
    <xf numFmtId="0" fontId="116" fillId="0" borderId="110" xfId="0" applyFont="1" applyBorder="1" applyAlignment="1">
      <alignment horizontal="center" vertical="center" wrapText="1"/>
    </xf>
    <xf numFmtId="0" fontId="116" fillId="0" borderId="74" xfId="0" applyFont="1" applyBorder="1" applyAlignment="1">
      <alignment horizontal="center" vertical="center" wrapText="1"/>
    </xf>
    <xf numFmtId="0" fontId="112" fillId="0" borderId="130" xfId="0" applyFont="1" applyBorder="1" applyAlignment="1">
      <alignment horizontal="center" vertical="center" wrapText="1"/>
    </xf>
    <xf numFmtId="0" fontId="112" fillId="0" borderId="7" xfId="0" applyFont="1" applyBorder="1" applyAlignment="1">
      <alignment horizontal="center" vertical="center" wrapText="1"/>
    </xf>
    <xf numFmtId="0" fontId="112" fillId="0" borderId="126" xfId="0" applyFont="1" applyBorder="1" applyAlignment="1">
      <alignment horizontal="center" vertical="center" wrapText="1"/>
    </xf>
    <xf numFmtId="0" fontId="120" fillId="0" borderId="126" xfId="0" applyFont="1" applyBorder="1" applyAlignment="1">
      <alignment horizontal="center" vertical="center"/>
    </xf>
    <xf numFmtId="0" fontId="120" fillId="0" borderId="105" xfId="0" applyFont="1" applyBorder="1" applyAlignment="1">
      <alignment horizontal="center" vertical="center"/>
    </xf>
    <xf numFmtId="0" fontId="120" fillId="0" borderId="107" xfId="0" applyFont="1" applyBorder="1" applyAlignment="1">
      <alignment horizontal="center" vertical="center"/>
    </xf>
    <xf numFmtId="0" fontId="120" fillId="0" borderId="84" xfId="0" applyFont="1" applyBorder="1" applyAlignment="1">
      <alignment horizontal="center" vertical="center"/>
    </xf>
    <xf numFmtId="0" fontId="120" fillId="0" borderId="74" xfId="0" applyFont="1" applyBorder="1" applyAlignment="1">
      <alignment horizontal="center" vertical="center"/>
    </xf>
    <xf numFmtId="0" fontId="116" fillId="0" borderId="126" xfId="0" applyFont="1" applyBorder="1" applyAlignment="1">
      <alignment horizontal="center" vertical="center" wrapText="1"/>
    </xf>
    <xf numFmtId="0" fontId="112" fillId="0" borderId="129" xfId="0" applyFont="1" applyBorder="1" applyAlignment="1">
      <alignment horizontal="center" vertical="center" wrapText="1"/>
    </xf>
    <xf numFmtId="0" fontId="115" fillId="0" borderId="105" xfId="0" applyFont="1" applyBorder="1" applyAlignment="1">
      <alignment horizontal="center" vertical="center" wrapText="1"/>
    </xf>
    <xf numFmtId="0" fontId="115" fillId="0" borderId="107" xfId="0" applyFont="1" applyBorder="1" applyAlignment="1">
      <alignment horizontal="center" vertical="center" wrapText="1"/>
    </xf>
    <xf numFmtId="0" fontId="115" fillId="0" borderId="69" xfId="0" applyFont="1" applyBorder="1" applyAlignment="1">
      <alignment horizontal="center" vertical="center" wrapText="1"/>
    </xf>
    <xf numFmtId="0" fontId="115" fillId="0" borderId="67" xfId="0" applyFont="1" applyBorder="1" applyAlignment="1">
      <alignment horizontal="center" vertical="center" wrapText="1"/>
    </xf>
    <xf numFmtId="0" fontId="115" fillId="0" borderId="84" xfId="0" applyFont="1" applyBorder="1" applyAlignment="1">
      <alignment horizontal="center" vertical="center" wrapText="1"/>
    </xf>
    <xf numFmtId="0" fontId="115" fillId="0" borderId="74" xfId="0" applyFont="1" applyBorder="1" applyAlignment="1">
      <alignment horizontal="center" vertical="center" wrapText="1"/>
    </xf>
    <xf numFmtId="0" fontId="112" fillId="0" borderId="127" xfId="0" applyFont="1" applyBorder="1" applyAlignment="1">
      <alignment horizontal="center" vertical="center" wrapText="1"/>
    </xf>
    <xf numFmtId="0" fontId="112" fillId="0" borderId="128" xfId="0" applyFont="1" applyBorder="1" applyAlignment="1">
      <alignment horizontal="center" vertical="center" wrapText="1"/>
    </xf>
    <xf numFmtId="0" fontId="115" fillId="0" borderId="75" xfId="0" applyFont="1" applyBorder="1" applyAlignment="1">
      <alignment horizontal="center" vertical="center" wrapText="1"/>
    </xf>
    <xf numFmtId="0" fontId="115" fillId="0" borderId="7" xfId="0" applyFont="1" applyBorder="1" applyAlignment="1">
      <alignment horizontal="center" vertical="center" wrapText="1"/>
    </xf>
    <xf numFmtId="0" fontId="112" fillId="0" borderId="75" xfId="0" applyFont="1" applyBorder="1" applyAlignment="1">
      <alignment horizontal="center" vertical="center" wrapText="1"/>
    </xf>
    <xf numFmtId="0" fontId="112" fillId="0" borderId="74" xfId="0" applyFont="1" applyBorder="1" applyAlignment="1">
      <alignment horizontal="center" vertical="center" wrapText="1"/>
    </xf>
    <xf numFmtId="0" fontId="115" fillId="0" borderId="53" xfId="0" applyFont="1" applyBorder="1" applyAlignment="1">
      <alignment horizontal="left" vertical="top" wrapText="1"/>
    </xf>
    <xf numFmtId="0" fontId="115" fillId="0" borderId="76" xfId="0" applyFont="1" applyBorder="1" applyAlignment="1">
      <alignment horizontal="left" vertical="top" wrapText="1"/>
    </xf>
    <xf numFmtId="0" fontId="115" fillId="0" borderId="62" xfId="0" applyFont="1" applyBorder="1" applyAlignment="1">
      <alignment horizontal="left" vertical="top" wrapText="1"/>
    </xf>
    <xf numFmtId="0" fontId="115" fillId="0" borderId="95" xfId="0" applyFont="1" applyBorder="1" applyAlignment="1">
      <alignment horizontal="left" vertical="top" wrapText="1"/>
    </xf>
    <xf numFmtId="0" fontId="115" fillId="0" borderId="102" xfId="0" applyFont="1" applyBorder="1" applyAlignment="1">
      <alignment horizontal="left" vertical="top" wrapText="1"/>
    </xf>
    <xf numFmtId="0" fontId="115" fillId="0" borderId="133" xfId="0" applyFont="1" applyBorder="1" applyAlignment="1">
      <alignment horizontal="left" vertical="top" wrapText="1"/>
    </xf>
    <xf numFmtId="0" fontId="115" fillId="0" borderId="86" xfId="0" applyFont="1" applyBorder="1" applyAlignment="1">
      <alignment horizontal="center" vertical="center" wrapText="1"/>
    </xf>
    <xf numFmtId="0" fontId="115" fillId="0" borderId="66" xfId="0" applyFont="1" applyBorder="1" applyAlignment="1">
      <alignment horizontal="center" vertical="center" wrapText="1"/>
    </xf>
    <xf numFmtId="0" fontId="112" fillId="0" borderId="63" xfId="0" applyFont="1" applyBorder="1" applyAlignment="1">
      <alignment horizontal="center" vertical="center" wrapText="1"/>
    </xf>
    <xf numFmtId="0" fontId="112" fillId="0" borderId="68" xfId="0" applyFont="1" applyBorder="1" applyAlignment="1">
      <alignment horizontal="center" vertical="center" wrapText="1"/>
    </xf>
    <xf numFmtId="0" fontId="112" fillId="0" borderId="26" xfId="0" applyFont="1" applyBorder="1" applyAlignment="1">
      <alignment horizontal="center" vertical="center" wrapText="1"/>
    </xf>
    <xf numFmtId="0" fontId="112" fillId="0" borderId="27" xfId="0" applyFont="1" applyBorder="1" applyAlignment="1">
      <alignment horizontal="center" vertical="center" wrapText="1"/>
    </xf>
    <xf numFmtId="0" fontId="112" fillId="0" borderId="105" xfId="0" applyFont="1" applyBorder="1" applyAlignment="1">
      <alignment horizontal="center" vertical="top" wrapText="1"/>
    </xf>
    <xf numFmtId="0" fontId="112" fillId="0" borderId="106" xfId="0" applyFont="1" applyBorder="1" applyAlignment="1">
      <alignment horizontal="center" vertical="top" wrapText="1"/>
    </xf>
    <xf numFmtId="0" fontId="112" fillId="0" borderId="128" xfId="0" applyFont="1" applyBorder="1" applyAlignment="1">
      <alignment horizontal="center" vertical="top" wrapText="1"/>
    </xf>
    <xf numFmtId="0" fontId="112" fillId="0" borderId="129" xfId="0" applyFont="1" applyBorder="1" applyAlignment="1">
      <alignment horizontal="center" vertical="top" wrapText="1"/>
    </xf>
    <xf numFmtId="0" fontId="132" fillId="0" borderId="118" xfId="0" applyFont="1" applyBorder="1" applyAlignment="1">
      <alignment horizontal="left" vertical="top" wrapText="1"/>
    </xf>
    <xf numFmtId="0" fontId="132" fillId="0" borderId="119" xfId="0" applyFont="1" applyBorder="1" applyAlignment="1">
      <alignment horizontal="left" vertical="top" wrapText="1"/>
    </xf>
    <xf numFmtId="0" fontId="118" fillId="0" borderId="105" xfId="0" applyFont="1" applyBorder="1" applyAlignment="1">
      <alignment horizontal="center" vertical="center"/>
    </xf>
    <xf numFmtId="0" fontId="118" fillId="0" borderId="107" xfId="0" applyFont="1" applyBorder="1" applyAlignment="1">
      <alignment horizontal="center" vertical="center"/>
    </xf>
    <xf numFmtId="0" fontId="118" fillId="0" borderId="84" xfId="0" applyFont="1" applyBorder="1" applyAlignment="1">
      <alignment horizontal="center" vertical="center"/>
    </xf>
    <xf numFmtId="0" fontId="118" fillId="0" borderId="74" xfId="0" applyFont="1" applyBorder="1" applyAlignment="1">
      <alignment horizontal="center" vertical="center"/>
    </xf>
    <xf numFmtId="0" fontId="117" fillId="0" borderId="126" xfId="0" applyFont="1" applyBorder="1" applyAlignment="1">
      <alignment horizontal="center" vertical="center" wrapText="1"/>
    </xf>
    <xf numFmtId="0" fontId="117" fillId="0" borderId="130" xfId="0" applyFont="1" applyBorder="1" applyAlignment="1">
      <alignment horizontal="center" vertical="center" wrapText="1"/>
    </xf>
  </cellXfs>
  <cellStyles count="21415">
    <cellStyle name="_RC VALUTEBIS WRILSI " xfId="18" xr:uid="{00000000-0005-0000-0000-000000000000}"/>
    <cellStyle name="=C:\WINNT35\SYSTEM32\COMMAND.COM" xfId="20964"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0968" xr:uid="{00000000-0005-0000-0000-0000C3020000}"/>
    <cellStyle name="Calculation 2 10 3" xfId="724" xr:uid="{00000000-0005-0000-0000-0000C4020000}"/>
    <cellStyle name="Calculation 2 10 3 2" xfId="20969" xr:uid="{00000000-0005-0000-0000-0000C5020000}"/>
    <cellStyle name="Calculation 2 10 4" xfId="725" xr:uid="{00000000-0005-0000-0000-0000C6020000}"/>
    <cellStyle name="Calculation 2 10 4 2" xfId="20970" xr:uid="{00000000-0005-0000-0000-0000C7020000}"/>
    <cellStyle name="Calculation 2 10 5" xfId="726" xr:uid="{00000000-0005-0000-0000-0000C8020000}"/>
    <cellStyle name="Calculation 2 10 5 2" xfId="20971" xr:uid="{00000000-0005-0000-0000-0000C9020000}"/>
    <cellStyle name="Calculation 2 11" xfId="727" xr:uid="{00000000-0005-0000-0000-0000CA020000}"/>
    <cellStyle name="Calculation 2 11 2" xfId="728" xr:uid="{00000000-0005-0000-0000-0000CB020000}"/>
    <cellStyle name="Calculation 2 11 2 2" xfId="20973" xr:uid="{00000000-0005-0000-0000-0000CC020000}"/>
    <cellStyle name="Calculation 2 11 3" xfId="729" xr:uid="{00000000-0005-0000-0000-0000CD020000}"/>
    <cellStyle name="Calculation 2 11 3 2" xfId="20974" xr:uid="{00000000-0005-0000-0000-0000CE020000}"/>
    <cellStyle name="Calculation 2 11 4" xfId="730" xr:uid="{00000000-0005-0000-0000-0000CF020000}"/>
    <cellStyle name="Calculation 2 11 4 2" xfId="20975" xr:uid="{00000000-0005-0000-0000-0000D0020000}"/>
    <cellStyle name="Calculation 2 11 5" xfId="731" xr:uid="{00000000-0005-0000-0000-0000D1020000}"/>
    <cellStyle name="Calculation 2 11 5 2" xfId="20976" xr:uid="{00000000-0005-0000-0000-0000D2020000}"/>
    <cellStyle name="Calculation 2 11 6" xfId="20972" xr:uid="{00000000-0005-0000-0000-0000D3020000}"/>
    <cellStyle name="Calculation 2 12" xfId="732" xr:uid="{00000000-0005-0000-0000-0000D4020000}"/>
    <cellStyle name="Calculation 2 12 2" xfId="733" xr:uid="{00000000-0005-0000-0000-0000D5020000}"/>
    <cellStyle name="Calculation 2 12 2 2" xfId="20978" xr:uid="{00000000-0005-0000-0000-0000D6020000}"/>
    <cellStyle name="Calculation 2 12 3" xfId="734" xr:uid="{00000000-0005-0000-0000-0000D7020000}"/>
    <cellStyle name="Calculation 2 12 3 2" xfId="20979" xr:uid="{00000000-0005-0000-0000-0000D8020000}"/>
    <cellStyle name="Calculation 2 12 4" xfId="735" xr:uid="{00000000-0005-0000-0000-0000D9020000}"/>
    <cellStyle name="Calculation 2 12 4 2" xfId="20980" xr:uid="{00000000-0005-0000-0000-0000DA020000}"/>
    <cellStyle name="Calculation 2 12 5" xfId="736" xr:uid="{00000000-0005-0000-0000-0000DB020000}"/>
    <cellStyle name="Calculation 2 12 5 2" xfId="20981" xr:uid="{00000000-0005-0000-0000-0000DC020000}"/>
    <cellStyle name="Calculation 2 12 6" xfId="20977" xr:uid="{00000000-0005-0000-0000-0000DD020000}"/>
    <cellStyle name="Calculation 2 13" xfId="737" xr:uid="{00000000-0005-0000-0000-0000DE020000}"/>
    <cellStyle name="Calculation 2 13 2" xfId="738" xr:uid="{00000000-0005-0000-0000-0000DF020000}"/>
    <cellStyle name="Calculation 2 13 2 2" xfId="20983" xr:uid="{00000000-0005-0000-0000-0000E0020000}"/>
    <cellStyle name="Calculation 2 13 3" xfId="739" xr:uid="{00000000-0005-0000-0000-0000E1020000}"/>
    <cellStyle name="Calculation 2 13 3 2" xfId="20984" xr:uid="{00000000-0005-0000-0000-0000E2020000}"/>
    <cellStyle name="Calculation 2 13 4" xfId="740" xr:uid="{00000000-0005-0000-0000-0000E3020000}"/>
    <cellStyle name="Calculation 2 13 4 2" xfId="20985" xr:uid="{00000000-0005-0000-0000-0000E4020000}"/>
    <cellStyle name="Calculation 2 13 5" xfId="20982" xr:uid="{00000000-0005-0000-0000-0000E5020000}"/>
    <cellStyle name="Calculation 2 14" xfId="741" xr:uid="{00000000-0005-0000-0000-0000E6020000}"/>
    <cellStyle name="Calculation 2 14 2" xfId="20986" xr:uid="{00000000-0005-0000-0000-0000E7020000}"/>
    <cellStyle name="Calculation 2 15" xfId="742" xr:uid="{00000000-0005-0000-0000-0000E8020000}"/>
    <cellStyle name="Calculation 2 15 2" xfId="20987" xr:uid="{00000000-0005-0000-0000-0000E9020000}"/>
    <cellStyle name="Calculation 2 16" xfId="743" xr:uid="{00000000-0005-0000-0000-0000EA020000}"/>
    <cellStyle name="Calculation 2 16 2" xfId="20988" xr:uid="{00000000-0005-0000-0000-0000EB020000}"/>
    <cellStyle name="Calculation 2 17" xfId="20967" xr:uid="{00000000-0005-0000-0000-0000EC020000}"/>
    <cellStyle name="Calculation 2 2" xfId="744" xr:uid="{00000000-0005-0000-0000-0000ED020000}"/>
    <cellStyle name="Calculation 2 2 10" xfId="20989" xr:uid="{00000000-0005-0000-0000-0000EE020000}"/>
    <cellStyle name="Calculation 2 2 2" xfId="745" xr:uid="{00000000-0005-0000-0000-0000EF020000}"/>
    <cellStyle name="Calculation 2 2 2 2" xfId="746" xr:uid="{00000000-0005-0000-0000-0000F0020000}"/>
    <cellStyle name="Calculation 2 2 2 2 2" xfId="20991" xr:uid="{00000000-0005-0000-0000-0000F1020000}"/>
    <cellStyle name="Calculation 2 2 2 3" xfId="747" xr:uid="{00000000-0005-0000-0000-0000F2020000}"/>
    <cellStyle name="Calculation 2 2 2 3 2" xfId="20992" xr:uid="{00000000-0005-0000-0000-0000F3020000}"/>
    <cellStyle name="Calculation 2 2 2 4" xfId="748" xr:uid="{00000000-0005-0000-0000-0000F4020000}"/>
    <cellStyle name="Calculation 2 2 2 4 2" xfId="20993" xr:uid="{00000000-0005-0000-0000-0000F5020000}"/>
    <cellStyle name="Calculation 2 2 2 5" xfId="20990" xr:uid="{00000000-0005-0000-0000-0000F6020000}"/>
    <cellStyle name="Calculation 2 2 3" xfId="749" xr:uid="{00000000-0005-0000-0000-0000F7020000}"/>
    <cellStyle name="Calculation 2 2 3 2" xfId="750" xr:uid="{00000000-0005-0000-0000-0000F8020000}"/>
    <cellStyle name="Calculation 2 2 3 2 2" xfId="20995" xr:uid="{00000000-0005-0000-0000-0000F9020000}"/>
    <cellStyle name="Calculation 2 2 3 3" xfId="751" xr:uid="{00000000-0005-0000-0000-0000FA020000}"/>
    <cellStyle name="Calculation 2 2 3 3 2" xfId="20996" xr:uid="{00000000-0005-0000-0000-0000FB020000}"/>
    <cellStyle name="Calculation 2 2 3 4" xfId="752" xr:uid="{00000000-0005-0000-0000-0000FC020000}"/>
    <cellStyle name="Calculation 2 2 3 4 2" xfId="20997" xr:uid="{00000000-0005-0000-0000-0000FD020000}"/>
    <cellStyle name="Calculation 2 2 3 5" xfId="20994" xr:uid="{00000000-0005-0000-0000-0000FE020000}"/>
    <cellStyle name="Calculation 2 2 4" xfId="753" xr:uid="{00000000-0005-0000-0000-0000FF020000}"/>
    <cellStyle name="Calculation 2 2 4 2" xfId="754" xr:uid="{00000000-0005-0000-0000-000000030000}"/>
    <cellStyle name="Calculation 2 2 4 2 2" xfId="20999" xr:uid="{00000000-0005-0000-0000-000001030000}"/>
    <cellStyle name="Calculation 2 2 4 3" xfId="755" xr:uid="{00000000-0005-0000-0000-000002030000}"/>
    <cellStyle name="Calculation 2 2 4 3 2" xfId="21000" xr:uid="{00000000-0005-0000-0000-000003030000}"/>
    <cellStyle name="Calculation 2 2 4 4" xfId="756" xr:uid="{00000000-0005-0000-0000-000004030000}"/>
    <cellStyle name="Calculation 2 2 4 4 2" xfId="21001" xr:uid="{00000000-0005-0000-0000-000005030000}"/>
    <cellStyle name="Calculation 2 2 4 5" xfId="20998" xr:uid="{00000000-0005-0000-0000-000006030000}"/>
    <cellStyle name="Calculation 2 2 5" xfId="757" xr:uid="{00000000-0005-0000-0000-000007030000}"/>
    <cellStyle name="Calculation 2 2 5 2" xfId="758" xr:uid="{00000000-0005-0000-0000-000008030000}"/>
    <cellStyle name="Calculation 2 2 5 2 2" xfId="21003" xr:uid="{00000000-0005-0000-0000-000009030000}"/>
    <cellStyle name="Calculation 2 2 5 3" xfId="759" xr:uid="{00000000-0005-0000-0000-00000A030000}"/>
    <cellStyle name="Calculation 2 2 5 3 2" xfId="21004" xr:uid="{00000000-0005-0000-0000-00000B030000}"/>
    <cellStyle name="Calculation 2 2 5 4" xfId="760" xr:uid="{00000000-0005-0000-0000-00000C030000}"/>
    <cellStyle name="Calculation 2 2 5 4 2" xfId="21005" xr:uid="{00000000-0005-0000-0000-00000D030000}"/>
    <cellStyle name="Calculation 2 2 5 5" xfId="21002" xr:uid="{00000000-0005-0000-0000-00000E030000}"/>
    <cellStyle name="Calculation 2 2 6" xfId="761" xr:uid="{00000000-0005-0000-0000-00000F030000}"/>
    <cellStyle name="Calculation 2 2 6 2" xfId="21006" xr:uid="{00000000-0005-0000-0000-000010030000}"/>
    <cellStyle name="Calculation 2 2 7" xfId="762" xr:uid="{00000000-0005-0000-0000-000011030000}"/>
    <cellStyle name="Calculation 2 2 7 2" xfId="21007" xr:uid="{00000000-0005-0000-0000-000012030000}"/>
    <cellStyle name="Calculation 2 2 8" xfId="763" xr:uid="{00000000-0005-0000-0000-000013030000}"/>
    <cellStyle name="Calculation 2 2 8 2" xfId="21008" xr:uid="{00000000-0005-0000-0000-000014030000}"/>
    <cellStyle name="Calculation 2 2 9" xfId="764" xr:uid="{00000000-0005-0000-0000-000015030000}"/>
    <cellStyle name="Calculation 2 2 9 2" xfId="21009" xr:uid="{00000000-0005-0000-0000-000016030000}"/>
    <cellStyle name="Calculation 2 3" xfId="765" xr:uid="{00000000-0005-0000-0000-000017030000}"/>
    <cellStyle name="Calculation 2 3 2" xfId="766" xr:uid="{00000000-0005-0000-0000-000018030000}"/>
    <cellStyle name="Calculation 2 3 2 2" xfId="21010" xr:uid="{00000000-0005-0000-0000-000019030000}"/>
    <cellStyle name="Calculation 2 3 3" xfId="767" xr:uid="{00000000-0005-0000-0000-00001A030000}"/>
    <cellStyle name="Calculation 2 3 3 2" xfId="21011" xr:uid="{00000000-0005-0000-0000-00001B030000}"/>
    <cellStyle name="Calculation 2 3 4" xfId="768" xr:uid="{00000000-0005-0000-0000-00001C030000}"/>
    <cellStyle name="Calculation 2 3 4 2" xfId="21012" xr:uid="{00000000-0005-0000-0000-00001D030000}"/>
    <cellStyle name="Calculation 2 3 5" xfId="769" xr:uid="{00000000-0005-0000-0000-00001E030000}"/>
    <cellStyle name="Calculation 2 3 5 2" xfId="21013" xr:uid="{00000000-0005-0000-0000-00001F030000}"/>
    <cellStyle name="Calculation 2 4" xfId="770" xr:uid="{00000000-0005-0000-0000-000020030000}"/>
    <cellStyle name="Calculation 2 4 2" xfId="771" xr:uid="{00000000-0005-0000-0000-000021030000}"/>
    <cellStyle name="Calculation 2 4 2 2" xfId="21014" xr:uid="{00000000-0005-0000-0000-000022030000}"/>
    <cellStyle name="Calculation 2 4 3" xfId="772" xr:uid="{00000000-0005-0000-0000-000023030000}"/>
    <cellStyle name="Calculation 2 4 3 2" xfId="21015" xr:uid="{00000000-0005-0000-0000-000024030000}"/>
    <cellStyle name="Calculation 2 4 4" xfId="773" xr:uid="{00000000-0005-0000-0000-000025030000}"/>
    <cellStyle name="Calculation 2 4 4 2" xfId="21016" xr:uid="{00000000-0005-0000-0000-000026030000}"/>
    <cellStyle name="Calculation 2 4 5" xfId="774" xr:uid="{00000000-0005-0000-0000-000027030000}"/>
    <cellStyle name="Calculation 2 4 5 2" xfId="21017" xr:uid="{00000000-0005-0000-0000-000028030000}"/>
    <cellStyle name="Calculation 2 5" xfId="775" xr:uid="{00000000-0005-0000-0000-000029030000}"/>
    <cellStyle name="Calculation 2 5 2" xfId="776" xr:uid="{00000000-0005-0000-0000-00002A030000}"/>
    <cellStyle name="Calculation 2 5 2 2" xfId="21018" xr:uid="{00000000-0005-0000-0000-00002B030000}"/>
    <cellStyle name="Calculation 2 5 3" xfId="777" xr:uid="{00000000-0005-0000-0000-00002C030000}"/>
    <cellStyle name="Calculation 2 5 3 2" xfId="21019" xr:uid="{00000000-0005-0000-0000-00002D030000}"/>
    <cellStyle name="Calculation 2 5 4" xfId="778" xr:uid="{00000000-0005-0000-0000-00002E030000}"/>
    <cellStyle name="Calculation 2 5 4 2" xfId="21020" xr:uid="{00000000-0005-0000-0000-00002F030000}"/>
    <cellStyle name="Calculation 2 5 5" xfId="779" xr:uid="{00000000-0005-0000-0000-000030030000}"/>
    <cellStyle name="Calculation 2 5 5 2" xfId="21021" xr:uid="{00000000-0005-0000-0000-000031030000}"/>
    <cellStyle name="Calculation 2 6" xfId="780" xr:uid="{00000000-0005-0000-0000-000032030000}"/>
    <cellStyle name="Calculation 2 6 2" xfId="781" xr:uid="{00000000-0005-0000-0000-000033030000}"/>
    <cellStyle name="Calculation 2 6 2 2" xfId="21022" xr:uid="{00000000-0005-0000-0000-000034030000}"/>
    <cellStyle name="Calculation 2 6 3" xfId="782" xr:uid="{00000000-0005-0000-0000-000035030000}"/>
    <cellStyle name="Calculation 2 6 3 2" xfId="21023" xr:uid="{00000000-0005-0000-0000-000036030000}"/>
    <cellStyle name="Calculation 2 6 4" xfId="783" xr:uid="{00000000-0005-0000-0000-000037030000}"/>
    <cellStyle name="Calculation 2 6 4 2" xfId="21024" xr:uid="{00000000-0005-0000-0000-000038030000}"/>
    <cellStyle name="Calculation 2 6 5" xfId="784" xr:uid="{00000000-0005-0000-0000-000039030000}"/>
    <cellStyle name="Calculation 2 6 5 2" xfId="21025" xr:uid="{00000000-0005-0000-0000-00003A030000}"/>
    <cellStyle name="Calculation 2 7" xfId="785" xr:uid="{00000000-0005-0000-0000-00003B030000}"/>
    <cellStyle name="Calculation 2 7 2" xfId="786" xr:uid="{00000000-0005-0000-0000-00003C030000}"/>
    <cellStyle name="Calculation 2 7 2 2" xfId="21026" xr:uid="{00000000-0005-0000-0000-00003D030000}"/>
    <cellStyle name="Calculation 2 7 3" xfId="787" xr:uid="{00000000-0005-0000-0000-00003E030000}"/>
    <cellStyle name="Calculation 2 7 3 2" xfId="21027" xr:uid="{00000000-0005-0000-0000-00003F030000}"/>
    <cellStyle name="Calculation 2 7 4" xfId="788" xr:uid="{00000000-0005-0000-0000-000040030000}"/>
    <cellStyle name="Calculation 2 7 4 2" xfId="21028" xr:uid="{00000000-0005-0000-0000-000041030000}"/>
    <cellStyle name="Calculation 2 7 5" xfId="789" xr:uid="{00000000-0005-0000-0000-000042030000}"/>
    <cellStyle name="Calculation 2 7 5 2" xfId="21029" xr:uid="{00000000-0005-0000-0000-000043030000}"/>
    <cellStyle name="Calculation 2 8" xfId="790" xr:uid="{00000000-0005-0000-0000-000044030000}"/>
    <cellStyle name="Calculation 2 8 2" xfId="791" xr:uid="{00000000-0005-0000-0000-000045030000}"/>
    <cellStyle name="Calculation 2 8 2 2" xfId="21030" xr:uid="{00000000-0005-0000-0000-000046030000}"/>
    <cellStyle name="Calculation 2 8 3" xfId="792" xr:uid="{00000000-0005-0000-0000-000047030000}"/>
    <cellStyle name="Calculation 2 8 3 2" xfId="21031" xr:uid="{00000000-0005-0000-0000-000048030000}"/>
    <cellStyle name="Calculation 2 8 4" xfId="793" xr:uid="{00000000-0005-0000-0000-000049030000}"/>
    <cellStyle name="Calculation 2 8 4 2" xfId="21032" xr:uid="{00000000-0005-0000-0000-00004A030000}"/>
    <cellStyle name="Calculation 2 8 5" xfId="794" xr:uid="{00000000-0005-0000-0000-00004B030000}"/>
    <cellStyle name="Calculation 2 8 5 2" xfId="21033" xr:uid="{00000000-0005-0000-0000-00004C030000}"/>
    <cellStyle name="Calculation 2 9" xfId="795" xr:uid="{00000000-0005-0000-0000-00004D030000}"/>
    <cellStyle name="Calculation 2 9 2" xfId="796" xr:uid="{00000000-0005-0000-0000-00004E030000}"/>
    <cellStyle name="Calculation 2 9 2 2" xfId="21034" xr:uid="{00000000-0005-0000-0000-00004F030000}"/>
    <cellStyle name="Calculation 2 9 3" xfId="797" xr:uid="{00000000-0005-0000-0000-000050030000}"/>
    <cellStyle name="Calculation 2 9 3 2" xfId="21035" xr:uid="{00000000-0005-0000-0000-000051030000}"/>
    <cellStyle name="Calculation 2 9 4" xfId="798" xr:uid="{00000000-0005-0000-0000-000052030000}"/>
    <cellStyle name="Calculation 2 9 4 2" xfId="21036" xr:uid="{00000000-0005-0000-0000-000053030000}"/>
    <cellStyle name="Calculation 2 9 5" xfId="799" xr:uid="{00000000-0005-0000-0000-000054030000}"/>
    <cellStyle name="Calculation 2 9 5 2" xfId="21037" xr:uid="{00000000-0005-0000-0000-000055030000}"/>
    <cellStyle name="Calculation 3" xfId="800" xr:uid="{00000000-0005-0000-0000-000056030000}"/>
    <cellStyle name="Calculation 3 2" xfId="801" xr:uid="{00000000-0005-0000-0000-000057030000}"/>
    <cellStyle name="Calculation 3 2 2" xfId="21039" xr:uid="{00000000-0005-0000-0000-000058030000}"/>
    <cellStyle name="Calculation 3 3" xfId="802" xr:uid="{00000000-0005-0000-0000-000059030000}"/>
    <cellStyle name="Calculation 3 3 2" xfId="21040" xr:uid="{00000000-0005-0000-0000-00005A030000}"/>
    <cellStyle name="Calculation 3 4" xfId="21038" xr:uid="{00000000-0005-0000-0000-00005B030000}"/>
    <cellStyle name="Calculation 4" xfId="803" xr:uid="{00000000-0005-0000-0000-00005C030000}"/>
    <cellStyle name="Calculation 4 2" xfId="804" xr:uid="{00000000-0005-0000-0000-00005D030000}"/>
    <cellStyle name="Calculation 4 2 2" xfId="21042" xr:uid="{00000000-0005-0000-0000-00005E030000}"/>
    <cellStyle name="Calculation 4 3" xfId="805" xr:uid="{00000000-0005-0000-0000-00005F030000}"/>
    <cellStyle name="Calculation 4 3 2" xfId="21043" xr:uid="{00000000-0005-0000-0000-000060030000}"/>
    <cellStyle name="Calculation 4 4" xfId="21041" xr:uid="{00000000-0005-0000-0000-000061030000}"/>
    <cellStyle name="Calculation 5" xfId="806" xr:uid="{00000000-0005-0000-0000-000062030000}"/>
    <cellStyle name="Calculation 5 2" xfId="807" xr:uid="{00000000-0005-0000-0000-000063030000}"/>
    <cellStyle name="Calculation 5 2 2" xfId="21045" xr:uid="{00000000-0005-0000-0000-000064030000}"/>
    <cellStyle name="Calculation 5 3" xfId="808" xr:uid="{00000000-0005-0000-0000-000065030000}"/>
    <cellStyle name="Calculation 5 3 2" xfId="21046" xr:uid="{00000000-0005-0000-0000-000066030000}"/>
    <cellStyle name="Calculation 5 4" xfId="21044" xr:uid="{00000000-0005-0000-0000-000067030000}"/>
    <cellStyle name="Calculation 6" xfId="809" xr:uid="{00000000-0005-0000-0000-000068030000}"/>
    <cellStyle name="Calculation 6 2" xfId="810" xr:uid="{00000000-0005-0000-0000-000069030000}"/>
    <cellStyle name="Calculation 6 2 2" xfId="21048" xr:uid="{00000000-0005-0000-0000-00006A030000}"/>
    <cellStyle name="Calculation 6 3" xfId="811" xr:uid="{00000000-0005-0000-0000-00006B030000}"/>
    <cellStyle name="Calculation 6 3 2" xfId="21049" xr:uid="{00000000-0005-0000-0000-00006C030000}"/>
    <cellStyle name="Calculation 6 4" xfId="21047" xr:uid="{00000000-0005-0000-0000-00006D030000}"/>
    <cellStyle name="Calculation 7" xfId="812" xr:uid="{00000000-0005-0000-0000-00006E030000}"/>
    <cellStyle name="Calculation 7 2" xfId="21050"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0965"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052" xr:uid="{00000000-0005-0000-0000-00002B240000}"/>
    <cellStyle name="Gia's 11" xfId="21051" xr:uid="{00000000-0005-0000-0000-00002C240000}"/>
    <cellStyle name="Gia's 2" xfId="9187" xr:uid="{00000000-0005-0000-0000-00002D240000}"/>
    <cellStyle name="Gia's 2 2" xfId="21053" xr:uid="{00000000-0005-0000-0000-00002E240000}"/>
    <cellStyle name="Gia's 3" xfId="9188" xr:uid="{00000000-0005-0000-0000-00002F240000}"/>
    <cellStyle name="Gia's 3 2" xfId="21054" xr:uid="{00000000-0005-0000-0000-000030240000}"/>
    <cellStyle name="Gia's 4" xfId="9189" xr:uid="{00000000-0005-0000-0000-000031240000}"/>
    <cellStyle name="Gia's 4 2" xfId="21055" xr:uid="{00000000-0005-0000-0000-000032240000}"/>
    <cellStyle name="Gia's 5" xfId="9190" xr:uid="{00000000-0005-0000-0000-000033240000}"/>
    <cellStyle name="Gia's 5 2" xfId="21056" xr:uid="{00000000-0005-0000-0000-000034240000}"/>
    <cellStyle name="Gia's 6" xfId="9191" xr:uid="{00000000-0005-0000-0000-000035240000}"/>
    <cellStyle name="Gia's 6 2" xfId="21057" xr:uid="{00000000-0005-0000-0000-000036240000}"/>
    <cellStyle name="Gia's 7" xfId="9192" xr:uid="{00000000-0005-0000-0000-000037240000}"/>
    <cellStyle name="Gia's 7 2" xfId="21058" xr:uid="{00000000-0005-0000-0000-000038240000}"/>
    <cellStyle name="Gia's 8" xfId="9193" xr:uid="{00000000-0005-0000-0000-000039240000}"/>
    <cellStyle name="Gia's 8 2" xfId="21059" xr:uid="{00000000-0005-0000-0000-00003A240000}"/>
    <cellStyle name="Gia's 9" xfId="9194" xr:uid="{00000000-0005-0000-0000-00003B240000}"/>
    <cellStyle name="Gia's 9 2" xfId="21060"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061"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063" xr:uid="{00000000-0005-0000-0000-00005E240000}"/>
    <cellStyle name="Header2 3" xfId="9227" xr:uid="{00000000-0005-0000-0000-00005F240000}"/>
    <cellStyle name="Header2 3 2" xfId="21064" xr:uid="{00000000-0005-0000-0000-000060240000}"/>
    <cellStyle name="Header2 4" xfId="21062"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065" xr:uid="{00000000-0005-0000-0000-0000C1240000}"/>
    <cellStyle name="highlightExposure" xfId="9323" xr:uid="{00000000-0005-0000-0000-0000C2240000}"/>
    <cellStyle name="highlightExposure 2" xfId="21066" xr:uid="{00000000-0005-0000-0000-0000C3240000}"/>
    <cellStyle name="highlightPercentage" xfId="9324" xr:uid="{00000000-0005-0000-0000-0000C4240000}"/>
    <cellStyle name="highlightPercentage 2" xfId="21067" xr:uid="{00000000-0005-0000-0000-0000C5240000}"/>
    <cellStyle name="highlightText" xfId="9325" xr:uid="{00000000-0005-0000-0000-0000C6240000}"/>
    <cellStyle name="highlightText 2" xfId="2106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070" xr:uid="{00000000-0005-0000-0000-0000D3240000}"/>
    <cellStyle name="Input 2 10 3" xfId="9336" xr:uid="{00000000-0005-0000-0000-0000D4240000}"/>
    <cellStyle name="Input 2 10 3 2" xfId="21071" xr:uid="{00000000-0005-0000-0000-0000D5240000}"/>
    <cellStyle name="Input 2 10 4" xfId="9337" xr:uid="{00000000-0005-0000-0000-0000D6240000}"/>
    <cellStyle name="Input 2 10 4 2" xfId="21072" xr:uid="{00000000-0005-0000-0000-0000D7240000}"/>
    <cellStyle name="Input 2 10 5" xfId="9338" xr:uid="{00000000-0005-0000-0000-0000D8240000}"/>
    <cellStyle name="Input 2 10 5 2" xfId="21073" xr:uid="{00000000-0005-0000-0000-0000D9240000}"/>
    <cellStyle name="Input 2 11" xfId="9339" xr:uid="{00000000-0005-0000-0000-0000DA240000}"/>
    <cellStyle name="Input 2 11 2" xfId="9340" xr:uid="{00000000-0005-0000-0000-0000DB240000}"/>
    <cellStyle name="Input 2 11 2 2" xfId="21075" xr:uid="{00000000-0005-0000-0000-0000DC240000}"/>
    <cellStyle name="Input 2 11 3" xfId="9341" xr:uid="{00000000-0005-0000-0000-0000DD240000}"/>
    <cellStyle name="Input 2 11 3 2" xfId="21076" xr:uid="{00000000-0005-0000-0000-0000DE240000}"/>
    <cellStyle name="Input 2 11 4" xfId="9342" xr:uid="{00000000-0005-0000-0000-0000DF240000}"/>
    <cellStyle name="Input 2 11 4 2" xfId="21077" xr:uid="{00000000-0005-0000-0000-0000E0240000}"/>
    <cellStyle name="Input 2 11 5" xfId="9343" xr:uid="{00000000-0005-0000-0000-0000E1240000}"/>
    <cellStyle name="Input 2 11 5 2" xfId="21078" xr:uid="{00000000-0005-0000-0000-0000E2240000}"/>
    <cellStyle name="Input 2 11 6" xfId="21074" xr:uid="{00000000-0005-0000-0000-0000E3240000}"/>
    <cellStyle name="Input 2 12" xfId="9344" xr:uid="{00000000-0005-0000-0000-0000E4240000}"/>
    <cellStyle name="Input 2 12 2" xfId="9345" xr:uid="{00000000-0005-0000-0000-0000E5240000}"/>
    <cellStyle name="Input 2 12 2 2" xfId="21080" xr:uid="{00000000-0005-0000-0000-0000E6240000}"/>
    <cellStyle name="Input 2 12 3" xfId="9346" xr:uid="{00000000-0005-0000-0000-0000E7240000}"/>
    <cellStyle name="Input 2 12 3 2" xfId="21081" xr:uid="{00000000-0005-0000-0000-0000E8240000}"/>
    <cellStyle name="Input 2 12 4" xfId="9347" xr:uid="{00000000-0005-0000-0000-0000E9240000}"/>
    <cellStyle name="Input 2 12 4 2" xfId="21082" xr:uid="{00000000-0005-0000-0000-0000EA240000}"/>
    <cellStyle name="Input 2 12 5" xfId="9348" xr:uid="{00000000-0005-0000-0000-0000EB240000}"/>
    <cellStyle name="Input 2 12 5 2" xfId="21083" xr:uid="{00000000-0005-0000-0000-0000EC240000}"/>
    <cellStyle name="Input 2 12 6" xfId="21079" xr:uid="{00000000-0005-0000-0000-0000ED240000}"/>
    <cellStyle name="Input 2 13" xfId="9349" xr:uid="{00000000-0005-0000-0000-0000EE240000}"/>
    <cellStyle name="Input 2 13 2" xfId="9350" xr:uid="{00000000-0005-0000-0000-0000EF240000}"/>
    <cellStyle name="Input 2 13 2 2" xfId="21085" xr:uid="{00000000-0005-0000-0000-0000F0240000}"/>
    <cellStyle name="Input 2 13 3" xfId="9351" xr:uid="{00000000-0005-0000-0000-0000F1240000}"/>
    <cellStyle name="Input 2 13 3 2" xfId="21086" xr:uid="{00000000-0005-0000-0000-0000F2240000}"/>
    <cellStyle name="Input 2 13 4" xfId="9352" xr:uid="{00000000-0005-0000-0000-0000F3240000}"/>
    <cellStyle name="Input 2 13 4 2" xfId="21087" xr:uid="{00000000-0005-0000-0000-0000F4240000}"/>
    <cellStyle name="Input 2 13 5" xfId="21084" xr:uid="{00000000-0005-0000-0000-0000F5240000}"/>
    <cellStyle name="Input 2 14" xfId="9353" xr:uid="{00000000-0005-0000-0000-0000F6240000}"/>
    <cellStyle name="Input 2 14 2" xfId="21088" xr:uid="{00000000-0005-0000-0000-0000F7240000}"/>
    <cellStyle name="Input 2 15" xfId="9354" xr:uid="{00000000-0005-0000-0000-0000F8240000}"/>
    <cellStyle name="Input 2 15 2" xfId="21089" xr:uid="{00000000-0005-0000-0000-0000F9240000}"/>
    <cellStyle name="Input 2 16" xfId="9355" xr:uid="{00000000-0005-0000-0000-0000FA240000}"/>
    <cellStyle name="Input 2 16 2" xfId="21090" xr:uid="{00000000-0005-0000-0000-0000FB240000}"/>
    <cellStyle name="Input 2 17" xfId="21069" xr:uid="{00000000-0005-0000-0000-0000FC240000}"/>
    <cellStyle name="Input 2 2" xfId="9356" xr:uid="{00000000-0005-0000-0000-0000FD240000}"/>
    <cellStyle name="Input 2 2 10" xfId="21091" xr:uid="{00000000-0005-0000-0000-0000FE240000}"/>
    <cellStyle name="Input 2 2 2" xfId="9357" xr:uid="{00000000-0005-0000-0000-0000FF240000}"/>
    <cellStyle name="Input 2 2 2 2" xfId="9358" xr:uid="{00000000-0005-0000-0000-000000250000}"/>
    <cellStyle name="Input 2 2 2 2 2" xfId="21093" xr:uid="{00000000-0005-0000-0000-000001250000}"/>
    <cellStyle name="Input 2 2 2 3" xfId="9359" xr:uid="{00000000-0005-0000-0000-000002250000}"/>
    <cellStyle name="Input 2 2 2 3 2" xfId="21094" xr:uid="{00000000-0005-0000-0000-000003250000}"/>
    <cellStyle name="Input 2 2 2 4" xfId="9360" xr:uid="{00000000-0005-0000-0000-000004250000}"/>
    <cellStyle name="Input 2 2 2 4 2" xfId="21095" xr:uid="{00000000-0005-0000-0000-000005250000}"/>
    <cellStyle name="Input 2 2 2 5" xfId="21092" xr:uid="{00000000-0005-0000-0000-000006250000}"/>
    <cellStyle name="Input 2 2 3" xfId="9361" xr:uid="{00000000-0005-0000-0000-000007250000}"/>
    <cellStyle name="Input 2 2 3 2" xfId="9362" xr:uid="{00000000-0005-0000-0000-000008250000}"/>
    <cellStyle name="Input 2 2 3 2 2" xfId="21097" xr:uid="{00000000-0005-0000-0000-000009250000}"/>
    <cellStyle name="Input 2 2 3 3" xfId="9363" xr:uid="{00000000-0005-0000-0000-00000A250000}"/>
    <cellStyle name="Input 2 2 3 3 2" xfId="21098" xr:uid="{00000000-0005-0000-0000-00000B250000}"/>
    <cellStyle name="Input 2 2 3 4" xfId="9364" xr:uid="{00000000-0005-0000-0000-00000C250000}"/>
    <cellStyle name="Input 2 2 3 4 2" xfId="21099" xr:uid="{00000000-0005-0000-0000-00000D250000}"/>
    <cellStyle name="Input 2 2 3 5" xfId="21096" xr:uid="{00000000-0005-0000-0000-00000E250000}"/>
    <cellStyle name="Input 2 2 4" xfId="9365" xr:uid="{00000000-0005-0000-0000-00000F250000}"/>
    <cellStyle name="Input 2 2 4 2" xfId="9366" xr:uid="{00000000-0005-0000-0000-000010250000}"/>
    <cellStyle name="Input 2 2 4 2 2" xfId="21101" xr:uid="{00000000-0005-0000-0000-000011250000}"/>
    <cellStyle name="Input 2 2 4 3" xfId="9367" xr:uid="{00000000-0005-0000-0000-000012250000}"/>
    <cellStyle name="Input 2 2 4 3 2" xfId="21102" xr:uid="{00000000-0005-0000-0000-000013250000}"/>
    <cellStyle name="Input 2 2 4 4" xfId="9368" xr:uid="{00000000-0005-0000-0000-000014250000}"/>
    <cellStyle name="Input 2 2 4 4 2" xfId="21103" xr:uid="{00000000-0005-0000-0000-000015250000}"/>
    <cellStyle name="Input 2 2 4 5" xfId="21100" xr:uid="{00000000-0005-0000-0000-000016250000}"/>
    <cellStyle name="Input 2 2 5" xfId="9369" xr:uid="{00000000-0005-0000-0000-000017250000}"/>
    <cellStyle name="Input 2 2 5 2" xfId="9370" xr:uid="{00000000-0005-0000-0000-000018250000}"/>
    <cellStyle name="Input 2 2 5 2 2" xfId="21105" xr:uid="{00000000-0005-0000-0000-000019250000}"/>
    <cellStyle name="Input 2 2 5 3" xfId="9371" xr:uid="{00000000-0005-0000-0000-00001A250000}"/>
    <cellStyle name="Input 2 2 5 3 2" xfId="21106" xr:uid="{00000000-0005-0000-0000-00001B250000}"/>
    <cellStyle name="Input 2 2 5 4" xfId="9372" xr:uid="{00000000-0005-0000-0000-00001C250000}"/>
    <cellStyle name="Input 2 2 5 4 2" xfId="21107" xr:uid="{00000000-0005-0000-0000-00001D250000}"/>
    <cellStyle name="Input 2 2 5 5" xfId="21104" xr:uid="{00000000-0005-0000-0000-00001E250000}"/>
    <cellStyle name="Input 2 2 6" xfId="9373" xr:uid="{00000000-0005-0000-0000-00001F250000}"/>
    <cellStyle name="Input 2 2 6 2" xfId="21108" xr:uid="{00000000-0005-0000-0000-000020250000}"/>
    <cellStyle name="Input 2 2 7" xfId="9374" xr:uid="{00000000-0005-0000-0000-000021250000}"/>
    <cellStyle name="Input 2 2 7 2" xfId="21109" xr:uid="{00000000-0005-0000-0000-000022250000}"/>
    <cellStyle name="Input 2 2 8" xfId="9375" xr:uid="{00000000-0005-0000-0000-000023250000}"/>
    <cellStyle name="Input 2 2 8 2" xfId="21110" xr:uid="{00000000-0005-0000-0000-000024250000}"/>
    <cellStyle name="Input 2 2 9" xfId="9376" xr:uid="{00000000-0005-0000-0000-000025250000}"/>
    <cellStyle name="Input 2 2 9 2" xfId="21111" xr:uid="{00000000-0005-0000-0000-000026250000}"/>
    <cellStyle name="Input 2 3" xfId="9377" xr:uid="{00000000-0005-0000-0000-000027250000}"/>
    <cellStyle name="Input 2 3 2" xfId="9378" xr:uid="{00000000-0005-0000-0000-000028250000}"/>
    <cellStyle name="Input 2 3 2 2" xfId="21112" xr:uid="{00000000-0005-0000-0000-000029250000}"/>
    <cellStyle name="Input 2 3 3" xfId="9379" xr:uid="{00000000-0005-0000-0000-00002A250000}"/>
    <cellStyle name="Input 2 3 3 2" xfId="21113" xr:uid="{00000000-0005-0000-0000-00002B250000}"/>
    <cellStyle name="Input 2 3 4" xfId="9380" xr:uid="{00000000-0005-0000-0000-00002C250000}"/>
    <cellStyle name="Input 2 3 4 2" xfId="21114" xr:uid="{00000000-0005-0000-0000-00002D250000}"/>
    <cellStyle name="Input 2 3 5" xfId="9381" xr:uid="{00000000-0005-0000-0000-00002E250000}"/>
    <cellStyle name="Input 2 3 5 2" xfId="21115" xr:uid="{00000000-0005-0000-0000-00002F250000}"/>
    <cellStyle name="Input 2 4" xfId="9382" xr:uid="{00000000-0005-0000-0000-000030250000}"/>
    <cellStyle name="Input 2 4 2" xfId="9383" xr:uid="{00000000-0005-0000-0000-000031250000}"/>
    <cellStyle name="Input 2 4 2 2" xfId="21116" xr:uid="{00000000-0005-0000-0000-000032250000}"/>
    <cellStyle name="Input 2 4 3" xfId="9384" xr:uid="{00000000-0005-0000-0000-000033250000}"/>
    <cellStyle name="Input 2 4 3 2" xfId="21117" xr:uid="{00000000-0005-0000-0000-000034250000}"/>
    <cellStyle name="Input 2 4 4" xfId="9385" xr:uid="{00000000-0005-0000-0000-000035250000}"/>
    <cellStyle name="Input 2 4 4 2" xfId="21118" xr:uid="{00000000-0005-0000-0000-000036250000}"/>
    <cellStyle name="Input 2 4 5" xfId="9386" xr:uid="{00000000-0005-0000-0000-000037250000}"/>
    <cellStyle name="Input 2 4 5 2" xfId="21119" xr:uid="{00000000-0005-0000-0000-000038250000}"/>
    <cellStyle name="Input 2 5" xfId="9387" xr:uid="{00000000-0005-0000-0000-000039250000}"/>
    <cellStyle name="Input 2 5 2" xfId="9388" xr:uid="{00000000-0005-0000-0000-00003A250000}"/>
    <cellStyle name="Input 2 5 2 2" xfId="21120" xr:uid="{00000000-0005-0000-0000-00003B250000}"/>
    <cellStyle name="Input 2 5 3" xfId="9389" xr:uid="{00000000-0005-0000-0000-00003C250000}"/>
    <cellStyle name="Input 2 5 3 2" xfId="21121" xr:uid="{00000000-0005-0000-0000-00003D250000}"/>
    <cellStyle name="Input 2 5 4" xfId="9390" xr:uid="{00000000-0005-0000-0000-00003E250000}"/>
    <cellStyle name="Input 2 5 4 2" xfId="21122" xr:uid="{00000000-0005-0000-0000-00003F250000}"/>
    <cellStyle name="Input 2 5 5" xfId="9391" xr:uid="{00000000-0005-0000-0000-000040250000}"/>
    <cellStyle name="Input 2 5 5 2" xfId="21123" xr:uid="{00000000-0005-0000-0000-000041250000}"/>
    <cellStyle name="Input 2 6" xfId="9392" xr:uid="{00000000-0005-0000-0000-000042250000}"/>
    <cellStyle name="Input 2 6 2" xfId="9393" xr:uid="{00000000-0005-0000-0000-000043250000}"/>
    <cellStyle name="Input 2 6 2 2" xfId="21124" xr:uid="{00000000-0005-0000-0000-000044250000}"/>
    <cellStyle name="Input 2 6 3" xfId="9394" xr:uid="{00000000-0005-0000-0000-000045250000}"/>
    <cellStyle name="Input 2 6 3 2" xfId="21125" xr:uid="{00000000-0005-0000-0000-000046250000}"/>
    <cellStyle name="Input 2 6 4" xfId="9395" xr:uid="{00000000-0005-0000-0000-000047250000}"/>
    <cellStyle name="Input 2 6 4 2" xfId="21126" xr:uid="{00000000-0005-0000-0000-000048250000}"/>
    <cellStyle name="Input 2 6 5" xfId="9396" xr:uid="{00000000-0005-0000-0000-000049250000}"/>
    <cellStyle name="Input 2 6 5 2" xfId="21127" xr:uid="{00000000-0005-0000-0000-00004A250000}"/>
    <cellStyle name="Input 2 7" xfId="9397" xr:uid="{00000000-0005-0000-0000-00004B250000}"/>
    <cellStyle name="Input 2 7 2" xfId="9398" xr:uid="{00000000-0005-0000-0000-00004C250000}"/>
    <cellStyle name="Input 2 7 2 2" xfId="21128" xr:uid="{00000000-0005-0000-0000-00004D250000}"/>
    <cellStyle name="Input 2 7 3" xfId="9399" xr:uid="{00000000-0005-0000-0000-00004E250000}"/>
    <cellStyle name="Input 2 7 3 2" xfId="21129" xr:uid="{00000000-0005-0000-0000-00004F250000}"/>
    <cellStyle name="Input 2 7 4" xfId="9400" xr:uid="{00000000-0005-0000-0000-000050250000}"/>
    <cellStyle name="Input 2 7 4 2" xfId="21130" xr:uid="{00000000-0005-0000-0000-000051250000}"/>
    <cellStyle name="Input 2 7 5" xfId="9401" xr:uid="{00000000-0005-0000-0000-000052250000}"/>
    <cellStyle name="Input 2 7 5 2" xfId="21131" xr:uid="{00000000-0005-0000-0000-000053250000}"/>
    <cellStyle name="Input 2 8" xfId="9402" xr:uid="{00000000-0005-0000-0000-000054250000}"/>
    <cellStyle name="Input 2 8 2" xfId="9403" xr:uid="{00000000-0005-0000-0000-000055250000}"/>
    <cellStyle name="Input 2 8 2 2" xfId="21132" xr:uid="{00000000-0005-0000-0000-000056250000}"/>
    <cellStyle name="Input 2 8 3" xfId="9404" xr:uid="{00000000-0005-0000-0000-000057250000}"/>
    <cellStyle name="Input 2 8 3 2" xfId="21133" xr:uid="{00000000-0005-0000-0000-000058250000}"/>
    <cellStyle name="Input 2 8 4" xfId="9405" xr:uid="{00000000-0005-0000-0000-000059250000}"/>
    <cellStyle name="Input 2 8 4 2" xfId="21134" xr:uid="{00000000-0005-0000-0000-00005A250000}"/>
    <cellStyle name="Input 2 8 5" xfId="9406" xr:uid="{00000000-0005-0000-0000-00005B250000}"/>
    <cellStyle name="Input 2 8 5 2" xfId="21135" xr:uid="{00000000-0005-0000-0000-00005C250000}"/>
    <cellStyle name="Input 2 9" xfId="9407" xr:uid="{00000000-0005-0000-0000-00005D250000}"/>
    <cellStyle name="Input 2 9 2" xfId="9408" xr:uid="{00000000-0005-0000-0000-00005E250000}"/>
    <cellStyle name="Input 2 9 2 2" xfId="21136" xr:uid="{00000000-0005-0000-0000-00005F250000}"/>
    <cellStyle name="Input 2 9 3" xfId="9409" xr:uid="{00000000-0005-0000-0000-000060250000}"/>
    <cellStyle name="Input 2 9 3 2" xfId="21137" xr:uid="{00000000-0005-0000-0000-000061250000}"/>
    <cellStyle name="Input 2 9 4" xfId="9410" xr:uid="{00000000-0005-0000-0000-000062250000}"/>
    <cellStyle name="Input 2 9 4 2" xfId="21138" xr:uid="{00000000-0005-0000-0000-000063250000}"/>
    <cellStyle name="Input 2 9 5" xfId="9411" xr:uid="{00000000-0005-0000-0000-000064250000}"/>
    <cellStyle name="Input 2 9 5 2" xfId="21139" xr:uid="{00000000-0005-0000-0000-000065250000}"/>
    <cellStyle name="Input 3" xfId="9412" xr:uid="{00000000-0005-0000-0000-000066250000}"/>
    <cellStyle name="Input 3 2" xfId="9413" xr:uid="{00000000-0005-0000-0000-000067250000}"/>
    <cellStyle name="Input 3 2 2" xfId="21141" xr:uid="{00000000-0005-0000-0000-000068250000}"/>
    <cellStyle name="Input 3 3" xfId="9414" xr:uid="{00000000-0005-0000-0000-000069250000}"/>
    <cellStyle name="Input 3 3 2" xfId="21142" xr:uid="{00000000-0005-0000-0000-00006A250000}"/>
    <cellStyle name="Input 3 4" xfId="21140" xr:uid="{00000000-0005-0000-0000-00006B250000}"/>
    <cellStyle name="Input 4" xfId="9415" xr:uid="{00000000-0005-0000-0000-00006C250000}"/>
    <cellStyle name="Input 4 2" xfId="9416" xr:uid="{00000000-0005-0000-0000-00006D250000}"/>
    <cellStyle name="Input 4 2 2" xfId="21144" xr:uid="{00000000-0005-0000-0000-00006E250000}"/>
    <cellStyle name="Input 4 3" xfId="9417" xr:uid="{00000000-0005-0000-0000-00006F250000}"/>
    <cellStyle name="Input 4 3 2" xfId="21145" xr:uid="{00000000-0005-0000-0000-000070250000}"/>
    <cellStyle name="Input 4 4" xfId="21143" xr:uid="{00000000-0005-0000-0000-000071250000}"/>
    <cellStyle name="Input 5" xfId="9418" xr:uid="{00000000-0005-0000-0000-000072250000}"/>
    <cellStyle name="Input 5 2" xfId="9419" xr:uid="{00000000-0005-0000-0000-000073250000}"/>
    <cellStyle name="Input 5 2 2" xfId="21147" xr:uid="{00000000-0005-0000-0000-000074250000}"/>
    <cellStyle name="Input 5 3" xfId="9420" xr:uid="{00000000-0005-0000-0000-000075250000}"/>
    <cellStyle name="Input 5 3 2" xfId="21148" xr:uid="{00000000-0005-0000-0000-000076250000}"/>
    <cellStyle name="Input 5 4" xfId="21146" xr:uid="{00000000-0005-0000-0000-000077250000}"/>
    <cellStyle name="Input 6" xfId="9421" xr:uid="{00000000-0005-0000-0000-000078250000}"/>
    <cellStyle name="Input 6 2" xfId="9422" xr:uid="{00000000-0005-0000-0000-000079250000}"/>
    <cellStyle name="Input 6 2 2" xfId="21150" xr:uid="{00000000-0005-0000-0000-00007A250000}"/>
    <cellStyle name="Input 6 3" xfId="9423" xr:uid="{00000000-0005-0000-0000-00007B250000}"/>
    <cellStyle name="Input 6 3 2" xfId="21151" xr:uid="{00000000-0005-0000-0000-00007C250000}"/>
    <cellStyle name="Input 6 4" xfId="21149" xr:uid="{00000000-0005-0000-0000-00007D250000}"/>
    <cellStyle name="Input 7" xfId="9424" xr:uid="{00000000-0005-0000-0000-00007E250000}"/>
    <cellStyle name="Input 7 2" xfId="21152" xr:uid="{00000000-0005-0000-0000-00007F250000}"/>
    <cellStyle name="inputExposure" xfId="9425" xr:uid="{00000000-0005-0000-0000-000080250000}"/>
    <cellStyle name="inputExposure 2" xfId="2115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0963" xr:uid="{00000000-0005-0000-0000-000068280000}"/>
    <cellStyle name="Normal 122" xfId="20960" xr:uid="{00000000-0005-0000-0000-000069280000}"/>
    <cellStyle name="Normal 123" xfId="20966"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pital &amp; RWA N 2 2" xfId="20961" xr:uid="{00000000-0005-0000-0000-00005A500000}"/>
    <cellStyle name="Normal_Casestdy draft" xfId="15" xr:uid="{00000000-0005-0000-0000-00005B500000}"/>
    <cellStyle name="Normal_Casestdy draft 2" xfId="9" xr:uid="{00000000-0005-0000-0000-00005C500000}"/>
    <cellStyle name="Normalny_Eksport 2000 - F" xfId="20382" xr:uid="{00000000-0005-0000-0000-00005D500000}"/>
    <cellStyle name="Note 2" xfId="20383" xr:uid="{00000000-0005-0000-0000-00005E500000}"/>
    <cellStyle name="Note 2 10" xfId="20384" xr:uid="{00000000-0005-0000-0000-00005F500000}"/>
    <cellStyle name="Note 2 10 2" xfId="20385" xr:uid="{00000000-0005-0000-0000-000060500000}"/>
    <cellStyle name="Note 2 10 2 2" xfId="21155" xr:uid="{00000000-0005-0000-0000-000061500000}"/>
    <cellStyle name="Note 2 10 3" xfId="20386" xr:uid="{00000000-0005-0000-0000-000062500000}"/>
    <cellStyle name="Note 2 10 3 2" xfId="21156" xr:uid="{00000000-0005-0000-0000-000063500000}"/>
    <cellStyle name="Note 2 10 4" xfId="20387" xr:uid="{00000000-0005-0000-0000-000064500000}"/>
    <cellStyle name="Note 2 10 4 2" xfId="21157" xr:uid="{00000000-0005-0000-0000-000065500000}"/>
    <cellStyle name="Note 2 10 5" xfId="20388" xr:uid="{00000000-0005-0000-0000-000066500000}"/>
    <cellStyle name="Note 2 10 5 2" xfId="21158" xr:uid="{00000000-0005-0000-0000-000067500000}"/>
    <cellStyle name="Note 2 11" xfId="20389" xr:uid="{00000000-0005-0000-0000-000068500000}"/>
    <cellStyle name="Note 2 11 2" xfId="20390" xr:uid="{00000000-0005-0000-0000-000069500000}"/>
    <cellStyle name="Note 2 11 2 2" xfId="21159" xr:uid="{00000000-0005-0000-0000-00006A500000}"/>
    <cellStyle name="Note 2 11 3" xfId="20391" xr:uid="{00000000-0005-0000-0000-00006B500000}"/>
    <cellStyle name="Note 2 11 3 2" xfId="21160" xr:uid="{00000000-0005-0000-0000-00006C500000}"/>
    <cellStyle name="Note 2 11 4" xfId="20392" xr:uid="{00000000-0005-0000-0000-00006D500000}"/>
    <cellStyle name="Note 2 11 4 2" xfId="21161" xr:uid="{00000000-0005-0000-0000-00006E500000}"/>
    <cellStyle name="Note 2 11 5" xfId="20393" xr:uid="{00000000-0005-0000-0000-00006F500000}"/>
    <cellStyle name="Note 2 11 5 2" xfId="21162" xr:uid="{00000000-0005-0000-0000-000070500000}"/>
    <cellStyle name="Note 2 12" xfId="20394" xr:uid="{00000000-0005-0000-0000-000071500000}"/>
    <cellStyle name="Note 2 12 2" xfId="20395" xr:uid="{00000000-0005-0000-0000-000072500000}"/>
    <cellStyle name="Note 2 12 2 2" xfId="21163" xr:uid="{00000000-0005-0000-0000-000073500000}"/>
    <cellStyle name="Note 2 12 3" xfId="20396" xr:uid="{00000000-0005-0000-0000-000074500000}"/>
    <cellStyle name="Note 2 12 3 2" xfId="21164" xr:uid="{00000000-0005-0000-0000-000075500000}"/>
    <cellStyle name="Note 2 12 4" xfId="20397" xr:uid="{00000000-0005-0000-0000-000076500000}"/>
    <cellStyle name="Note 2 12 4 2" xfId="21165" xr:uid="{00000000-0005-0000-0000-000077500000}"/>
    <cellStyle name="Note 2 12 5" xfId="20398" xr:uid="{00000000-0005-0000-0000-000078500000}"/>
    <cellStyle name="Note 2 12 5 2" xfId="21166" xr:uid="{00000000-0005-0000-0000-000079500000}"/>
    <cellStyle name="Note 2 13" xfId="20399" xr:uid="{00000000-0005-0000-0000-00007A500000}"/>
    <cellStyle name="Note 2 13 2" xfId="20400" xr:uid="{00000000-0005-0000-0000-00007B500000}"/>
    <cellStyle name="Note 2 13 2 2" xfId="21167" xr:uid="{00000000-0005-0000-0000-00007C500000}"/>
    <cellStyle name="Note 2 13 3" xfId="20401" xr:uid="{00000000-0005-0000-0000-00007D500000}"/>
    <cellStyle name="Note 2 13 3 2" xfId="21168" xr:uid="{00000000-0005-0000-0000-00007E500000}"/>
    <cellStyle name="Note 2 13 4" xfId="20402" xr:uid="{00000000-0005-0000-0000-00007F500000}"/>
    <cellStyle name="Note 2 13 4 2" xfId="21169" xr:uid="{00000000-0005-0000-0000-000080500000}"/>
    <cellStyle name="Note 2 13 5" xfId="20403" xr:uid="{00000000-0005-0000-0000-000081500000}"/>
    <cellStyle name="Note 2 13 5 2" xfId="21170" xr:uid="{00000000-0005-0000-0000-000082500000}"/>
    <cellStyle name="Note 2 14" xfId="20404" xr:uid="{00000000-0005-0000-0000-000083500000}"/>
    <cellStyle name="Note 2 14 2" xfId="20405" xr:uid="{00000000-0005-0000-0000-000084500000}"/>
    <cellStyle name="Note 2 14 2 2" xfId="21172" xr:uid="{00000000-0005-0000-0000-000085500000}"/>
    <cellStyle name="Note 2 14 3" xfId="21171" xr:uid="{00000000-0005-0000-0000-000086500000}"/>
    <cellStyle name="Note 2 15" xfId="20406" xr:uid="{00000000-0005-0000-0000-000087500000}"/>
    <cellStyle name="Note 2 15 2" xfId="20407" xr:uid="{00000000-0005-0000-0000-000088500000}"/>
    <cellStyle name="Note 2 15 2 2" xfId="21173" xr:uid="{00000000-0005-0000-0000-000089500000}"/>
    <cellStyle name="Note 2 16" xfId="20408" xr:uid="{00000000-0005-0000-0000-00008A500000}"/>
    <cellStyle name="Note 2 16 2" xfId="21174" xr:uid="{00000000-0005-0000-0000-00008B500000}"/>
    <cellStyle name="Note 2 17" xfId="20409" xr:uid="{00000000-0005-0000-0000-00008C500000}"/>
    <cellStyle name="Note 2 17 2" xfId="21175" xr:uid="{00000000-0005-0000-0000-00008D500000}"/>
    <cellStyle name="Note 2 18" xfId="21154" xr:uid="{00000000-0005-0000-0000-00008E500000}"/>
    <cellStyle name="Note 2 2" xfId="20410" xr:uid="{00000000-0005-0000-0000-00008F500000}"/>
    <cellStyle name="Note 2 2 10" xfId="20411" xr:uid="{00000000-0005-0000-0000-000090500000}"/>
    <cellStyle name="Note 2 2 10 2" xfId="21177" xr:uid="{00000000-0005-0000-0000-000091500000}"/>
    <cellStyle name="Note 2 2 11" xfId="21176" xr:uid="{00000000-0005-0000-0000-000092500000}"/>
    <cellStyle name="Note 2 2 2" xfId="20412" xr:uid="{00000000-0005-0000-0000-000093500000}"/>
    <cellStyle name="Note 2 2 2 2" xfId="20413" xr:uid="{00000000-0005-0000-0000-000094500000}"/>
    <cellStyle name="Note 2 2 2 2 2" xfId="21179" xr:uid="{00000000-0005-0000-0000-000095500000}"/>
    <cellStyle name="Note 2 2 2 3" xfId="20414" xr:uid="{00000000-0005-0000-0000-000096500000}"/>
    <cellStyle name="Note 2 2 2 3 2" xfId="21180" xr:uid="{00000000-0005-0000-0000-000097500000}"/>
    <cellStyle name="Note 2 2 2 4" xfId="20415" xr:uid="{00000000-0005-0000-0000-000098500000}"/>
    <cellStyle name="Note 2 2 2 4 2" xfId="21181" xr:uid="{00000000-0005-0000-0000-000099500000}"/>
    <cellStyle name="Note 2 2 2 5" xfId="20416" xr:uid="{00000000-0005-0000-0000-00009A500000}"/>
    <cellStyle name="Note 2 2 2 5 2" xfId="21182" xr:uid="{00000000-0005-0000-0000-00009B500000}"/>
    <cellStyle name="Note 2 2 2 6" xfId="21178" xr:uid="{00000000-0005-0000-0000-00009C500000}"/>
    <cellStyle name="Note 2 2 3" xfId="20417" xr:uid="{00000000-0005-0000-0000-00009D500000}"/>
    <cellStyle name="Note 2 2 3 2" xfId="20418" xr:uid="{00000000-0005-0000-0000-00009E500000}"/>
    <cellStyle name="Note 2 2 3 2 2" xfId="21183" xr:uid="{00000000-0005-0000-0000-00009F500000}"/>
    <cellStyle name="Note 2 2 3 3" xfId="20419" xr:uid="{00000000-0005-0000-0000-0000A0500000}"/>
    <cellStyle name="Note 2 2 3 3 2" xfId="21184" xr:uid="{00000000-0005-0000-0000-0000A1500000}"/>
    <cellStyle name="Note 2 2 3 4" xfId="20420" xr:uid="{00000000-0005-0000-0000-0000A2500000}"/>
    <cellStyle name="Note 2 2 3 4 2" xfId="21185" xr:uid="{00000000-0005-0000-0000-0000A3500000}"/>
    <cellStyle name="Note 2 2 3 5" xfId="20421" xr:uid="{00000000-0005-0000-0000-0000A4500000}"/>
    <cellStyle name="Note 2 2 3 5 2" xfId="21186" xr:uid="{00000000-0005-0000-0000-0000A5500000}"/>
    <cellStyle name="Note 2 2 4" xfId="20422" xr:uid="{00000000-0005-0000-0000-0000A6500000}"/>
    <cellStyle name="Note 2 2 4 2" xfId="20423" xr:uid="{00000000-0005-0000-0000-0000A7500000}"/>
    <cellStyle name="Note 2 2 4 2 2" xfId="21188" xr:uid="{00000000-0005-0000-0000-0000A8500000}"/>
    <cellStyle name="Note 2 2 4 3" xfId="20424" xr:uid="{00000000-0005-0000-0000-0000A9500000}"/>
    <cellStyle name="Note 2 2 4 3 2" xfId="21189" xr:uid="{00000000-0005-0000-0000-0000AA500000}"/>
    <cellStyle name="Note 2 2 4 4" xfId="20425" xr:uid="{00000000-0005-0000-0000-0000AB500000}"/>
    <cellStyle name="Note 2 2 4 4 2" xfId="21190" xr:uid="{00000000-0005-0000-0000-0000AC500000}"/>
    <cellStyle name="Note 2 2 4 5" xfId="21187" xr:uid="{00000000-0005-0000-0000-0000AD500000}"/>
    <cellStyle name="Note 2 2 5" xfId="20426" xr:uid="{00000000-0005-0000-0000-0000AE500000}"/>
    <cellStyle name="Note 2 2 5 2" xfId="20427" xr:uid="{00000000-0005-0000-0000-0000AF500000}"/>
    <cellStyle name="Note 2 2 5 2 2" xfId="21192" xr:uid="{00000000-0005-0000-0000-0000B0500000}"/>
    <cellStyle name="Note 2 2 5 3" xfId="20428" xr:uid="{00000000-0005-0000-0000-0000B1500000}"/>
    <cellStyle name="Note 2 2 5 3 2" xfId="21193" xr:uid="{00000000-0005-0000-0000-0000B2500000}"/>
    <cellStyle name="Note 2 2 5 4" xfId="20429" xr:uid="{00000000-0005-0000-0000-0000B3500000}"/>
    <cellStyle name="Note 2 2 5 4 2" xfId="21194" xr:uid="{00000000-0005-0000-0000-0000B4500000}"/>
    <cellStyle name="Note 2 2 5 5" xfId="21191" xr:uid="{00000000-0005-0000-0000-0000B5500000}"/>
    <cellStyle name="Note 2 2 6" xfId="20430" xr:uid="{00000000-0005-0000-0000-0000B6500000}"/>
    <cellStyle name="Note 2 2 6 2" xfId="21195" xr:uid="{00000000-0005-0000-0000-0000B7500000}"/>
    <cellStyle name="Note 2 2 7" xfId="20431" xr:uid="{00000000-0005-0000-0000-0000B8500000}"/>
    <cellStyle name="Note 2 2 7 2" xfId="21196" xr:uid="{00000000-0005-0000-0000-0000B9500000}"/>
    <cellStyle name="Note 2 2 8" xfId="20432" xr:uid="{00000000-0005-0000-0000-0000BA500000}"/>
    <cellStyle name="Note 2 2 8 2" xfId="21197" xr:uid="{00000000-0005-0000-0000-0000BB500000}"/>
    <cellStyle name="Note 2 2 9" xfId="20433" xr:uid="{00000000-0005-0000-0000-0000BC500000}"/>
    <cellStyle name="Note 2 2 9 2" xfId="21198" xr:uid="{00000000-0005-0000-0000-0000BD500000}"/>
    <cellStyle name="Note 2 3" xfId="20434" xr:uid="{00000000-0005-0000-0000-0000BE500000}"/>
    <cellStyle name="Note 2 3 2" xfId="20435" xr:uid="{00000000-0005-0000-0000-0000BF500000}"/>
    <cellStyle name="Note 2 3 2 2" xfId="21199" xr:uid="{00000000-0005-0000-0000-0000C0500000}"/>
    <cellStyle name="Note 2 3 3" xfId="20436" xr:uid="{00000000-0005-0000-0000-0000C1500000}"/>
    <cellStyle name="Note 2 3 3 2" xfId="21200" xr:uid="{00000000-0005-0000-0000-0000C2500000}"/>
    <cellStyle name="Note 2 3 4" xfId="20437" xr:uid="{00000000-0005-0000-0000-0000C3500000}"/>
    <cellStyle name="Note 2 3 4 2" xfId="21201" xr:uid="{00000000-0005-0000-0000-0000C4500000}"/>
    <cellStyle name="Note 2 3 5" xfId="20438" xr:uid="{00000000-0005-0000-0000-0000C5500000}"/>
    <cellStyle name="Note 2 3 5 2" xfId="21202" xr:uid="{00000000-0005-0000-0000-0000C6500000}"/>
    <cellStyle name="Note 2 4" xfId="20439" xr:uid="{00000000-0005-0000-0000-0000C7500000}"/>
    <cellStyle name="Note 2 4 2" xfId="20440" xr:uid="{00000000-0005-0000-0000-0000C8500000}"/>
    <cellStyle name="Note 2 4 2 2" xfId="20441" xr:uid="{00000000-0005-0000-0000-0000C9500000}"/>
    <cellStyle name="Note 2 4 2 2 2" xfId="21203" xr:uid="{00000000-0005-0000-0000-0000CA500000}"/>
    <cellStyle name="Note 2 4 3" xfId="20442" xr:uid="{00000000-0005-0000-0000-0000CB500000}"/>
    <cellStyle name="Note 2 4 3 2" xfId="20443" xr:uid="{00000000-0005-0000-0000-0000CC500000}"/>
    <cellStyle name="Note 2 4 3 2 2" xfId="21204" xr:uid="{00000000-0005-0000-0000-0000CD500000}"/>
    <cellStyle name="Note 2 4 4" xfId="20444" xr:uid="{00000000-0005-0000-0000-0000CE500000}"/>
    <cellStyle name="Note 2 4 4 2" xfId="20445" xr:uid="{00000000-0005-0000-0000-0000CF500000}"/>
    <cellStyle name="Note 2 4 4 2 2" xfId="21205" xr:uid="{00000000-0005-0000-0000-0000D0500000}"/>
    <cellStyle name="Note 2 4 5" xfId="20446" xr:uid="{00000000-0005-0000-0000-0000D1500000}"/>
    <cellStyle name="Note 2 4 6" xfId="20447" xr:uid="{00000000-0005-0000-0000-0000D2500000}"/>
    <cellStyle name="Note 2 4 7" xfId="20448" xr:uid="{00000000-0005-0000-0000-0000D3500000}"/>
    <cellStyle name="Note 2 4 7 2" xfId="21206" xr:uid="{00000000-0005-0000-0000-0000D4500000}"/>
    <cellStyle name="Note 2 5" xfId="20449" xr:uid="{00000000-0005-0000-0000-0000D5500000}"/>
    <cellStyle name="Note 2 5 2" xfId="20450" xr:uid="{00000000-0005-0000-0000-0000D6500000}"/>
    <cellStyle name="Note 2 5 2 2" xfId="20451" xr:uid="{00000000-0005-0000-0000-0000D7500000}"/>
    <cellStyle name="Note 2 5 2 2 2" xfId="21207" xr:uid="{00000000-0005-0000-0000-0000D8500000}"/>
    <cellStyle name="Note 2 5 3" xfId="20452" xr:uid="{00000000-0005-0000-0000-0000D9500000}"/>
    <cellStyle name="Note 2 5 3 2" xfId="20453" xr:uid="{00000000-0005-0000-0000-0000DA500000}"/>
    <cellStyle name="Note 2 5 3 2 2" xfId="21208" xr:uid="{00000000-0005-0000-0000-0000DB500000}"/>
    <cellStyle name="Note 2 5 4" xfId="20454" xr:uid="{00000000-0005-0000-0000-0000DC500000}"/>
    <cellStyle name="Note 2 5 4 2" xfId="20455" xr:uid="{00000000-0005-0000-0000-0000DD500000}"/>
    <cellStyle name="Note 2 5 4 2 2" xfId="21209" xr:uid="{00000000-0005-0000-0000-0000DE500000}"/>
    <cellStyle name="Note 2 5 5" xfId="20456" xr:uid="{00000000-0005-0000-0000-0000DF500000}"/>
    <cellStyle name="Note 2 5 6" xfId="20457" xr:uid="{00000000-0005-0000-0000-0000E0500000}"/>
    <cellStyle name="Note 2 5 7" xfId="20458" xr:uid="{00000000-0005-0000-0000-0000E1500000}"/>
    <cellStyle name="Note 2 5 7 2" xfId="21210" xr:uid="{00000000-0005-0000-0000-0000E2500000}"/>
    <cellStyle name="Note 2 6" xfId="20459" xr:uid="{00000000-0005-0000-0000-0000E3500000}"/>
    <cellStyle name="Note 2 6 2" xfId="20460" xr:uid="{00000000-0005-0000-0000-0000E4500000}"/>
    <cellStyle name="Note 2 6 2 2" xfId="20461" xr:uid="{00000000-0005-0000-0000-0000E5500000}"/>
    <cellStyle name="Note 2 6 2 2 2" xfId="21211" xr:uid="{00000000-0005-0000-0000-0000E6500000}"/>
    <cellStyle name="Note 2 6 3" xfId="20462" xr:uid="{00000000-0005-0000-0000-0000E7500000}"/>
    <cellStyle name="Note 2 6 3 2" xfId="20463" xr:uid="{00000000-0005-0000-0000-0000E8500000}"/>
    <cellStyle name="Note 2 6 3 2 2" xfId="21212" xr:uid="{00000000-0005-0000-0000-0000E9500000}"/>
    <cellStyle name="Note 2 6 4" xfId="20464" xr:uid="{00000000-0005-0000-0000-0000EA500000}"/>
    <cellStyle name="Note 2 6 4 2" xfId="20465" xr:uid="{00000000-0005-0000-0000-0000EB500000}"/>
    <cellStyle name="Note 2 6 4 2 2" xfId="21213" xr:uid="{00000000-0005-0000-0000-0000EC500000}"/>
    <cellStyle name="Note 2 6 5" xfId="20466" xr:uid="{00000000-0005-0000-0000-0000ED500000}"/>
    <cellStyle name="Note 2 6 6" xfId="20467" xr:uid="{00000000-0005-0000-0000-0000EE500000}"/>
    <cellStyle name="Note 2 6 7" xfId="20468" xr:uid="{00000000-0005-0000-0000-0000EF500000}"/>
    <cellStyle name="Note 2 6 7 2" xfId="21214" xr:uid="{00000000-0005-0000-0000-0000F0500000}"/>
    <cellStyle name="Note 2 7" xfId="20469" xr:uid="{00000000-0005-0000-0000-0000F1500000}"/>
    <cellStyle name="Note 2 7 2" xfId="20470" xr:uid="{00000000-0005-0000-0000-0000F2500000}"/>
    <cellStyle name="Note 2 7 2 2" xfId="20471" xr:uid="{00000000-0005-0000-0000-0000F3500000}"/>
    <cellStyle name="Note 2 7 2 2 2" xfId="21215" xr:uid="{00000000-0005-0000-0000-0000F4500000}"/>
    <cellStyle name="Note 2 7 3" xfId="20472" xr:uid="{00000000-0005-0000-0000-0000F5500000}"/>
    <cellStyle name="Note 2 7 3 2" xfId="20473" xr:uid="{00000000-0005-0000-0000-0000F6500000}"/>
    <cellStyle name="Note 2 7 3 2 2" xfId="21216" xr:uid="{00000000-0005-0000-0000-0000F7500000}"/>
    <cellStyle name="Note 2 7 4" xfId="20474" xr:uid="{00000000-0005-0000-0000-0000F8500000}"/>
    <cellStyle name="Note 2 7 4 2" xfId="20475" xr:uid="{00000000-0005-0000-0000-0000F9500000}"/>
    <cellStyle name="Note 2 7 4 2 2" xfId="21217" xr:uid="{00000000-0005-0000-0000-0000FA500000}"/>
    <cellStyle name="Note 2 7 5" xfId="20476" xr:uid="{00000000-0005-0000-0000-0000FB500000}"/>
    <cellStyle name="Note 2 7 6" xfId="20477" xr:uid="{00000000-0005-0000-0000-0000FC500000}"/>
    <cellStyle name="Note 2 7 7" xfId="20478" xr:uid="{00000000-0005-0000-0000-0000FD500000}"/>
    <cellStyle name="Note 2 7 7 2" xfId="21218" xr:uid="{00000000-0005-0000-0000-0000FE500000}"/>
    <cellStyle name="Note 2 8" xfId="20479" xr:uid="{00000000-0005-0000-0000-0000FF500000}"/>
    <cellStyle name="Note 2 8 2" xfId="20480" xr:uid="{00000000-0005-0000-0000-000000510000}"/>
    <cellStyle name="Note 2 8 2 2" xfId="21219" xr:uid="{00000000-0005-0000-0000-000001510000}"/>
    <cellStyle name="Note 2 8 3" xfId="20481" xr:uid="{00000000-0005-0000-0000-000002510000}"/>
    <cellStyle name="Note 2 8 3 2" xfId="21220" xr:uid="{00000000-0005-0000-0000-000003510000}"/>
    <cellStyle name="Note 2 8 4" xfId="20482" xr:uid="{00000000-0005-0000-0000-000004510000}"/>
    <cellStyle name="Note 2 8 4 2" xfId="21221" xr:uid="{00000000-0005-0000-0000-000005510000}"/>
    <cellStyle name="Note 2 8 5" xfId="20483" xr:uid="{00000000-0005-0000-0000-000006510000}"/>
    <cellStyle name="Note 2 8 5 2" xfId="21222" xr:uid="{00000000-0005-0000-0000-000007510000}"/>
    <cellStyle name="Note 2 9" xfId="20484" xr:uid="{00000000-0005-0000-0000-000008510000}"/>
    <cellStyle name="Note 2 9 2" xfId="20485" xr:uid="{00000000-0005-0000-0000-000009510000}"/>
    <cellStyle name="Note 2 9 2 2" xfId="21223" xr:uid="{00000000-0005-0000-0000-00000A510000}"/>
    <cellStyle name="Note 2 9 3" xfId="20486" xr:uid="{00000000-0005-0000-0000-00000B510000}"/>
    <cellStyle name="Note 2 9 3 2" xfId="21224" xr:uid="{00000000-0005-0000-0000-00000C510000}"/>
    <cellStyle name="Note 2 9 4" xfId="20487" xr:uid="{00000000-0005-0000-0000-00000D510000}"/>
    <cellStyle name="Note 2 9 4 2" xfId="21225" xr:uid="{00000000-0005-0000-0000-00000E510000}"/>
    <cellStyle name="Note 2 9 5" xfId="20488" xr:uid="{00000000-0005-0000-0000-00000F510000}"/>
    <cellStyle name="Note 2 9 5 2" xfId="21226" xr:uid="{00000000-0005-0000-0000-000010510000}"/>
    <cellStyle name="Note 3 2" xfId="20489" xr:uid="{00000000-0005-0000-0000-000011510000}"/>
    <cellStyle name="Note 3 2 2" xfId="20490" xr:uid="{00000000-0005-0000-0000-000012510000}"/>
    <cellStyle name="Note 3 2 2 2" xfId="21228" xr:uid="{00000000-0005-0000-0000-000013510000}"/>
    <cellStyle name="Note 3 2 3" xfId="20491" xr:uid="{00000000-0005-0000-0000-000014510000}"/>
    <cellStyle name="Note 3 2 4" xfId="21227" xr:uid="{00000000-0005-0000-0000-000015510000}"/>
    <cellStyle name="Note 3 3" xfId="20492" xr:uid="{00000000-0005-0000-0000-000016510000}"/>
    <cellStyle name="Note 3 3 2" xfId="20493" xr:uid="{00000000-0005-0000-0000-000017510000}"/>
    <cellStyle name="Note 3 3 3" xfId="21229" xr:uid="{00000000-0005-0000-0000-000018510000}"/>
    <cellStyle name="Note 3 4" xfId="20494" xr:uid="{00000000-0005-0000-0000-000019510000}"/>
    <cellStyle name="Note 3 4 2" xfId="21230" xr:uid="{00000000-0005-0000-0000-00001A510000}"/>
    <cellStyle name="Note 3 5" xfId="20495" xr:uid="{00000000-0005-0000-0000-00001B510000}"/>
    <cellStyle name="Note 4 2" xfId="20496" xr:uid="{00000000-0005-0000-0000-00001C510000}"/>
    <cellStyle name="Note 4 2 2" xfId="20497" xr:uid="{00000000-0005-0000-0000-00001D510000}"/>
    <cellStyle name="Note 4 2 2 2" xfId="21232" xr:uid="{00000000-0005-0000-0000-00001E510000}"/>
    <cellStyle name="Note 4 2 3" xfId="20498" xr:uid="{00000000-0005-0000-0000-00001F510000}"/>
    <cellStyle name="Note 4 2 4" xfId="21231" xr:uid="{00000000-0005-0000-0000-000020510000}"/>
    <cellStyle name="Note 4 3" xfId="20499" xr:uid="{00000000-0005-0000-0000-000021510000}"/>
    <cellStyle name="Note 4 4" xfId="20500" xr:uid="{00000000-0005-0000-0000-000022510000}"/>
    <cellStyle name="Note 4 4 2" xfId="21233" xr:uid="{00000000-0005-0000-0000-000023510000}"/>
    <cellStyle name="Note 4 5" xfId="20501" xr:uid="{00000000-0005-0000-0000-000024510000}"/>
    <cellStyle name="Note 5" xfId="20502" xr:uid="{00000000-0005-0000-0000-000025510000}"/>
    <cellStyle name="Note 5 2" xfId="20503" xr:uid="{00000000-0005-0000-0000-000026510000}"/>
    <cellStyle name="Note 5 2 2" xfId="20504" xr:uid="{00000000-0005-0000-0000-000027510000}"/>
    <cellStyle name="Note 5 2 3" xfId="21235" xr:uid="{00000000-0005-0000-0000-000028510000}"/>
    <cellStyle name="Note 5 3" xfId="20505" xr:uid="{00000000-0005-0000-0000-000029510000}"/>
    <cellStyle name="Note 5 3 2" xfId="20506" xr:uid="{00000000-0005-0000-0000-00002A510000}"/>
    <cellStyle name="Note 5 3 3" xfId="21236" xr:uid="{00000000-0005-0000-0000-00002B510000}"/>
    <cellStyle name="Note 5 4" xfId="20507" xr:uid="{00000000-0005-0000-0000-00002C510000}"/>
    <cellStyle name="Note 5 4 2" xfId="21237" xr:uid="{00000000-0005-0000-0000-00002D510000}"/>
    <cellStyle name="Note 5 5" xfId="20508" xr:uid="{00000000-0005-0000-0000-00002E510000}"/>
    <cellStyle name="Note 5 6" xfId="21234" xr:uid="{00000000-0005-0000-0000-00002F510000}"/>
    <cellStyle name="Note 6" xfId="20509" xr:uid="{00000000-0005-0000-0000-000030510000}"/>
    <cellStyle name="Note 6 2" xfId="20510" xr:uid="{00000000-0005-0000-0000-000031510000}"/>
    <cellStyle name="Note 6 2 2" xfId="20511" xr:uid="{00000000-0005-0000-0000-000032510000}"/>
    <cellStyle name="Note 6 2 3" xfId="21239" xr:uid="{00000000-0005-0000-0000-000033510000}"/>
    <cellStyle name="Note 6 3" xfId="20512" xr:uid="{00000000-0005-0000-0000-000034510000}"/>
    <cellStyle name="Note 6 4" xfId="20513" xr:uid="{00000000-0005-0000-0000-000035510000}"/>
    <cellStyle name="Note 6 5" xfId="21238" xr:uid="{00000000-0005-0000-0000-000036510000}"/>
    <cellStyle name="Note 7" xfId="20514" xr:uid="{00000000-0005-0000-0000-000037510000}"/>
    <cellStyle name="Note 7 2" xfId="21240" xr:uid="{00000000-0005-0000-0000-000038510000}"/>
    <cellStyle name="Note 8" xfId="20515" xr:uid="{00000000-0005-0000-0000-000039510000}"/>
    <cellStyle name="Note 8 2" xfId="20516" xr:uid="{00000000-0005-0000-0000-00003A510000}"/>
    <cellStyle name="Note 8 2 2" xfId="21242" xr:uid="{00000000-0005-0000-0000-00003B510000}"/>
    <cellStyle name="Note 8 3" xfId="21241" xr:uid="{00000000-0005-0000-0000-00003C510000}"/>
    <cellStyle name="Note 9" xfId="20517" xr:uid="{00000000-0005-0000-0000-00003D510000}"/>
    <cellStyle name="Note 9 2" xfId="21243" xr:uid="{00000000-0005-0000-0000-00003E510000}"/>
    <cellStyle name="Ôèíàíñîâûé [0]_Ëèñò1" xfId="20518" xr:uid="{00000000-0005-0000-0000-00003F510000}"/>
    <cellStyle name="Ôèíàíñîâûé_Ëèñò1" xfId="20519" xr:uid="{00000000-0005-0000-0000-000040510000}"/>
    <cellStyle name="Option" xfId="20520" xr:uid="{00000000-0005-0000-0000-000041510000}"/>
    <cellStyle name="Option 2" xfId="20521" xr:uid="{00000000-0005-0000-0000-000042510000}"/>
    <cellStyle name="Option 3" xfId="20522" xr:uid="{00000000-0005-0000-0000-000043510000}"/>
    <cellStyle name="Option 4" xfId="20523" xr:uid="{00000000-0005-0000-0000-000044510000}"/>
    <cellStyle name="optionalExposure" xfId="20524" xr:uid="{00000000-0005-0000-0000-000045510000}"/>
    <cellStyle name="optionalExposure 2" xfId="21244" xr:uid="{00000000-0005-0000-0000-000046510000}"/>
    <cellStyle name="OptionHeading" xfId="20525" xr:uid="{00000000-0005-0000-0000-000047510000}"/>
    <cellStyle name="OptionHeading 2" xfId="20526" xr:uid="{00000000-0005-0000-0000-000048510000}"/>
    <cellStyle name="OptionHeading 3" xfId="20527" xr:uid="{00000000-0005-0000-0000-000049510000}"/>
    <cellStyle name="Output 2" xfId="20528" xr:uid="{00000000-0005-0000-0000-00004A510000}"/>
    <cellStyle name="Output 2 10" xfId="20529" xr:uid="{00000000-0005-0000-0000-00004B510000}"/>
    <cellStyle name="Output 2 10 2" xfId="20530" xr:uid="{00000000-0005-0000-0000-00004C510000}"/>
    <cellStyle name="Output 2 10 2 2" xfId="21246" xr:uid="{00000000-0005-0000-0000-00004D510000}"/>
    <cellStyle name="Output 2 10 3" xfId="20531" xr:uid="{00000000-0005-0000-0000-00004E510000}"/>
    <cellStyle name="Output 2 10 3 2" xfId="21247" xr:uid="{00000000-0005-0000-0000-00004F510000}"/>
    <cellStyle name="Output 2 10 4" xfId="20532" xr:uid="{00000000-0005-0000-0000-000050510000}"/>
    <cellStyle name="Output 2 10 4 2" xfId="21248" xr:uid="{00000000-0005-0000-0000-000051510000}"/>
    <cellStyle name="Output 2 10 5" xfId="20533" xr:uid="{00000000-0005-0000-0000-000052510000}"/>
    <cellStyle name="Output 2 10 5 2" xfId="21249" xr:uid="{00000000-0005-0000-0000-000053510000}"/>
    <cellStyle name="Output 2 11" xfId="20534" xr:uid="{00000000-0005-0000-0000-000054510000}"/>
    <cellStyle name="Output 2 11 2" xfId="20535" xr:uid="{00000000-0005-0000-0000-000055510000}"/>
    <cellStyle name="Output 2 11 2 2" xfId="21251" xr:uid="{00000000-0005-0000-0000-000056510000}"/>
    <cellStyle name="Output 2 11 3" xfId="20536" xr:uid="{00000000-0005-0000-0000-000057510000}"/>
    <cellStyle name="Output 2 11 3 2" xfId="21252" xr:uid="{00000000-0005-0000-0000-000058510000}"/>
    <cellStyle name="Output 2 11 4" xfId="20537" xr:uid="{00000000-0005-0000-0000-000059510000}"/>
    <cellStyle name="Output 2 11 4 2" xfId="21253" xr:uid="{00000000-0005-0000-0000-00005A510000}"/>
    <cellStyle name="Output 2 11 5" xfId="20538" xr:uid="{00000000-0005-0000-0000-00005B510000}"/>
    <cellStyle name="Output 2 11 5 2" xfId="21254" xr:uid="{00000000-0005-0000-0000-00005C510000}"/>
    <cellStyle name="Output 2 11 6" xfId="21250" xr:uid="{00000000-0005-0000-0000-00005D510000}"/>
    <cellStyle name="Output 2 12" xfId="20539" xr:uid="{00000000-0005-0000-0000-00005E510000}"/>
    <cellStyle name="Output 2 12 2" xfId="20540" xr:uid="{00000000-0005-0000-0000-00005F510000}"/>
    <cellStyle name="Output 2 12 2 2" xfId="21256" xr:uid="{00000000-0005-0000-0000-000060510000}"/>
    <cellStyle name="Output 2 12 3" xfId="20541" xr:uid="{00000000-0005-0000-0000-000061510000}"/>
    <cellStyle name="Output 2 12 3 2" xfId="21257" xr:uid="{00000000-0005-0000-0000-000062510000}"/>
    <cellStyle name="Output 2 12 4" xfId="20542" xr:uid="{00000000-0005-0000-0000-000063510000}"/>
    <cellStyle name="Output 2 12 4 2" xfId="21258" xr:uid="{00000000-0005-0000-0000-000064510000}"/>
    <cellStyle name="Output 2 12 5" xfId="20543" xr:uid="{00000000-0005-0000-0000-000065510000}"/>
    <cellStyle name="Output 2 12 5 2" xfId="21259" xr:uid="{00000000-0005-0000-0000-000066510000}"/>
    <cellStyle name="Output 2 12 6" xfId="21255" xr:uid="{00000000-0005-0000-0000-000067510000}"/>
    <cellStyle name="Output 2 13" xfId="20544" xr:uid="{00000000-0005-0000-0000-000068510000}"/>
    <cellStyle name="Output 2 13 2" xfId="20545" xr:uid="{00000000-0005-0000-0000-000069510000}"/>
    <cellStyle name="Output 2 13 2 2" xfId="21261" xr:uid="{00000000-0005-0000-0000-00006A510000}"/>
    <cellStyle name="Output 2 13 3" xfId="20546" xr:uid="{00000000-0005-0000-0000-00006B510000}"/>
    <cellStyle name="Output 2 13 3 2" xfId="21262" xr:uid="{00000000-0005-0000-0000-00006C510000}"/>
    <cellStyle name="Output 2 13 4" xfId="20547" xr:uid="{00000000-0005-0000-0000-00006D510000}"/>
    <cellStyle name="Output 2 13 4 2" xfId="21263" xr:uid="{00000000-0005-0000-0000-00006E510000}"/>
    <cellStyle name="Output 2 13 5" xfId="21260" xr:uid="{00000000-0005-0000-0000-00006F510000}"/>
    <cellStyle name="Output 2 14" xfId="20548" xr:uid="{00000000-0005-0000-0000-000070510000}"/>
    <cellStyle name="Output 2 14 2" xfId="21264" xr:uid="{00000000-0005-0000-0000-000071510000}"/>
    <cellStyle name="Output 2 15" xfId="20549" xr:uid="{00000000-0005-0000-0000-000072510000}"/>
    <cellStyle name="Output 2 15 2" xfId="21265" xr:uid="{00000000-0005-0000-0000-000073510000}"/>
    <cellStyle name="Output 2 16" xfId="20550" xr:uid="{00000000-0005-0000-0000-000074510000}"/>
    <cellStyle name="Output 2 16 2" xfId="21266" xr:uid="{00000000-0005-0000-0000-000075510000}"/>
    <cellStyle name="Output 2 17" xfId="21245" xr:uid="{00000000-0005-0000-0000-000076510000}"/>
    <cellStyle name="Output 2 2" xfId="20551" xr:uid="{00000000-0005-0000-0000-000077510000}"/>
    <cellStyle name="Output 2 2 10" xfId="21267" xr:uid="{00000000-0005-0000-0000-000078510000}"/>
    <cellStyle name="Output 2 2 2" xfId="20552" xr:uid="{00000000-0005-0000-0000-000079510000}"/>
    <cellStyle name="Output 2 2 2 2" xfId="20553" xr:uid="{00000000-0005-0000-0000-00007A510000}"/>
    <cellStyle name="Output 2 2 2 2 2" xfId="21269" xr:uid="{00000000-0005-0000-0000-00007B510000}"/>
    <cellStyle name="Output 2 2 2 3" xfId="20554" xr:uid="{00000000-0005-0000-0000-00007C510000}"/>
    <cellStyle name="Output 2 2 2 3 2" xfId="21270" xr:uid="{00000000-0005-0000-0000-00007D510000}"/>
    <cellStyle name="Output 2 2 2 4" xfId="20555" xr:uid="{00000000-0005-0000-0000-00007E510000}"/>
    <cellStyle name="Output 2 2 2 4 2" xfId="21271" xr:uid="{00000000-0005-0000-0000-00007F510000}"/>
    <cellStyle name="Output 2 2 2 5" xfId="21268" xr:uid="{00000000-0005-0000-0000-000080510000}"/>
    <cellStyle name="Output 2 2 3" xfId="20556" xr:uid="{00000000-0005-0000-0000-000081510000}"/>
    <cellStyle name="Output 2 2 3 2" xfId="20557" xr:uid="{00000000-0005-0000-0000-000082510000}"/>
    <cellStyle name="Output 2 2 3 2 2" xfId="21273" xr:uid="{00000000-0005-0000-0000-000083510000}"/>
    <cellStyle name="Output 2 2 3 3" xfId="20558" xr:uid="{00000000-0005-0000-0000-000084510000}"/>
    <cellStyle name="Output 2 2 3 3 2" xfId="21274" xr:uid="{00000000-0005-0000-0000-000085510000}"/>
    <cellStyle name="Output 2 2 3 4" xfId="20559" xr:uid="{00000000-0005-0000-0000-000086510000}"/>
    <cellStyle name="Output 2 2 3 4 2" xfId="21275" xr:uid="{00000000-0005-0000-0000-000087510000}"/>
    <cellStyle name="Output 2 2 3 5" xfId="21272" xr:uid="{00000000-0005-0000-0000-000088510000}"/>
    <cellStyle name="Output 2 2 4" xfId="20560" xr:uid="{00000000-0005-0000-0000-000089510000}"/>
    <cellStyle name="Output 2 2 4 2" xfId="20561" xr:uid="{00000000-0005-0000-0000-00008A510000}"/>
    <cellStyle name="Output 2 2 4 2 2" xfId="21277" xr:uid="{00000000-0005-0000-0000-00008B510000}"/>
    <cellStyle name="Output 2 2 4 3" xfId="20562" xr:uid="{00000000-0005-0000-0000-00008C510000}"/>
    <cellStyle name="Output 2 2 4 3 2" xfId="21278" xr:uid="{00000000-0005-0000-0000-00008D510000}"/>
    <cellStyle name="Output 2 2 4 4" xfId="20563" xr:uid="{00000000-0005-0000-0000-00008E510000}"/>
    <cellStyle name="Output 2 2 4 4 2" xfId="21279" xr:uid="{00000000-0005-0000-0000-00008F510000}"/>
    <cellStyle name="Output 2 2 4 5" xfId="21276" xr:uid="{00000000-0005-0000-0000-000090510000}"/>
    <cellStyle name="Output 2 2 5" xfId="20564" xr:uid="{00000000-0005-0000-0000-000091510000}"/>
    <cellStyle name="Output 2 2 5 2" xfId="20565" xr:uid="{00000000-0005-0000-0000-000092510000}"/>
    <cellStyle name="Output 2 2 5 2 2" xfId="21281" xr:uid="{00000000-0005-0000-0000-000093510000}"/>
    <cellStyle name="Output 2 2 5 3" xfId="20566" xr:uid="{00000000-0005-0000-0000-000094510000}"/>
    <cellStyle name="Output 2 2 5 3 2" xfId="21282" xr:uid="{00000000-0005-0000-0000-000095510000}"/>
    <cellStyle name="Output 2 2 5 4" xfId="20567" xr:uid="{00000000-0005-0000-0000-000096510000}"/>
    <cellStyle name="Output 2 2 5 4 2" xfId="21283" xr:uid="{00000000-0005-0000-0000-000097510000}"/>
    <cellStyle name="Output 2 2 5 5" xfId="21280" xr:uid="{00000000-0005-0000-0000-000098510000}"/>
    <cellStyle name="Output 2 2 6" xfId="20568" xr:uid="{00000000-0005-0000-0000-000099510000}"/>
    <cellStyle name="Output 2 2 6 2" xfId="21284" xr:uid="{00000000-0005-0000-0000-00009A510000}"/>
    <cellStyle name="Output 2 2 7" xfId="20569" xr:uid="{00000000-0005-0000-0000-00009B510000}"/>
    <cellStyle name="Output 2 2 7 2" xfId="21285" xr:uid="{00000000-0005-0000-0000-00009C510000}"/>
    <cellStyle name="Output 2 2 8" xfId="20570" xr:uid="{00000000-0005-0000-0000-00009D510000}"/>
    <cellStyle name="Output 2 2 8 2" xfId="21286" xr:uid="{00000000-0005-0000-0000-00009E510000}"/>
    <cellStyle name="Output 2 2 9" xfId="20571" xr:uid="{00000000-0005-0000-0000-00009F510000}"/>
    <cellStyle name="Output 2 2 9 2" xfId="21287" xr:uid="{00000000-0005-0000-0000-0000A0510000}"/>
    <cellStyle name="Output 2 3" xfId="20572" xr:uid="{00000000-0005-0000-0000-0000A1510000}"/>
    <cellStyle name="Output 2 3 2" xfId="20573" xr:uid="{00000000-0005-0000-0000-0000A2510000}"/>
    <cellStyle name="Output 2 3 2 2" xfId="21288" xr:uid="{00000000-0005-0000-0000-0000A3510000}"/>
    <cellStyle name="Output 2 3 3" xfId="20574" xr:uid="{00000000-0005-0000-0000-0000A4510000}"/>
    <cellStyle name="Output 2 3 3 2" xfId="21289" xr:uid="{00000000-0005-0000-0000-0000A5510000}"/>
    <cellStyle name="Output 2 3 4" xfId="20575" xr:uid="{00000000-0005-0000-0000-0000A6510000}"/>
    <cellStyle name="Output 2 3 4 2" xfId="21290" xr:uid="{00000000-0005-0000-0000-0000A7510000}"/>
    <cellStyle name="Output 2 3 5" xfId="20576" xr:uid="{00000000-0005-0000-0000-0000A8510000}"/>
    <cellStyle name="Output 2 3 5 2" xfId="21291" xr:uid="{00000000-0005-0000-0000-0000A9510000}"/>
    <cellStyle name="Output 2 4" xfId="20577" xr:uid="{00000000-0005-0000-0000-0000AA510000}"/>
    <cellStyle name="Output 2 4 2" xfId="20578" xr:uid="{00000000-0005-0000-0000-0000AB510000}"/>
    <cellStyle name="Output 2 4 2 2" xfId="21292" xr:uid="{00000000-0005-0000-0000-0000AC510000}"/>
    <cellStyle name="Output 2 4 3" xfId="20579" xr:uid="{00000000-0005-0000-0000-0000AD510000}"/>
    <cellStyle name="Output 2 4 3 2" xfId="21293" xr:uid="{00000000-0005-0000-0000-0000AE510000}"/>
    <cellStyle name="Output 2 4 4" xfId="20580" xr:uid="{00000000-0005-0000-0000-0000AF510000}"/>
    <cellStyle name="Output 2 4 4 2" xfId="21294" xr:uid="{00000000-0005-0000-0000-0000B0510000}"/>
    <cellStyle name="Output 2 4 5" xfId="20581" xr:uid="{00000000-0005-0000-0000-0000B1510000}"/>
    <cellStyle name="Output 2 4 5 2" xfId="21295" xr:uid="{00000000-0005-0000-0000-0000B2510000}"/>
    <cellStyle name="Output 2 5" xfId="20582" xr:uid="{00000000-0005-0000-0000-0000B3510000}"/>
    <cellStyle name="Output 2 5 2" xfId="20583" xr:uid="{00000000-0005-0000-0000-0000B4510000}"/>
    <cellStyle name="Output 2 5 2 2" xfId="21296" xr:uid="{00000000-0005-0000-0000-0000B5510000}"/>
    <cellStyle name="Output 2 5 3" xfId="20584" xr:uid="{00000000-0005-0000-0000-0000B6510000}"/>
    <cellStyle name="Output 2 5 3 2" xfId="21297" xr:uid="{00000000-0005-0000-0000-0000B7510000}"/>
    <cellStyle name="Output 2 5 4" xfId="20585" xr:uid="{00000000-0005-0000-0000-0000B8510000}"/>
    <cellStyle name="Output 2 5 4 2" xfId="21298" xr:uid="{00000000-0005-0000-0000-0000B9510000}"/>
    <cellStyle name="Output 2 5 5" xfId="20586" xr:uid="{00000000-0005-0000-0000-0000BA510000}"/>
    <cellStyle name="Output 2 5 5 2" xfId="21299" xr:uid="{00000000-0005-0000-0000-0000BB510000}"/>
    <cellStyle name="Output 2 6" xfId="20587" xr:uid="{00000000-0005-0000-0000-0000BC510000}"/>
    <cellStyle name="Output 2 6 2" xfId="20588" xr:uid="{00000000-0005-0000-0000-0000BD510000}"/>
    <cellStyle name="Output 2 6 2 2" xfId="21300" xr:uid="{00000000-0005-0000-0000-0000BE510000}"/>
    <cellStyle name="Output 2 6 3" xfId="20589" xr:uid="{00000000-0005-0000-0000-0000BF510000}"/>
    <cellStyle name="Output 2 6 3 2" xfId="21301" xr:uid="{00000000-0005-0000-0000-0000C0510000}"/>
    <cellStyle name="Output 2 6 4" xfId="20590" xr:uid="{00000000-0005-0000-0000-0000C1510000}"/>
    <cellStyle name="Output 2 6 4 2" xfId="21302" xr:uid="{00000000-0005-0000-0000-0000C2510000}"/>
    <cellStyle name="Output 2 6 5" xfId="20591" xr:uid="{00000000-0005-0000-0000-0000C3510000}"/>
    <cellStyle name="Output 2 6 5 2" xfId="21303" xr:uid="{00000000-0005-0000-0000-0000C4510000}"/>
    <cellStyle name="Output 2 7" xfId="20592" xr:uid="{00000000-0005-0000-0000-0000C5510000}"/>
    <cellStyle name="Output 2 7 2" xfId="20593" xr:uid="{00000000-0005-0000-0000-0000C6510000}"/>
    <cellStyle name="Output 2 7 2 2" xfId="21304" xr:uid="{00000000-0005-0000-0000-0000C7510000}"/>
    <cellStyle name="Output 2 7 3" xfId="20594" xr:uid="{00000000-0005-0000-0000-0000C8510000}"/>
    <cellStyle name="Output 2 7 3 2" xfId="21305" xr:uid="{00000000-0005-0000-0000-0000C9510000}"/>
    <cellStyle name="Output 2 7 4" xfId="20595" xr:uid="{00000000-0005-0000-0000-0000CA510000}"/>
    <cellStyle name="Output 2 7 4 2" xfId="21306" xr:uid="{00000000-0005-0000-0000-0000CB510000}"/>
    <cellStyle name="Output 2 7 5" xfId="20596" xr:uid="{00000000-0005-0000-0000-0000CC510000}"/>
    <cellStyle name="Output 2 7 5 2" xfId="21307" xr:uid="{00000000-0005-0000-0000-0000CD510000}"/>
    <cellStyle name="Output 2 8" xfId="20597" xr:uid="{00000000-0005-0000-0000-0000CE510000}"/>
    <cellStyle name="Output 2 8 2" xfId="20598" xr:uid="{00000000-0005-0000-0000-0000CF510000}"/>
    <cellStyle name="Output 2 8 2 2" xfId="21308" xr:uid="{00000000-0005-0000-0000-0000D0510000}"/>
    <cellStyle name="Output 2 8 3" xfId="20599" xr:uid="{00000000-0005-0000-0000-0000D1510000}"/>
    <cellStyle name="Output 2 8 3 2" xfId="21309" xr:uid="{00000000-0005-0000-0000-0000D2510000}"/>
    <cellStyle name="Output 2 8 4" xfId="20600" xr:uid="{00000000-0005-0000-0000-0000D3510000}"/>
    <cellStyle name="Output 2 8 4 2" xfId="21310" xr:uid="{00000000-0005-0000-0000-0000D4510000}"/>
    <cellStyle name="Output 2 8 5" xfId="20601" xr:uid="{00000000-0005-0000-0000-0000D5510000}"/>
    <cellStyle name="Output 2 8 5 2" xfId="21311" xr:uid="{00000000-0005-0000-0000-0000D6510000}"/>
    <cellStyle name="Output 2 9" xfId="20602" xr:uid="{00000000-0005-0000-0000-0000D7510000}"/>
    <cellStyle name="Output 2 9 2" xfId="20603" xr:uid="{00000000-0005-0000-0000-0000D8510000}"/>
    <cellStyle name="Output 2 9 2 2" xfId="21312" xr:uid="{00000000-0005-0000-0000-0000D9510000}"/>
    <cellStyle name="Output 2 9 3" xfId="20604" xr:uid="{00000000-0005-0000-0000-0000DA510000}"/>
    <cellStyle name="Output 2 9 3 2" xfId="21313" xr:uid="{00000000-0005-0000-0000-0000DB510000}"/>
    <cellStyle name="Output 2 9 4" xfId="20605" xr:uid="{00000000-0005-0000-0000-0000DC510000}"/>
    <cellStyle name="Output 2 9 4 2" xfId="21314" xr:uid="{00000000-0005-0000-0000-0000DD510000}"/>
    <cellStyle name="Output 2 9 5" xfId="20606" xr:uid="{00000000-0005-0000-0000-0000DE510000}"/>
    <cellStyle name="Output 2 9 5 2" xfId="21315" xr:uid="{00000000-0005-0000-0000-0000DF510000}"/>
    <cellStyle name="Output 3" xfId="20607" xr:uid="{00000000-0005-0000-0000-0000E0510000}"/>
    <cellStyle name="Output 3 2" xfId="20608" xr:uid="{00000000-0005-0000-0000-0000E1510000}"/>
    <cellStyle name="Output 3 2 2" xfId="21317" xr:uid="{00000000-0005-0000-0000-0000E2510000}"/>
    <cellStyle name="Output 3 3" xfId="20609" xr:uid="{00000000-0005-0000-0000-0000E3510000}"/>
    <cellStyle name="Output 3 3 2" xfId="21318" xr:uid="{00000000-0005-0000-0000-0000E4510000}"/>
    <cellStyle name="Output 3 4" xfId="21316" xr:uid="{00000000-0005-0000-0000-0000E5510000}"/>
    <cellStyle name="Output 4" xfId="20610" xr:uid="{00000000-0005-0000-0000-0000E6510000}"/>
    <cellStyle name="Output 4 2" xfId="20611" xr:uid="{00000000-0005-0000-0000-0000E7510000}"/>
    <cellStyle name="Output 4 2 2" xfId="21320" xr:uid="{00000000-0005-0000-0000-0000E8510000}"/>
    <cellStyle name="Output 4 3" xfId="20612" xr:uid="{00000000-0005-0000-0000-0000E9510000}"/>
    <cellStyle name="Output 4 3 2" xfId="21321" xr:uid="{00000000-0005-0000-0000-0000EA510000}"/>
    <cellStyle name="Output 4 4" xfId="21319" xr:uid="{00000000-0005-0000-0000-0000EB510000}"/>
    <cellStyle name="Output 5" xfId="20613" xr:uid="{00000000-0005-0000-0000-0000EC510000}"/>
    <cellStyle name="Output 5 2" xfId="20614" xr:uid="{00000000-0005-0000-0000-0000ED510000}"/>
    <cellStyle name="Output 5 2 2" xfId="21323" xr:uid="{00000000-0005-0000-0000-0000EE510000}"/>
    <cellStyle name="Output 5 3" xfId="20615" xr:uid="{00000000-0005-0000-0000-0000EF510000}"/>
    <cellStyle name="Output 5 3 2" xfId="21324" xr:uid="{00000000-0005-0000-0000-0000F0510000}"/>
    <cellStyle name="Output 5 4" xfId="21322" xr:uid="{00000000-0005-0000-0000-0000F1510000}"/>
    <cellStyle name="Output 6" xfId="20616" xr:uid="{00000000-0005-0000-0000-0000F2510000}"/>
    <cellStyle name="Output 6 2" xfId="20617" xr:uid="{00000000-0005-0000-0000-0000F3510000}"/>
    <cellStyle name="Output 6 2 2" xfId="21326" xr:uid="{00000000-0005-0000-0000-0000F4510000}"/>
    <cellStyle name="Output 6 3" xfId="20618" xr:uid="{00000000-0005-0000-0000-0000F5510000}"/>
    <cellStyle name="Output 6 3 2" xfId="21327" xr:uid="{00000000-0005-0000-0000-0000F6510000}"/>
    <cellStyle name="Output 6 4" xfId="21325" xr:uid="{00000000-0005-0000-0000-0000F7510000}"/>
    <cellStyle name="Output 7" xfId="20619" xr:uid="{00000000-0005-0000-0000-0000F8510000}"/>
    <cellStyle name="Output 7 2" xfId="21328" xr:uid="{00000000-0005-0000-0000-0000F9510000}"/>
    <cellStyle name="Percen - Style1" xfId="20620" xr:uid="{00000000-0005-0000-0000-0000FA510000}"/>
    <cellStyle name="Percent" xfId="20962" builtinId="5"/>
    <cellStyle name="Percent [0]" xfId="20621" xr:uid="{00000000-0005-0000-0000-0000FC510000}"/>
    <cellStyle name="Percent [00]" xfId="20622" xr:uid="{00000000-0005-0000-0000-0000FD510000}"/>
    <cellStyle name="Percent 10" xfId="20623" xr:uid="{00000000-0005-0000-0000-0000FE510000}"/>
    <cellStyle name="Percent 10 2" xfId="20624" xr:uid="{00000000-0005-0000-0000-0000FF510000}"/>
    <cellStyle name="Percent 10 2 2" xfId="20625" xr:uid="{00000000-0005-0000-0000-000000520000}"/>
    <cellStyle name="Percent 10 3" xfId="20626" xr:uid="{00000000-0005-0000-0000-000001520000}"/>
    <cellStyle name="Percent 10 4" xfId="20627" xr:uid="{00000000-0005-0000-0000-000002520000}"/>
    <cellStyle name="Percent 11" xfId="20628" xr:uid="{00000000-0005-0000-0000-000003520000}"/>
    <cellStyle name="Percent 11 2" xfId="20629" xr:uid="{00000000-0005-0000-0000-000004520000}"/>
    <cellStyle name="Percent 12" xfId="20630" xr:uid="{00000000-0005-0000-0000-000005520000}"/>
    <cellStyle name="Percent 12 2" xfId="20631" xr:uid="{00000000-0005-0000-0000-000006520000}"/>
    <cellStyle name="Percent 13" xfId="20632" xr:uid="{00000000-0005-0000-0000-000007520000}"/>
    <cellStyle name="Percent 13 2" xfId="20633" xr:uid="{00000000-0005-0000-0000-000008520000}"/>
    <cellStyle name="Percent 14" xfId="20634" xr:uid="{00000000-0005-0000-0000-000009520000}"/>
    <cellStyle name="Percent 15" xfId="20635" xr:uid="{00000000-0005-0000-0000-00000A520000}"/>
    <cellStyle name="Percent 15 2" xfId="20636" xr:uid="{00000000-0005-0000-0000-00000B520000}"/>
    <cellStyle name="Percent 16" xfId="20637" xr:uid="{00000000-0005-0000-0000-00000C520000}"/>
    <cellStyle name="Percent 17" xfId="20638" xr:uid="{00000000-0005-0000-0000-00000D520000}"/>
    <cellStyle name="Percent 18" xfId="20639" xr:uid="{00000000-0005-0000-0000-00000E520000}"/>
    <cellStyle name="Percent 19" xfId="20640" xr:uid="{00000000-0005-0000-0000-00000F520000}"/>
    <cellStyle name="Percent 2" xfId="6" xr:uid="{00000000-0005-0000-0000-000010520000}"/>
    <cellStyle name="Percent 2 2" xfId="20641" xr:uid="{00000000-0005-0000-0000-000011520000}"/>
    <cellStyle name="Percent 2 2 2" xfId="20642" xr:uid="{00000000-0005-0000-0000-000012520000}"/>
    <cellStyle name="Percent 2 2 3" xfId="20643" xr:uid="{00000000-0005-0000-0000-000013520000}"/>
    <cellStyle name="Percent 2 2 4" xfId="20644" xr:uid="{00000000-0005-0000-0000-000014520000}"/>
    <cellStyle name="Percent 2 2 4 2" xfId="20645" xr:uid="{00000000-0005-0000-0000-000015520000}"/>
    <cellStyle name="Percent 2 2 4 2 2" xfId="20646" xr:uid="{00000000-0005-0000-0000-000016520000}"/>
    <cellStyle name="Percent 2 2 4 2 2 2" xfId="20647" xr:uid="{00000000-0005-0000-0000-000017520000}"/>
    <cellStyle name="Percent 2 2 4 2 2 3" xfId="20648" xr:uid="{00000000-0005-0000-0000-000018520000}"/>
    <cellStyle name="Percent 2 2 4 2 2 4" xfId="20649" xr:uid="{00000000-0005-0000-0000-000019520000}"/>
    <cellStyle name="Percent 2 2 4 2 3" xfId="20650" xr:uid="{00000000-0005-0000-0000-00001A520000}"/>
    <cellStyle name="Percent 2 2 4 2 4" xfId="20651" xr:uid="{00000000-0005-0000-0000-00001B520000}"/>
    <cellStyle name="Percent 2 2 4 2 5" xfId="20652" xr:uid="{00000000-0005-0000-0000-00001C520000}"/>
    <cellStyle name="Percent 2 2 4 3" xfId="20653" xr:uid="{00000000-0005-0000-0000-00001D520000}"/>
    <cellStyle name="Percent 2 2 4 3 2" xfId="20654" xr:uid="{00000000-0005-0000-0000-00001E520000}"/>
    <cellStyle name="Percent 2 2 4 3 3" xfId="20655" xr:uid="{00000000-0005-0000-0000-00001F520000}"/>
    <cellStyle name="Percent 2 2 4 3 4" xfId="20656" xr:uid="{00000000-0005-0000-0000-000020520000}"/>
    <cellStyle name="Percent 2 2 4 4" xfId="20657" xr:uid="{00000000-0005-0000-0000-000021520000}"/>
    <cellStyle name="Percent 2 2 4 5" xfId="20658" xr:uid="{00000000-0005-0000-0000-000022520000}"/>
    <cellStyle name="Percent 2 2 4 6" xfId="20659" xr:uid="{00000000-0005-0000-0000-000023520000}"/>
    <cellStyle name="Percent 2 2 5" xfId="20660" xr:uid="{00000000-0005-0000-0000-000024520000}"/>
    <cellStyle name="Percent 2 3" xfId="20661" xr:uid="{00000000-0005-0000-0000-000025520000}"/>
    <cellStyle name="Percent 2 4" xfId="20662" xr:uid="{00000000-0005-0000-0000-000026520000}"/>
    <cellStyle name="Percent 2 5" xfId="20663" xr:uid="{00000000-0005-0000-0000-000027520000}"/>
    <cellStyle name="Percent 2 6" xfId="20664" xr:uid="{00000000-0005-0000-0000-000028520000}"/>
    <cellStyle name="Percent 2 7" xfId="20665" xr:uid="{00000000-0005-0000-0000-000029520000}"/>
    <cellStyle name="Percent 2 8" xfId="20666" xr:uid="{00000000-0005-0000-0000-00002A520000}"/>
    <cellStyle name="Percent 2 8 2" xfId="20667" xr:uid="{00000000-0005-0000-0000-00002B520000}"/>
    <cellStyle name="Percent 2 9" xfId="20668" xr:uid="{00000000-0005-0000-0000-00002C520000}"/>
    <cellStyle name="Percent 2 9 2" xfId="20669" xr:uid="{00000000-0005-0000-0000-00002D520000}"/>
    <cellStyle name="Percent 2 9 2 2" xfId="20670" xr:uid="{00000000-0005-0000-0000-00002E520000}"/>
    <cellStyle name="Percent 2 9 2 2 2" xfId="20671" xr:uid="{00000000-0005-0000-0000-00002F520000}"/>
    <cellStyle name="Percent 2 9 2 2 3" xfId="20672" xr:uid="{00000000-0005-0000-0000-000030520000}"/>
    <cellStyle name="Percent 2 9 2 2 4" xfId="20673" xr:uid="{00000000-0005-0000-0000-000031520000}"/>
    <cellStyle name="Percent 2 9 2 3" xfId="20674" xr:uid="{00000000-0005-0000-0000-000032520000}"/>
    <cellStyle name="Percent 2 9 2 4" xfId="20675" xr:uid="{00000000-0005-0000-0000-000033520000}"/>
    <cellStyle name="Percent 2 9 2 5" xfId="20676" xr:uid="{00000000-0005-0000-0000-000034520000}"/>
    <cellStyle name="Percent 2 9 3" xfId="20677" xr:uid="{00000000-0005-0000-0000-000035520000}"/>
    <cellStyle name="Percent 2 9 3 2" xfId="20678" xr:uid="{00000000-0005-0000-0000-000036520000}"/>
    <cellStyle name="Percent 2 9 3 3" xfId="20679" xr:uid="{00000000-0005-0000-0000-000037520000}"/>
    <cellStyle name="Percent 2 9 3 4" xfId="20680" xr:uid="{00000000-0005-0000-0000-000038520000}"/>
    <cellStyle name="Percent 2 9 4" xfId="20681" xr:uid="{00000000-0005-0000-0000-000039520000}"/>
    <cellStyle name="Percent 2 9 5" xfId="20682" xr:uid="{00000000-0005-0000-0000-00003A520000}"/>
    <cellStyle name="Percent 2 9 6" xfId="20683" xr:uid="{00000000-0005-0000-0000-00003B520000}"/>
    <cellStyle name="Percent 20" xfId="20684" xr:uid="{00000000-0005-0000-0000-00003C520000}"/>
    <cellStyle name="Percent 21" xfId="20685" xr:uid="{00000000-0005-0000-0000-00003D520000}"/>
    <cellStyle name="Percent 21 2" xfId="20686" xr:uid="{00000000-0005-0000-0000-00003E520000}"/>
    <cellStyle name="Percent 21 3" xfId="20687" xr:uid="{00000000-0005-0000-0000-00003F520000}"/>
    <cellStyle name="Percent 21 4" xfId="20688" xr:uid="{00000000-0005-0000-0000-000040520000}"/>
    <cellStyle name="Percent 3" xfId="14" xr:uid="{00000000-0005-0000-0000-000041520000}"/>
    <cellStyle name="Percent 3 2" xfId="20689" xr:uid="{00000000-0005-0000-0000-000042520000}"/>
    <cellStyle name="Percent 3 2 2" xfId="20690" xr:uid="{00000000-0005-0000-0000-000043520000}"/>
    <cellStyle name="Percent 3 2 2 2" xfId="20691" xr:uid="{00000000-0005-0000-0000-000044520000}"/>
    <cellStyle name="Percent 3 2 2 3" xfId="20692" xr:uid="{00000000-0005-0000-0000-000045520000}"/>
    <cellStyle name="Percent 3 2 3" xfId="20693" xr:uid="{00000000-0005-0000-0000-000046520000}"/>
    <cellStyle name="Percent 3 2 4" xfId="20694" xr:uid="{00000000-0005-0000-0000-000047520000}"/>
    <cellStyle name="Percent 3 3" xfId="20695" xr:uid="{00000000-0005-0000-0000-000048520000}"/>
    <cellStyle name="Percent 3 3 2" xfId="20696" xr:uid="{00000000-0005-0000-0000-000049520000}"/>
    <cellStyle name="Percent 3 4" xfId="20697" xr:uid="{00000000-0005-0000-0000-00004A520000}"/>
    <cellStyle name="Percent 3 4 2" xfId="20698" xr:uid="{00000000-0005-0000-0000-00004B520000}"/>
    <cellStyle name="Percent 3 4 3" xfId="20699" xr:uid="{00000000-0005-0000-0000-00004C520000}"/>
    <cellStyle name="Percent 4" xfId="20700" xr:uid="{00000000-0005-0000-0000-00004D520000}"/>
    <cellStyle name="Percent 4 2" xfId="20701" xr:uid="{00000000-0005-0000-0000-00004E520000}"/>
    <cellStyle name="Percent 4 2 2" xfId="20702" xr:uid="{00000000-0005-0000-0000-00004F520000}"/>
    <cellStyle name="Percent 4 2 2 2" xfId="20703" xr:uid="{00000000-0005-0000-0000-000050520000}"/>
    <cellStyle name="Percent 4 3" xfId="20704" xr:uid="{00000000-0005-0000-0000-000051520000}"/>
    <cellStyle name="Percent 4 3 2" xfId="20705" xr:uid="{00000000-0005-0000-0000-000052520000}"/>
    <cellStyle name="Percent 4 4" xfId="20706" xr:uid="{00000000-0005-0000-0000-000053520000}"/>
    <cellStyle name="Percent 5" xfId="20707" xr:uid="{00000000-0005-0000-0000-000054520000}"/>
    <cellStyle name="Percent 5 2" xfId="20708" xr:uid="{00000000-0005-0000-0000-000055520000}"/>
    <cellStyle name="Percent 5 2 2" xfId="20709" xr:uid="{00000000-0005-0000-0000-000056520000}"/>
    <cellStyle name="Percent 5 2 2 2" xfId="20710" xr:uid="{00000000-0005-0000-0000-000057520000}"/>
    <cellStyle name="Percent 5 2 3" xfId="20711" xr:uid="{00000000-0005-0000-0000-000058520000}"/>
    <cellStyle name="Percent 5 2 4" xfId="20712" xr:uid="{00000000-0005-0000-0000-000059520000}"/>
    <cellStyle name="Percent 5 2 4 2" xfId="20713" xr:uid="{00000000-0005-0000-0000-00005A520000}"/>
    <cellStyle name="Percent 5 2 4 2 2" xfId="20714" xr:uid="{00000000-0005-0000-0000-00005B520000}"/>
    <cellStyle name="Percent 5 2 4 2 3" xfId="20715" xr:uid="{00000000-0005-0000-0000-00005C520000}"/>
    <cellStyle name="Percent 5 2 4 2 4" xfId="20716" xr:uid="{00000000-0005-0000-0000-00005D520000}"/>
    <cellStyle name="Percent 5 2 4 3" xfId="20717" xr:uid="{00000000-0005-0000-0000-00005E520000}"/>
    <cellStyle name="Percent 5 2 4 4" xfId="20718" xr:uid="{00000000-0005-0000-0000-00005F520000}"/>
    <cellStyle name="Percent 5 2 4 5" xfId="20719" xr:uid="{00000000-0005-0000-0000-000060520000}"/>
    <cellStyle name="Percent 5 2 5" xfId="20720" xr:uid="{00000000-0005-0000-0000-000061520000}"/>
    <cellStyle name="Percent 5 2 5 2" xfId="20721" xr:uid="{00000000-0005-0000-0000-000062520000}"/>
    <cellStyle name="Percent 5 2 5 3" xfId="20722" xr:uid="{00000000-0005-0000-0000-000063520000}"/>
    <cellStyle name="Percent 5 2 5 4" xfId="20723" xr:uid="{00000000-0005-0000-0000-000064520000}"/>
    <cellStyle name="Percent 5 2 6" xfId="20724" xr:uid="{00000000-0005-0000-0000-000065520000}"/>
    <cellStyle name="Percent 5 2 7" xfId="20725" xr:uid="{00000000-0005-0000-0000-000066520000}"/>
    <cellStyle name="Percent 5 2 8" xfId="20726" xr:uid="{00000000-0005-0000-0000-000067520000}"/>
    <cellStyle name="Percent 5 3" xfId="20727" xr:uid="{00000000-0005-0000-0000-000068520000}"/>
    <cellStyle name="Percent 5 3 2" xfId="20728" xr:uid="{00000000-0005-0000-0000-000069520000}"/>
    <cellStyle name="Percent 5 4" xfId="20729" xr:uid="{00000000-0005-0000-0000-00006A520000}"/>
    <cellStyle name="Percent 5 4 2" xfId="20730" xr:uid="{00000000-0005-0000-0000-00006B520000}"/>
    <cellStyle name="Percent 5 4 2 2" xfId="20731" xr:uid="{00000000-0005-0000-0000-00006C520000}"/>
    <cellStyle name="Percent 5 4 2 3" xfId="20732" xr:uid="{00000000-0005-0000-0000-00006D520000}"/>
    <cellStyle name="Percent 5 4 2 4" xfId="20733" xr:uid="{00000000-0005-0000-0000-00006E520000}"/>
    <cellStyle name="Percent 5 4 3" xfId="20734" xr:uid="{00000000-0005-0000-0000-00006F520000}"/>
    <cellStyle name="Percent 5 4 4" xfId="20735" xr:uid="{00000000-0005-0000-0000-000070520000}"/>
    <cellStyle name="Percent 5 4 5" xfId="20736" xr:uid="{00000000-0005-0000-0000-000071520000}"/>
    <cellStyle name="Percent 5 5" xfId="20737" xr:uid="{00000000-0005-0000-0000-000072520000}"/>
    <cellStyle name="Percent 5 5 2" xfId="20738" xr:uid="{00000000-0005-0000-0000-000073520000}"/>
    <cellStyle name="Percent 5 5 3" xfId="20739" xr:uid="{00000000-0005-0000-0000-000074520000}"/>
    <cellStyle name="Percent 5 5 4" xfId="20740" xr:uid="{00000000-0005-0000-0000-000075520000}"/>
    <cellStyle name="Percent 5 6" xfId="20741" xr:uid="{00000000-0005-0000-0000-000076520000}"/>
    <cellStyle name="Percent 5 7" xfId="20742" xr:uid="{00000000-0005-0000-0000-000077520000}"/>
    <cellStyle name="Percent 5 8" xfId="20743" xr:uid="{00000000-0005-0000-0000-000078520000}"/>
    <cellStyle name="Percent 6" xfId="20744" xr:uid="{00000000-0005-0000-0000-000079520000}"/>
    <cellStyle name="Percent 6 2" xfId="20745" xr:uid="{00000000-0005-0000-0000-00007A520000}"/>
    <cellStyle name="Percent 6 2 2" xfId="20746" xr:uid="{00000000-0005-0000-0000-00007B520000}"/>
    <cellStyle name="Percent 6 3" xfId="20747" xr:uid="{00000000-0005-0000-0000-00007C520000}"/>
    <cellStyle name="Percent 6 3 2" xfId="20748" xr:uid="{00000000-0005-0000-0000-00007D520000}"/>
    <cellStyle name="Percent 7" xfId="20749" xr:uid="{00000000-0005-0000-0000-00007E520000}"/>
    <cellStyle name="Percent 7 2" xfId="20750" xr:uid="{00000000-0005-0000-0000-00007F520000}"/>
    <cellStyle name="Percent 7 2 2" xfId="20751" xr:uid="{00000000-0005-0000-0000-000080520000}"/>
    <cellStyle name="Percent 7 3" xfId="20752" xr:uid="{00000000-0005-0000-0000-000081520000}"/>
    <cellStyle name="Percent 8" xfId="20753" xr:uid="{00000000-0005-0000-0000-000082520000}"/>
    <cellStyle name="Percent 8 10" xfId="20754" xr:uid="{00000000-0005-0000-0000-000083520000}"/>
    <cellStyle name="Percent 8 11" xfId="20755" xr:uid="{00000000-0005-0000-0000-000084520000}"/>
    <cellStyle name="Percent 8 12" xfId="20756" xr:uid="{00000000-0005-0000-0000-000085520000}"/>
    <cellStyle name="Percent 8 2" xfId="20757" xr:uid="{00000000-0005-0000-0000-000086520000}"/>
    <cellStyle name="Percent 8 3" xfId="20758" xr:uid="{00000000-0005-0000-0000-000087520000}"/>
    <cellStyle name="Percent 8 4" xfId="20759" xr:uid="{00000000-0005-0000-0000-000088520000}"/>
    <cellStyle name="Percent 8 5" xfId="20760" xr:uid="{00000000-0005-0000-0000-000089520000}"/>
    <cellStyle name="Percent 8 6" xfId="20761" xr:uid="{00000000-0005-0000-0000-00008A520000}"/>
    <cellStyle name="Percent 8 7" xfId="20762" xr:uid="{00000000-0005-0000-0000-00008B520000}"/>
    <cellStyle name="Percent 8 8" xfId="20763" xr:uid="{00000000-0005-0000-0000-00008C520000}"/>
    <cellStyle name="Percent 8 9" xfId="20764" xr:uid="{00000000-0005-0000-0000-00008D520000}"/>
    <cellStyle name="Percent 9" xfId="20765" xr:uid="{00000000-0005-0000-0000-00008E520000}"/>
    <cellStyle name="Percent 9 10" xfId="20766" xr:uid="{00000000-0005-0000-0000-00008F520000}"/>
    <cellStyle name="Percent 9 11" xfId="20767" xr:uid="{00000000-0005-0000-0000-000090520000}"/>
    <cellStyle name="Percent 9 2" xfId="20768" xr:uid="{00000000-0005-0000-0000-000091520000}"/>
    <cellStyle name="Percent 9 3" xfId="20769" xr:uid="{00000000-0005-0000-0000-000092520000}"/>
    <cellStyle name="Percent 9 4" xfId="20770" xr:uid="{00000000-0005-0000-0000-000093520000}"/>
    <cellStyle name="Percent 9 5" xfId="20771" xr:uid="{00000000-0005-0000-0000-000094520000}"/>
    <cellStyle name="Percent 9 6" xfId="20772" xr:uid="{00000000-0005-0000-0000-000095520000}"/>
    <cellStyle name="Percent 9 7" xfId="20773" xr:uid="{00000000-0005-0000-0000-000096520000}"/>
    <cellStyle name="Percent 9 8" xfId="20774" xr:uid="{00000000-0005-0000-0000-000097520000}"/>
    <cellStyle name="Percent 9 9" xfId="20775" xr:uid="{00000000-0005-0000-0000-000098520000}"/>
    <cellStyle name="PrePop Currency (0)" xfId="20776" xr:uid="{00000000-0005-0000-0000-000099520000}"/>
    <cellStyle name="PrePop Currency (2)" xfId="20777" xr:uid="{00000000-0005-0000-0000-00009A520000}"/>
    <cellStyle name="PrePop Units (0)" xfId="20778" xr:uid="{00000000-0005-0000-0000-00009B520000}"/>
    <cellStyle name="PrePop Units (1)" xfId="20779" xr:uid="{00000000-0005-0000-0000-00009C520000}"/>
    <cellStyle name="PrePop Units (2)" xfId="20780" xr:uid="{00000000-0005-0000-0000-00009D520000}"/>
    <cellStyle name="Price" xfId="20781" xr:uid="{00000000-0005-0000-0000-00009E520000}"/>
    <cellStyle name="Price 2" xfId="20782" xr:uid="{00000000-0005-0000-0000-00009F520000}"/>
    <cellStyle name="Price 3" xfId="20783" xr:uid="{00000000-0005-0000-0000-0000A0520000}"/>
    <cellStyle name="RunRep_Header" xfId="20784" xr:uid="{00000000-0005-0000-0000-0000A1520000}"/>
    <cellStyle name="Sheet Title" xfId="20785" xr:uid="{00000000-0005-0000-0000-0000A2520000}"/>
    <cellStyle name="showExposure" xfId="20786" xr:uid="{00000000-0005-0000-0000-0000A3520000}"/>
    <cellStyle name="showExposure 2" xfId="21329" xr:uid="{00000000-0005-0000-0000-0000A4520000}"/>
    <cellStyle name="showParameterE" xfId="20787" xr:uid="{00000000-0005-0000-0000-0000A5520000}"/>
    <cellStyle name="showParameterE 2" xfId="21330" xr:uid="{00000000-0005-0000-0000-0000A6520000}"/>
    <cellStyle name="Standard_AX-4-4-Profit-Loss-310899" xfId="20788" xr:uid="{00000000-0005-0000-0000-0000A7520000}"/>
    <cellStyle name="Style 1" xfId="20789" xr:uid="{00000000-0005-0000-0000-0000A8520000}"/>
    <cellStyle name="Style 1 2" xfId="20790" xr:uid="{00000000-0005-0000-0000-0000A9520000}"/>
    <cellStyle name="Style 1 2 2" xfId="20791" xr:uid="{00000000-0005-0000-0000-0000AA520000}"/>
    <cellStyle name="Style 1 3" xfId="20792" xr:uid="{00000000-0005-0000-0000-0000AB520000}"/>
    <cellStyle name="Style 1 4" xfId="20793" xr:uid="{00000000-0005-0000-0000-0000AC520000}"/>
    <cellStyle name="Style 2" xfId="20794" xr:uid="{00000000-0005-0000-0000-0000AD520000}"/>
    <cellStyle name="Style 3" xfId="20795" xr:uid="{00000000-0005-0000-0000-0000AE520000}"/>
    <cellStyle name="Style 4" xfId="20796" xr:uid="{00000000-0005-0000-0000-0000AF520000}"/>
    <cellStyle name="Style 5" xfId="20797" xr:uid="{00000000-0005-0000-0000-0000B0520000}"/>
    <cellStyle name="Style 6" xfId="20798" xr:uid="{00000000-0005-0000-0000-0000B1520000}"/>
    <cellStyle name="Style 7" xfId="20799" xr:uid="{00000000-0005-0000-0000-0000B2520000}"/>
    <cellStyle name="Style 8" xfId="20800"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332" xr:uid="{00000000-0005-0000-0000-0000CD520000}"/>
    <cellStyle name="Total 2 10 3" xfId="20826" xr:uid="{00000000-0005-0000-0000-0000CE520000}"/>
    <cellStyle name="Total 2 10 3 2" xfId="21333" xr:uid="{00000000-0005-0000-0000-0000CF520000}"/>
    <cellStyle name="Total 2 10 4" xfId="20827" xr:uid="{00000000-0005-0000-0000-0000D0520000}"/>
    <cellStyle name="Total 2 10 4 2" xfId="21334" xr:uid="{00000000-0005-0000-0000-0000D1520000}"/>
    <cellStyle name="Total 2 10 5" xfId="20828" xr:uid="{00000000-0005-0000-0000-0000D2520000}"/>
    <cellStyle name="Total 2 10 5 2" xfId="21335" xr:uid="{00000000-0005-0000-0000-0000D3520000}"/>
    <cellStyle name="Total 2 11" xfId="20829" xr:uid="{00000000-0005-0000-0000-0000D4520000}"/>
    <cellStyle name="Total 2 11 2" xfId="20830" xr:uid="{00000000-0005-0000-0000-0000D5520000}"/>
    <cellStyle name="Total 2 11 2 2" xfId="21337" xr:uid="{00000000-0005-0000-0000-0000D6520000}"/>
    <cellStyle name="Total 2 11 3" xfId="20831" xr:uid="{00000000-0005-0000-0000-0000D7520000}"/>
    <cellStyle name="Total 2 11 3 2" xfId="21338" xr:uid="{00000000-0005-0000-0000-0000D8520000}"/>
    <cellStyle name="Total 2 11 4" xfId="20832" xr:uid="{00000000-0005-0000-0000-0000D9520000}"/>
    <cellStyle name="Total 2 11 4 2" xfId="21339" xr:uid="{00000000-0005-0000-0000-0000DA520000}"/>
    <cellStyle name="Total 2 11 5" xfId="20833" xr:uid="{00000000-0005-0000-0000-0000DB520000}"/>
    <cellStyle name="Total 2 11 5 2" xfId="21340" xr:uid="{00000000-0005-0000-0000-0000DC520000}"/>
    <cellStyle name="Total 2 11 6" xfId="21336" xr:uid="{00000000-0005-0000-0000-0000DD520000}"/>
    <cellStyle name="Total 2 12" xfId="20834" xr:uid="{00000000-0005-0000-0000-0000DE520000}"/>
    <cellStyle name="Total 2 12 2" xfId="20835" xr:uid="{00000000-0005-0000-0000-0000DF520000}"/>
    <cellStyle name="Total 2 12 2 2" xfId="21342" xr:uid="{00000000-0005-0000-0000-0000E0520000}"/>
    <cellStyle name="Total 2 12 3" xfId="20836" xr:uid="{00000000-0005-0000-0000-0000E1520000}"/>
    <cellStyle name="Total 2 12 3 2" xfId="21343" xr:uid="{00000000-0005-0000-0000-0000E2520000}"/>
    <cellStyle name="Total 2 12 4" xfId="20837" xr:uid="{00000000-0005-0000-0000-0000E3520000}"/>
    <cellStyle name="Total 2 12 4 2" xfId="21344" xr:uid="{00000000-0005-0000-0000-0000E4520000}"/>
    <cellStyle name="Total 2 12 5" xfId="20838" xr:uid="{00000000-0005-0000-0000-0000E5520000}"/>
    <cellStyle name="Total 2 12 5 2" xfId="21345" xr:uid="{00000000-0005-0000-0000-0000E6520000}"/>
    <cellStyle name="Total 2 12 6" xfId="21341" xr:uid="{00000000-0005-0000-0000-0000E7520000}"/>
    <cellStyle name="Total 2 13" xfId="20839" xr:uid="{00000000-0005-0000-0000-0000E8520000}"/>
    <cellStyle name="Total 2 13 2" xfId="20840" xr:uid="{00000000-0005-0000-0000-0000E9520000}"/>
    <cellStyle name="Total 2 13 2 2" xfId="21347" xr:uid="{00000000-0005-0000-0000-0000EA520000}"/>
    <cellStyle name="Total 2 13 3" xfId="20841" xr:uid="{00000000-0005-0000-0000-0000EB520000}"/>
    <cellStyle name="Total 2 13 3 2" xfId="21348" xr:uid="{00000000-0005-0000-0000-0000EC520000}"/>
    <cellStyle name="Total 2 13 4" xfId="20842" xr:uid="{00000000-0005-0000-0000-0000ED520000}"/>
    <cellStyle name="Total 2 13 4 2" xfId="21349" xr:uid="{00000000-0005-0000-0000-0000EE520000}"/>
    <cellStyle name="Total 2 13 5" xfId="21346" xr:uid="{00000000-0005-0000-0000-0000EF520000}"/>
    <cellStyle name="Total 2 14" xfId="20843" xr:uid="{00000000-0005-0000-0000-0000F0520000}"/>
    <cellStyle name="Total 2 14 2" xfId="21350" xr:uid="{00000000-0005-0000-0000-0000F1520000}"/>
    <cellStyle name="Total 2 15" xfId="20844" xr:uid="{00000000-0005-0000-0000-0000F2520000}"/>
    <cellStyle name="Total 2 15 2" xfId="21351" xr:uid="{00000000-0005-0000-0000-0000F3520000}"/>
    <cellStyle name="Total 2 16" xfId="20845" xr:uid="{00000000-0005-0000-0000-0000F4520000}"/>
    <cellStyle name="Total 2 16 2" xfId="21352" xr:uid="{00000000-0005-0000-0000-0000F5520000}"/>
    <cellStyle name="Total 2 17" xfId="21331" xr:uid="{00000000-0005-0000-0000-0000F6520000}"/>
    <cellStyle name="Total 2 2" xfId="20846" xr:uid="{00000000-0005-0000-0000-0000F7520000}"/>
    <cellStyle name="Total 2 2 10" xfId="21353" xr:uid="{00000000-0005-0000-0000-0000F8520000}"/>
    <cellStyle name="Total 2 2 2" xfId="20847" xr:uid="{00000000-0005-0000-0000-0000F9520000}"/>
    <cellStyle name="Total 2 2 2 2" xfId="20848" xr:uid="{00000000-0005-0000-0000-0000FA520000}"/>
    <cellStyle name="Total 2 2 2 2 2" xfId="21355" xr:uid="{00000000-0005-0000-0000-0000FB520000}"/>
    <cellStyle name="Total 2 2 2 3" xfId="20849" xr:uid="{00000000-0005-0000-0000-0000FC520000}"/>
    <cellStyle name="Total 2 2 2 3 2" xfId="21356" xr:uid="{00000000-0005-0000-0000-0000FD520000}"/>
    <cellStyle name="Total 2 2 2 4" xfId="20850" xr:uid="{00000000-0005-0000-0000-0000FE520000}"/>
    <cellStyle name="Total 2 2 2 4 2" xfId="21357" xr:uid="{00000000-0005-0000-0000-0000FF520000}"/>
    <cellStyle name="Total 2 2 2 5" xfId="21354" xr:uid="{00000000-0005-0000-0000-000000530000}"/>
    <cellStyle name="Total 2 2 3" xfId="20851" xr:uid="{00000000-0005-0000-0000-000001530000}"/>
    <cellStyle name="Total 2 2 3 2" xfId="20852" xr:uid="{00000000-0005-0000-0000-000002530000}"/>
    <cellStyle name="Total 2 2 3 2 2" xfId="21359" xr:uid="{00000000-0005-0000-0000-000003530000}"/>
    <cellStyle name="Total 2 2 3 3" xfId="20853" xr:uid="{00000000-0005-0000-0000-000004530000}"/>
    <cellStyle name="Total 2 2 3 3 2" xfId="21360" xr:uid="{00000000-0005-0000-0000-000005530000}"/>
    <cellStyle name="Total 2 2 3 4" xfId="20854" xr:uid="{00000000-0005-0000-0000-000006530000}"/>
    <cellStyle name="Total 2 2 3 4 2" xfId="21361" xr:uid="{00000000-0005-0000-0000-000007530000}"/>
    <cellStyle name="Total 2 2 3 5" xfId="21358" xr:uid="{00000000-0005-0000-0000-000008530000}"/>
    <cellStyle name="Total 2 2 4" xfId="20855" xr:uid="{00000000-0005-0000-0000-000009530000}"/>
    <cellStyle name="Total 2 2 4 2" xfId="20856" xr:uid="{00000000-0005-0000-0000-00000A530000}"/>
    <cellStyle name="Total 2 2 4 2 2" xfId="21363" xr:uid="{00000000-0005-0000-0000-00000B530000}"/>
    <cellStyle name="Total 2 2 4 3" xfId="20857" xr:uid="{00000000-0005-0000-0000-00000C530000}"/>
    <cellStyle name="Total 2 2 4 3 2" xfId="21364" xr:uid="{00000000-0005-0000-0000-00000D530000}"/>
    <cellStyle name="Total 2 2 4 4" xfId="20858" xr:uid="{00000000-0005-0000-0000-00000E530000}"/>
    <cellStyle name="Total 2 2 4 4 2" xfId="21365" xr:uid="{00000000-0005-0000-0000-00000F530000}"/>
    <cellStyle name="Total 2 2 4 5" xfId="21362" xr:uid="{00000000-0005-0000-0000-000010530000}"/>
    <cellStyle name="Total 2 2 5" xfId="20859" xr:uid="{00000000-0005-0000-0000-000011530000}"/>
    <cellStyle name="Total 2 2 5 2" xfId="20860" xr:uid="{00000000-0005-0000-0000-000012530000}"/>
    <cellStyle name="Total 2 2 5 2 2" xfId="21367" xr:uid="{00000000-0005-0000-0000-000013530000}"/>
    <cellStyle name="Total 2 2 5 3" xfId="20861" xr:uid="{00000000-0005-0000-0000-000014530000}"/>
    <cellStyle name="Total 2 2 5 3 2" xfId="21368" xr:uid="{00000000-0005-0000-0000-000015530000}"/>
    <cellStyle name="Total 2 2 5 4" xfId="20862" xr:uid="{00000000-0005-0000-0000-000016530000}"/>
    <cellStyle name="Total 2 2 5 4 2" xfId="21369" xr:uid="{00000000-0005-0000-0000-000017530000}"/>
    <cellStyle name="Total 2 2 5 5" xfId="21366" xr:uid="{00000000-0005-0000-0000-000018530000}"/>
    <cellStyle name="Total 2 2 6" xfId="20863" xr:uid="{00000000-0005-0000-0000-000019530000}"/>
    <cellStyle name="Total 2 2 6 2" xfId="21370" xr:uid="{00000000-0005-0000-0000-00001A530000}"/>
    <cellStyle name="Total 2 2 7" xfId="20864" xr:uid="{00000000-0005-0000-0000-00001B530000}"/>
    <cellStyle name="Total 2 2 7 2" xfId="21371" xr:uid="{00000000-0005-0000-0000-00001C530000}"/>
    <cellStyle name="Total 2 2 8" xfId="20865" xr:uid="{00000000-0005-0000-0000-00001D530000}"/>
    <cellStyle name="Total 2 2 8 2" xfId="21372" xr:uid="{00000000-0005-0000-0000-00001E530000}"/>
    <cellStyle name="Total 2 2 9" xfId="20866" xr:uid="{00000000-0005-0000-0000-00001F530000}"/>
    <cellStyle name="Total 2 2 9 2" xfId="21373" xr:uid="{00000000-0005-0000-0000-000020530000}"/>
    <cellStyle name="Total 2 3" xfId="20867" xr:uid="{00000000-0005-0000-0000-000021530000}"/>
    <cellStyle name="Total 2 3 2" xfId="20868" xr:uid="{00000000-0005-0000-0000-000022530000}"/>
    <cellStyle name="Total 2 3 2 2" xfId="21374" xr:uid="{00000000-0005-0000-0000-000023530000}"/>
    <cellStyle name="Total 2 3 3" xfId="20869" xr:uid="{00000000-0005-0000-0000-000024530000}"/>
    <cellStyle name="Total 2 3 3 2" xfId="21375" xr:uid="{00000000-0005-0000-0000-000025530000}"/>
    <cellStyle name="Total 2 3 4" xfId="20870" xr:uid="{00000000-0005-0000-0000-000026530000}"/>
    <cellStyle name="Total 2 3 4 2" xfId="21376" xr:uid="{00000000-0005-0000-0000-000027530000}"/>
    <cellStyle name="Total 2 3 5" xfId="20871" xr:uid="{00000000-0005-0000-0000-000028530000}"/>
    <cellStyle name="Total 2 3 5 2" xfId="21377" xr:uid="{00000000-0005-0000-0000-000029530000}"/>
    <cellStyle name="Total 2 4" xfId="20872" xr:uid="{00000000-0005-0000-0000-00002A530000}"/>
    <cellStyle name="Total 2 4 2" xfId="20873" xr:uid="{00000000-0005-0000-0000-00002B530000}"/>
    <cellStyle name="Total 2 4 2 2" xfId="21378" xr:uid="{00000000-0005-0000-0000-00002C530000}"/>
    <cellStyle name="Total 2 4 3" xfId="20874" xr:uid="{00000000-0005-0000-0000-00002D530000}"/>
    <cellStyle name="Total 2 4 3 2" xfId="21379" xr:uid="{00000000-0005-0000-0000-00002E530000}"/>
    <cellStyle name="Total 2 4 4" xfId="20875" xr:uid="{00000000-0005-0000-0000-00002F530000}"/>
    <cellStyle name="Total 2 4 4 2" xfId="21380" xr:uid="{00000000-0005-0000-0000-000030530000}"/>
    <cellStyle name="Total 2 4 5" xfId="20876" xr:uid="{00000000-0005-0000-0000-000031530000}"/>
    <cellStyle name="Total 2 4 5 2" xfId="21381" xr:uid="{00000000-0005-0000-0000-000032530000}"/>
    <cellStyle name="Total 2 5" xfId="20877" xr:uid="{00000000-0005-0000-0000-000033530000}"/>
    <cellStyle name="Total 2 5 2" xfId="20878" xr:uid="{00000000-0005-0000-0000-000034530000}"/>
    <cellStyle name="Total 2 5 2 2" xfId="21382" xr:uid="{00000000-0005-0000-0000-000035530000}"/>
    <cellStyle name="Total 2 5 3" xfId="20879" xr:uid="{00000000-0005-0000-0000-000036530000}"/>
    <cellStyle name="Total 2 5 3 2" xfId="21383" xr:uid="{00000000-0005-0000-0000-000037530000}"/>
    <cellStyle name="Total 2 5 4" xfId="20880" xr:uid="{00000000-0005-0000-0000-000038530000}"/>
    <cellStyle name="Total 2 5 4 2" xfId="21384" xr:uid="{00000000-0005-0000-0000-000039530000}"/>
    <cellStyle name="Total 2 5 5" xfId="20881" xr:uid="{00000000-0005-0000-0000-00003A530000}"/>
    <cellStyle name="Total 2 5 5 2" xfId="21385" xr:uid="{00000000-0005-0000-0000-00003B530000}"/>
    <cellStyle name="Total 2 6" xfId="20882" xr:uid="{00000000-0005-0000-0000-00003C530000}"/>
    <cellStyle name="Total 2 6 2" xfId="20883" xr:uid="{00000000-0005-0000-0000-00003D530000}"/>
    <cellStyle name="Total 2 6 2 2" xfId="21386" xr:uid="{00000000-0005-0000-0000-00003E530000}"/>
    <cellStyle name="Total 2 6 3" xfId="20884" xr:uid="{00000000-0005-0000-0000-00003F530000}"/>
    <cellStyle name="Total 2 6 3 2" xfId="21387" xr:uid="{00000000-0005-0000-0000-000040530000}"/>
    <cellStyle name="Total 2 6 4" xfId="20885" xr:uid="{00000000-0005-0000-0000-000041530000}"/>
    <cellStyle name="Total 2 6 4 2" xfId="21388" xr:uid="{00000000-0005-0000-0000-000042530000}"/>
    <cellStyle name="Total 2 6 5" xfId="20886" xr:uid="{00000000-0005-0000-0000-000043530000}"/>
    <cellStyle name="Total 2 6 5 2" xfId="21389" xr:uid="{00000000-0005-0000-0000-000044530000}"/>
    <cellStyle name="Total 2 7" xfId="20887" xr:uid="{00000000-0005-0000-0000-000045530000}"/>
    <cellStyle name="Total 2 7 2" xfId="20888" xr:uid="{00000000-0005-0000-0000-000046530000}"/>
    <cellStyle name="Total 2 7 2 2" xfId="21390" xr:uid="{00000000-0005-0000-0000-000047530000}"/>
    <cellStyle name="Total 2 7 3" xfId="20889" xr:uid="{00000000-0005-0000-0000-000048530000}"/>
    <cellStyle name="Total 2 7 3 2" xfId="21391" xr:uid="{00000000-0005-0000-0000-000049530000}"/>
    <cellStyle name="Total 2 7 4" xfId="20890" xr:uid="{00000000-0005-0000-0000-00004A530000}"/>
    <cellStyle name="Total 2 7 4 2" xfId="21392" xr:uid="{00000000-0005-0000-0000-00004B530000}"/>
    <cellStyle name="Total 2 7 5" xfId="20891" xr:uid="{00000000-0005-0000-0000-00004C530000}"/>
    <cellStyle name="Total 2 7 5 2" xfId="21393" xr:uid="{00000000-0005-0000-0000-00004D530000}"/>
    <cellStyle name="Total 2 8" xfId="20892" xr:uid="{00000000-0005-0000-0000-00004E530000}"/>
    <cellStyle name="Total 2 8 2" xfId="20893" xr:uid="{00000000-0005-0000-0000-00004F530000}"/>
    <cellStyle name="Total 2 8 2 2" xfId="21394" xr:uid="{00000000-0005-0000-0000-000050530000}"/>
    <cellStyle name="Total 2 8 3" xfId="20894" xr:uid="{00000000-0005-0000-0000-000051530000}"/>
    <cellStyle name="Total 2 8 3 2" xfId="21395" xr:uid="{00000000-0005-0000-0000-000052530000}"/>
    <cellStyle name="Total 2 8 4" xfId="20895" xr:uid="{00000000-0005-0000-0000-000053530000}"/>
    <cellStyle name="Total 2 8 4 2" xfId="21396" xr:uid="{00000000-0005-0000-0000-000054530000}"/>
    <cellStyle name="Total 2 8 5" xfId="20896" xr:uid="{00000000-0005-0000-0000-000055530000}"/>
    <cellStyle name="Total 2 8 5 2" xfId="21397" xr:uid="{00000000-0005-0000-0000-000056530000}"/>
    <cellStyle name="Total 2 9" xfId="20897" xr:uid="{00000000-0005-0000-0000-000057530000}"/>
    <cellStyle name="Total 2 9 2" xfId="20898" xr:uid="{00000000-0005-0000-0000-000058530000}"/>
    <cellStyle name="Total 2 9 2 2" xfId="21398" xr:uid="{00000000-0005-0000-0000-000059530000}"/>
    <cellStyle name="Total 2 9 3" xfId="20899" xr:uid="{00000000-0005-0000-0000-00005A530000}"/>
    <cellStyle name="Total 2 9 3 2" xfId="21399" xr:uid="{00000000-0005-0000-0000-00005B530000}"/>
    <cellStyle name="Total 2 9 4" xfId="20900" xr:uid="{00000000-0005-0000-0000-00005C530000}"/>
    <cellStyle name="Total 2 9 4 2" xfId="21400" xr:uid="{00000000-0005-0000-0000-00005D530000}"/>
    <cellStyle name="Total 2 9 5" xfId="20901" xr:uid="{00000000-0005-0000-0000-00005E530000}"/>
    <cellStyle name="Total 2 9 5 2" xfId="21401" xr:uid="{00000000-0005-0000-0000-00005F530000}"/>
    <cellStyle name="Total 3" xfId="20902" xr:uid="{00000000-0005-0000-0000-000060530000}"/>
    <cellStyle name="Total 3 2" xfId="20903" xr:uid="{00000000-0005-0000-0000-000061530000}"/>
    <cellStyle name="Total 3 2 2" xfId="21403" xr:uid="{00000000-0005-0000-0000-000062530000}"/>
    <cellStyle name="Total 3 3" xfId="20904" xr:uid="{00000000-0005-0000-0000-000063530000}"/>
    <cellStyle name="Total 3 3 2" xfId="21404" xr:uid="{00000000-0005-0000-0000-000064530000}"/>
    <cellStyle name="Total 3 4" xfId="21402" xr:uid="{00000000-0005-0000-0000-000065530000}"/>
    <cellStyle name="Total 4" xfId="20905" xr:uid="{00000000-0005-0000-0000-000066530000}"/>
    <cellStyle name="Total 4 2" xfId="20906" xr:uid="{00000000-0005-0000-0000-000067530000}"/>
    <cellStyle name="Total 4 2 2" xfId="21406" xr:uid="{00000000-0005-0000-0000-000068530000}"/>
    <cellStyle name="Total 4 3" xfId="20907" xr:uid="{00000000-0005-0000-0000-000069530000}"/>
    <cellStyle name="Total 4 3 2" xfId="21407" xr:uid="{00000000-0005-0000-0000-00006A530000}"/>
    <cellStyle name="Total 4 4" xfId="21405" xr:uid="{00000000-0005-0000-0000-00006B530000}"/>
    <cellStyle name="Total 5" xfId="20908" xr:uid="{00000000-0005-0000-0000-00006C530000}"/>
    <cellStyle name="Total 5 2" xfId="20909" xr:uid="{00000000-0005-0000-0000-00006D530000}"/>
    <cellStyle name="Total 5 2 2" xfId="21409" xr:uid="{00000000-0005-0000-0000-00006E530000}"/>
    <cellStyle name="Total 5 3" xfId="20910" xr:uid="{00000000-0005-0000-0000-00006F530000}"/>
    <cellStyle name="Total 5 3 2" xfId="21410" xr:uid="{00000000-0005-0000-0000-000070530000}"/>
    <cellStyle name="Total 5 4" xfId="21408" xr:uid="{00000000-0005-0000-0000-000071530000}"/>
    <cellStyle name="Total 6" xfId="20911" xr:uid="{00000000-0005-0000-0000-000072530000}"/>
    <cellStyle name="Total 6 2" xfId="20912" xr:uid="{00000000-0005-0000-0000-000073530000}"/>
    <cellStyle name="Total 6 2 2" xfId="21412" xr:uid="{00000000-0005-0000-0000-000074530000}"/>
    <cellStyle name="Total 6 3" xfId="20913" xr:uid="{00000000-0005-0000-0000-000075530000}"/>
    <cellStyle name="Total 6 3 2" xfId="21413" xr:uid="{00000000-0005-0000-0000-000076530000}"/>
    <cellStyle name="Total 6 4" xfId="21411" xr:uid="{00000000-0005-0000-0000-000077530000}"/>
    <cellStyle name="Total 7" xfId="20914" xr:uid="{00000000-0005-0000-0000-000078530000}"/>
    <cellStyle name="Total 7 2" xfId="21414"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zoomScale="85" zoomScaleNormal="85" workbookViewId="0"/>
  </sheetViews>
  <sheetFormatPr defaultColWidth="9.28515625" defaultRowHeight="14.25"/>
  <cols>
    <col min="1" max="1" width="10.28515625" style="4" customWidth="1"/>
    <col min="2" max="2" width="138.28515625" style="5" bestFit="1" customWidth="1"/>
    <col min="3" max="3" width="39.42578125" style="5" customWidth="1"/>
    <col min="4" max="6" width="9.28515625" style="5"/>
    <col min="7" max="7" width="25" style="5" customWidth="1"/>
    <col min="8" max="16384" width="9.28515625" style="5"/>
  </cols>
  <sheetData>
    <row r="1" spans="1:3" ht="15">
      <c r="A1" s="93"/>
      <c r="B1" s="129" t="s">
        <v>222</v>
      </c>
      <c r="C1" s="93"/>
    </row>
    <row r="2" spans="1:3">
      <c r="A2" s="130">
        <v>1</v>
      </c>
      <c r="B2" s="243" t="s">
        <v>223</v>
      </c>
      <c r="C2" s="550" t="s">
        <v>737</v>
      </c>
    </row>
    <row r="3" spans="1:3">
      <c r="A3" s="130">
        <v>2</v>
      </c>
      <c r="B3" s="244" t="s">
        <v>219</v>
      </c>
      <c r="C3" s="540" t="s">
        <v>738</v>
      </c>
    </row>
    <row r="4" spans="1:3">
      <c r="A4" s="130">
        <v>3</v>
      </c>
      <c r="B4" s="245" t="s">
        <v>224</v>
      </c>
      <c r="C4" s="540" t="s">
        <v>722</v>
      </c>
    </row>
    <row r="5" spans="1:3">
      <c r="A5" s="131">
        <v>4</v>
      </c>
      <c r="B5" s="246" t="s">
        <v>220</v>
      </c>
      <c r="C5" s="540" t="s">
        <v>739</v>
      </c>
    </row>
    <row r="6" spans="1:3" s="132" customFormat="1" ht="45.75" customHeight="1">
      <c r="A6" s="679" t="s">
        <v>296</v>
      </c>
      <c r="B6" s="680"/>
      <c r="C6" s="680"/>
    </row>
    <row r="7" spans="1:3" ht="15">
      <c r="A7" s="133" t="s">
        <v>29</v>
      </c>
      <c r="B7" s="129" t="s">
        <v>221</v>
      </c>
    </row>
    <row r="8" spans="1:3">
      <c r="A8" s="93">
        <v>1</v>
      </c>
      <c r="B8" s="163" t="s">
        <v>20</v>
      </c>
    </row>
    <row r="9" spans="1:3">
      <c r="A9" s="93">
        <v>2</v>
      </c>
      <c r="B9" s="164" t="s">
        <v>21</v>
      </c>
    </row>
    <row r="10" spans="1:3">
      <c r="A10" s="93">
        <v>3</v>
      </c>
      <c r="B10" s="164" t="s">
        <v>22</v>
      </c>
    </row>
    <row r="11" spans="1:3">
      <c r="A11" s="93">
        <v>4</v>
      </c>
      <c r="B11" s="164" t="s">
        <v>23</v>
      </c>
    </row>
    <row r="12" spans="1:3">
      <c r="A12" s="93">
        <v>5</v>
      </c>
      <c r="B12" s="164" t="s">
        <v>24</v>
      </c>
    </row>
    <row r="13" spans="1:3">
      <c r="A13" s="93">
        <v>6</v>
      </c>
      <c r="B13" s="165" t="s">
        <v>231</v>
      </c>
    </row>
    <row r="14" spans="1:3">
      <c r="A14" s="93">
        <v>7</v>
      </c>
      <c r="B14" s="164" t="s">
        <v>225</v>
      </c>
    </row>
    <row r="15" spans="1:3">
      <c r="A15" s="93">
        <v>8</v>
      </c>
      <c r="B15" s="164" t="s">
        <v>226</v>
      </c>
    </row>
    <row r="16" spans="1:3">
      <c r="A16" s="93">
        <v>9</v>
      </c>
      <c r="B16" s="164" t="s">
        <v>25</v>
      </c>
    </row>
    <row r="17" spans="1:2">
      <c r="A17" s="242" t="s">
        <v>295</v>
      </c>
      <c r="B17" s="241" t="s">
        <v>282</v>
      </c>
    </row>
    <row r="18" spans="1:2">
      <c r="A18" s="93">
        <v>10</v>
      </c>
      <c r="B18" s="164" t="s">
        <v>26</v>
      </c>
    </row>
    <row r="19" spans="1:2">
      <c r="A19" s="93">
        <v>11</v>
      </c>
      <c r="B19" s="165" t="s">
        <v>227</v>
      </c>
    </row>
    <row r="20" spans="1:2">
      <c r="A20" s="93">
        <v>12</v>
      </c>
      <c r="B20" s="165" t="s">
        <v>27</v>
      </c>
    </row>
    <row r="21" spans="1:2">
      <c r="A21" s="290">
        <v>13</v>
      </c>
      <c r="B21" s="291" t="s">
        <v>228</v>
      </c>
    </row>
    <row r="22" spans="1:2">
      <c r="A22" s="290">
        <v>14</v>
      </c>
      <c r="B22" s="292" t="s">
        <v>253</v>
      </c>
    </row>
    <row r="23" spans="1:2">
      <c r="A23" s="290">
        <v>15</v>
      </c>
      <c r="B23" s="293" t="s">
        <v>28</v>
      </c>
    </row>
    <row r="24" spans="1:2">
      <c r="A24" s="290">
        <v>15.1</v>
      </c>
      <c r="B24" s="294" t="s">
        <v>309</v>
      </c>
    </row>
    <row r="25" spans="1:2">
      <c r="A25" s="290">
        <v>16</v>
      </c>
      <c r="B25" s="294" t="s">
        <v>373</v>
      </c>
    </row>
    <row r="26" spans="1:2">
      <c r="A26" s="290">
        <v>17</v>
      </c>
      <c r="B26" s="294" t="s">
        <v>414</v>
      </c>
    </row>
    <row r="27" spans="1:2">
      <c r="A27" s="290">
        <v>18</v>
      </c>
      <c r="B27" s="294" t="s">
        <v>703</v>
      </c>
    </row>
    <row r="28" spans="1:2">
      <c r="A28" s="290">
        <v>19</v>
      </c>
      <c r="B28" s="294" t="s">
        <v>704</v>
      </c>
    </row>
    <row r="29" spans="1:2">
      <c r="A29" s="290">
        <v>20</v>
      </c>
      <c r="B29" s="353" t="s">
        <v>705</v>
      </c>
    </row>
    <row r="30" spans="1:2">
      <c r="A30" s="290">
        <v>21</v>
      </c>
      <c r="B30" s="294" t="s">
        <v>530</v>
      </c>
    </row>
    <row r="31" spans="1:2">
      <c r="A31" s="290">
        <v>22</v>
      </c>
      <c r="B31" s="294" t="s">
        <v>706</v>
      </c>
    </row>
    <row r="32" spans="1:2">
      <c r="A32" s="290">
        <v>23</v>
      </c>
      <c r="B32" s="294" t="s">
        <v>707</v>
      </c>
    </row>
    <row r="33" spans="1:2">
      <c r="A33" s="290">
        <v>24</v>
      </c>
      <c r="B33" s="294" t="s">
        <v>708</v>
      </c>
    </row>
    <row r="34" spans="1:2">
      <c r="A34" s="290">
        <v>25</v>
      </c>
      <c r="B34" s="294" t="s">
        <v>415</v>
      </c>
    </row>
    <row r="35" spans="1:2">
      <c r="A35" s="290">
        <v>26</v>
      </c>
      <c r="B35" s="294" t="s">
        <v>552</v>
      </c>
    </row>
  </sheetData>
  <mergeCells count="1">
    <mergeCell ref="A6:C6"/>
  </mergeCells>
  <hyperlinks>
    <hyperlink ref="B9" location="'2. SOFP'!A1" display="Balance Sheet" xr:uid="{00000000-0004-0000-0000-000000000000}"/>
    <hyperlink ref="B12" location="'5. RWA '!A1" display="Risk-Weighted Assets (RWA)" xr:uid="{00000000-0004-0000-0000-000001000000}"/>
    <hyperlink ref="B8" location="'1. key ratios '!A1" display="Key ratios" xr:uid="{00000000-0004-0000-0000-000002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 '!A1" display="Linkages between financial statements and regulatory exposures"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Capital'!A1" display="Regulatory Capital" xr:uid="{00000000-0004-0000-0000-000008000000}"/>
    <hyperlink ref="B18" location="'10. CC2'!A1" display="Reconciliation of regulatory capital to balance sheet " xr:uid="{00000000-0004-0000-0000-000009000000}"/>
    <hyperlink ref="B19" location="'11. CRWA '!A1" display="Credit risk weighted risk exposures" xr:uid="{00000000-0004-0000-0000-00000A000000}"/>
    <hyperlink ref="B20" location="'12. CRM'!A1" display="Credit risk mitigation" xr:uid="{00000000-0004-0000-0000-00000B000000}"/>
    <hyperlink ref="B21" location="'13. CRME '!A1" display="Standardized approach: Credit risk, effect of credit risk mitigation" xr:uid="{00000000-0004-0000-0000-00000C000000}"/>
    <hyperlink ref="B23" location="'15. CCR '!A1" display="Counterparty credit risk" xr:uid="{00000000-0004-0000-0000-00000D000000}"/>
    <hyperlink ref="B22" location="'14. LCR'!A1" display="Liquidity Coverage Ratio" xr:uid="{00000000-0004-0000-0000-00000E000000}"/>
    <hyperlink ref="B17" location="'9.1. Capital Requirements'!A1" display="Capital Adequacy Requirements" xr:uid="{00000000-0004-0000-0000-00000F000000}"/>
    <hyperlink ref="B24" location="'15.1 LR'!A1" display="Leverage Ratio" xr:uid="{00000000-0004-0000-0000-000010000000}"/>
    <hyperlink ref="B25" location="'16. NSFR'!A1" display="Net Stable Funding Ratio" xr:uid="{00000000-0004-0000-0000-000011000000}"/>
    <hyperlink ref="B26" location="' 17. Residual Maturity'!A1" display="Exposures distributed by residual maturity and Risk Classes" xr:uid="{00000000-0004-0000-0000-000012000000}"/>
    <hyperlink ref="B27" location="'18. Assets by Exposure classes'!A1" display="Gross carrying value, book value, reserves, write-offs and reserve charges by risk classes" xr:uid="{00000000-0004-0000-0000-000013000000}"/>
    <hyperlink ref="B28" location="'19. Assets by Risk Sectors'!A1" display="Gross carrying value, book value, reserves, write-offs and reserve charges by Sectors of income source" xr:uid="{00000000-0004-0000-0000-000014000000}"/>
    <hyperlink ref="B30" location="'21. NPL'!A1" display="Changes in the stock of non-performing loans" xr:uid="{00000000-0004-0000-0000-000015000000}"/>
    <hyperlink ref="B31" location="'22. Quality'!A1" display="Distribution of loans, Debt securities  and Off-balance-sheet items according to  Risk classification and Past due days" xr:uid="{00000000-0004-0000-0000-000016000000}"/>
    <hyperlink ref="B32" location="'23. LTV'!A1" display="Loans Distributed according to LTV ratio, Loan reserves, Value of collateral for loans and loans secured by guarantees according to Risk classification and past due days" xr:uid="{00000000-0004-0000-0000-000017000000}"/>
    <hyperlink ref="B33" location="'24. Risk Sector'!A1" display="Loans and reserves on loans distributed according to Sectors of income source and risk classification" xr:uid="{00000000-0004-0000-0000-000018000000}"/>
    <hyperlink ref="B34" location="'25. Collateral'!A1" display="Loans, corporate debt securities and Off-balance-sheet items distributed by type of collateral" xr:uid="{00000000-0004-0000-0000-000019000000}"/>
    <hyperlink ref="B29" location="'20. Reserves'!A1" display="Change in reserve for loans and Corporate debt securities" xr:uid="{00000000-0004-0000-0000-00001A000000}"/>
    <hyperlink ref="B35" location="'26. Retail Products'!A1" display="General information on retail products" xr:uid="{00000000-0004-0000-0000-00001B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6"/>
  <sheetViews>
    <sheetView zoomScale="90" zoomScaleNormal="90" workbookViewId="0">
      <pane xSplit="1" ySplit="5" topLeftCell="B6" activePane="bottomRight" state="frozen"/>
      <selection activeCell="B6" sqref="B6:B7"/>
      <selection pane="topRight" activeCell="B6" sqref="B6:B7"/>
      <selection pane="bottomLeft" activeCell="B6" sqref="B6:B7"/>
      <selection pane="bottomRight" activeCell="B6" sqref="B6"/>
    </sheetView>
  </sheetViews>
  <sheetFormatPr defaultColWidth="9.28515625" defaultRowHeight="12.75"/>
  <cols>
    <col min="1" max="1" width="9.5703125" style="4" bestFit="1" customWidth="1"/>
    <col min="2" max="2" width="132.42578125" style="4" customWidth="1"/>
    <col min="3" max="3" width="18.42578125" style="4" customWidth="1"/>
    <col min="4" max="16384" width="9.28515625" style="4"/>
  </cols>
  <sheetData>
    <row r="1" spans="1:3">
      <c r="A1" s="2" t="s">
        <v>30</v>
      </c>
      <c r="B1" s="3" t="str">
        <f>'Info '!C2</f>
        <v>JSC TBC Bank</v>
      </c>
    </row>
    <row r="2" spans="1:3" s="2" customFormat="1" ht="15.75" customHeight="1">
      <c r="A2" s="2" t="s">
        <v>31</v>
      </c>
      <c r="B2" s="308">
        <f>'1. key ratios '!B2</f>
        <v>45107</v>
      </c>
    </row>
    <row r="3" spans="1:3" s="2" customFormat="1" ht="15.75" customHeight="1"/>
    <row r="4" spans="1:3" ht="13.5" thickBot="1">
      <c r="A4" s="4" t="s">
        <v>143</v>
      </c>
      <c r="B4" s="80" t="s">
        <v>142</v>
      </c>
    </row>
    <row r="5" spans="1:3">
      <c r="A5" s="50" t="s">
        <v>6</v>
      </c>
      <c r="B5" s="51"/>
      <c r="C5" s="52" t="s">
        <v>750</v>
      </c>
    </row>
    <row r="6" spans="1:3">
      <c r="A6" s="53">
        <v>1</v>
      </c>
      <c r="B6" s="54" t="s">
        <v>141</v>
      </c>
      <c r="C6" s="609">
        <v>4263968682.7803001</v>
      </c>
    </row>
    <row r="7" spans="1:3">
      <c r="A7" s="53">
        <v>2</v>
      </c>
      <c r="B7" s="55" t="s">
        <v>140</v>
      </c>
      <c r="C7" s="610">
        <v>21015907.690000001</v>
      </c>
    </row>
    <row r="8" spans="1:3">
      <c r="A8" s="53">
        <v>3</v>
      </c>
      <c r="B8" s="56" t="s">
        <v>139</v>
      </c>
      <c r="C8" s="610">
        <v>521190199.20999998</v>
      </c>
    </row>
    <row r="9" spans="1:3">
      <c r="A9" s="53">
        <v>4</v>
      </c>
      <c r="B9" s="56" t="s">
        <v>138</v>
      </c>
      <c r="C9" s="610">
        <v>16412913.3607</v>
      </c>
    </row>
    <row r="10" spans="1:3">
      <c r="A10" s="53">
        <v>5</v>
      </c>
      <c r="B10" s="56" t="s">
        <v>137</v>
      </c>
      <c r="C10" s="610">
        <v>-98843772.090000004</v>
      </c>
    </row>
    <row r="11" spans="1:3">
      <c r="A11" s="53">
        <v>6</v>
      </c>
      <c r="B11" s="57" t="s">
        <v>136</v>
      </c>
      <c r="C11" s="610">
        <v>3804193434.6096001</v>
      </c>
    </row>
    <row r="12" spans="1:3" s="29" customFormat="1">
      <c r="A12" s="53">
        <v>7</v>
      </c>
      <c r="B12" s="54" t="s">
        <v>135</v>
      </c>
      <c r="C12" s="611">
        <v>343965150.18769991</v>
      </c>
    </row>
    <row r="13" spans="1:3" s="29" customFormat="1">
      <c r="A13" s="53">
        <v>8</v>
      </c>
      <c r="B13" s="58" t="s">
        <v>134</v>
      </c>
      <c r="C13" s="612">
        <v>16412913.3607</v>
      </c>
    </row>
    <row r="14" spans="1:3" s="29" customFormat="1" ht="25.5">
      <c r="A14" s="53">
        <v>9</v>
      </c>
      <c r="B14" s="59" t="s">
        <v>133</v>
      </c>
      <c r="C14" s="612">
        <v>0</v>
      </c>
    </row>
    <row r="15" spans="1:3" s="29" customFormat="1">
      <c r="A15" s="53">
        <v>10</v>
      </c>
      <c r="B15" s="60" t="s">
        <v>132</v>
      </c>
      <c r="C15" s="612">
        <v>322774431.73699993</v>
      </c>
    </row>
    <row r="16" spans="1:3" s="29" customFormat="1">
      <c r="A16" s="53">
        <v>11</v>
      </c>
      <c r="B16" s="61" t="s">
        <v>131</v>
      </c>
      <c r="C16" s="612">
        <v>0</v>
      </c>
    </row>
    <row r="17" spans="1:3" s="29" customFormat="1">
      <c r="A17" s="53">
        <v>12</v>
      </c>
      <c r="B17" s="60" t="s">
        <v>130</v>
      </c>
      <c r="C17" s="612">
        <v>100</v>
      </c>
    </row>
    <row r="18" spans="1:3" s="29" customFormat="1">
      <c r="A18" s="53">
        <v>13</v>
      </c>
      <c r="B18" s="60" t="s">
        <v>129</v>
      </c>
      <c r="C18" s="612">
        <v>0</v>
      </c>
    </row>
    <row r="19" spans="1:3" s="29" customFormat="1">
      <c r="A19" s="53">
        <v>14</v>
      </c>
      <c r="B19" s="60" t="s">
        <v>128</v>
      </c>
      <c r="C19" s="612">
        <v>0</v>
      </c>
    </row>
    <row r="20" spans="1:3" s="29" customFormat="1">
      <c r="A20" s="53">
        <v>15</v>
      </c>
      <c r="B20" s="60" t="s">
        <v>127</v>
      </c>
      <c r="C20" s="612">
        <v>0</v>
      </c>
    </row>
    <row r="21" spans="1:3" s="29" customFormat="1" ht="25.5">
      <c r="A21" s="53">
        <v>16</v>
      </c>
      <c r="B21" s="59" t="s">
        <v>126</v>
      </c>
      <c r="C21" s="612">
        <v>0</v>
      </c>
    </row>
    <row r="22" spans="1:3" s="29" customFormat="1">
      <c r="A22" s="53">
        <v>17</v>
      </c>
      <c r="B22" s="62" t="s">
        <v>125</v>
      </c>
      <c r="C22" s="612">
        <v>4777705.09</v>
      </c>
    </row>
    <row r="23" spans="1:3" s="29" customFormat="1">
      <c r="A23" s="53">
        <v>18</v>
      </c>
      <c r="B23" s="62" t="s">
        <v>553</v>
      </c>
      <c r="C23" s="613">
        <v>0</v>
      </c>
    </row>
    <row r="24" spans="1:3" s="29" customFormat="1">
      <c r="A24" s="53">
        <v>19</v>
      </c>
      <c r="B24" s="59" t="s">
        <v>124</v>
      </c>
      <c r="C24" s="612">
        <v>0</v>
      </c>
    </row>
    <row r="25" spans="1:3" s="29" customFormat="1" ht="25.5">
      <c r="A25" s="53">
        <v>20</v>
      </c>
      <c r="B25" s="59" t="s">
        <v>101</v>
      </c>
      <c r="C25" s="612">
        <v>0</v>
      </c>
    </row>
    <row r="26" spans="1:3" s="29" customFormat="1">
      <c r="A26" s="53">
        <v>21</v>
      </c>
      <c r="B26" s="61" t="s">
        <v>123</v>
      </c>
      <c r="C26" s="612">
        <v>0</v>
      </c>
    </row>
    <row r="27" spans="1:3" s="29" customFormat="1">
      <c r="A27" s="53">
        <v>22</v>
      </c>
      <c r="B27" s="61" t="s">
        <v>122</v>
      </c>
      <c r="C27" s="612">
        <v>0</v>
      </c>
    </row>
    <row r="28" spans="1:3" s="29" customFormat="1">
      <c r="A28" s="53">
        <v>23</v>
      </c>
      <c r="B28" s="61" t="s">
        <v>121</v>
      </c>
      <c r="C28" s="612">
        <v>0</v>
      </c>
    </row>
    <row r="29" spans="1:3" s="29" customFormat="1">
      <c r="A29" s="53">
        <v>24</v>
      </c>
      <c r="B29" s="63" t="s">
        <v>120</v>
      </c>
      <c r="C29" s="611">
        <v>3920003532.5926003</v>
      </c>
    </row>
    <row r="30" spans="1:3" s="29" customFormat="1">
      <c r="A30" s="64"/>
      <c r="B30" s="65"/>
      <c r="C30" s="612">
        <v>0</v>
      </c>
    </row>
    <row r="31" spans="1:3" s="29" customFormat="1">
      <c r="A31" s="64">
        <v>25</v>
      </c>
      <c r="B31" s="63" t="s">
        <v>119</v>
      </c>
      <c r="C31" s="611">
        <v>523540000</v>
      </c>
    </row>
    <row r="32" spans="1:3" s="29" customFormat="1">
      <c r="A32" s="64">
        <v>26</v>
      </c>
      <c r="B32" s="56" t="s">
        <v>118</v>
      </c>
      <c r="C32" s="614">
        <v>523540000</v>
      </c>
    </row>
    <row r="33" spans="1:3" s="29" customFormat="1">
      <c r="A33" s="64">
        <v>27</v>
      </c>
      <c r="B33" s="66" t="s">
        <v>192</v>
      </c>
      <c r="C33" s="612">
        <v>0</v>
      </c>
    </row>
    <row r="34" spans="1:3" s="29" customFormat="1">
      <c r="A34" s="64">
        <v>28</v>
      </c>
      <c r="B34" s="66" t="s">
        <v>117</v>
      </c>
      <c r="C34" s="612">
        <v>523540000</v>
      </c>
    </row>
    <row r="35" spans="1:3" s="29" customFormat="1">
      <c r="A35" s="64">
        <v>29</v>
      </c>
      <c r="B35" s="56" t="s">
        <v>116</v>
      </c>
      <c r="C35" s="612">
        <v>0</v>
      </c>
    </row>
    <row r="36" spans="1:3" s="29" customFormat="1">
      <c r="A36" s="64">
        <v>30</v>
      </c>
      <c r="B36" s="63" t="s">
        <v>115</v>
      </c>
      <c r="C36" s="611">
        <v>0</v>
      </c>
    </row>
    <row r="37" spans="1:3" s="29" customFormat="1">
      <c r="A37" s="64">
        <v>31</v>
      </c>
      <c r="B37" s="59" t="s">
        <v>114</v>
      </c>
      <c r="C37" s="612">
        <v>0</v>
      </c>
    </row>
    <row r="38" spans="1:3" s="29" customFormat="1">
      <c r="A38" s="64">
        <v>32</v>
      </c>
      <c r="B38" s="60" t="s">
        <v>113</v>
      </c>
      <c r="C38" s="612">
        <v>0</v>
      </c>
    </row>
    <row r="39" spans="1:3" s="29" customFormat="1" ht="25.5">
      <c r="A39" s="64">
        <v>33</v>
      </c>
      <c r="B39" s="59" t="s">
        <v>112</v>
      </c>
      <c r="C39" s="612">
        <v>0</v>
      </c>
    </row>
    <row r="40" spans="1:3" s="29" customFormat="1" ht="25.5">
      <c r="A40" s="64">
        <v>34</v>
      </c>
      <c r="B40" s="59" t="s">
        <v>101</v>
      </c>
      <c r="C40" s="612">
        <v>0</v>
      </c>
    </row>
    <row r="41" spans="1:3" s="29" customFormat="1">
      <c r="A41" s="64">
        <v>35</v>
      </c>
      <c r="B41" s="61" t="s">
        <v>111</v>
      </c>
      <c r="C41" s="612">
        <v>0</v>
      </c>
    </row>
    <row r="42" spans="1:3" s="29" customFormat="1">
      <c r="A42" s="64">
        <v>36</v>
      </c>
      <c r="B42" s="63" t="s">
        <v>110</v>
      </c>
      <c r="C42" s="611">
        <v>523540000</v>
      </c>
    </row>
    <row r="43" spans="1:3" s="29" customFormat="1">
      <c r="A43" s="64"/>
      <c r="B43" s="65"/>
      <c r="C43" s="612">
        <v>0</v>
      </c>
    </row>
    <row r="44" spans="1:3" s="29" customFormat="1">
      <c r="A44" s="64">
        <v>37</v>
      </c>
      <c r="B44" s="67" t="s">
        <v>109</v>
      </c>
      <c r="C44" s="611">
        <v>504286816.5</v>
      </c>
    </row>
    <row r="45" spans="1:3" s="29" customFormat="1">
      <c r="A45" s="64">
        <v>38</v>
      </c>
      <c r="B45" s="56" t="s">
        <v>108</v>
      </c>
      <c r="C45" s="612">
        <v>504286816.5</v>
      </c>
    </row>
    <row r="46" spans="1:3" s="29" customFormat="1">
      <c r="A46" s="64">
        <v>39</v>
      </c>
      <c r="B46" s="56" t="s">
        <v>107</v>
      </c>
      <c r="C46" s="612">
        <v>0</v>
      </c>
    </row>
    <row r="47" spans="1:3" s="29" customFormat="1">
      <c r="A47" s="64">
        <v>40</v>
      </c>
      <c r="B47" s="56" t="s">
        <v>106</v>
      </c>
      <c r="C47" s="612">
        <v>0</v>
      </c>
    </row>
    <row r="48" spans="1:3" s="29" customFormat="1">
      <c r="A48" s="64">
        <v>41</v>
      </c>
      <c r="B48" s="67" t="s">
        <v>105</v>
      </c>
      <c r="C48" s="611">
        <v>0</v>
      </c>
    </row>
    <row r="49" spans="1:3" s="29" customFormat="1">
      <c r="A49" s="64">
        <v>42</v>
      </c>
      <c r="B49" s="59" t="s">
        <v>104</v>
      </c>
      <c r="C49" s="612">
        <v>0</v>
      </c>
    </row>
    <row r="50" spans="1:3" s="29" customFormat="1">
      <c r="A50" s="64">
        <v>43</v>
      </c>
      <c r="B50" s="60" t="s">
        <v>103</v>
      </c>
      <c r="C50" s="612">
        <v>0</v>
      </c>
    </row>
    <row r="51" spans="1:3" s="29" customFormat="1">
      <c r="A51" s="64">
        <v>44</v>
      </c>
      <c r="B51" s="59" t="s">
        <v>102</v>
      </c>
      <c r="C51" s="612">
        <v>0</v>
      </c>
    </row>
    <row r="52" spans="1:3" s="29" customFormat="1" ht="25.5">
      <c r="A52" s="64">
        <v>45</v>
      </c>
      <c r="B52" s="59" t="s">
        <v>101</v>
      </c>
      <c r="C52" s="612">
        <v>0</v>
      </c>
    </row>
    <row r="53" spans="1:3" s="29" customFormat="1" ht="13.5" thickBot="1">
      <c r="A53" s="64">
        <v>46</v>
      </c>
      <c r="B53" s="68" t="s">
        <v>100</v>
      </c>
      <c r="C53" s="615">
        <v>504286816.5</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3"/>
  <sheetViews>
    <sheetView tabSelected="1" workbookViewId="0">
      <selection activeCell="G17" sqref="G17"/>
    </sheetView>
  </sheetViews>
  <sheetFormatPr defaultColWidth="9.28515625" defaultRowHeight="12.75"/>
  <cols>
    <col min="1" max="1" width="9.42578125" style="155" bestFit="1" customWidth="1"/>
    <col min="2" max="2" width="59" style="155" customWidth="1"/>
    <col min="3" max="3" width="16.7109375" style="155" bestFit="1" customWidth="1"/>
    <col min="4" max="4" width="15.28515625" style="155" bestFit="1" customWidth="1"/>
    <col min="5" max="16384" width="9.28515625" style="155"/>
  </cols>
  <sheetData>
    <row r="1" spans="1:8" ht="15">
      <c r="A1" s="153" t="s">
        <v>30</v>
      </c>
      <c r="B1" s="3" t="str">
        <f>'Info '!C2</f>
        <v>JSC TBC Bank</v>
      </c>
    </row>
    <row r="2" spans="1:8" s="153" customFormat="1" ht="15.75" customHeight="1">
      <c r="A2" s="153" t="s">
        <v>31</v>
      </c>
      <c r="B2" s="308">
        <f>'1. key ratios '!B2</f>
        <v>45107</v>
      </c>
    </row>
    <row r="3" spans="1:8" s="153" customFormat="1" ht="15.75" customHeight="1"/>
    <row r="4" spans="1:8" ht="13.5" thickBot="1">
      <c r="A4" s="155" t="s">
        <v>281</v>
      </c>
      <c r="B4" s="231" t="s">
        <v>282</v>
      </c>
    </row>
    <row r="5" spans="1:8" s="160" customFormat="1" ht="12.75" customHeight="1">
      <c r="A5" s="288"/>
      <c r="B5" s="289" t="s">
        <v>285</v>
      </c>
      <c r="C5" s="224" t="s">
        <v>283</v>
      </c>
      <c r="D5" s="225" t="s">
        <v>284</v>
      </c>
    </row>
    <row r="6" spans="1:8" s="232" customFormat="1">
      <c r="A6" s="226">
        <v>1</v>
      </c>
      <c r="B6" s="284" t="s">
        <v>286</v>
      </c>
      <c r="C6" s="284"/>
      <c r="D6" s="227"/>
    </row>
    <row r="7" spans="1:8" s="232" customFormat="1">
      <c r="A7" s="228" t="s">
        <v>272</v>
      </c>
      <c r="B7" s="285" t="s">
        <v>287</v>
      </c>
      <c r="C7" s="280">
        <v>4.4999999999999998E-2</v>
      </c>
      <c r="D7" s="541">
        <v>965376355.21319616</v>
      </c>
      <c r="G7" s="575"/>
      <c r="H7" s="575"/>
    </row>
    <row r="8" spans="1:8" s="232" customFormat="1">
      <c r="A8" s="228" t="s">
        <v>273</v>
      </c>
      <c r="B8" s="285" t="s">
        <v>288</v>
      </c>
      <c r="C8" s="280">
        <v>0.06</v>
      </c>
      <c r="D8" s="541">
        <v>1287168473.617595</v>
      </c>
      <c r="G8" s="575"/>
      <c r="H8" s="575"/>
    </row>
    <row r="9" spans="1:8" s="232" customFormat="1">
      <c r="A9" s="228" t="s">
        <v>274</v>
      </c>
      <c r="B9" s="285" t="s">
        <v>289</v>
      </c>
      <c r="C9" s="280">
        <v>0.08</v>
      </c>
      <c r="D9" s="541">
        <v>1716224631.4901266</v>
      </c>
      <c r="G9" s="575"/>
      <c r="H9" s="575"/>
    </row>
    <row r="10" spans="1:8" s="232" customFormat="1">
      <c r="A10" s="226" t="s">
        <v>275</v>
      </c>
      <c r="B10" s="284" t="s">
        <v>290</v>
      </c>
      <c r="C10" s="281"/>
      <c r="D10" s="518"/>
      <c r="G10" s="575"/>
      <c r="H10" s="575"/>
    </row>
    <row r="11" spans="1:8" s="233" customFormat="1">
      <c r="A11" s="229" t="s">
        <v>276</v>
      </c>
      <c r="B11" s="279" t="s">
        <v>356</v>
      </c>
      <c r="C11" s="280">
        <v>2.5000000000000001E-2</v>
      </c>
      <c r="D11" s="541">
        <v>536320197.34066463</v>
      </c>
      <c r="G11" s="575"/>
      <c r="H11" s="575"/>
    </row>
    <row r="12" spans="1:8" s="233" customFormat="1">
      <c r="A12" s="229" t="s">
        <v>277</v>
      </c>
      <c r="B12" s="279" t="s">
        <v>291</v>
      </c>
      <c r="C12" s="280">
        <v>0</v>
      </c>
      <c r="D12" s="541">
        <v>0</v>
      </c>
      <c r="G12" s="575"/>
      <c r="H12" s="575"/>
    </row>
    <row r="13" spans="1:8" s="233" customFormat="1">
      <c r="A13" s="229" t="s">
        <v>278</v>
      </c>
      <c r="B13" s="279" t="s">
        <v>292</v>
      </c>
      <c r="C13" s="280">
        <v>2.5000000000000001E-2</v>
      </c>
      <c r="D13" s="541">
        <v>536320197.34066463</v>
      </c>
      <c r="G13" s="575"/>
      <c r="H13" s="575"/>
    </row>
    <row r="14" spans="1:8" s="233" customFormat="1">
      <c r="A14" s="226" t="s">
        <v>279</v>
      </c>
      <c r="B14" s="284" t="s">
        <v>353</v>
      </c>
      <c r="C14" s="282"/>
      <c r="D14" s="542"/>
      <c r="G14" s="575"/>
      <c r="H14" s="575"/>
    </row>
    <row r="15" spans="1:8" s="233" customFormat="1">
      <c r="A15" s="229">
        <v>3.1</v>
      </c>
      <c r="B15" s="279" t="s">
        <v>297</v>
      </c>
      <c r="C15" s="280">
        <v>4.9307231264897278E-2</v>
      </c>
      <c r="D15" s="541">
        <v>1057778560.0924597</v>
      </c>
      <c r="G15" s="575"/>
      <c r="H15" s="575"/>
    </row>
    <row r="16" spans="1:8" s="233" customFormat="1">
      <c r="A16" s="229">
        <v>3.2</v>
      </c>
      <c r="B16" s="279" t="s">
        <v>298</v>
      </c>
      <c r="C16" s="280">
        <v>5.7733295279253416E-2</v>
      </c>
      <c r="D16" s="541">
        <v>1238541292.6918418</v>
      </c>
      <c r="G16" s="575"/>
      <c r="H16" s="575"/>
    </row>
    <row r="17" spans="1:8" s="232" customFormat="1">
      <c r="A17" s="229">
        <v>3.3</v>
      </c>
      <c r="B17" s="279" t="s">
        <v>299</v>
      </c>
      <c r="C17" s="280">
        <v>6.8820221613932531E-2</v>
      </c>
      <c r="D17" s="541">
        <v>1476386993.4805026</v>
      </c>
      <c r="G17" s="575"/>
      <c r="H17" s="575"/>
    </row>
    <row r="18" spans="1:8" s="160" customFormat="1" ht="12.75" customHeight="1">
      <c r="A18" s="286"/>
      <c r="B18" s="287" t="s">
        <v>352</v>
      </c>
      <c r="C18" s="283" t="s">
        <v>283</v>
      </c>
      <c r="D18" s="543" t="s">
        <v>284</v>
      </c>
      <c r="G18" s="575"/>
      <c r="H18" s="575"/>
    </row>
    <row r="19" spans="1:8" s="232" customFormat="1">
      <c r="A19" s="230">
        <v>4</v>
      </c>
      <c r="B19" s="279" t="s">
        <v>293</v>
      </c>
      <c r="C19" s="280">
        <v>0.14430723126489728</v>
      </c>
      <c r="D19" s="541">
        <v>3920003532.5926003</v>
      </c>
      <c r="G19" s="575"/>
      <c r="H19" s="575"/>
    </row>
    <row r="20" spans="1:8" s="232" customFormat="1">
      <c r="A20" s="230">
        <v>5</v>
      </c>
      <c r="B20" s="279" t="s">
        <v>90</v>
      </c>
      <c r="C20" s="280">
        <v>0.1677332952792534</v>
      </c>
      <c r="D20" s="541">
        <v>4443543532.5925999</v>
      </c>
      <c r="G20" s="575"/>
      <c r="H20" s="575"/>
    </row>
    <row r="21" spans="1:8" s="232" customFormat="1" ht="13.5" thickBot="1">
      <c r="A21" s="234" t="s">
        <v>280</v>
      </c>
      <c r="B21" s="235" t="s">
        <v>294</v>
      </c>
      <c r="C21" s="519">
        <v>0.19882022161393254</v>
      </c>
      <c r="D21" s="517">
        <v>4947830349.0925999</v>
      </c>
      <c r="G21" s="575"/>
      <c r="H21" s="575"/>
    </row>
    <row r="23" spans="1:8" ht="51">
      <c r="B23" s="195" t="s">
        <v>355</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8"/>
  <sheetViews>
    <sheetView zoomScale="70" zoomScaleNormal="70" workbookViewId="0">
      <pane xSplit="1" ySplit="5" topLeftCell="B6" activePane="bottomRight" state="frozen"/>
      <selection activeCell="C13" sqref="C13"/>
      <selection pane="topRight" activeCell="C13" sqref="C13"/>
      <selection pane="bottomLeft" activeCell="C13" sqref="C13"/>
      <selection pane="bottomRight" activeCell="B6" sqref="B6"/>
    </sheetView>
  </sheetViews>
  <sheetFormatPr defaultColWidth="9.28515625" defaultRowHeight="14.25"/>
  <cols>
    <col min="1" max="1" width="10.7109375" style="4" customWidth="1"/>
    <col min="2" max="2" width="91.7109375" style="4" customWidth="1"/>
    <col min="3" max="3" width="53.28515625" style="576" customWidth="1"/>
    <col min="4" max="4" width="32.28515625" style="4" customWidth="1"/>
    <col min="5" max="5" width="9.42578125" style="5" customWidth="1"/>
    <col min="6" max="16384" width="9.28515625" style="5"/>
  </cols>
  <sheetData>
    <row r="1" spans="1:6" ht="15">
      <c r="A1" s="2" t="s">
        <v>30</v>
      </c>
      <c r="B1" s="3" t="str">
        <f>'Info '!C2</f>
        <v>JSC TBC Bank</v>
      </c>
      <c r="C1" s="577"/>
      <c r="E1" s="4"/>
      <c r="F1" s="4"/>
    </row>
    <row r="2" spans="1:6" s="2" customFormat="1" ht="15.75" customHeight="1">
      <c r="A2" s="2" t="s">
        <v>31</v>
      </c>
      <c r="B2" s="308">
        <f>'1. key ratios '!B2</f>
        <v>45107</v>
      </c>
      <c r="C2" s="578"/>
    </row>
    <row r="3" spans="1:6" s="2" customFormat="1" ht="15.75" customHeight="1">
      <c r="A3" s="69"/>
      <c r="C3" s="578"/>
    </row>
    <row r="4" spans="1:6" s="2" customFormat="1" ht="15.75" customHeight="1" thickBot="1">
      <c r="A4" s="2" t="s">
        <v>47</v>
      </c>
      <c r="B4" s="147" t="s">
        <v>178</v>
      </c>
      <c r="C4" s="578"/>
      <c r="D4" s="20" t="s">
        <v>35</v>
      </c>
    </row>
    <row r="5" spans="1:6" ht="25.5">
      <c r="A5" s="70" t="s">
        <v>6</v>
      </c>
      <c r="B5" s="167" t="s">
        <v>218</v>
      </c>
      <c r="C5" s="71" t="s">
        <v>660</v>
      </c>
      <c r="D5" s="71" t="s">
        <v>49</v>
      </c>
    </row>
    <row r="6" spans="1:6" ht="15.75">
      <c r="A6" s="356">
        <v>1</v>
      </c>
      <c r="B6" s="357" t="s">
        <v>561</v>
      </c>
      <c r="C6" s="578">
        <v>4539725658.9700003</v>
      </c>
      <c r="D6" s="585"/>
      <c r="E6" s="72"/>
    </row>
    <row r="7" spans="1:6" ht="15.75">
      <c r="A7" s="356">
        <v>1.1000000000000001</v>
      </c>
      <c r="B7" s="358" t="s">
        <v>562</v>
      </c>
      <c r="C7" s="578">
        <v>992206900.57000017</v>
      </c>
      <c r="D7" s="586"/>
      <c r="E7" s="72"/>
    </row>
    <row r="8" spans="1:6" ht="15.75">
      <c r="A8" s="356">
        <v>1.2</v>
      </c>
      <c r="B8" s="358" t="s">
        <v>563</v>
      </c>
      <c r="C8" s="578">
        <v>2093701516.6199999</v>
      </c>
      <c r="D8" s="586"/>
      <c r="E8" s="72"/>
    </row>
    <row r="9" spans="1:6" ht="15.75">
      <c r="A9" s="356">
        <v>1.3</v>
      </c>
      <c r="B9" s="358" t="s">
        <v>564</v>
      </c>
      <c r="C9" s="579">
        <v>1453817241.78</v>
      </c>
      <c r="D9" s="586"/>
      <c r="E9" s="72"/>
    </row>
    <row r="10" spans="1:6" ht="15.75">
      <c r="A10" s="356">
        <v>2</v>
      </c>
      <c r="B10" s="359" t="s">
        <v>565</v>
      </c>
      <c r="C10" s="578">
        <v>103175283.77</v>
      </c>
      <c r="D10" s="586"/>
      <c r="E10" s="72"/>
    </row>
    <row r="11" spans="1:6" ht="15.75">
      <c r="A11" s="356">
        <v>2.1</v>
      </c>
      <c r="B11" s="360" t="s">
        <v>566</v>
      </c>
      <c r="C11" s="578">
        <v>103175283.77</v>
      </c>
      <c r="D11" s="587"/>
      <c r="E11" s="73"/>
    </row>
    <row r="12" spans="1:6" ht="15.75">
      <c r="A12" s="356">
        <v>3</v>
      </c>
      <c r="B12" s="361" t="s">
        <v>567</v>
      </c>
      <c r="C12" s="578">
        <v>0</v>
      </c>
      <c r="D12" s="587"/>
      <c r="E12" s="73"/>
    </row>
    <row r="13" spans="1:6" ht="15.75">
      <c r="A13" s="356">
        <v>4</v>
      </c>
      <c r="B13" s="362" t="s">
        <v>568</v>
      </c>
      <c r="C13" s="580">
        <v>0</v>
      </c>
      <c r="D13" s="587"/>
      <c r="E13" s="73"/>
    </row>
    <row r="14" spans="1:6" ht="15.75">
      <c r="A14" s="356">
        <v>5</v>
      </c>
      <c r="B14" s="363" t="s">
        <v>569</v>
      </c>
      <c r="C14" s="581">
        <v>2967186882.8399997</v>
      </c>
      <c r="D14" s="587"/>
      <c r="E14" s="73"/>
    </row>
    <row r="15" spans="1:6" ht="15.75">
      <c r="A15" s="356">
        <v>5.0999999999999996</v>
      </c>
      <c r="B15" s="364" t="s">
        <v>570</v>
      </c>
      <c r="C15" s="581">
        <v>673852.32000000007</v>
      </c>
      <c r="D15" s="587"/>
      <c r="E15" s="72"/>
    </row>
    <row r="16" spans="1:6" ht="15.75">
      <c r="A16" s="356">
        <v>5.2</v>
      </c>
      <c r="B16" s="364" t="s">
        <v>571</v>
      </c>
      <c r="C16" s="581">
        <v>2966513030.5199995</v>
      </c>
      <c r="D16" s="586"/>
      <c r="E16" s="72"/>
    </row>
    <row r="17" spans="1:5" ht="15.75">
      <c r="A17" s="356">
        <v>5.3</v>
      </c>
      <c r="B17" s="365" t="s">
        <v>572</v>
      </c>
      <c r="C17" s="581">
        <v>0</v>
      </c>
      <c r="D17" s="586"/>
      <c r="E17" s="72"/>
    </row>
    <row r="18" spans="1:5" ht="15.75">
      <c r="A18" s="356">
        <v>6</v>
      </c>
      <c r="B18" s="361" t="s">
        <v>573</v>
      </c>
      <c r="C18" s="580">
        <v>18493604512.079994</v>
      </c>
      <c r="D18" s="586"/>
      <c r="E18" s="72"/>
    </row>
    <row r="19" spans="1:5" ht="15.75">
      <c r="A19" s="356">
        <v>6.1</v>
      </c>
      <c r="B19" s="364" t="s">
        <v>571</v>
      </c>
      <c r="C19" s="582">
        <v>0</v>
      </c>
      <c r="D19" s="586"/>
      <c r="E19" s="72"/>
    </row>
    <row r="20" spans="1:5" ht="15.75">
      <c r="A20" s="356">
        <v>6.2</v>
      </c>
      <c r="B20" s="365" t="s">
        <v>572</v>
      </c>
      <c r="C20" s="582">
        <v>18493604512.079994</v>
      </c>
      <c r="D20" s="586"/>
      <c r="E20" s="72"/>
    </row>
    <row r="21" spans="1:5" ht="15.75">
      <c r="A21" s="356">
        <v>7</v>
      </c>
      <c r="B21" s="359" t="s">
        <v>574</v>
      </c>
      <c r="C21" s="583">
        <v>33886250.189999998</v>
      </c>
      <c r="D21" s="586"/>
      <c r="E21" s="72"/>
    </row>
    <row r="22" spans="1:5" ht="15.75">
      <c r="A22" s="356">
        <v>8</v>
      </c>
      <c r="B22" s="366" t="s">
        <v>575</v>
      </c>
      <c r="C22" s="578">
        <v>0</v>
      </c>
      <c r="D22" s="586"/>
      <c r="E22" s="72"/>
    </row>
    <row r="23" spans="1:5" ht="15.75">
      <c r="A23" s="356">
        <v>9</v>
      </c>
      <c r="B23" s="362" t="s">
        <v>576</v>
      </c>
      <c r="C23" s="578">
        <v>545172192.04999995</v>
      </c>
      <c r="D23" s="588"/>
      <c r="E23" s="72"/>
    </row>
    <row r="24" spans="1:5" ht="15.75">
      <c r="A24" s="356">
        <v>9.1</v>
      </c>
      <c r="B24" s="364" t="s">
        <v>577</v>
      </c>
      <c r="C24" s="580">
        <v>525289332.22999996</v>
      </c>
      <c r="D24" s="589"/>
      <c r="E24" s="72"/>
    </row>
    <row r="25" spans="1:5" ht="15.75">
      <c r="A25" s="356">
        <v>9.1999999999999993</v>
      </c>
      <c r="B25" s="364" t="s">
        <v>578</v>
      </c>
      <c r="C25" s="578">
        <v>19882859.82</v>
      </c>
      <c r="D25" s="590"/>
      <c r="E25" s="74"/>
    </row>
    <row r="26" spans="1:5" ht="15.75">
      <c r="A26" s="356">
        <v>10</v>
      </c>
      <c r="B26" s="362" t="s">
        <v>579</v>
      </c>
      <c r="C26" s="578">
        <v>322774431.72999996</v>
      </c>
      <c r="D26" s="510" t="s">
        <v>702</v>
      </c>
      <c r="E26" s="72"/>
    </row>
    <row r="27" spans="1:5" ht="15.75">
      <c r="A27" s="356">
        <v>10.1</v>
      </c>
      <c r="B27" s="364" t="s">
        <v>580</v>
      </c>
      <c r="C27" s="578">
        <v>27502089.170000002</v>
      </c>
      <c r="D27" s="586"/>
      <c r="E27" s="72"/>
    </row>
    <row r="28" spans="1:5" ht="15.75">
      <c r="A28" s="356">
        <v>10.199999999999999</v>
      </c>
      <c r="B28" s="364" t="s">
        <v>581</v>
      </c>
      <c r="C28" s="578">
        <v>295272342.55999994</v>
      </c>
      <c r="D28" s="586"/>
      <c r="E28" s="72"/>
    </row>
    <row r="29" spans="1:5" ht="15.75">
      <c r="A29" s="356">
        <v>11</v>
      </c>
      <c r="B29" s="362" t="s">
        <v>582</v>
      </c>
      <c r="C29" s="578">
        <v>2478727.2599999998</v>
      </c>
      <c r="D29" s="586"/>
      <c r="E29" s="72"/>
    </row>
    <row r="30" spans="1:5" ht="15.75">
      <c r="A30" s="356">
        <v>11.1</v>
      </c>
      <c r="B30" s="364" t="s">
        <v>583</v>
      </c>
      <c r="C30" s="584">
        <v>0</v>
      </c>
      <c r="D30" s="586"/>
      <c r="E30" s="72"/>
    </row>
    <row r="31" spans="1:5" ht="15.75">
      <c r="A31" s="356">
        <v>11.2</v>
      </c>
      <c r="B31" s="364" t="s">
        <v>584</v>
      </c>
      <c r="C31" s="577">
        <v>2478727.2599999998</v>
      </c>
      <c r="D31" s="586"/>
      <c r="E31" s="72"/>
    </row>
    <row r="32" spans="1:5" ht="15.75">
      <c r="A32" s="356">
        <v>13</v>
      </c>
      <c r="B32" s="362" t="s">
        <v>585</v>
      </c>
      <c r="C32" s="578">
        <v>556562905.69000006</v>
      </c>
      <c r="D32" s="586"/>
      <c r="E32" s="72"/>
    </row>
    <row r="33" spans="1:5" ht="15.75">
      <c r="A33" s="356">
        <v>13.1</v>
      </c>
      <c r="B33" s="367" t="s">
        <v>586</v>
      </c>
      <c r="C33" s="578">
        <v>283079186.71000004</v>
      </c>
      <c r="D33" s="586"/>
      <c r="E33" s="72"/>
    </row>
    <row r="34" spans="1:5" ht="15.75">
      <c r="A34" s="356">
        <v>13.2</v>
      </c>
      <c r="B34" s="367" t="s">
        <v>587</v>
      </c>
      <c r="C34" s="578">
        <v>0</v>
      </c>
      <c r="D34" s="589"/>
      <c r="E34" s="72"/>
    </row>
    <row r="35" spans="1:5" ht="15.75">
      <c r="A35" s="356">
        <v>14</v>
      </c>
      <c r="B35" s="368" t="s">
        <v>588</v>
      </c>
      <c r="C35" s="578">
        <v>27564566844.57999</v>
      </c>
      <c r="D35" s="589"/>
      <c r="E35" s="72"/>
    </row>
    <row r="36" spans="1:5" ht="15.75">
      <c r="A36" s="356"/>
      <c r="B36" s="369" t="s">
        <v>589</v>
      </c>
      <c r="C36" s="578">
        <v>0</v>
      </c>
      <c r="D36" s="591"/>
      <c r="E36" s="72"/>
    </row>
    <row r="37" spans="1:5" ht="15.75">
      <c r="A37" s="356">
        <v>15</v>
      </c>
      <c r="B37" s="370" t="s">
        <v>590</v>
      </c>
      <c r="C37" s="578">
        <v>0</v>
      </c>
      <c r="D37" s="590"/>
      <c r="E37" s="74"/>
    </row>
    <row r="38" spans="1:5" ht="15.75">
      <c r="A38" s="371">
        <v>15.1</v>
      </c>
      <c r="B38" s="372" t="s">
        <v>566</v>
      </c>
      <c r="C38" s="578">
        <v>0</v>
      </c>
      <c r="D38" s="586"/>
      <c r="E38" s="72"/>
    </row>
    <row r="39" spans="1:5" ht="15.75">
      <c r="A39" s="371">
        <v>16</v>
      </c>
      <c r="B39" s="359" t="s">
        <v>591</v>
      </c>
      <c r="C39" s="579">
        <v>93866867.049999997</v>
      </c>
      <c r="D39" s="586"/>
      <c r="E39" s="72"/>
    </row>
    <row r="40" spans="1:5" ht="15.75">
      <c r="A40" s="371">
        <v>17</v>
      </c>
      <c r="B40" s="359" t="s">
        <v>592</v>
      </c>
      <c r="C40" s="578">
        <v>21698164514.790001</v>
      </c>
      <c r="D40" s="586"/>
      <c r="E40" s="72"/>
    </row>
    <row r="41" spans="1:5" ht="15.75">
      <c r="A41" s="371">
        <v>17.100000000000001</v>
      </c>
      <c r="B41" s="373" t="s">
        <v>593</v>
      </c>
      <c r="C41" s="578">
        <v>19032188397.460003</v>
      </c>
      <c r="D41" s="586"/>
      <c r="E41" s="72"/>
    </row>
    <row r="42" spans="1:5" ht="15.75">
      <c r="A42" s="371">
        <v>17.2</v>
      </c>
      <c r="B42" s="374" t="s">
        <v>594</v>
      </c>
      <c r="C42" s="578">
        <v>1993387057.73</v>
      </c>
      <c r="D42" s="589"/>
      <c r="E42" s="72"/>
    </row>
    <row r="43" spans="1:5" ht="15.75">
      <c r="A43" s="371">
        <v>17.3</v>
      </c>
      <c r="B43" s="410" t="s">
        <v>595</v>
      </c>
      <c r="C43" s="580">
        <v>596990405.23000002</v>
      </c>
      <c r="D43" s="592"/>
      <c r="E43" s="72"/>
    </row>
    <row r="44" spans="1:5" ht="15.75">
      <c r="A44" s="371">
        <v>17.399999999999999</v>
      </c>
      <c r="B44" s="411" t="s">
        <v>596</v>
      </c>
      <c r="C44" s="581">
        <v>75598654.36999999</v>
      </c>
      <c r="D44" s="592"/>
      <c r="E44" s="72"/>
    </row>
    <row r="45" spans="1:5" ht="15.75">
      <c r="A45" s="371">
        <v>18</v>
      </c>
      <c r="B45" s="382" t="s">
        <v>597</v>
      </c>
      <c r="C45" s="581">
        <v>20644745.810000002</v>
      </c>
      <c r="D45" s="592"/>
      <c r="E45" s="74"/>
    </row>
    <row r="46" spans="1:5" ht="15.75">
      <c r="A46" s="371">
        <v>19</v>
      </c>
      <c r="B46" s="382" t="s">
        <v>598</v>
      </c>
      <c r="C46" s="581">
        <v>139471935.70999998</v>
      </c>
      <c r="D46" s="593"/>
    </row>
    <row r="47" spans="1:5" ht="15.75">
      <c r="A47" s="371">
        <v>19.100000000000001</v>
      </c>
      <c r="B47" s="413" t="s">
        <v>599</v>
      </c>
      <c r="C47" s="581">
        <v>27401140.859999999</v>
      </c>
      <c r="D47" s="593"/>
    </row>
    <row r="48" spans="1:5" ht="15.75">
      <c r="A48" s="371">
        <v>19.2</v>
      </c>
      <c r="B48" s="413" t="s">
        <v>600</v>
      </c>
      <c r="C48" s="580">
        <v>112070794.84999999</v>
      </c>
      <c r="D48" s="593"/>
    </row>
    <row r="49" spans="1:4" ht="15.75">
      <c r="A49" s="371">
        <v>20</v>
      </c>
      <c r="B49" s="377" t="s">
        <v>601</v>
      </c>
      <c r="C49" s="582">
        <v>1147910080.25</v>
      </c>
      <c r="D49" s="593"/>
    </row>
    <row r="50" spans="1:4" ht="15.75">
      <c r="A50" s="371">
        <v>21</v>
      </c>
      <c r="B50" s="414" t="s">
        <v>602</v>
      </c>
      <c r="C50" s="582">
        <v>200540117.50999999</v>
      </c>
      <c r="D50" s="593"/>
    </row>
    <row r="51" spans="1:4" ht="15.75">
      <c r="A51" s="371">
        <v>21.1</v>
      </c>
      <c r="B51" s="374" t="s">
        <v>603</v>
      </c>
      <c r="C51" s="583">
        <v>747160.94</v>
      </c>
      <c r="D51" s="593"/>
    </row>
    <row r="52" spans="1:4" ht="15.75">
      <c r="A52" s="371">
        <v>22</v>
      </c>
      <c r="B52" s="378" t="s">
        <v>604</v>
      </c>
      <c r="C52" s="578">
        <v>23300598261.119999</v>
      </c>
      <c r="D52" s="593"/>
    </row>
    <row r="53" spans="1:4" ht="15.75">
      <c r="A53" s="371"/>
      <c r="B53" s="379" t="s">
        <v>605</v>
      </c>
      <c r="C53" s="578">
        <v>0</v>
      </c>
      <c r="D53" s="593"/>
    </row>
    <row r="54" spans="1:4" ht="15.75">
      <c r="A54" s="371">
        <v>23</v>
      </c>
      <c r="B54" s="377" t="s">
        <v>606</v>
      </c>
      <c r="C54" s="580">
        <v>21015907.690000001</v>
      </c>
      <c r="D54" s="510" t="s">
        <v>741</v>
      </c>
    </row>
    <row r="55" spans="1:4" ht="15.75">
      <c r="A55" s="371">
        <v>24</v>
      </c>
      <c r="B55" s="377" t="s">
        <v>607</v>
      </c>
      <c r="C55" s="578">
        <v>0</v>
      </c>
      <c r="D55" s="593"/>
    </row>
    <row r="56" spans="1:4" ht="15.75">
      <c r="A56" s="371">
        <v>25</v>
      </c>
      <c r="B56" s="382" t="s">
        <v>608</v>
      </c>
      <c r="C56" s="578">
        <v>521190199.20999998</v>
      </c>
      <c r="D56" s="510" t="s">
        <v>742</v>
      </c>
    </row>
    <row r="57" spans="1:4" ht="15.75">
      <c r="A57" s="371">
        <v>26</v>
      </c>
      <c r="B57" s="382" t="s">
        <v>609</v>
      </c>
      <c r="C57" s="578">
        <v>-100</v>
      </c>
      <c r="D57" s="593"/>
    </row>
    <row r="58" spans="1:4" ht="15.75">
      <c r="A58" s="371">
        <v>27</v>
      </c>
      <c r="B58" s="382" t="s">
        <v>610</v>
      </c>
      <c r="C58" s="578">
        <v>-98843772.090000004</v>
      </c>
      <c r="D58" s="510" t="s">
        <v>743</v>
      </c>
    </row>
    <row r="59" spans="1:4" ht="15.75">
      <c r="A59" s="371">
        <v>27.1</v>
      </c>
      <c r="B59" s="411" t="s">
        <v>611</v>
      </c>
      <c r="C59" s="578">
        <v>0</v>
      </c>
      <c r="D59" s="593"/>
    </row>
    <row r="60" spans="1:4" ht="15.75">
      <c r="A60" s="371">
        <v>27.2</v>
      </c>
      <c r="B60" s="411" t="s">
        <v>612</v>
      </c>
      <c r="C60" s="584">
        <v>-98843772.090000004</v>
      </c>
      <c r="D60" s="593"/>
    </row>
    <row r="61" spans="1:4" ht="15.75">
      <c r="A61" s="371">
        <v>28</v>
      </c>
      <c r="B61" s="380" t="s">
        <v>613</v>
      </c>
      <c r="C61" s="577">
        <v>0</v>
      </c>
      <c r="D61" s="593"/>
    </row>
    <row r="62" spans="1:4" ht="15.75">
      <c r="A62" s="371">
        <v>29</v>
      </c>
      <c r="B62" s="382" t="s">
        <v>614</v>
      </c>
      <c r="C62" s="578">
        <v>16412913.75</v>
      </c>
      <c r="D62" s="510" t="s">
        <v>744</v>
      </c>
    </row>
    <row r="63" spans="1:4" ht="15.75">
      <c r="A63" s="371">
        <v>29.1</v>
      </c>
      <c r="B63" s="415" t="s">
        <v>615</v>
      </c>
      <c r="C63" s="578">
        <v>0</v>
      </c>
      <c r="D63" s="593"/>
    </row>
    <row r="64" spans="1:4" ht="15.75">
      <c r="A64" s="371">
        <v>29.2</v>
      </c>
      <c r="B64" s="413" t="s">
        <v>616</v>
      </c>
      <c r="C64" s="578">
        <v>0</v>
      </c>
      <c r="D64" s="593"/>
    </row>
    <row r="65" spans="1:4" ht="15.75">
      <c r="A65" s="371">
        <v>29.3</v>
      </c>
      <c r="B65" s="413" t="s">
        <v>617</v>
      </c>
      <c r="C65" s="578">
        <v>16412913.75</v>
      </c>
      <c r="D65" s="593"/>
    </row>
    <row r="66" spans="1:4" ht="15.75">
      <c r="A66" s="371">
        <v>30</v>
      </c>
      <c r="B66" s="382" t="s">
        <v>618</v>
      </c>
      <c r="C66" s="580">
        <v>3804193434.9000001</v>
      </c>
      <c r="D66" s="510" t="s">
        <v>740</v>
      </c>
    </row>
    <row r="67" spans="1:4" ht="15">
      <c r="A67" s="371">
        <v>31</v>
      </c>
      <c r="B67" s="416" t="s">
        <v>619</v>
      </c>
      <c r="C67" s="580">
        <v>4263968583.46</v>
      </c>
      <c r="D67" s="412"/>
    </row>
    <row r="68" spans="1:4" ht="15">
      <c r="A68" s="371">
        <v>32</v>
      </c>
      <c r="B68" s="382" t="s">
        <v>620</v>
      </c>
      <c r="C68" s="580">
        <v>27564566844.579998</v>
      </c>
      <c r="D68" s="412"/>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4"/>
  <sheetViews>
    <sheetView zoomScale="70" zoomScaleNormal="70" workbookViewId="0">
      <pane xSplit="1" ySplit="4" topLeftCell="B5" activePane="bottomRight" state="frozen"/>
      <selection activeCell="C13" sqref="C13"/>
      <selection pane="topRight" activeCell="C13" sqref="C13"/>
      <selection pane="bottomLeft" activeCell="C13" sqref="C13"/>
      <selection pane="bottomRight" activeCell="B5" sqref="B5"/>
    </sheetView>
  </sheetViews>
  <sheetFormatPr defaultColWidth="9.28515625" defaultRowHeight="12.75"/>
  <cols>
    <col min="1" max="1" width="10.5703125" style="4" bestFit="1" customWidth="1"/>
    <col min="2" max="2" width="95" style="4" customWidth="1"/>
    <col min="3" max="3" width="15.7109375" style="4" bestFit="1" customWidth="1"/>
    <col min="4" max="4" width="22.5703125" style="4" bestFit="1" customWidth="1"/>
    <col min="5" max="5" width="15.7109375" style="4" bestFit="1" customWidth="1"/>
    <col min="6" max="6" width="22.5703125" style="4" bestFit="1" customWidth="1"/>
    <col min="7" max="11" width="15.7109375" style="4" bestFit="1" customWidth="1"/>
    <col min="12" max="15" width="15.7109375" style="19" bestFit="1" customWidth="1"/>
    <col min="16" max="16" width="13" style="19" bestFit="1" customWidth="1"/>
    <col min="17" max="17" width="14.7109375" style="19" customWidth="1"/>
    <col min="18" max="18" width="13" style="19" bestFit="1" customWidth="1"/>
    <col min="19" max="19" width="34.7109375" style="19" customWidth="1"/>
    <col min="20" max="16384" width="9.28515625" style="19"/>
  </cols>
  <sheetData>
    <row r="1" spans="1:19">
      <c r="A1" s="2" t="s">
        <v>30</v>
      </c>
      <c r="B1" s="3" t="str">
        <f>'Info '!C2</f>
        <v>JSC TBC Bank</v>
      </c>
    </row>
    <row r="2" spans="1:19">
      <c r="A2" s="2" t="s">
        <v>31</v>
      </c>
      <c r="B2" s="308">
        <f>'1. key ratios '!B2</f>
        <v>45107</v>
      </c>
    </row>
    <row r="4" spans="1:19" ht="26.25" thickBot="1">
      <c r="A4" s="4" t="s">
        <v>146</v>
      </c>
      <c r="B4" s="185" t="s">
        <v>251</v>
      </c>
    </row>
    <row r="5" spans="1:19" s="174" customFormat="1">
      <c r="A5" s="169"/>
      <c r="B5" s="170"/>
      <c r="C5" s="171" t="s">
        <v>0</v>
      </c>
      <c r="D5" s="171" t="s">
        <v>1</v>
      </c>
      <c r="E5" s="171" t="s">
        <v>2</v>
      </c>
      <c r="F5" s="171" t="s">
        <v>3</v>
      </c>
      <c r="G5" s="171" t="s">
        <v>4</v>
      </c>
      <c r="H5" s="171" t="s">
        <v>5</v>
      </c>
      <c r="I5" s="171" t="s">
        <v>8</v>
      </c>
      <c r="J5" s="171" t="s">
        <v>9</v>
      </c>
      <c r="K5" s="171" t="s">
        <v>10</v>
      </c>
      <c r="L5" s="171" t="s">
        <v>11</v>
      </c>
      <c r="M5" s="171" t="s">
        <v>12</v>
      </c>
      <c r="N5" s="171" t="s">
        <v>13</v>
      </c>
      <c r="O5" s="171" t="s">
        <v>235</v>
      </c>
      <c r="P5" s="171" t="s">
        <v>236</v>
      </c>
      <c r="Q5" s="171" t="s">
        <v>237</v>
      </c>
      <c r="R5" s="172" t="s">
        <v>238</v>
      </c>
      <c r="S5" s="173" t="s">
        <v>239</v>
      </c>
    </row>
    <row r="6" spans="1:19" s="174" customFormat="1" ht="99" customHeight="1">
      <c r="A6" s="175"/>
      <c r="B6" s="718" t="s">
        <v>240</v>
      </c>
      <c r="C6" s="714">
        <v>0</v>
      </c>
      <c r="D6" s="715"/>
      <c r="E6" s="714">
        <v>0.2</v>
      </c>
      <c r="F6" s="715"/>
      <c r="G6" s="714">
        <v>0.35</v>
      </c>
      <c r="H6" s="715"/>
      <c r="I6" s="714">
        <v>0.5</v>
      </c>
      <c r="J6" s="715"/>
      <c r="K6" s="714">
        <v>0.75</v>
      </c>
      <c r="L6" s="715"/>
      <c r="M6" s="714">
        <v>1</v>
      </c>
      <c r="N6" s="715"/>
      <c r="O6" s="714">
        <v>1.5</v>
      </c>
      <c r="P6" s="715"/>
      <c r="Q6" s="714">
        <v>2.5</v>
      </c>
      <c r="R6" s="715"/>
      <c r="S6" s="716" t="s">
        <v>145</v>
      </c>
    </row>
    <row r="7" spans="1:19" s="174" customFormat="1" ht="30.75" customHeight="1">
      <c r="A7" s="175"/>
      <c r="B7" s="719"/>
      <c r="C7" s="166" t="s">
        <v>148</v>
      </c>
      <c r="D7" s="166" t="s">
        <v>147</v>
      </c>
      <c r="E7" s="166" t="s">
        <v>148</v>
      </c>
      <c r="F7" s="166" t="s">
        <v>147</v>
      </c>
      <c r="G7" s="166" t="s">
        <v>148</v>
      </c>
      <c r="H7" s="166" t="s">
        <v>147</v>
      </c>
      <c r="I7" s="166" t="s">
        <v>148</v>
      </c>
      <c r="J7" s="166" t="s">
        <v>147</v>
      </c>
      <c r="K7" s="166" t="s">
        <v>148</v>
      </c>
      <c r="L7" s="166" t="s">
        <v>147</v>
      </c>
      <c r="M7" s="166" t="s">
        <v>148</v>
      </c>
      <c r="N7" s="166" t="s">
        <v>147</v>
      </c>
      <c r="O7" s="166" t="s">
        <v>148</v>
      </c>
      <c r="P7" s="166" t="s">
        <v>147</v>
      </c>
      <c r="Q7" s="166" t="s">
        <v>148</v>
      </c>
      <c r="R7" s="166" t="s">
        <v>147</v>
      </c>
      <c r="S7" s="717"/>
    </row>
    <row r="8" spans="1:19">
      <c r="A8" s="75">
        <v>1</v>
      </c>
      <c r="B8" s="1" t="s">
        <v>51</v>
      </c>
      <c r="C8" s="76">
        <v>1960925380.2329001</v>
      </c>
      <c r="D8" s="76">
        <v>0</v>
      </c>
      <c r="E8" s="76">
        <v>33396248.656087998</v>
      </c>
      <c r="F8" s="76">
        <v>0</v>
      </c>
      <c r="G8" s="76">
        <v>0</v>
      </c>
      <c r="H8" s="76">
        <v>0</v>
      </c>
      <c r="I8" s="76">
        <v>0</v>
      </c>
      <c r="J8" s="76">
        <v>0</v>
      </c>
      <c r="K8" s="76">
        <v>0</v>
      </c>
      <c r="L8" s="76">
        <v>0</v>
      </c>
      <c r="M8" s="76">
        <v>1729073512.1968</v>
      </c>
      <c r="N8" s="76">
        <v>0</v>
      </c>
      <c r="O8" s="76">
        <v>0</v>
      </c>
      <c r="P8" s="76">
        <v>0</v>
      </c>
      <c r="Q8" s="76">
        <v>0</v>
      </c>
      <c r="R8" s="76">
        <v>0</v>
      </c>
      <c r="S8" s="186">
        <v>1735752761.9280176</v>
      </c>
    </row>
    <row r="9" spans="1:19">
      <c r="A9" s="75">
        <v>2</v>
      </c>
      <c r="B9" s="1" t="s">
        <v>52</v>
      </c>
      <c r="C9" s="76">
        <v>0</v>
      </c>
      <c r="D9" s="76">
        <v>0</v>
      </c>
      <c r="E9" s="76">
        <v>0</v>
      </c>
      <c r="F9" s="76">
        <v>0</v>
      </c>
      <c r="G9" s="76">
        <v>0</v>
      </c>
      <c r="H9" s="76">
        <v>0</v>
      </c>
      <c r="I9" s="76">
        <v>0</v>
      </c>
      <c r="J9" s="76">
        <v>0</v>
      </c>
      <c r="K9" s="76">
        <v>0</v>
      </c>
      <c r="L9" s="76">
        <v>0</v>
      </c>
      <c r="M9" s="76">
        <v>0</v>
      </c>
      <c r="N9" s="76">
        <v>0</v>
      </c>
      <c r="O9" s="76">
        <v>0</v>
      </c>
      <c r="P9" s="76">
        <v>0</v>
      </c>
      <c r="Q9" s="76">
        <v>0</v>
      </c>
      <c r="R9" s="76">
        <v>0</v>
      </c>
      <c r="S9" s="186">
        <v>0</v>
      </c>
    </row>
    <row r="10" spans="1:19">
      <c r="A10" s="75">
        <v>3</v>
      </c>
      <c r="B10" s="1" t="s">
        <v>164</v>
      </c>
      <c r="C10" s="76">
        <v>408114080.66000003</v>
      </c>
      <c r="D10" s="76">
        <v>0</v>
      </c>
      <c r="E10" s="76">
        <v>0</v>
      </c>
      <c r="F10" s="76">
        <v>0</v>
      </c>
      <c r="G10" s="76">
        <v>0</v>
      </c>
      <c r="H10" s="76">
        <v>0</v>
      </c>
      <c r="I10" s="76">
        <v>0</v>
      </c>
      <c r="J10" s="76">
        <v>0</v>
      </c>
      <c r="K10" s="76">
        <v>0</v>
      </c>
      <c r="L10" s="76">
        <v>0</v>
      </c>
      <c r="M10" s="76">
        <v>0</v>
      </c>
      <c r="N10" s="76">
        <v>0</v>
      </c>
      <c r="O10" s="76">
        <v>0</v>
      </c>
      <c r="P10" s="76">
        <v>0</v>
      </c>
      <c r="Q10" s="76">
        <v>0</v>
      </c>
      <c r="R10" s="76">
        <v>0</v>
      </c>
      <c r="S10" s="186">
        <v>0</v>
      </c>
    </row>
    <row r="11" spans="1:19">
      <c r="A11" s="75">
        <v>4</v>
      </c>
      <c r="B11" s="1" t="s">
        <v>53</v>
      </c>
      <c r="C11" s="76">
        <v>711940277.74131</v>
      </c>
      <c r="D11" s="76">
        <v>0</v>
      </c>
      <c r="E11" s="76">
        <v>0</v>
      </c>
      <c r="F11" s="76">
        <v>0</v>
      </c>
      <c r="G11" s="76">
        <v>0</v>
      </c>
      <c r="H11" s="76">
        <v>0</v>
      </c>
      <c r="I11" s="76">
        <v>0</v>
      </c>
      <c r="J11" s="76">
        <v>0</v>
      </c>
      <c r="K11" s="76">
        <v>0</v>
      </c>
      <c r="L11" s="76">
        <v>0</v>
      </c>
      <c r="M11" s="76">
        <v>0</v>
      </c>
      <c r="N11" s="76">
        <v>0</v>
      </c>
      <c r="O11" s="76">
        <v>0</v>
      </c>
      <c r="P11" s="76">
        <v>0</v>
      </c>
      <c r="Q11" s="76">
        <v>0</v>
      </c>
      <c r="R11" s="76">
        <v>0</v>
      </c>
      <c r="S11" s="186">
        <v>0</v>
      </c>
    </row>
    <row r="12" spans="1:19">
      <c r="A12" s="75">
        <v>5</v>
      </c>
      <c r="B12" s="1" t="s">
        <v>54</v>
      </c>
      <c r="C12" s="76">
        <v>0</v>
      </c>
      <c r="D12" s="76">
        <v>0</v>
      </c>
      <c r="E12" s="76">
        <v>0</v>
      </c>
      <c r="F12" s="76">
        <v>0</v>
      </c>
      <c r="G12" s="76">
        <v>0</v>
      </c>
      <c r="H12" s="76">
        <v>0</v>
      </c>
      <c r="I12" s="76">
        <v>0</v>
      </c>
      <c r="J12" s="76">
        <v>0</v>
      </c>
      <c r="K12" s="76">
        <v>0</v>
      </c>
      <c r="L12" s="76">
        <v>0</v>
      </c>
      <c r="M12" s="76">
        <v>0</v>
      </c>
      <c r="N12" s="76">
        <v>0</v>
      </c>
      <c r="O12" s="76">
        <v>0</v>
      </c>
      <c r="P12" s="76">
        <v>0</v>
      </c>
      <c r="Q12" s="76">
        <v>0</v>
      </c>
      <c r="R12" s="76">
        <v>0</v>
      </c>
      <c r="S12" s="186">
        <v>0</v>
      </c>
    </row>
    <row r="13" spans="1:19">
      <c r="A13" s="75">
        <v>6</v>
      </c>
      <c r="B13" s="1" t="s">
        <v>55</v>
      </c>
      <c r="C13" s="76">
        <v>0</v>
      </c>
      <c r="D13" s="76">
        <v>0</v>
      </c>
      <c r="E13" s="76">
        <v>1411071903.3241851</v>
      </c>
      <c r="F13" s="76">
        <v>30706243.75</v>
      </c>
      <c r="G13" s="76">
        <v>0</v>
      </c>
      <c r="H13" s="76">
        <v>0</v>
      </c>
      <c r="I13" s="76">
        <v>39874719.105991498</v>
      </c>
      <c r="J13" s="76">
        <v>230187235.59</v>
      </c>
      <c r="K13" s="76">
        <v>0</v>
      </c>
      <c r="L13" s="76">
        <v>0</v>
      </c>
      <c r="M13" s="76">
        <v>9338474.1424170006</v>
      </c>
      <c r="N13" s="76">
        <v>48540745.899999999</v>
      </c>
      <c r="O13" s="76">
        <v>0</v>
      </c>
      <c r="P13" s="76">
        <v>0</v>
      </c>
      <c r="Q13" s="76">
        <v>0</v>
      </c>
      <c r="R13" s="76">
        <v>0</v>
      </c>
      <c r="S13" s="186">
        <v>481265826.80524981</v>
      </c>
    </row>
    <row r="14" spans="1:19">
      <c r="A14" s="75">
        <v>7</v>
      </c>
      <c r="B14" s="1" t="s">
        <v>56</v>
      </c>
      <c r="C14" s="76">
        <v>0</v>
      </c>
      <c r="D14" s="76">
        <v>0</v>
      </c>
      <c r="E14" s="76">
        <v>0</v>
      </c>
      <c r="F14" s="76">
        <v>0</v>
      </c>
      <c r="G14" s="76">
        <v>0</v>
      </c>
      <c r="H14" s="76">
        <v>0</v>
      </c>
      <c r="I14" s="76">
        <v>0</v>
      </c>
      <c r="J14" s="76">
        <v>0</v>
      </c>
      <c r="K14" s="76">
        <v>0</v>
      </c>
      <c r="L14" s="76">
        <v>0</v>
      </c>
      <c r="M14" s="76">
        <v>6631012098.1208029</v>
      </c>
      <c r="N14" s="76">
        <v>941016533.1451</v>
      </c>
      <c r="O14" s="76">
        <v>0</v>
      </c>
      <c r="P14" s="76">
        <v>0</v>
      </c>
      <c r="Q14" s="76">
        <v>0</v>
      </c>
      <c r="R14" s="76">
        <v>0</v>
      </c>
      <c r="S14" s="186">
        <v>7572028631.2659025</v>
      </c>
    </row>
    <row r="15" spans="1:19">
      <c r="A15" s="75">
        <v>8</v>
      </c>
      <c r="B15" s="1" t="s">
        <v>57</v>
      </c>
      <c r="C15" s="76">
        <v>0</v>
      </c>
      <c r="D15" s="76">
        <v>0</v>
      </c>
      <c r="E15" s="76">
        <v>0</v>
      </c>
      <c r="F15" s="76">
        <v>0</v>
      </c>
      <c r="G15" s="76">
        <v>0</v>
      </c>
      <c r="H15" s="76">
        <v>0</v>
      </c>
      <c r="I15" s="76">
        <v>0</v>
      </c>
      <c r="J15" s="76">
        <v>0</v>
      </c>
      <c r="K15" s="76">
        <v>5614622877.0900011</v>
      </c>
      <c r="L15" s="76">
        <v>103940996.07892001</v>
      </c>
      <c r="M15" s="76">
        <v>0</v>
      </c>
      <c r="N15" s="76">
        <v>0</v>
      </c>
      <c r="O15" s="76">
        <v>0</v>
      </c>
      <c r="P15" s="76">
        <v>0</v>
      </c>
      <c r="Q15" s="76">
        <v>0</v>
      </c>
      <c r="R15" s="76">
        <v>0</v>
      </c>
      <c r="S15" s="186">
        <v>4288922904.8766909</v>
      </c>
    </row>
    <row r="16" spans="1:19">
      <c r="A16" s="75">
        <v>9</v>
      </c>
      <c r="B16" s="1" t="s">
        <v>58</v>
      </c>
      <c r="C16" s="76">
        <v>0</v>
      </c>
      <c r="D16" s="76">
        <v>0</v>
      </c>
      <c r="E16" s="76">
        <v>0</v>
      </c>
      <c r="F16" s="76">
        <v>0</v>
      </c>
      <c r="G16" s="76">
        <v>3718155681.7800002</v>
      </c>
      <c r="H16" s="76">
        <v>14017497.18468</v>
      </c>
      <c r="I16" s="76">
        <v>0</v>
      </c>
      <c r="J16" s="76">
        <v>0</v>
      </c>
      <c r="K16" s="76">
        <v>0</v>
      </c>
      <c r="L16" s="76">
        <v>0</v>
      </c>
      <c r="M16" s="76">
        <v>0</v>
      </c>
      <c r="N16" s="76">
        <v>0</v>
      </c>
      <c r="O16" s="76">
        <v>0</v>
      </c>
      <c r="P16" s="76">
        <v>0</v>
      </c>
      <c r="Q16" s="76">
        <v>0</v>
      </c>
      <c r="R16" s="76">
        <v>0</v>
      </c>
      <c r="S16" s="186">
        <v>1306260612.6376381</v>
      </c>
    </row>
    <row r="17" spans="1:19">
      <c r="A17" s="75">
        <v>10</v>
      </c>
      <c r="B17" s="1" t="s">
        <v>59</v>
      </c>
      <c r="C17" s="76">
        <v>0</v>
      </c>
      <c r="D17" s="76">
        <v>0</v>
      </c>
      <c r="E17" s="76">
        <v>0</v>
      </c>
      <c r="F17" s="76">
        <v>0</v>
      </c>
      <c r="G17" s="76">
        <v>0</v>
      </c>
      <c r="H17" s="76">
        <v>0</v>
      </c>
      <c r="I17" s="76">
        <v>28866583.010000002</v>
      </c>
      <c r="J17" s="76">
        <v>0</v>
      </c>
      <c r="K17" s="76">
        <v>0</v>
      </c>
      <c r="L17" s="76">
        <v>0</v>
      </c>
      <c r="M17" s="76">
        <v>106650384.16999997</v>
      </c>
      <c r="N17" s="76">
        <v>924645.09230000002</v>
      </c>
      <c r="O17" s="76">
        <v>5417032.8400000008</v>
      </c>
      <c r="P17" s="76">
        <v>15805.535</v>
      </c>
      <c r="Q17" s="76">
        <v>0</v>
      </c>
      <c r="R17" s="76">
        <v>0</v>
      </c>
      <c r="S17" s="186">
        <v>130157578.32979997</v>
      </c>
    </row>
    <row r="18" spans="1:19">
      <c r="A18" s="75">
        <v>11</v>
      </c>
      <c r="B18" s="1" t="s">
        <v>60</v>
      </c>
      <c r="C18" s="76">
        <v>0</v>
      </c>
      <c r="D18" s="76">
        <v>0</v>
      </c>
      <c r="E18" s="76">
        <v>0</v>
      </c>
      <c r="F18" s="76">
        <v>0</v>
      </c>
      <c r="G18" s="76">
        <v>0</v>
      </c>
      <c r="H18" s="76">
        <v>0</v>
      </c>
      <c r="I18" s="76">
        <v>0</v>
      </c>
      <c r="J18" s="76">
        <v>0</v>
      </c>
      <c r="K18" s="76">
        <v>0</v>
      </c>
      <c r="L18" s="76">
        <v>0</v>
      </c>
      <c r="M18" s="76">
        <v>262243114.29999998</v>
      </c>
      <c r="N18" s="76">
        <v>0</v>
      </c>
      <c r="O18" s="76">
        <v>0</v>
      </c>
      <c r="P18" s="76">
        <v>0</v>
      </c>
      <c r="Q18" s="76">
        <v>10658408.328600001</v>
      </c>
      <c r="R18" s="76">
        <v>0</v>
      </c>
      <c r="S18" s="186">
        <v>288889135.12150002</v>
      </c>
    </row>
    <row r="19" spans="1:19">
      <c r="A19" s="75">
        <v>12</v>
      </c>
      <c r="B19" s="1" t="s">
        <v>61</v>
      </c>
      <c r="C19" s="76">
        <v>0</v>
      </c>
      <c r="D19" s="76">
        <v>0</v>
      </c>
      <c r="E19" s="76">
        <v>0</v>
      </c>
      <c r="F19" s="76">
        <v>0</v>
      </c>
      <c r="G19" s="76">
        <v>0</v>
      </c>
      <c r="H19" s="76">
        <v>0</v>
      </c>
      <c r="I19" s="76">
        <v>0</v>
      </c>
      <c r="J19" s="76">
        <v>0</v>
      </c>
      <c r="K19" s="76">
        <v>0</v>
      </c>
      <c r="L19" s="76">
        <v>0</v>
      </c>
      <c r="M19" s="76">
        <v>0</v>
      </c>
      <c r="N19" s="76">
        <v>0</v>
      </c>
      <c r="O19" s="76">
        <v>0</v>
      </c>
      <c r="P19" s="76">
        <v>0</v>
      </c>
      <c r="Q19" s="76">
        <v>0</v>
      </c>
      <c r="R19" s="76">
        <v>0</v>
      </c>
      <c r="S19" s="186">
        <v>0</v>
      </c>
    </row>
    <row r="20" spans="1:19">
      <c r="A20" s="75">
        <v>13</v>
      </c>
      <c r="B20" s="1" t="s">
        <v>144</v>
      </c>
      <c r="C20" s="76">
        <v>0</v>
      </c>
      <c r="D20" s="76">
        <v>0</v>
      </c>
      <c r="E20" s="76">
        <v>0</v>
      </c>
      <c r="F20" s="76">
        <v>0</v>
      </c>
      <c r="G20" s="76">
        <v>0</v>
      </c>
      <c r="H20" s="76">
        <v>0</v>
      </c>
      <c r="I20" s="76">
        <v>0</v>
      </c>
      <c r="J20" s="76">
        <v>0</v>
      </c>
      <c r="K20" s="76">
        <v>0</v>
      </c>
      <c r="L20" s="76">
        <v>0</v>
      </c>
      <c r="M20" s="76">
        <v>0</v>
      </c>
      <c r="N20" s="76">
        <v>0</v>
      </c>
      <c r="O20" s="76">
        <v>0</v>
      </c>
      <c r="P20" s="76">
        <v>0</v>
      </c>
      <c r="Q20" s="76">
        <v>0</v>
      </c>
      <c r="R20" s="76">
        <v>0</v>
      </c>
      <c r="S20" s="186">
        <v>0</v>
      </c>
    </row>
    <row r="21" spans="1:19">
      <c r="A21" s="75">
        <v>14</v>
      </c>
      <c r="B21" s="1" t="s">
        <v>63</v>
      </c>
      <c r="C21" s="76">
        <v>992206900.57539999</v>
      </c>
      <c r="D21" s="76">
        <v>0</v>
      </c>
      <c r="E21" s="76">
        <v>0</v>
      </c>
      <c r="F21" s="76">
        <v>0</v>
      </c>
      <c r="G21" s="76">
        <v>0</v>
      </c>
      <c r="H21" s="76">
        <v>0</v>
      </c>
      <c r="I21" s="76">
        <v>0</v>
      </c>
      <c r="J21" s="76">
        <v>0</v>
      </c>
      <c r="K21" s="76">
        <v>0</v>
      </c>
      <c r="L21" s="76">
        <v>0</v>
      </c>
      <c r="M21" s="76">
        <v>3534338607.9369946</v>
      </c>
      <c r="N21" s="76">
        <v>53720654.135799997</v>
      </c>
      <c r="O21" s="76">
        <v>0</v>
      </c>
      <c r="P21" s="76">
        <v>0</v>
      </c>
      <c r="Q21" s="76">
        <v>29108544.867899999</v>
      </c>
      <c r="R21" s="76">
        <v>0</v>
      </c>
      <c r="S21" s="186">
        <v>3660830624.2425447</v>
      </c>
    </row>
    <row r="22" spans="1:19" ht="13.5" thickBot="1">
      <c r="A22" s="77"/>
      <c r="B22" s="78" t="s">
        <v>64</v>
      </c>
      <c r="C22" s="79">
        <f>SUM(C8:C21)</f>
        <v>4073186639.20961</v>
      </c>
      <c r="D22" s="79">
        <f t="shared" ref="D22:J22" si="0">SUM(D8:D21)</f>
        <v>0</v>
      </c>
      <c r="E22" s="79">
        <f t="shared" si="0"/>
        <v>1444468151.9802732</v>
      </c>
      <c r="F22" s="79">
        <f t="shared" si="0"/>
        <v>30706243.75</v>
      </c>
      <c r="G22" s="79">
        <f t="shared" si="0"/>
        <v>3718155681.7800002</v>
      </c>
      <c r="H22" s="79">
        <f t="shared" si="0"/>
        <v>14017497.18468</v>
      </c>
      <c r="I22" s="79">
        <f t="shared" si="0"/>
        <v>68741302.115991503</v>
      </c>
      <c r="J22" s="79">
        <f t="shared" si="0"/>
        <v>230187235.59</v>
      </c>
      <c r="K22" s="79">
        <f t="shared" ref="K22:S22" si="1">SUM(K8:K21)</f>
        <v>5614622877.0900011</v>
      </c>
      <c r="L22" s="79">
        <f t="shared" si="1"/>
        <v>103940996.07892001</v>
      </c>
      <c r="M22" s="79">
        <f t="shared" si="1"/>
        <v>12272656190.867014</v>
      </c>
      <c r="N22" s="79">
        <f t="shared" si="1"/>
        <v>1044202578.2732</v>
      </c>
      <c r="O22" s="79">
        <f t="shared" si="1"/>
        <v>5417032.8400000008</v>
      </c>
      <c r="P22" s="79">
        <f t="shared" si="1"/>
        <v>15805.535</v>
      </c>
      <c r="Q22" s="79">
        <f t="shared" si="1"/>
        <v>39766953.196500003</v>
      </c>
      <c r="R22" s="79">
        <f t="shared" si="1"/>
        <v>0</v>
      </c>
      <c r="S22" s="187">
        <f t="shared" si="1"/>
        <v>19464108075.207344</v>
      </c>
    </row>
    <row r="24" spans="1:19">
      <c r="C24" s="127"/>
      <c r="D24" s="127"/>
      <c r="E24" s="127"/>
      <c r="F24" s="127"/>
      <c r="G24" s="127"/>
      <c r="H24" s="127"/>
      <c r="I24" s="127"/>
      <c r="J24" s="127"/>
      <c r="K24" s="127"/>
      <c r="L24" s="127"/>
      <c r="M24" s="127"/>
      <c r="N24" s="127"/>
      <c r="O24" s="127"/>
      <c r="P24" s="127"/>
      <c r="Q24" s="127"/>
      <c r="R24" s="127"/>
      <c r="S24" s="127"/>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8"/>
  <sheetViews>
    <sheetView zoomScale="70" zoomScaleNormal="70" workbookViewId="0">
      <pane xSplit="2" ySplit="6" topLeftCell="C7" activePane="bottomRight" state="frozen"/>
      <selection activeCell="C13" sqref="C13"/>
      <selection pane="topRight" activeCell="C13" sqref="C13"/>
      <selection pane="bottomLeft" activeCell="C13" sqref="C13"/>
      <selection pane="bottomRight" activeCell="C7" sqref="C7"/>
    </sheetView>
  </sheetViews>
  <sheetFormatPr defaultColWidth="9.28515625" defaultRowHeight="12.75"/>
  <cols>
    <col min="1" max="1" width="10.5703125" style="4" bestFit="1" customWidth="1"/>
    <col min="2" max="2" width="63.7109375" style="4" bestFit="1" customWidth="1"/>
    <col min="3" max="3" width="19" style="4" customWidth="1"/>
    <col min="4" max="4" width="19.5703125" style="4" customWidth="1"/>
    <col min="5" max="5" width="31.28515625" style="4" customWidth="1"/>
    <col min="6" max="6" width="29.28515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71093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28515625" style="4" customWidth="1"/>
    <col min="21" max="21" width="24.7109375" style="4" customWidth="1"/>
    <col min="22" max="22" width="20" style="4" customWidth="1"/>
    <col min="23" max="16384" width="9.28515625" style="19"/>
  </cols>
  <sheetData>
    <row r="1" spans="1:22">
      <c r="A1" s="2" t="s">
        <v>30</v>
      </c>
      <c r="B1" s="3" t="str">
        <f>'Info '!C2</f>
        <v>JSC TBC Bank</v>
      </c>
    </row>
    <row r="2" spans="1:22">
      <c r="A2" s="2" t="s">
        <v>31</v>
      </c>
      <c r="B2" s="308">
        <f>'1. key ratios '!B2</f>
        <v>45107</v>
      </c>
    </row>
    <row r="4" spans="1:22" ht="13.5" thickBot="1">
      <c r="A4" s="4" t="s">
        <v>243</v>
      </c>
      <c r="B4" s="80" t="s">
        <v>50</v>
      </c>
      <c r="V4" s="20" t="s">
        <v>35</v>
      </c>
    </row>
    <row r="5" spans="1:22" ht="12.75" customHeight="1">
      <c r="A5" s="81"/>
      <c r="B5" s="82"/>
      <c r="C5" s="720" t="s">
        <v>169</v>
      </c>
      <c r="D5" s="721"/>
      <c r="E5" s="721"/>
      <c r="F5" s="721"/>
      <c r="G5" s="721"/>
      <c r="H5" s="721"/>
      <c r="I5" s="721"/>
      <c r="J5" s="721"/>
      <c r="K5" s="721"/>
      <c r="L5" s="722"/>
      <c r="M5" s="723" t="s">
        <v>170</v>
      </c>
      <c r="N5" s="724"/>
      <c r="O5" s="724"/>
      <c r="P5" s="724"/>
      <c r="Q5" s="724"/>
      <c r="R5" s="724"/>
      <c r="S5" s="725"/>
      <c r="T5" s="728" t="s">
        <v>241</v>
      </c>
      <c r="U5" s="728" t="s">
        <v>242</v>
      </c>
      <c r="V5" s="726" t="s">
        <v>76</v>
      </c>
    </row>
    <row r="6" spans="1:22" s="49" customFormat="1" ht="102">
      <c r="A6" s="47"/>
      <c r="B6" s="83"/>
      <c r="C6" s="84" t="s">
        <v>65</v>
      </c>
      <c r="D6" s="150" t="s">
        <v>66</v>
      </c>
      <c r="E6" s="105" t="s">
        <v>172</v>
      </c>
      <c r="F6" s="105" t="s">
        <v>173</v>
      </c>
      <c r="G6" s="150" t="s">
        <v>176</v>
      </c>
      <c r="H6" s="150" t="s">
        <v>171</v>
      </c>
      <c r="I6" s="150" t="s">
        <v>67</v>
      </c>
      <c r="J6" s="150" t="s">
        <v>68</v>
      </c>
      <c r="K6" s="85" t="s">
        <v>69</v>
      </c>
      <c r="L6" s="86" t="s">
        <v>70</v>
      </c>
      <c r="M6" s="84" t="s">
        <v>174</v>
      </c>
      <c r="N6" s="85" t="s">
        <v>71</v>
      </c>
      <c r="O6" s="85" t="s">
        <v>72</v>
      </c>
      <c r="P6" s="85" t="s">
        <v>73</v>
      </c>
      <c r="Q6" s="85" t="s">
        <v>74</v>
      </c>
      <c r="R6" s="85" t="s">
        <v>75</v>
      </c>
      <c r="S6" s="168" t="s">
        <v>175</v>
      </c>
      <c r="T6" s="729"/>
      <c r="U6" s="729"/>
      <c r="V6" s="727"/>
    </row>
    <row r="7" spans="1:22">
      <c r="A7" s="87">
        <v>1</v>
      </c>
      <c r="B7" s="1" t="s">
        <v>51</v>
      </c>
      <c r="C7" s="594">
        <v>0</v>
      </c>
      <c r="D7" s="595">
        <v>0</v>
      </c>
      <c r="E7" s="595">
        <v>0</v>
      </c>
      <c r="F7" s="595">
        <v>0</v>
      </c>
      <c r="G7" s="595">
        <v>0</v>
      </c>
      <c r="H7" s="595">
        <v>0</v>
      </c>
      <c r="I7" s="595">
        <v>0</v>
      </c>
      <c r="J7" s="595">
        <v>0</v>
      </c>
      <c r="K7" s="595">
        <v>0</v>
      </c>
      <c r="L7" s="596">
        <v>0</v>
      </c>
      <c r="M7" s="594">
        <v>0</v>
      </c>
      <c r="N7" s="595">
        <v>0</v>
      </c>
      <c r="O7" s="595">
        <v>0</v>
      </c>
      <c r="P7" s="595">
        <v>0</v>
      </c>
      <c r="Q7" s="595">
        <v>0</v>
      </c>
      <c r="R7" s="595">
        <v>0</v>
      </c>
      <c r="S7" s="596">
        <v>0</v>
      </c>
      <c r="T7" s="597">
        <v>0</v>
      </c>
      <c r="U7" s="597">
        <v>0</v>
      </c>
      <c r="V7" s="598">
        <f>SUM(C7:S7)</f>
        <v>0</v>
      </c>
    </row>
    <row r="8" spans="1:22">
      <c r="A8" s="87">
        <v>2</v>
      </c>
      <c r="B8" s="1" t="s">
        <v>52</v>
      </c>
      <c r="C8" s="594">
        <v>0</v>
      </c>
      <c r="D8" s="595">
        <v>0</v>
      </c>
      <c r="E8" s="595">
        <v>0</v>
      </c>
      <c r="F8" s="595">
        <v>0</v>
      </c>
      <c r="G8" s="595">
        <v>0</v>
      </c>
      <c r="H8" s="595">
        <v>0</v>
      </c>
      <c r="I8" s="595">
        <v>0</v>
      </c>
      <c r="J8" s="595">
        <v>0</v>
      </c>
      <c r="K8" s="595">
        <v>0</v>
      </c>
      <c r="L8" s="596">
        <v>0</v>
      </c>
      <c r="M8" s="594">
        <v>0</v>
      </c>
      <c r="N8" s="595">
        <v>0</v>
      </c>
      <c r="O8" s="595">
        <v>0</v>
      </c>
      <c r="P8" s="595">
        <v>0</v>
      </c>
      <c r="Q8" s="595">
        <v>0</v>
      </c>
      <c r="R8" s="595">
        <v>0</v>
      </c>
      <c r="S8" s="596">
        <v>0</v>
      </c>
      <c r="T8" s="597">
        <v>0</v>
      </c>
      <c r="U8" s="597">
        <v>0</v>
      </c>
      <c r="V8" s="598">
        <f t="shared" ref="V8:V20" si="0">SUM(C8:S8)</f>
        <v>0</v>
      </c>
    </row>
    <row r="9" spans="1:22">
      <c r="A9" s="87">
        <v>3</v>
      </c>
      <c r="B9" s="1" t="s">
        <v>165</v>
      </c>
      <c r="C9" s="594">
        <v>0</v>
      </c>
      <c r="D9" s="595">
        <v>0</v>
      </c>
      <c r="E9" s="595">
        <v>0</v>
      </c>
      <c r="F9" s="595">
        <v>0</v>
      </c>
      <c r="G9" s="595">
        <v>0</v>
      </c>
      <c r="H9" s="595">
        <v>0</v>
      </c>
      <c r="I9" s="595">
        <v>0</v>
      </c>
      <c r="J9" s="595">
        <v>0</v>
      </c>
      <c r="K9" s="595">
        <v>0</v>
      </c>
      <c r="L9" s="596">
        <v>0</v>
      </c>
      <c r="M9" s="594">
        <v>0</v>
      </c>
      <c r="N9" s="595">
        <v>0</v>
      </c>
      <c r="O9" s="595">
        <v>0</v>
      </c>
      <c r="P9" s="595">
        <v>0</v>
      </c>
      <c r="Q9" s="595">
        <v>0</v>
      </c>
      <c r="R9" s="595">
        <v>0</v>
      </c>
      <c r="S9" s="596">
        <v>0</v>
      </c>
      <c r="T9" s="597">
        <v>0</v>
      </c>
      <c r="U9" s="597">
        <v>0</v>
      </c>
      <c r="V9" s="598">
        <f t="shared" si="0"/>
        <v>0</v>
      </c>
    </row>
    <row r="10" spans="1:22">
      <c r="A10" s="87">
        <v>4</v>
      </c>
      <c r="B10" s="1" t="s">
        <v>53</v>
      </c>
      <c r="C10" s="594">
        <v>0</v>
      </c>
      <c r="D10" s="595">
        <v>0</v>
      </c>
      <c r="E10" s="595">
        <v>0</v>
      </c>
      <c r="F10" s="595">
        <v>0</v>
      </c>
      <c r="G10" s="595">
        <v>0</v>
      </c>
      <c r="H10" s="595">
        <v>0</v>
      </c>
      <c r="I10" s="595">
        <v>0</v>
      </c>
      <c r="J10" s="595">
        <v>0</v>
      </c>
      <c r="K10" s="595">
        <v>0</v>
      </c>
      <c r="L10" s="596">
        <v>0</v>
      </c>
      <c r="M10" s="594">
        <v>0</v>
      </c>
      <c r="N10" s="595">
        <v>0</v>
      </c>
      <c r="O10" s="595">
        <v>0</v>
      </c>
      <c r="P10" s="595">
        <v>0</v>
      </c>
      <c r="Q10" s="595">
        <v>0</v>
      </c>
      <c r="R10" s="595">
        <v>0</v>
      </c>
      <c r="S10" s="596">
        <v>0</v>
      </c>
      <c r="T10" s="597">
        <v>0</v>
      </c>
      <c r="U10" s="597">
        <v>0</v>
      </c>
      <c r="V10" s="598">
        <f t="shared" si="0"/>
        <v>0</v>
      </c>
    </row>
    <row r="11" spans="1:22">
      <c r="A11" s="87">
        <v>5</v>
      </c>
      <c r="B11" s="1" t="s">
        <v>54</v>
      </c>
      <c r="C11" s="594">
        <v>0</v>
      </c>
      <c r="D11" s="595">
        <v>0</v>
      </c>
      <c r="E11" s="595">
        <v>0</v>
      </c>
      <c r="F11" s="595">
        <v>0</v>
      </c>
      <c r="G11" s="595">
        <v>0</v>
      </c>
      <c r="H11" s="595">
        <v>0</v>
      </c>
      <c r="I11" s="595">
        <v>0</v>
      </c>
      <c r="J11" s="595">
        <v>0</v>
      </c>
      <c r="K11" s="595">
        <v>0</v>
      </c>
      <c r="L11" s="596">
        <v>0</v>
      </c>
      <c r="M11" s="594">
        <v>0</v>
      </c>
      <c r="N11" s="595">
        <v>0</v>
      </c>
      <c r="O11" s="595">
        <v>0</v>
      </c>
      <c r="P11" s="595">
        <v>0</v>
      </c>
      <c r="Q11" s="595">
        <v>0</v>
      </c>
      <c r="R11" s="595">
        <v>0</v>
      </c>
      <c r="S11" s="596">
        <v>0</v>
      </c>
      <c r="T11" s="597">
        <v>0</v>
      </c>
      <c r="U11" s="597">
        <v>0</v>
      </c>
      <c r="V11" s="598">
        <f t="shared" si="0"/>
        <v>0</v>
      </c>
    </row>
    <row r="12" spans="1:22">
      <c r="A12" s="87">
        <v>6</v>
      </c>
      <c r="B12" s="1" t="s">
        <v>55</v>
      </c>
      <c r="C12" s="594">
        <v>0</v>
      </c>
      <c r="D12" s="595">
        <v>2349.59</v>
      </c>
      <c r="E12" s="595">
        <v>0</v>
      </c>
      <c r="F12" s="595">
        <v>0</v>
      </c>
      <c r="G12" s="595">
        <v>0</v>
      </c>
      <c r="H12" s="595">
        <v>0</v>
      </c>
      <c r="I12" s="595">
        <v>0</v>
      </c>
      <c r="J12" s="595">
        <v>0</v>
      </c>
      <c r="K12" s="595">
        <v>0</v>
      </c>
      <c r="L12" s="596">
        <v>0</v>
      </c>
      <c r="M12" s="594">
        <v>0</v>
      </c>
      <c r="N12" s="595">
        <v>0</v>
      </c>
      <c r="O12" s="595">
        <v>0</v>
      </c>
      <c r="P12" s="595">
        <v>0</v>
      </c>
      <c r="Q12" s="595">
        <v>0</v>
      </c>
      <c r="R12" s="595">
        <v>0</v>
      </c>
      <c r="S12" s="596">
        <v>0</v>
      </c>
      <c r="T12" s="597">
        <v>2349.59</v>
      </c>
      <c r="U12" s="597">
        <v>2677635.8269999996</v>
      </c>
      <c r="V12" s="598">
        <f t="shared" si="0"/>
        <v>2349.59</v>
      </c>
    </row>
    <row r="13" spans="1:22">
      <c r="A13" s="87">
        <v>7</v>
      </c>
      <c r="B13" s="1" t="s">
        <v>56</v>
      </c>
      <c r="C13" s="594">
        <v>0</v>
      </c>
      <c r="D13" s="595">
        <v>136220405.16999999</v>
      </c>
      <c r="E13" s="595">
        <v>0</v>
      </c>
      <c r="F13" s="595">
        <v>0</v>
      </c>
      <c r="G13" s="595">
        <v>0</v>
      </c>
      <c r="H13" s="595">
        <v>0</v>
      </c>
      <c r="I13" s="595">
        <v>0</v>
      </c>
      <c r="J13" s="595">
        <v>0</v>
      </c>
      <c r="K13" s="595">
        <v>0</v>
      </c>
      <c r="L13" s="596">
        <v>0</v>
      </c>
      <c r="M13" s="594">
        <v>18893696.52</v>
      </c>
      <c r="N13" s="595">
        <v>0</v>
      </c>
      <c r="O13" s="595">
        <v>38398801.310000002</v>
      </c>
      <c r="P13" s="595">
        <v>0</v>
      </c>
      <c r="Q13" s="595">
        <v>0</v>
      </c>
      <c r="R13" s="595">
        <v>0</v>
      </c>
      <c r="S13" s="596">
        <v>0</v>
      </c>
      <c r="T13" s="597">
        <v>193512903</v>
      </c>
      <c r="U13" s="597">
        <v>63305792.654399998</v>
      </c>
      <c r="V13" s="598">
        <f t="shared" si="0"/>
        <v>193512903</v>
      </c>
    </row>
    <row r="14" spans="1:22">
      <c r="A14" s="87">
        <v>8</v>
      </c>
      <c r="B14" s="1" t="s">
        <v>57</v>
      </c>
      <c r="C14" s="594">
        <v>0</v>
      </c>
      <c r="D14" s="595">
        <v>50551957.169999994</v>
      </c>
      <c r="E14" s="595">
        <v>0</v>
      </c>
      <c r="F14" s="595">
        <v>0</v>
      </c>
      <c r="G14" s="595">
        <v>0</v>
      </c>
      <c r="H14" s="595">
        <v>0</v>
      </c>
      <c r="I14" s="595">
        <v>0</v>
      </c>
      <c r="J14" s="595">
        <v>0</v>
      </c>
      <c r="K14" s="595">
        <v>0</v>
      </c>
      <c r="L14" s="596">
        <v>0</v>
      </c>
      <c r="M14" s="594">
        <v>1362261.67</v>
      </c>
      <c r="N14" s="595">
        <v>0</v>
      </c>
      <c r="O14" s="595">
        <v>32368600.430000003</v>
      </c>
      <c r="P14" s="595">
        <v>0</v>
      </c>
      <c r="Q14" s="595">
        <v>0</v>
      </c>
      <c r="R14" s="595">
        <v>0</v>
      </c>
      <c r="S14" s="596">
        <v>0</v>
      </c>
      <c r="T14" s="597">
        <v>84282819.269999996</v>
      </c>
      <c r="U14" s="597">
        <v>8354615.5903000003</v>
      </c>
      <c r="V14" s="598">
        <f t="shared" si="0"/>
        <v>84282819.269999996</v>
      </c>
    </row>
    <row r="15" spans="1:22" ht="25.5">
      <c r="A15" s="87">
        <v>9</v>
      </c>
      <c r="B15" s="1" t="s">
        <v>58</v>
      </c>
      <c r="C15" s="594">
        <v>0</v>
      </c>
      <c r="D15" s="595">
        <v>6468240.8299999991</v>
      </c>
      <c r="E15" s="595">
        <v>0</v>
      </c>
      <c r="F15" s="595">
        <v>0</v>
      </c>
      <c r="G15" s="595">
        <v>0</v>
      </c>
      <c r="H15" s="595">
        <v>0</v>
      </c>
      <c r="I15" s="595">
        <v>0</v>
      </c>
      <c r="J15" s="595">
        <v>0</v>
      </c>
      <c r="K15" s="595">
        <v>0</v>
      </c>
      <c r="L15" s="596">
        <v>0</v>
      </c>
      <c r="M15" s="594">
        <v>49444.270000000004</v>
      </c>
      <c r="N15" s="595">
        <v>0</v>
      </c>
      <c r="O15" s="595">
        <v>1607304.91</v>
      </c>
      <c r="P15" s="595">
        <v>0</v>
      </c>
      <c r="Q15" s="595">
        <v>0</v>
      </c>
      <c r="R15" s="595">
        <v>0</v>
      </c>
      <c r="S15" s="596">
        <v>0</v>
      </c>
      <c r="T15" s="597">
        <v>8124990.0099999988</v>
      </c>
      <c r="U15" s="597">
        <v>131663.3505</v>
      </c>
      <c r="V15" s="598">
        <f t="shared" si="0"/>
        <v>8124990.0099999988</v>
      </c>
    </row>
    <row r="16" spans="1:22">
      <c r="A16" s="87">
        <v>10</v>
      </c>
      <c r="B16" s="1" t="s">
        <v>59</v>
      </c>
      <c r="C16" s="594">
        <v>0</v>
      </c>
      <c r="D16" s="595">
        <v>110056.9</v>
      </c>
      <c r="E16" s="595">
        <v>0</v>
      </c>
      <c r="F16" s="595">
        <v>0</v>
      </c>
      <c r="G16" s="595">
        <v>0</v>
      </c>
      <c r="H16" s="595">
        <v>0</v>
      </c>
      <c r="I16" s="595">
        <v>0</v>
      </c>
      <c r="J16" s="595">
        <v>0</v>
      </c>
      <c r="K16" s="595">
        <v>0</v>
      </c>
      <c r="L16" s="596">
        <v>0</v>
      </c>
      <c r="M16" s="594">
        <v>54584.47</v>
      </c>
      <c r="N16" s="595">
        <v>0</v>
      </c>
      <c r="O16" s="595">
        <v>1886674.6400000001</v>
      </c>
      <c r="P16" s="595">
        <v>0</v>
      </c>
      <c r="Q16" s="595">
        <v>0</v>
      </c>
      <c r="R16" s="595">
        <v>0</v>
      </c>
      <c r="S16" s="596">
        <v>0</v>
      </c>
      <c r="T16" s="597">
        <v>2051316.01</v>
      </c>
      <c r="U16" s="597">
        <v>452050.36310000002</v>
      </c>
      <c r="V16" s="598">
        <f t="shared" si="0"/>
        <v>2051316.0100000002</v>
      </c>
    </row>
    <row r="17" spans="1:22">
      <c r="A17" s="87">
        <v>11</v>
      </c>
      <c r="B17" s="1" t="s">
        <v>60</v>
      </c>
      <c r="C17" s="594">
        <v>0</v>
      </c>
      <c r="D17" s="595">
        <v>50832804.960000001</v>
      </c>
      <c r="E17" s="595">
        <v>0</v>
      </c>
      <c r="F17" s="595">
        <v>0</v>
      </c>
      <c r="G17" s="595">
        <v>0</v>
      </c>
      <c r="H17" s="595">
        <v>0</v>
      </c>
      <c r="I17" s="595">
        <v>0</v>
      </c>
      <c r="J17" s="595">
        <v>0</v>
      </c>
      <c r="K17" s="595">
        <v>0</v>
      </c>
      <c r="L17" s="596">
        <v>0</v>
      </c>
      <c r="M17" s="594">
        <v>0</v>
      </c>
      <c r="N17" s="595">
        <v>0</v>
      </c>
      <c r="O17" s="595">
        <v>0</v>
      </c>
      <c r="P17" s="595">
        <v>0</v>
      </c>
      <c r="Q17" s="595">
        <v>0</v>
      </c>
      <c r="R17" s="595">
        <v>0</v>
      </c>
      <c r="S17" s="596">
        <v>0</v>
      </c>
      <c r="T17" s="597">
        <v>50832804.960000001</v>
      </c>
      <c r="U17" s="597">
        <v>0</v>
      </c>
      <c r="V17" s="598">
        <f t="shared" si="0"/>
        <v>50832804.960000001</v>
      </c>
    </row>
    <row r="18" spans="1:22">
      <c r="A18" s="87">
        <v>12</v>
      </c>
      <c r="B18" s="1" t="s">
        <v>61</v>
      </c>
      <c r="C18" s="594">
        <v>0</v>
      </c>
      <c r="D18" s="595">
        <v>0</v>
      </c>
      <c r="E18" s="595">
        <v>0</v>
      </c>
      <c r="F18" s="595">
        <v>0</v>
      </c>
      <c r="G18" s="595">
        <v>0</v>
      </c>
      <c r="H18" s="595">
        <v>0</v>
      </c>
      <c r="I18" s="595">
        <v>0</v>
      </c>
      <c r="J18" s="595">
        <v>0</v>
      </c>
      <c r="K18" s="595">
        <v>0</v>
      </c>
      <c r="L18" s="596">
        <v>0</v>
      </c>
      <c r="M18" s="594">
        <v>0</v>
      </c>
      <c r="N18" s="595">
        <v>0</v>
      </c>
      <c r="O18" s="595">
        <v>0</v>
      </c>
      <c r="P18" s="595">
        <v>0</v>
      </c>
      <c r="Q18" s="595">
        <v>0</v>
      </c>
      <c r="R18" s="595">
        <v>0</v>
      </c>
      <c r="S18" s="596">
        <v>0</v>
      </c>
      <c r="T18" s="597">
        <v>0</v>
      </c>
      <c r="U18" s="597">
        <v>0</v>
      </c>
      <c r="V18" s="598">
        <f t="shared" si="0"/>
        <v>0</v>
      </c>
    </row>
    <row r="19" spans="1:22">
      <c r="A19" s="87">
        <v>13</v>
      </c>
      <c r="B19" s="1" t="s">
        <v>62</v>
      </c>
      <c r="C19" s="594">
        <v>0</v>
      </c>
      <c r="D19" s="595">
        <v>0</v>
      </c>
      <c r="E19" s="595">
        <v>0</v>
      </c>
      <c r="F19" s="595">
        <v>0</v>
      </c>
      <c r="G19" s="595">
        <v>0</v>
      </c>
      <c r="H19" s="595">
        <v>0</v>
      </c>
      <c r="I19" s="595">
        <v>0</v>
      </c>
      <c r="J19" s="595">
        <v>0</v>
      </c>
      <c r="K19" s="595">
        <v>0</v>
      </c>
      <c r="L19" s="596">
        <v>0</v>
      </c>
      <c r="M19" s="594">
        <v>0</v>
      </c>
      <c r="N19" s="595">
        <v>0</v>
      </c>
      <c r="O19" s="595">
        <v>0</v>
      </c>
      <c r="P19" s="595">
        <v>0</v>
      </c>
      <c r="Q19" s="595">
        <v>0</v>
      </c>
      <c r="R19" s="595">
        <v>0</v>
      </c>
      <c r="S19" s="596">
        <v>0</v>
      </c>
      <c r="T19" s="597">
        <v>0</v>
      </c>
      <c r="U19" s="597">
        <v>0</v>
      </c>
      <c r="V19" s="598">
        <f t="shared" si="0"/>
        <v>0</v>
      </c>
    </row>
    <row r="20" spans="1:22">
      <c r="A20" s="87">
        <v>14</v>
      </c>
      <c r="B20" s="1" t="s">
        <v>63</v>
      </c>
      <c r="C20" s="594">
        <v>0</v>
      </c>
      <c r="D20" s="595">
        <v>277054608.91999996</v>
      </c>
      <c r="E20" s="595">
        <v>0</v>
      </c>
      <c r="F20" s="595">
        <v>0</v>
      </c>
      <c r="G20" s="595">
        <v>0</v>
      </c>
      <c r="H20" s="595">
        <v>0</v>
      </c>
      <c r="I20" s="595">
        <v>0</v>
      </c>
      <c r="J20" s="595">
        <v>0</v>
      </c>
      <c r="K20" s="595">
        <v>0</v>
      </c>
      <c r="L20" s="596">
        <v>0</v>
      </c>
      <c r="M20" s="594">
        <v>28037470.719999999</v>
      </c>
      <c r="N20" s="595">
        <v>0</v>
      </c>
      <c r="O20" s="595">
        <v>10876184.42</v>
      </c>
      <c r="P20" s="595">
        <v>0</v>
      </c>
      <c r="Q20" s="595">
        <v>0</v>
      </c>
      <c r="R20" s="595">
        <v>0</v>
      </c>
      <c r="S20" s="596">
        <v>0</v>
      </c>
      <c r="T20" s="597">
        <v>315968264.05999994</v>
      </c>
      <c r="U20" s="597">
        <v>10799043.9057</v>
      </c>
      <c r="V20" s="598">
        <f t="shared" si="0"/>
        <v>315968264.06</v>
      </c>
    </row>
    <row r="21" spans="1:22" ht="13.5" thickBot="1">
      <c r="A21" s="77"/>
      <c r="B21" s="89" t="s">
        <v>64</v>
      </c>
      <c r="C21" s="599">
        <f>SUM(C7:C20)</f>
        <v>0</v>
      </c>
      <c r="D21" s="600">
        <f t="shared" ref="D21:V21" si="1">SUM(D7:D20)</f>
        <v>521240423.53999996</v>
      </c>
      <c r="E21" s="600">
        <f t="shared" si="1"/>
        <v>0</v>
      </c>
      <c r="F21" s="600">
        <f t="shared" si="1"/>
        <v>0</v>
      </c>
      <c r="G21" s="600">
        <f t="shared" si="1"/>
        <v>0</v>
      </c>
      <c r="H21" s="600">
        <f t="shared" si="1"/>
        <v>0</v>
      </c>
      <c r="I21" s="600">
        <f t="shared" si="1"/>
        <v>0</v>
      </c>
      <c r="J21" s="600">
        <f t="shared" si="1"/>
        <v>0</v>
      </c>
      <c r="K21" s="600">
        <f t="shared" si="1"/>
        <v>0</v>
      </c>
      <c r="L21" s="601">
        <f t="shared" si="1"/>
        <v>0</v>
      </c>
      <c r="M21" s="599">
        <f t="shared" si="1"/>
        <v>48397457.649999991</v>
      </c>
      <c r="N21" s="600">
        <f t="shared" si="1"/>
        <v>0</v>
      </c>
      <c r="O21" s="600">
        <f t="shared" si="1"/>
        <v>85137565.710000008</v>
      </c>
      <c r="P21" s="600">
        <f t="shared" si="1"/>
        <v>0</v>
      </c>
      <c r="Q21" s="600">
        <f t="shared" si="1"/>
        <v>0</v>
      </c>
      <c r="R21" s="600">
        <f t="shared" si="1"/>
        <v>0</v>
      </c>
      <c r="S21" s="601">
        <f>SUM(S7:S20)</f>
        <v>0</v>
      </c>
      <c r="T21" s="601">
        <f>SUM(T7:T20)</f>
        <v>654775446.89999986</v>
      </c>
      <c r="U21" s="601">
        <f t="shared" ref="U21" si="2">SUM(U7:U20)</f>
        <v>85720801.691</v>
      </c>
      <c r="V21" s="602">
        <f t="shared" si="1"/>
        <v>654775446.89999998</v>
      </c>
    </row>
    <row r="23" spans="1:22">
      <c r="C23" s="127"/>
      <c r="D23" s="127"/>
      <c r="E23" s="127"/>
      <c r="F23" s="127"/>
      <c r="G23" s="127"/>
      <c r="H23" s="127"/>
      <c r="I23" s="127"/>
      <c r="J23" s="127"/>
      <c r="K23" s="127"/>
      <c r="L23" s="127"/>
      <c r="M23" s="127"/>
      <c r="N23" s="127"/>
      <c r="O23" s="127"/>
      <c r="P23" s="127"/>
      <c r="Q23" s="127"/>
      <c r="R23" s="127"/>
      <c r="S23" s="127"/>
      <c r="T23" s="127"/>
      <c r="U23" s="127"/>
      <c r="V23" s="127"/>
    </row>
    <row r="24" spans="1:22">
      <c r="C24" s="27"/>
      <c r="D24" s="27"/>
      <c r="E24" s="27"/>
    </row>
    <row r="25" spans="1:22">
      <c r="A25" s="46"/>
      <c r="B25" s="46"/>
      <c r="D25" s="27"/>
      <c r="E25" s="27"/>
    </row>
    <row r="26" spans="1:22">
      <c r="A26" s="46"/>
      <c r="B26" s="28"/>
      <c r="D26" s="27"/>
      <c r="E26" s="27"/>
    </row>
    <row r="27" spans="1:22">
      <c r="A27" s="46"/>
      <c r="B27" s="46"/>
      <c r="D27" s="27"/>
      <c r="E27" s="27"/>
    </row>
    <row r="28" spans="1:22">
      <c r="A28" s="46"/>
      <c r="B28" s="28"/>
      <c r="D28" s="27"/>
      <c r="E28" s="27"/>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4"/>
  <sheetViews>
    <sheetView zoomScale="85" zoomScaleNormal="85" workbookViewId="0">
      <pane xSplit="1" ySplit="7" topLeftCell="B8" activePane="bottomRight" state="frozen"/>
      <selection activeCell="C13" sqref="C13"/>
      <selection pane="topRight" activeCell="C13" sqref="C13"/>
      <selection pane="bottomLeft" activeCell="C13" sqref="C13"/>
      <selection pane="bottomRight" activeCell="B8" sqref="B8"/>
    </sheetView>
  </sheetViews>
  <sheetFormatPr defaultColWidth="9.28515625" defaultRowHeight="12.75"/>
  <cols>
    <col min="1" max="1" width="10.5703125" style="4" bestFit="1" customWidth="1"/>
    <col min="2" max="2" width="101.7109375" style="4" customWidth="1"/>
    <col min="3" max="3" width="13.7109375" style="155" customWidth="1"/>
    <col min="4" max="4" width="14.7109375" style="155" bestFit="1" customWidth="1"/>
    <col min="5" max="5" width="17.7109375" style="155" customWidth="1"/>
    <col min="6" max="6" width="15.7109375" style="155" customWidth="1"/>
    <col min="7" max="7" width="17.42578125" style="155" customWidth="1"/>
    <col min="8" max="8" width="15.28515625" style="155" customWidth="1"/>
    <col min="9" max="16384" width="9.28515625" style="19"/>
  </cols>
  <sheetData>
    <row r="1" spans="1:9">
      <c r="A1" s="2" t="s">
        <v>30</v>
      </c>
      <c r="B1" s="4" t="str">
        <f>'Info '!C2</f>
        <v>JSC TBC Bank</v>
      </c>
      <c r="C1" s="3"/>
    </row>
    <row r="2" spans="1:9">
      <c r="A2" s="2" t="s">
        <v>31</v>
      </c>
      <c r="B2" s="308">
        <f>'1. key ratios '!B2</f>
        <v>45107</v>
      </c>
      <c r="C2" s="308"/>
    </row>
    <row r="4" spans="1:9" ht="13.5" thickBot="1">
      <c r="A4" s="2" t="s">
        <v>150</v>
      </c>
      <c r="B4" s="80" t="s">
        <v>252</v>
      </c>
    </row>
    <row r="5" spans="1:9">
      <c r="A5" s="81"/>
      <c r="B5" s="90"/>
      <c r="C5" s="176" t="s">
        <v>0</v>
      </c>
      <c r="D5" s="176" t="s">
        <v>1</v>
      </c>
      <c r="E5" s="176" t="s">
        <v>2</v>
      </c>
      <c r="F5" s="176" t="s">
        <v>3</v>
      </c>
      <c r="G5" s="177" t="s">
        <v>4</v>
      </c>
      <c r="H5" s="178" t="s">
        <v>5</v>
      </c>
      <c r="I5" s="91"/>
    </row>
    <row r="6" spans="1:9" s="91" customFormat="1" ht="12.75" customHeight="1">
      <c r="A6" s="92"/>
      <c r="B6" s="732" t="s">
        <v>149</v>
      </c>
      <c r="C6" s="718" t="s">
        <v>245</v>
      </c>
      <c r="D6" s="734" t="s">
        <v>244</v>
      </c>
      <c r="E6" s="735"/>
      <c r="F6" s="718" t="s">
        <v>249</v>
      </c>
      <c r="G6" s="718" t="s">
        <v>250</v>
      </c>
      <c r="H6" s="730" t="s">
        <v>248</v>
      </c>
    </row>
    <row r="7" spans="1:9" ht="38.25">
      <c r="A7" s="94"/>
      <c r="B7" s="733"/>
      <c r="C7" s="719"/>
      <c r="D7" s="179" t="s">
        <v>247</v>
      </c>
      <c r="E7" s="179" t="s">
        <v>246</v>
      </c>
      <c r="F7" s="719"/>
      <c r="G7" s="719"/>
      <c r="H7" s="731"/>
      <c r="I7" s="91"/>
    </row>
    <row r="8" spans="1:9">
      <c r="A8" s="92">
        <v>1</v>
      </c>
      <c r="B8" s="1" t="s">
        <v>51</v>
      </c>
      <c r="C8" s="180">
        <v>3723395141.0857882</v>
      </c>
      <c r="D8" s="180">
        <v>0</v>
      </c>
      <c r="E8" s="180">
        <v>0</v>
      </c>
      <c r="F8" s="180">
        <v>1735752761.9280176</v>
      </c>
      <c r="G8" s="181">
        <v>1735752761.9280176</v>
      </c>
      <c r="H8" s="183">
        <v>0.46617474003090914</v>
      </c>
    </row>
    <row r="9" spans="1:9" ht="15" customHeight="1">
      <c r="A9" s="92">
        <v>2</v>
      </c>
      <c r="B9" s="1" t="s">
        <v>52</v>
      </c>
      <c r="C9" s="180">
        <v>0</v>
      </c>
      <c r="D9" s="180">
        <v>0</v>
      </c>
      <c r="E9" s="180">
        <v>0</v>
      </c>
      <c r="F9" s="180">
        <v>0</v>
      </c>
      <c r="G9" s="181">
        <v>0</v>
      </c>
      <c r="H9" s="183"/>
    </row>
    <row r="10" spans="1:9">
      <c r="A10" s="92">
        <v>3</v>
      </c>
      <c r="B10" s="1" t="s">
        <v>165</v>
      </c>
      <c r="C10" s="180">
        <v>408114080.66000003</v>
      </c>
      <c r="D10" s="180">
        <v>0</v>
      </c>
      <c r="E10" s="180">
        <v>0</v>
      </c>
      <c r="F10" s="180">
        <v>0</v>
      </c>
      <c r="G10" s="181">
        <v>0</v>
      </c>
      <c r="H10" s="183">
        <v>0</v>
      </c>
    </row>
    <row r="11" spans="1:9">
      <c r="A11" s="92">
        <v>4</v>
      </c>
      <c r="B11" s="1" t="s">
        <v>53</v>
      </c>
      <c r="C11" s="180">
        <v>711940277.74131</v>
      </c>
      <c r="D11" s="180">
        <v>0</v>
      </c>
      <c r="E11" s="180">
        <v>0</v>
      </c>
      <c r="F11" s="180">
        <v>0</v>
      </c>
      <c r="G11" s="181">
        <v>0</v>
      </c>
      <c r="H11" s="183">
        <v>0</v>
      </c>
    </row>
    <row r="12" spans="1:9">
      <c r="A12" s="92">
        <v>5</v>
      </c>
      <c r="B12" s="1" t="s">
        <v>54</v>
      </c>
      <c r="C12" s="180">
        <v>0</v>
      </c>
      <c r="D12" s="180">
        <v>0</v>
      </c>
      <c r="E12" s="180">
        <v>0</v>
      </c>
      <c r="F12" s="180">
        <v>0</v>
      </c>
      <c r="G12" s="181">
        <v>0</v>
      </c>
      <c r="H12" s="183"/>
    </row>
    <row r="13" spans="1:9">
      <c r="A13" s="92">
        <v>6</v>
      </c>
      <c r="B13" s="1" t="s">
        <v>55</v>
      </c>
      <c r="C13" s="180">
        <v>1460285096.5725937</v>
      </c>
      <c r="D13" s="180">
        <v>617438148.48000002</v>
      </c>
      <c r="E13" s="180">
        <v>309434225.24000001</v>
      </c>
      <c r="F13" s="180">
        <v>481265826.80524981</v>
      </c>
      <c r="G13" s="181">
        <v>478585841.38824987</v>
      </c>
      <c r="H13" s="183">
        <v>0.27043036457220204</v>
      </c>
    </row>
    <row r="14" spans="1:9">
      <c r="A14" s="92">
        <v>7</v>
      </c>
      <c r="B14" s="1" t="s">
        <v>56</v>
      </c>
      <c r="C14" s="180">
        <v>6631012098.1208029</v>
      </c>
      <c r="D14" s="180">
        <v>2149550004.0462999</v>
      </c>
      <c r="E14" s="180">
        <v>941016533.1451</v>
      </c>
      <c r="F14" s="180">
        <v>7572028631.2659025</v>
      </c>
      <c r="G14" s="181">
        <v>7315209935.6115026</v>
      </c>
      <c r="H14" s="183">
        <v>0.96608323764202875</v>
      </c>
    </row>
    <row r="15" spans="1:9">
      <c r="A15" s="92">
        <v>8</v>
      </c>
      <c r="B15" s="1" t="s">
        <v>57</v>
      </c>
      <c r="C15" s="180">
        <v>5614622877.0900011</v>
      </c>
      <c r="D15" s="180">
        <v>333270514.43150002</v>
      </c>
      <c r="E15" s="180">
        <v>103940996.07892001</v>
      </c>
      <c r="F15" s="180">
        <v>4288922904.8766909</v>
      </c>
      <c r="G15" s="181">
        <v>4196285470.0163913</v>
      </c>
      <c r="H15" s="183">
        <v>0.7338005770478585</v>
      </c>
    </row>
    <row r="16" spans="1:9">
      <c r="A16" s="92">
        <v>9</v>
      </c>
      <c r="B16" s="1" t="s">
        <v>58</v>
      </c>
      <c r="C16" s="180">
        <v>3718155681.7800002</v>
      </c>
      <c r="D16" s="180">
        <v>40791561.125699997</v>
      </c>
      <c r="E16" s="180">
        <v>14017497.18468</v>
      </c>
      <c r="F16" s="180">
        <v>1306260612.6376379</v>
      </c>
      <c r="G16" s="181">
        <v>1298003959.277138</v>
      </c>
      <c r="H16" s="183">
        <v>0.34778770893938249</v>
      </c>
    </row>
    <row r="17" spans="1:8">
      <c r="A17" s="92">
        <v>10</v>
      </c>
      <c r="B17" s="1" t="s">
        <v>59</v>
      </c>
      <c r="C17" s="180">
        <v>140934000.01999998</v>
      </c>
      <c r="D17" s="180">
        <v>4441739.3972000005</v>
      </c>
      <c r="E17" s="180">
        <v>940450.62730000005</v>
      </c>
      <c r="F17" s="180">
        <v>130157578.32979998</v>
      </c>
      <c r="G17" s="181">
        <v>127654211.95669997</v>
      </c>
      <c r="H17" s="183">
        <v>0.89976885460546008</v>
      </c>
    </row>
    <row r="18" spans="1:8">
      <c r="A18" s="92">
        <v>11</v>
      </c>
      <c r="B18" s="1" t="s">
        <v>60</v>
      </c>
      <c r="C18" s="180">
        <v>272901522.6286</v>
      </c>
      <c r="D18" s="180">
        <v>0</v>
      </c>
      <c r="E18" s="180">
        <v>0</v>
      </c>
      <c r="F18" s="180">
        <v>288889135.12150002</v>
      </c>
      <c r="G18" s="181">
        <v>238056330.16150001</v>
      </c>
      <c r="H18" s="183">
        <v>0.87231587375742903</v>
      </c>
    </row>
    <row r="19" spans="1:8">
      <c r="A19" s="92">
        <v>12</v>
      </c>
      <c r="B19" s="1" t="s">
        <v>61</v>
      </c>
      <c r="C19" s="180">
        <v>0</v>
      </c>
      <c r="D19" s="180">
        <v>0</v>
      </c>
      <c r="E19" s="180">
        <v>0</v>
      </c>
      <c r="F19" s="180">
        <v>0</v>
      </c>
      <c r="G19" s="181">
        <v>0</v>
      </c>
      <c r="H19" s="183"/>
    </row>
    <row r="20" spans="1:8">
      <c r="A20" s="92">
        <v>13</v>
      </c>
      <c r="B20" s="1" t="s">
        <v>144</v>
      </c>
      <c r="C20" s="180">
        <v>0</v>
      </c>
      <c r="D20" s="180">
        <v>0</v>
      </c>
      <c r="E20" s="180">
        <v>0</v>
      </c>
      <c r="F20" s="180">
        <v>0</v>
      </c>
      <c r="G20" s="181">
        <v>0</v>
      </c>
      <c r="H20" s="183"/>
    </row>
    <row r="21" spans="1:8">
      <c r="A21" s="92">
        <v>14</v>
      </c>
      <c r="B21" s="1" t="s">
        <v>63</v>
      </c>
      <c r="C21" s="180">
        <v>4555654053.3802948</v>
      </c>
      <c r="D21" s="180">
        <v>196673473.8452</v>
      </c>
      <c r="E21" s="180">
        <v>53720654.135799997</v>
      </c>
      <c r="F21" s="180">
        <v>3660830624.2425442</v>
      </c>
      <c r="G21" s="181">
        <v>3334063316.2768445</v>
      </c>
      <c r="H21" s="183">
        <v>0.72332225688666307</v>
      </c>
    </row>
    <row r="22" spans="1:8" ht="13.5" thickBot="1">
      <c r="A22" s="95"/>
      <c r="B22" s="96" t="s">
        <v>64</v>
      </c>
      <c r="C22" s="182">
        <f>SUM(C8:C21)</f>
        <v>27237014829.079391</v>
      </c>
      <c r="D22" s="182">
        <f>SUM(D8:D21)</f>
        <v>3342165441.3259001</v>
      </c>
      <c r="E22" s="182">
        <f>SUM(E8:E21)</f>
        <v>1423070356.4117997</v>
      </c>
      <c r="F22" s="182">
        <f>SUM(F8:F21)</f>
        <v>19464108075.207344</v>
      </c>
      <c r="G22" s="182">
        <f>SUM(G8:G21)</f>
        <v>18723611826.616344</v>
      </c>
      <c r="H22" s="184">
        <f>G22/(C22+E22)</f>
        <v>0.65329923848568805</v>
      </c>
    </row>
    <row r="24" spans="1:8">
      <c r="C24" s="603"/>
      <c r="D24" s="603"/>
      <c r="E24" s="603"/>
      <c r="F24" s="603"/>
      <c r="G24" s="603"/>
      <c r="H24" s="603"/>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7"/>
  <sheetViews>
    <sheetView zoomScale="70" zoomScaleNormal="70" workbookViewId="0">
      <pane xSplit="2" ySplit="6" topLeftCell="C7" activePane="bottomRight" state="frozen"/>
      <selection activeCell="C13" sqref="C13"/>
      <selection pane="topRight" activeCell="C13" sqref="C13"/>
      <selection pane="bottomLeft" activeCell="C13" sqref="C13"/>
      <selection pane="bottomRight" activeCell="C7" sqref="C7"/>
    </sheetView>
  </sheetViews>
  <sheetFormatPr defaultColWidth="9.28515625" defaultRowHeight="12.75"/>
  <cols>
    <col min="1" max="1" width="10.5703125" style="155" bestFit="1" customWidth="1"/>
    <col min="2" max="2" width="104.28515625" style="155" customWidth="1"/>
    <col min="3" max="5" width="13.7109375" style="155" bestFit="1" customWidth="1"/>
    <col min="6" max="11" width="12.7109375" style="155" customWidth="1"/>
    <col min="12" max="16384" width="9.28515625" style="155"/>
  </cols>
  <sheetData>
    <row r="1" spans="1:11">
      <c r="A1" s="155" t="s">
        <v>30</v>
      </c>
      <c r="B1" s="3" t="str">
        <f>'Info '!C2</f>
        <v>JSC TBC Bank</v>
      </c>
    </row>
    <row r="2" spans="1:11">
      <c r="A2" s="155" t="s">
        <v>31</v>
      </c>
      <c r="B2" s="308">
        <f>'1. key ratios '!B2</f>
        <v>45107</v>
      </c>
    </row>
    <row r="4" spans="1:11" ht="13.5" thickBot="1">
      <c r="A4" s="155" t="s">
        <v>146</v>
      </c>
      <c r="B4" s="221" t="s">
        <v>253</v>
      </c>
    </row>
    <row r="5" spans="1:11" ht="30" customHeight="1">
      <c r="A5" s="736"/>
      <c r="B5" s="737"/>
      <c r="C5" s="738" t="s">
        <v>305</v>
      </c>
      <c r="D5" s="738"/>
      <c r="E5" s="738"/>
      <c r="F5" s="738" t="s">
        <v>306</v>
      </c>
      <c r="G5" s="738"/>
      <c r="H5" s="738"/>
      <c r="I5" s="738" t="s">
        <v>307</v>
      </c>
      <c r="J5" s="738"/>
      <c r="K5" s="739"/>
    </row>
    <row r="6" spans="1:11">
      <c r="A6" s="196"/>
      <c r="B6" s="197"/>
      <c r="C6" s="21" t="s">
        <v>32</v>
      </c>
      <c r="D6" s="21" t="s">
        <v>33</v>
      </c>
      <c r="E6" s="21" t="s">
        <v>34</v>
      </c>
      <c r="F6" s="21" t="s">
        <v>32</v>
      </c>
      <c r="G6" s="21" t="s">
        <v>33</v>
      </c>
      <c r="H6" s="21" t="s">
        <v>34</v>
      </c>
      <c r="I6" s="21" t="s">
        <v>32</v>
      </c>
      <c r="J6" s="21" t="s">
        <v>33</v>
      </c>
      <c r="K6" s="21" t="s">
        <v>34</v>
      </c>
    </row>
    <row r="7" spans="1:11">
      <c r="A7" s="198" t="s">
        <v>256</v>
      </c>
      <c r="B7" s="199"/>
      <c r="C7" s="199"/>
      <c r="D7" s="199"/>
      <c r="E7" s="199"/>
      <c r="F7" s="199"/>
      <c r="G7" s="199"/>
      <c r="H7" s="199"/>
      <c r="I7" s="199"/>
      <c r="J7" s="199"/>
      <c r="K7" s="200"/>
    </row>
    <row r="8" spans="1:11">
      <c r="A8" s="201">
        <v>1</v>
      </c>
      <c r="B8" s="202" t="s">
        <v>254</v>
      </c>
      <c r="C8" s="634"/>
      <c r="D8" s="634"/>
      <c r="E8" s="634"/>
      <c r="F8" s="635">
        <v>3041598638.4201097</v>
      </c>
      <c r="G8" s="635">
        <v>3381220773.6937327</v>
      </c>
      <c r="H8" s="635">
        <v>6422819412.113842</v>
      </c>
      <c r="I8" s="635">
        <v>2997184653.4952054</v>
      </c>
      <c r="J8" s="635">
        <v>2415182248.3165622</v>
      </c>
      <c r="K8" s="636">
        <v>5412366901.8117676</v>
      </c>
    </row>
    <row r="9" spans="1:11">
      <c r="A9" s="198" t="s">
        <v>257</v>
      </c>
      <c r="B9" s="199"/>
      <c r="C9" s="637"/>
      <c r="D9" s="637"/>
      <c r="E9" s="637"/>
      <c r="F9" s="637"/>
      <c r="G9" s="637"/>
      <c r="H9" s="637"/>
      <c r="I9" s="637"/>
      <c r="J9" s="637"/>
      <c r="K9" s="638"/>
    </row>
    <row r="10" spans="1:11">
      <c r="A10" s="203">
        <v>2</v>
      </c>
      <c r="B10" s="204" t="s">
        <v>265</v>
      </c>
      <c r="C10" s="639">
        <v>2489318546.1128001</v>
      </c>
      <c r="D10" s="640">
        <v>6154902520.4886198</v>
      </c>
      <c r="E10" s="640">
        <v>8644221066.6014194</v>
      </c>
      <c r="F10" s="640">
        <v>377725049.95167536</v>
      </c>
      <c r="G10" s="640">
        <v>1304081411.1835091</v>
      </c>
      <c r="H10" s="640">
        <v>1681806461.1351845</v>
      </c>
      <c r="I10" s="640">
        <v>1772383908.8921371</v>
      </c>
      <c r="J10" s="640">
        <v>1415021218.2797914</v>
      </c>
      <c r="K10" s="641">
        <v>3187405127.1719284</v>
      </c>
    </row>
    <row r="11" spans="1:11">
      <c r="A11" s="203">
        <v>3</v>
      </c>
      <c r="B11" s="204" t="s">
        <v>259</v>
      </c>
      <c r="C11" s="639">
        <v>6364645741.8584156</v>
      </c>
      <c r="D11" s="640">
        <v>5033678175.9106398</v>
      </c>
      <c r="E11" s="640">
        <v>11398323917.769054</v>
      </c>
      <c r="F11" s="640">
        <v>1921573910.1283698</v>
      </c>
      <c r="G11" s="640">
        <v>1254838827.8206608</v>
      </c>
      <c r="H11" s="640">
        <v>3176412737.9490309</v>
      </c>
      <c r="I11" s="640">
        <v>116951822.38909626</v>
      </c>
      <c r="J11" s="640">
        <v>45623155.564609528</v>
      </c>
      <c r="K11" s="641">
        <v>162574977.95370579</v>
      </c>
    </row>
    <row r="12" spans="1:11">
      <c r="A12" s="203">
        <v>4</v>
      </c>
      <c r="B12" s="204" t="s">
        <v>260</v>
      </c>
      <c r="C12" s="639">
        <v>844630771.09918034</v>
      </c>
      <c r="D12" s="640">
        <v>0</v>
      </c>
      <c r="E12" s="640">
        <v>844630771.09918034</v>
      </c>
      <c r="F12" s="640">
        <v>0</v>
      </c>
      <c r="G12" s="640">
        <v>0</v>
      </c>
      <c r="H12" s="640">
        <v>0</v>
      </c>
      <c r="I12" s="640">
        <v>0</v>
      </c>
      <c r="J12" s="640">
        <v>0</v>
      </c>
      <c r="K12" s="641">
        <v>0</v>
      </c>
    </row>
    <row r="13" spans="1:11">
      <c r="A13" s="203">
        <v>5</v>
      </c>
      <c r="B13" s="204" t="s">
        <v>268</v>
      </c>
      <c r="C13" s="639">
        <v>1945043973.170331</v>
      </c>
      <c r="D13" s="640">
        <v>5406417797.8579025</v>
      </c>
      <c r="E13" s="640">
        <v>7351461771.0282335</v>
      </c>
      <c r="F13" s="640">
        <v>294771877.17757952</v>
      </c>
      <c r="G13" s="640">
        <v>2485678809.9713717</v>
      </c>
      <c r="H13" s="640">
        <v>2780450687.1489511</v>
      </c>
      <c r="I13" s="640">
        <v>177401501.05831969</v>
      </c>
      <c r="J13" s="640">
        <v>2340804147.7632933</v>
      </c>
      <c r="K13" s="641">
        <v>2518205648.8216128</v>
      </c>
    </row>
    <row r="14" spans="1:11">
      <c r="A14" s="203">
        <v>6</v>
      </c>
      <c r="B14" s="204" t="s">
        <v>300</v>
      </c>
      <c r="C14" s="639">
        <v>0</v>
      </c>
      <c r="D14" s="640">
        <v>0</v>
      </c>
      <c r="E14" s="640">
        <v>0</v>
      </c>
      <c r="F14" s="640">
        <v>0</v>
      </c>
      <c r="G14" s="640">
        <v>0</v>
      </c>
      <c r="H14" s="640">
        <v>0</v>
      </c>
      <c r="I14" s="640">
        <v>0</v>
      </c>
      <c r="J14" s="640">
        <v>0</v>
      </c>
      <c r="K14" s="641">
        <v>0</v>
      </c>
    </row>
    <row r="15" spans="1:11">
      <c r="A15" s="203">
        <v>7</v>
      </c>
      <c r="B15" s="204" t="s">
        <v>301</v>
      </c>
      <c r="C15" s="639">
        <v>30033915.150327876</v>
      </c>
      <c r="D15" s="640">
        <v>84802417.0148049</v>
      </c>
      <c r="E15" s="640">
        <v>114836332.16513278</v>
      </c>
      <c r="F15" s="640">
        <v>30033915.150327858</v>
      </c>
      <c r="G15" s="640">
        <v>84802417.014805317</v>
      </c>
      <c r="H15" s="640">
        <v>114836332.16513318</v>
      </c>
      <c r="I15" s="640">
        <v>30033915.150327858</v>
      </c>
      <c r="J15" s="640">
        <v>84802417.014805317</v>
      </c>
      <c r="K15" s="641">
        <v>114836332.16513318</v>
      </c>
    </row>
    <row r="16" spans="1:11">
      <c r="A16" s="203">
        <v>8</v>
      </c>
      <c r="B16" s="205" t="s">
        <v>261</v>
      </c>
      <c r="C16" s="639">
        <v>11673672947.391054</v>
      </c>
      <c r="D16" s="640">
        <v>16679800911.271967</v>
      </c>
      <c r="E16" s="640">
        <v>28353473858.663025</v>
      </c>
      <c r="F16" s="640">
        <v>2624104752.4079523</v>
      </c>
      <c r="G16" s="640">
        <v>5129401465.9903469</v>
      </c>
      <c r="H16" s="640">
        <v>7753506218.3982992</v>
      </c>
      <c r="I16" s="640">
        <v>2096771147.4898808</v>
      </c>
      <c r="J16" s="640">
        <v>3886250938.6224995</v>
      </c>
      <c r="K16" s="641">
        <v>5983022086.11238</v>
      </c>
    </row>
    <row r="17" spans="1:11">
      <c r="A17" s="198" t="s">
        <v>258</v>
      </c>
      <c r="B17" s="199"/>
      <c r="C17" s="637"/>
      <c r="D17" s="637"/>
      <c r="E17" s="637"/>
      <c r="F17" s="637"/>
      <c r="G17" s="637"/>
      <c r="H17" s="637"/>
      <c r="I17" s="637"/>
      <c r="J17" s="637"/>
      <c r="K17" s="638"/>
    </row>
    <row r="18" spans="1:11">
      <c r="A18" s="203">
        <v>9</v>
      </c>
      <c r="B18" s="204" t="s">
        <v>264</v>
      </c>
      <c r="C18" s="639">
        <v>16342803.278688524</v>
      </c>
      <c r="D18" s="640">
        <v>0</v>
      </c>
      <c r="E18" s="640">
        <v>16342803.278688524</v>
      </c>
      <c r="F18" s="640">
        <v>0</v>
      </c>
      <c r="G18" s="640">
        <v>0</v>
      </c>
      <c r="H18" s="640">
        <v>0</v>
      </c>
      <c r="I18" s="640">
        <v>0</v>
      </c>
      <c r="J18" s="640">
        <v>0</v>
      </c>
      <c r="K18" s="641">
        <v>0</v>
      </c>
    </row>
    <row r="19" spans="1:11">
      <c r="A19" s="203">
        <v>10</v>
      </c>
      <c r="B19" s="204" t="s">
        <v>302</v>
      </c>
      <c r="C19" s="639">
        <v>7651953466.8529253</v>
      </c>
      <c r="D19" s="640">
        <v>8663890730.5136375</v>
      </c>
      <c r="E19" s="640">
        <v>16315844197.366562</v>
      </c>
      <c r="F19" s="640">
        <v>197117727.47762421</v>
      </c>
      <c r="G19" s="640">
        <v>99292603.35829775</v>
      </c>
      <c r="H19" s="640">
        <v>296410330.83592194</v>
      </c>
      <c r="I19" s="640">
        <v>228620796.33324876</v>
      </c>
      <c r="J19" s="640">
        <v>1074966603.038569</v>
      </c>
      <c r="K19" s="641">
        <v>1303587399.3718178</v>
      </c>
    </row>
    <row r="20" spans="1:11">
      <c r="A20" s="203">
        <v>11</v>
      </c>
      <c r="B20" s="204" t="s">
        <v>263</v>
      </c>
      <c r="C20" s="639">
        <v>1518340.1709836067</v>
      </c>
      <c r="D20" s="640">
        <v>1985234.0592059186</v>
      </c>
      <c r="E20" s="640">
        <v>3503574.2301895255</v>
      </c>
      <c r="F20" s="640">
        <v>217313231.0544633</v>
      </c>
      <c r="G20" s="640">
        <v>2110264765.9453614</v>
      </c>
      <c r="H20" s="640">
        <v>2327577996.9998245</v>
      </c>
      <c r="I20" s="640">
        <v>217313231.0544633</v>
      </c>
      <c r="J20" s="640">
        <v>2110289855.3783703</v>
      </c>
      <c r="K20" s="641">
        <v>2327603086.4328337</v>
      </c>
    </row>
    <row r="21" spans="1:11" ht="13.5" thickBot="1">
      <c r="A21" s="206">
        <v>12</v>
      </c>
      <c r="B21" s="207" t="s">
        <v>262</v>
      </c>
      <c r="C21" s="642">
        <v>7669814610.302597</v>
      </c>
      <c r="D21" s="643">
        <v>8665875964.5728436</v>
      </c>
      <c r="E21" s="642">
        <v>16335690574.875441</v>
      </c>
      <c r="F21" s="643">
        <v>414430958.5320875</v>
      </c>
      <c r="G21" s="643">
        <v>2209557369.303659</v>
      </c>
      <c r="H21" s="643">
        <v>2623988327.8357463</v>
      </c>
      <c r="I21" s="643">
        <v>445934027.38771206</v>
      </c>
      <c r="J21" s="643">
        <v>3185256458.4169393</v>
      </c>
      <c r="K21" s="644">
        <v>3631190485.8046513</v>
      </c>
    </row>
    <row r="22" spans="1:11" ht="38.25" customHeight="1" thickBot="1">
      <c r="A22" s="208"/>
      <c r="B22" s="209"/>
      <c r="C22" s="209"/>
      <c r="D22" s="209"/>
      <c r="E22" s="209"/>
      <c r="F22" s="740" t="s">
        <v>304</v>
      </c>
      <c r="G22" s="738"/>
      <c r="H22" s="738"/>
      <c r="I22" s="740" t="s">
        <v>269</v>
      </c>
      <c r="J22" s="738"/>
      <c r="K22" s="739"/>
    </row>
    <row r="23" spans="1:11">
      <c r="A23" s="210">
        <v>13</v>
      </c>
      <c r="B23" s="211" t="s">
        <v>254</v>
      </c>
      <c r="C23" s="212"/>
      <c r="D23" s="212"/>
      <c r="E23" s="212"/>
      <c r="F23" s="647">
        <v>3041598638.4201097</v>
      </c>
      <c r="G23" s="647">
        <v>3381220773.6937327</v>
      </c>
      <c r="H23" s="647">
        <v>6422819412.113842</v>
      </c>
      <c r="I23" s="647">
        <v>2997184653.4952054</v>
      </c>
      <c r="J23" s="647">
        <v>2415182248.3165622</v>
      </c>
      <c r="K23" s="648">
        <v>5412366901.8117676</v>
      </c>
    </row>
    <row r="24" spans="1:11" ht="13.5" thickBot="1">
      <c r="A24" s="213">
        <v>14</v>
      </c>
      <c r="B24" s="214" t="s">
        <v>266</v>
      </c>
      <c r="C24" s="215"/>
      <c r="D24" s="216"/>
      <c r="E24" s="217"/>
      <c r="F24" s="649">
        <v>2209673793.875865</v>
      </c>
      <c r="G24" s="649">
        <v>2919844096.6866879</v>
      </c>
      <c r="H24" s="649">
        <v>5129517890.5625534</v>
      </c>
      <c r="I24" s="649">
        <v>1650837120.1021688</v>
      </c>
      <c r="J24" s="649">
        <v>971562734.65562487</v>
      </c>
      <c r="K24" s="650">
        <v>2351831600.3077288</v>
      </c>
    </row>
    <row r="25" spans="1:11" ht="13.5" thickBot="1">
      <c r="A25" s="218">
        <v>15</v>
      </c>
      <c r="B25" s="219" t="s">
        <v>267</v>
      </c>
      <c r="C25" s="220"/>
      <c r="D25" s="220"/>
      <c r="E25" s="220"/>
      <c r="F25" s="645">
        <v>1.3764921532082852</v>
      </c>
      <c r="G25" s="645">
        <v>1.1580141479233754</v>
      </c>
      <c r="H25" s="645">
        <v>1.2521292544725782</v>
      </c>
      <c r="I25" s="645">
        <v>1.8155544341707754</v>
      </c>
      <c r="J25" s="645">
        <v>2.4858736982873633</v>
      </c>
      <c r="K25" s="646">
        <v>2.3013411764275888</v>
      </c>
    </row>
    <row r="27" spans="1:11" ht="25.5">
      <c r="B27" s="195" t="s">
        <v>303</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22"/>
  <sheetViews>
    <sheetView zoomScale="70" zoomScaleNormal="70" workbookViewId="0">
      <pane xSplit="1" ySplit="5" topLeftCell="B6" activePane="bottomRight" state="frozen"/>
      <selection activeCell="C13" sqref="C13"/>
      <selection pane="topRight" activeCell="C13" sqref="C13"/>
      <selection pane="bottomLeft" activeCell="C13" sqref="C13"/>
      <selection pane="bottomRight" activeCell="B6" sqref="B6"/>
    </sheetView>
  </sheetViews>
  <sheetFormatPr defaultColWidth="9.28515625" defaultRowHeight="12.75"/>
  <cols>
    <col min="1" max="1" width="10.5703125" style="4" bestFit="1" customWidth="1"/>
    <col min="2" max="2" width="95" style="4" customWidth="1"/>
    <col min="3" max="3" width="14.140625" style="4" bestFit="1" customWidth="1"/>
    <col min="4" max="4" width="11.42578125" style="4" customWidth="1"/>
    <col min="5" max="5" width="18.28515625" style="4" bestFit="1" customWidth="1"/>
    <col min="6" max="13" width="12.7109375" style="4" customWidth="1"/>
    <col min="14" max="14" width="31" style="4" bestFit="1" customWidth="1"/>
    <col min="15" max="16384" width="9.28515625" style="19"/>
  </cols>
  <sheetData>
    <row r="1" spans="1:16">
      <c r="A1" s="4" t="s">
        <v>30</v>
      </c>
      <c r="B1" s="3" t="str">
        <f>'Info '!C2</f>
        <v>JSC TBC Bank</v>
      </c>
    </row>
    <row r="2" spans="1:16" ht="14.25" customHeight="1">
      <c r="A2" s="4" t="s">
        <v>31</v>
      </c>
      <c r="B2" s="308">
        <f>'1. key ratios '!B2</f>
        <v>45107</v>
      </c>
    </row>
    <row r="3" spans="1:16" ht="14.25" customHeight="1"/>
    <row r="4" spans="1:16" ht="13.5" thickBot="1">
      <c r="A4" s="4" t="s">
        <v>162</v>
      </c>
      <c r="B4" s="149" t="s">
        <v>28</v>
      </c>
    </row>
    <row r="5" spans="1:16" s="102" customFormat="1">
      <c r="A5" s="98"/>
      <c r="B5" s="99"/>
      <c r="C5" s="100" t="s">
        <v>0</v>
      </c>
      <c r="D5" s="100" t="s">
        <v>1</v>
      </c>
      <c r="E5" s="100" t="s">
        <v>2</v>
      </c>
      <c r="F5" s="100" t="s">
        <v>3</v>
      </c>
      <c r="G5" s="100" t="s">
        <v>4</v>
      </c>
      <c r="H5" s="100" t="s">
        <v>5</v>
      </c>
      <c r="I5" s="100" t="s">
        <v>8</v>
      </c>
      <c r="J5" s="100" t="s">
        <v>9</v>
      </c>
      <c r="K5" s="100" t="s">
        <v>10</v>
      </c>
      <c r="L5" s="100" t="s">
        <v>11</v>
      </c>
      <c r="M5" s="100" t="s">
        <v>12</v>
      </c>
      <c r="N5" s="101" t="s">
        <v>13</v>
      </c>
    </row>
    <row r="6" spans="1:16" ht="25.5">
      <c r="A6" s="103"/>
      <c r="B6" s="104"/>
      <c r="C6" s="105" t="s">
        <v>161</v>
      </c>
      <c r="D6" s="106" t="s">
        <v>160</v>
      </c>
      <c r="E6" s="107" t="s">
        <v>159</v>
      </c>
      <c r="F6" s="108">
        <v>0</v>
      </c>
      <c r="G6" s="108">
        <v>0.2</v>
      </c>
      <c r="H6" s="108">
        <v>0.35</v>
      </c>
      <c r="I6" s="108">
        <v>0.5</v>
      </c>
      <c r="J6" s="108">
        <v>0.75</v>
      </c>
      <c r="K6" s="108">
        <v>1</v>
      </c>
      <c r="L6" s="108">
        <v>1.5</v>
      </c>
      <c r="M6" s="108">
        <v>2.5</v>
      </c>
      <c r="N6" s="148" t="s">
        <v>168</v>
      </c>
    </row>
    <row r="7" spans="1:16" ht="15">
      <c r="A7" s="109">
        <v>1</v>
      </c>
      <c r="B7" s="110" t="s">
        <v>158</v>
      </c>
      <c r="C7" s="111">
        <f>SUM(C8:C13)</f>
        <v>4479860519.5890598</v>
      </c>
      <c r="D7" s="104"/>
      <c r="E7" s="112">
        <f t="shared" ref="E7:M7" si="0">SUM(E8:E13)</f>
        <v>146435463.40361822</v>
      </c>
      <c r="F7" s="113">
        <f>SUM(F8:F13)</f>
        <v>22377293.938451998</v>
      </c>
      <c r="G7" s="113">
        <f t="shared" si="0"/>
        <v>53665995.198665194</v>
      </c>
      <c r="H7" s="113">
        <f t="shared" si="0"/>
        <v>0</v>
      </c>
      <c r="I7" s="113">
        <f t="shared" si="0"/>
        <v>17940455</v>
      </c>
      <c r="J7" s="113">
        <f t="shared" si="0"/>
        <v>0</v>
      </c>
      <c r="K7" s="113">
        <f t="shared" si="0"/>
        <v>52451719.266500995</v>
      </c>
      <c r="L7" s="113">
        <f t="shared" si="0"/>
        <v>0</v>
      </c>
      <c r="M7" s="113">
        <f t="shared" si="0"/>
        <v>0</v>
      </c>
      <c r="N7" s="114">
        <f>SUM(N8:N13)</f>
        <v>72155145.806234032</v>
      </c>
      <c r="P7" s="604"/>
    </row>
    <row r="8" spans="1:16" ht="14.25">
      <c r="A8" s="109">
        <v>1.1000000000000001</v>
      </c>
      <c r="B8" s="115" t="s">
        <v>156</v>
      </c>
      <c r="C8" s="113">
        <v>3196928714.1497598</v>
      </c>
      <c r="D8" s="116">
        <v>0.02</v>
      </c>
      <c r="E8" s="112">
        <v>63938574.282995194</v>
      </c>
      <c r="F8" s="113">
        <v>2084128</v>
      </c>
      <c r="G8" s="113">
        <v>53665995.198665194</v>
      </c>
      <c r="H8" s="113">
        <v>0</v>
      </c>
      <c r="I8" s="113">
        <v>270980</v>
      </c>
      <c r="J8" s="113">
        <v>0</v>
      </c>
      <c r="K8" s="113">
        <v>7917471.08433</v>
      </c>
      <c r="L8" s="113">
        <v>0</v>
      </c>
      <c r="M8" s="113">
        <v>0</v>
      </c>
      <c r="N8" s="114">
        <v>18786160.124063037</v>
      </c>
      <c r="P8" s="604"/>
    </row>
    <row r="9" spans="1:16" ht="14.25">
      <c r="A9" s="109">
        <v>1.2</v>
      </c>
      <c r="B9" s="115" t="s">
        <v>155</v>
      </c>
      <c r="C9" s="113">
        <v>844490883.41429996</v>
      </c>
      <c r="D9" s="116">
        <v>0.05</v>
      </c>
      <c r="E9" s="112">
        <v>42224544.170715004</v>
      </c>
      <c r="F9" s="113">
        <v>0</v>
      </c>
      <c r="G9" s="113">
        <v>0</v>
      </c>
      <c r="H9" s="113">
        <v>0</v>
      </c>
      <c r="I9" s="113">
        <v>2814027.5</v>
      </c>
      <c r="J9" s="113">
        <v>0</v>
      </c>
      <c r="K9" s="113">
        <v>39410516.670714997</v>
      </c>
      <c r="L9" s="113">
        <v>0</v>
      </c>
      <c r="M9" s="113">
        <v>0</v>
      </c>
      <c r="N9" s="114">
        <v>40817530.420714997</v>
      </c>
      <c r="P9" s="604"/>
    </row>
    <row r="10" spans="1:16" ht="14.25">
      <c r="A10" s="109">
        <v>1.3</v>
      </c>
      <c r="B10" s="115" t="s">
        <v>154</v>
      </c>
      <c r="C10" s="113">
        <v>304515043.89319998</v>
      </c>
      <c r="D10" s="116">
        <v>0.08</v>
      </c>
      <c r="E10" s="112">
        <v>24361203.511455998</v>
      </c>
      <c r="F10" s="113">
        <v>6253680</v>
      </c>
      <c r="G10" s="113">
        <v>0</v>
      </c>
      <c r="H10" s="113">
        <v>0</v>
      </c>
      <c r="I10" s="113">
        <v>12983792</v>
      </c>
      <c r="J10" s="113">
        <v>0</v>
      </c>
      <c r="K10" s="113">
        <v>5123731.5114559997</v>
      </c>
      <c r="L10" s="113">
        <v>0</v>
      </c>
      <c r="M10" s="113">
        <v>0</v>
      </c>
      <c r="N10" s="114">
        <v>11615627.511456</v>
      </c>
      <c r="P10" s="604"/>
    </row>
    <row r="11" spans="1:16" ht="14.25">
      <c r="A11" s="109">
        <v>1.4</v>
      </c>
      <c r="B11" s="115" t="s">
        <v>153</v>
      </c>
      <c r="C11" s="113">
        <v>94616050</v>
      </c>
      <c r="D11" s="116">
        <v>0.11</v>
      </c>
      <c r="E11" s="112">
        <v>10407765.5</v>
      </c>
      <c r="F11" s="113">
        <v>8536110</v>
      </c>
      <c r="G11" s="113">
        <v>0</v>
      </c>
      <c r="H11" s="113">
        <v>0</v>
      </c>
      <c r="I11" s="113">
        <v>1871655.5</v>
      </c>
      <c r="J11" s="113">
        <v>0</v>
      </c>
      <c r="K11" s="113">
        <v>0</v>
      </c>
      <c r="L11" s="113">
        <v>0</v>
      </c>
      <c r="M11" s="113">
        <v>0</v>
      </c>
      <c r="N11" s="114">
        <v>935827.75</v>
      </c>
      <c r="P11" s="604"/>
    </row>
    <row r="12" spans="1:16" ht="14.25">
      <c r="A12" s="109">
        <v>1.5</v>
      </c>
      <c r="B12" s="115" t="s">
        <v>152</v>
      </c>
      <c r="C12" s="113">
        <v>39309828.131800003</v>
      </c>
      <c r="D12" s="116">
        <v>0.14000000000000001</v>
      </c>
      <c r="E12" s="112">
        <v>5503375.9384520007</v>
      </c>
      <c r="F12" s="113">
        <v>5503375.9384519998</v>
      </c>
      <c r="G12" s="113">
        <v>0</v>
      </c>
      <c r="H12" s="113">
        <v>0</v>
      </c>
      <c r="I12" s="113">
        <v>0</v>
      </c>
      <c r="J12" s="113">
        <v>0</v>
      </c>
      <c r="K12" s="113">
        <v>0</v>
      </c>
      <c r="L12" s="113">
        <v>0</v>
      </c>
      <c r="M12" s="113">
        <v>0</v>
      </c>
      <c r="N12" s="114">
        <v>0</v>
      </c>
      <c r="P12" s="604"/>
    </row>
    <row r="13" spans="1:16" ht="14.25">
      <c r="A13" s="109">
        <v>1.6</v>
      </c>
      <c r="B13" s="117" t="s">
        <v>151</v>
      </c>
      <c r="C13" s="113">
        <v>0</v>
      </c>
      <c r="D13" s="118"/>
      <c r="E13" s="113"/>
      <c r="F13" s="113">
        <v>0</v>
      </c>
      <c r="G13" s="113">
        <v>0</v>
      </c>
      <c r="H13" s="113">
        <v>0</v>
      </c>
      <c r="I13" s="113">
        <v>0</v>
      </c>
      <c r="J13" s="113">
        <v>0</v>
      </c>
      <c r="K13" s="113">
        <v>0</v>
      </c>
      <c r="L13" s="113">
        <v>0</v>
      </c>
      <c r="M13" s="113">
        <v>0</v>
      </c>
      <c r="N13" s="114">
        <v>0</v>
      </c>
      <c r="P13" s="604"/>
    </row>
    <row r="14" spans="1:16" ht="15">
      <c r="A14" s="109">
        <v>2</v>
      </c>
      <c r="B14" s="119" t="s">
        <v>157</v>
      </c>
      <c r="C14" s="111">
        <v>120693060</v>
      </c>
      <c r="D14" s="104"/>
      <c r="E14" s="112">
        <v>1103807.8</v>
      </c>
      <c r="F14" s="113">
        <v>509115</v>
      </c>
      <c r="G14" s="113">
        <v>0</v>
      </c>
      <c r="H14" s="113">
        <v>0</v>
      </c>
      <c r="I14" s="113">
        <v>594692.80000000005</v>
      </c>
      <c r="J14" s="113">
        <v>0</v>
      </c>
      <c r="K14" s="113">
        <v>0</v>
      </c>
      <c r="L14" s="113">
        <v>0</v>
      </c>
      <c r="M14" s="113">
        <v>0</v>
      </c>
      <c r="N14" s="114">
        <v>297346.40000000002</v>
      </c>
      <c r="P14" s="604"/>
    </row>
    <row r="15" spans="1:16" ht="14.25">
      <c r="A15" s="109">
        <v>2.1</v>
      </c>
      <c r="B15" s="117" t="s">
        <v>156</v>
      </c>
      <c r="C15" s="113">
        <v>101823000</v>
      </c>
      <c r="D15" s="116">
        <v>5.0000000000000001E-3</v>
      </c>
      <c r="E15" s="112">
        <v>509115</v>
      </c>
      <c r="F15" s="113">
        <v>509115</v>
      </c>
      <c r="G15" s="113">
        <v>0</v>
      </c>
      <c r="H15" s="113">
        <v>0</v>
      </c>
      <c r="I15" s="113">
        <v>0</v>
      </c>
      <c r="J15" s="113">
        <v>0</v>
      </c>
      <c r="K15" s="113">
        <v>0</v>
      </c>
      <c r="L15" s="113">
        <v>0</v>
      </c>
      <c r="M15" s="113">
        <v>0</v>
      </c>
      <c r="N15" s="114">
        <v>0</v>
      </c>
      <c r="P15" s="604"/>
    </row>
    <row r="16" spans="1:16" ht="14.25">
      <c r="A16" s="109">
        <v>2.2000000000000002</v>
      </c>
      <c r="B16" s="117" t="s">
        <v>155</v>
      </c>
      <c r="C16" s="113">
        <v>0</v>
      </c>
      <c r="D16" s="116">
        <v>0.01</v>
      </c>
      <c r="E16" s="112">
        <v>0</v>
      </c>
      <c r="F16" s="113">
        <v>0</v>
      </c>
      <c r="G16" s="113">
        <v>0</v>
      </c>
      <c r="H16" s="113">
        <v>0</v>
      </c>
      <c r="I16" s="113">
        <v>0</v>
      </c>
      <c r="J16" s="113">
        <v>0</v>
      </c>
      <c r="K16" s="113">
        <v>0</v>
      </c>
      <c r="L16" s="113">
        <v>0</v>
      </c>
      <c r="M16" s="113">
        <v>0</v>
      </c>
      <c r="N16" s="114">
        <v>0</v>
      </c>
      <c r="P16" s="604"/>
    </row>
    <row r="17" spans="1:16" ht="14.25">
      <c r="A17" s="109">
        <v>2.2999999999999998</v>
      </c>
      <c r="B17" s="117" t="s">
        <v>154</v>
      </c>
      <c r="C17" s="113">
        <v>8005480</v>
      </c>
      <c r="D17" s="116">
        <v>0.02</v>
      </c>
      <c r="E17" s="112">
        <v>160109.6</v>
      </c>
      <c r="F17" s="113">
        <v>0</v>
      </c>
      <c r="G17" s="113">
        <v>0</v>
      </c>
      <c r="H17" s="113">
        <v>0</v>
      </c>
      <c r="I17" s="113">
        <v>160109.6</v>
      </c>
      <c r="J17" s="113">
        <v>0</v>
      </c>
      <c r="K17" s="113">
        <v>0</v>
      </c>
      <c r="L17" s="113">
        <v>0</v>
      </c>
      <c r="M17" s="113">
        <v>0</v>
      </c>
      <c r="N17" s="114">
        <v>80054.8</v>
      </c>
      <c r="P17" s="604"/>
    </row>
    <row r="18" spans="1:16" ht="14.25">
      <c r="A18" s="109">
        <v>2.4</v>
      </c>
      <c r="B18" s="117" t="s">
        <v>153</v>
      </c>
      <c r="C18" s="113">
        <v>0</v>
      </c>
      <c r="D18" s="116">
        <v>0.03</v>
      </c>
      <c r="E18" s="112">
        <v>0</v>
      </c>
      <c r="F18" s="113">
        <v>0</v>
      </c>
      <c r="G18" s="113">
        <v>0</v>
      </c>
      <c r="H18" s="113">
        <v>0</v>
      </c>
      <c r="I18" s="113">
        <v>0</v>
      </c>
      <c r="J18" s="113">
        <v>0</v>
      </c>
      <c r="K18" s="113">
        <v>0</v>
      </c>
      <c r="L18" s="113">
        <v>0</v>
      </c>
      <c r="M18" s="113">
        <v>0</v>
      </c>
      <c r="N18" s="114">
        <v>0</v>
      </c>
      <c r="P18" s="604"/>
    </row>
    <row r="19" spans="1:16" ht="14.25">
      <c r="A19" s="109">
        <v>2.5</v>
      </c>
      <c r="B19" s="117" t="s">
        <v>152</v>
      </c>
      <c r="C19" s="113">
        <v>10864580</v>
      </c>
      <c r="D19" s="116">
        <v>0.04</v>
      </c>
      <c r="E19" s="112">
        <v>434583.2</v>
      </c>
      <c r="F19" s="113">
        <v>0</v>
      </c>
      <c r="G19" s="113">
        <v>0</v>
      </c>
      <c r="H19" s="113">
        <v>0</v>
      </c>
      <c r="I19" s="113">
        <v>434583.2</v>
      </c>
      <c r="J19" s="113">
        <v>0</v>
      </c>
      <c r="K19" s="113">
        <v>0</v>
      </c>
      <c r="L19" s="113">
        <v>0</v>
      </c>
      <c r="M19" s="113">
        <v>0</v>
      </c>
      <c r="N19" s="114">
        <v>217291.6</v>
      </c>
      <c r="P19" s="604"/>
    </row>
    <row r="20" spans="1:16" ht="14.25">
      <c r="A20" s="109">
        <v>2.6</v>
      </c>
      <c r="B20" s="117" t="s">
        <v>151</v>
      </c>
      <c r="C20" s="113">
        <v>0</v>
      </c>
      <c r="D20" s="118"/>
      <c r="E20" s="120"/>
      <c r="F20" s="113">
        <v>0</v>
      </c>
      <c r="G20" s="113">
        <v>0</v>
      </c>
      <c r="H20" s="113">
        <v>0</v>
      </c>
      <c r="I20" s="113">
        <v>0</v>
      </c>
      <c r="J20" s="113">
        <v>0</v>
      </c>
      <c r="K20" s="113">
        <v>0</v>
      </c>
      <c r="L20" s="113">
        <v>0</v>
      </c>
      <c r="M20" s="113">
        <v>0</v>
      </c>
      <c r="N20" s="114">
        <v>0</v>
      </c>
      <c r="P20" s="604"/>
    </row>
    <row r="21" spans="1:16" ht="15.75" thickBot="1">
      <c r="A21" s="121"/>
      <c r="B21" s="122" t="s">
        <v>64</v>
      </c>
      <c r="C21" s="97">
        <v>4600553579.5890598</v>
      </c>
      <c r="D21" s="123"/>
      <c r="E21" s="124">
        <v>147539271.20361823</v>
      </c>
      <c r="F21" s="125">
        <v>22886408.938451998</v>
      </c>
      <c r="G21" s="125">
        <v>53665995.198665194</v>
      </c>
      <c r="H21" s="125">
        <v>0</v>
      </c>
      <c r="I21" s="125">
        <v>18535147.800000001</v>
      </c>
      <c r="J21" s="125">
        <v>0</v>
      </c>
      <c r="K21" s="125">
        <v>52451719.266500995</v>
      </c>
      <c r="L21" s="125">
        <v>0</v>
      </c>
      <c r="M21" s="125">
        <v>0</v>
      </c>
      <c r="N21" s="126">
        <v>72452492.206234038</v>
      </c>
      <c r="P21" s="604"/>
    </row>
    <row r="22" spans="1:16">
      <c r="E22" s="127"/>
      <c r="F22" s="127"/>
      <c r="G22" s="127"/>
      <c r="H22" s="127"/>
      <c r="I22" s="127"/>
      <c r="J22" s="127"/>
      <c r="K22" s="127"/>
      <c r="L22" s="127"/>
      <c r="M22" s="127"/>
    </row>
  </sheetData>
  <conditionalFormatting sqref="E8:E12">
    <cfRule type="expression" dxfId="20" priority="2">
      <formula>(C8*D8)&lt;&gt;SUM(#REF!)</formula>
    </cfRule>
  </conditionalFormatting>
  <conditionalFormatting sqref="E15:E19">
    <cfRule type="expression" dxfId="19" priority="1">
      <formula>(C15*D15)&lt;&gt;SUM(#REF!)</formula>
    </cfRule>
  </conditionalFormatting>
  <conditionalFormatting sqref="E20">
    <cfRule type="expression" dxfId="18" priority="3">
      <formula>$E$88&lt;&gt;SUM(#REF!)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43"/>
  <sheetViews>
    <sheetView zoomScale="85" zoomScaleNormal="85" workbookViewId="0"/>
  </sheetViews>
  <sheetFormatPr defaultRowHeight="15"/>
  <cols>
    <col min="1" max="1" width="11.42578125" customWidth="1"/>
    <col min="2" max="2" width="76.7109375" style="247" customWidth="1"/>
    <col min="3" max="3" width="22.7109375" customWidth="1"/>
  </cols>
  <sheetData>
    <row r="1" spans="1:5">
      <c r="A1" s="2" t="s">
        <v>30</v>
      </c>
      <c r="B1" s="3" t="str">
        <f>'Info '!C2</f>
        <v>JSC TBC Bank</v>
      </c>
    </row>
    <row r="2" spans="1:5">
      <c r="A2" s="2" t="s">
        <v>31</v>
      </c>
      <c r="B2" s="308">
        <f>'1. key ratios '!B2</f>
        <v>45107</v>
      </c>
    </row>
    <row r="3" spans="1:5">
      <c r="A3" s="4"/>
      <c r="B3"/>
    </row>
    <row r="4" spans="1:5">
      <c r="A4" s="4" t="s">
        <v>308</v>
      </c>
      <c r="B4" t="s">
        <v>309</v>
      </c>
    </row>
    <row r="5" spans="1:5">
      <c r="A5" s="248" t="s">
        <v>310</v>
      </c>
      <c r="B5" s="249"/>
      <c r="C5" s="250"/>
    </row>
    <row r="6" spans="1:5" ht="24">
      <c r="A6" s="251">
        <v>1</v>
      </c>
      <c r="B6" s="252" t="s">
        <v>361</v>
      </c>
      <c r="C6" s="253">
        <v>27564566965.906387</v>
      </c>
      <c r="E6" s="566"/>
    </row>
    <row r="7" spans="1:5">
      <c r="A7" s="251">
        <v>2</v>
      </c>
      <c r="B7" s="252" t="s">
        <v>311</v>
      </c>
      <c r="C7" s="253">
        <v>-343965150.18769991</v>
      </c>
      <c r="E7" s="566"/>
    </row>
    <row r="8" spans="1:5" ht="24">
      <c r="A8" s="254">
        <v>3</v>
      </c>
      <c r="B8" s="255" t="s">
        <v>312</v>
      </c>
      <c r="C8" s="253">
        <v>27220601815.718689</v>
      </c>
      <c r="E8" s="566"/>
    </row>
    <row r="9" spans="1:5">
      <c r="A9" s="248" t="s">
        <v>313</v>
      </c>
      <c r="B9" s="249"/>
      <c r="C9" s="256"/>
      <c r="E9" s="566"/>
    </row>
    <row r="10" spans="1:5" ht="24">
      <c r="A10" s="257">
        <v>4</v>
      </c>
      <c r="B10" s="258" t="s">
        <v>314</v>
      </c>
      <c r="C10" s="253">
        <v>0</v>
      </c>
      <c r="E10" s="566"/>
    </row>
    <row r="11" spans="1:5">
      <c r="A11" s="257">
        <v>5</v>
      </c>
      <c r="B11" s="259" t="s">
        <v>315</v>
      </c>
      <c r="C11" s="253">
        <v>0</v>
      </c>
      <c r="E11" s="566"/>
    </row>
    <row r="12" spans="1:5">
      <c r="A12" s="257" t="s">
        <v>316</v>
      </c>
      <c r="B12" s="259" t="s">
        <v>317</v>
      </c>
      <c r="C12" s="253">
        <v>147539271.20361823</v>
      </c>
      <c r="E12" s="566"/>
    </row>
    <row r="13" spans="1:5" ht="24">
      <c r="A13" s="260">
        <v>6</v>
      </c>
      <c r="B13" s="258" t="s">
        <v>318</v>
      </c>
      <c r="C13" s="253">
        <v>0</v>
      </c>
      <c r="E13" s="566"/>
    </row>
    <row r="14" spans="1:5">
      <c r="A14" s="260">
        <v>7</v>
      </c>
      <c r="B14" s="261" t="s">
        <v>319</v>
      </c>
      <c r="C14" s="253">
        <v>0</v>
      </c>
      <c r="E14" s="566"/>
    </row>
    <row r="15" spans="1:5">
      <c r="A15" s="262">
        <v>8</v>
      </c>
      <c r="B15" s="263" t="s">
        <v>320</v>
      </c>
      <c r="C15" s="253">
        <v>0</v>
      </c>
      <c r="E15" s="566"/>
    </row>
    <row r="16" spans="1:5">
      <c r="A16" s="260">
        <v>9</v>
      </c>
      <c r="B16" s="261" t="s">
        <v>321</v>
      </c>
      <c r="C16" s="253">
        <v>0</v>
      </c>
      <c r="E16" s="566"/>
    </row>
    <row r="17" spans="1:5">
      <c r="A17" s="260">
        <v>10</v>
      </c>
      <c r="B17" s="261" t="s">
        <v>322</v>
      </c>
      <c r="C17" s="253">
        <v>0</v>
      </c>
      <c r="E17" s="566"/>
    </row>
    <row r="18" spans="1:5">
      <c r="A18" s="264">
        <v>11</v>
      </c>
      <c r="B18" s="265" t="s">
        <v>323</v>
      </c>
      <c r="C18" s="266">
        <v>147539271.20361823</v>
      </c>
      <c r="E18" s="566"/>
    </row>
    <row r="19" spans="1:5">
      <c r="A19" s="267" t="s">
        <v>324</v>
      </c>
      <c r="B19" s="268"/>
      <c r="C19" s="269"/>
      <c r="E19" s="566"/>
    </row>
    <row r="20" spans="1:5" ht="24">
      <c r="A20" s="270">
        <v>12</v>
      </c>
      <c r="B20" s="258" t="s">
        <v>325</v>
      </c>
      <c r="C20" s="253">
        <v>0</v>
      </c>
      <c r="E20" s="566"/>
    </row>
    <row r="21" spans="1:5">
      <c r="A21" s="270">
        <v>13</v>
      </c>
      <c r="B21" s="258" t="s">
        <v>326</v>
      </c>
      <c r="C21" s="253">
        <v>0</v>
      </c>
      <c r="E21" s="566"/>
    </row>
    <row r="22" spans="1:5">
      <c r="A22" s="270">
        <v>14</v>
      </c>
      <c r="B22" s="258" t="s">
        <v>327</v>
      </c>
      <c r="C22" s="253">
        <v>0</v>
      </c>
      <c r="E22" s="566"/>
    </row>
    <row r="23" spans="1:5" ht="24">
      <c r="A23" s="270" t="s">
        <v>328</v>
      </c>
      <c r="B23" s="258" t="s">
        <v>329</v>
      </c>
      <c r="C23" s="253">
        <v>0</v>
      </c>
      <c r="E23" s="566"/>
    </row>
    <row r="24" spans="1:5">
      <c r="A24" s="270">
        <v>15</v>
      </c>
      <c r="B24" s="258" t="s">
        <v>330</v>
      </c>
      <c r="C24" s="253">
        <v>0</v>
      </c>
      <c r="E24" s="566"/>
    </row>
    <row r="25" spans="1:5">
      <c r="A25" s="270" t="s">
        <v>331</v>
      </c>
      <c r="B25" s="258" t="s">
        <v>332</v>
      </c>
      <c r="C25" s="253">
        <v>0</v>
      </c>
      <c r="E25" s="566"/>
    </row>
    <row r="26" spans="1:5">
      <c r="A26" s="271">
        <v>16</v>
      </c>
      <c r="B26" s="272" t="s">
        <v>333</v>
      </c>
      <c r="C26" s="266">
        <v>0</v>
      </c>
      <c r="E26" s="566"/>
    </row>
    <row r="27" spans="1:5">
      <c r="A27" s="248" t="s">
        <v>334</v>
      </c>
      <c r="B27" s="249"/>
      <c r="C27" s="256"/>
      <c r="E27" s="566"/>
    </row>
    <row r="28" spans="1:5">
      <c r="A28" s="273">
        <v>17</v>
      </c>
      <c r="B28" s="259" t="s">
        <v>335</v>
      </c>
      <c r="C28" s="253">
        <v>3342165441.3259006</v>
      </c>
      <c r="E28" s="566"/>
    </row>
    <row r="29" spans="1:5">
      <c r="A29" s="273">
        <v>18</v>
      </c>
      <c r="B29" s="259" t="s">
        <v>336</v>
      </c>
      <c r="C29" s="253">
        <v>-1827793886.5674703</v>
      </c>
      <c r="E29" s="566"/>
    </row>
    <row r="30" spans="1:5">
      <c r="A30" s="271">
        <v>19</v>
      </c>
      <c r="B30" s="272" t="s">
        <v>337</v>
      </c>
      <c r="C30" s="266">
        <v>1514371554.7584302</v>
      </c>
      <c r="E30" s="566"/>
    </row>
    <row r="31" spans="1:5">
      <c r="A31" s="248" t="s">
        <v>338</v>
      </c>
      <c r="B31" s="249"/>
      <c r="C31" s="256"/>
      <c r="E31" s="566"/>
    </row>
    <row r="32" spans="1:5" ht="24">
      <c r="A32" s="273" t="s">
        <v>339</v>
      </c>
      <c r="B32" s="258" t="s">
        <v>340</v>
      </c>
      <c r="C32" s="274">
        <v>0</v>
      </c>
      <c r="E32" s="566"/>
    </row>
    <row r="33" spans="1:5">
      <c r="A33" s="273" t="s">
        <v>341</v>
      </c>
      <c r="B33" s="259" t="s">
        <v>342</v>
      </c>
      <c r="C33" s="274">
        <v>0</v>
      </c>
      <c r="E33" s="566"/>
    </row>
    <row r="34" spans="1:5">
      <c r="A34" s="248" t="s">
        <v>343</v>
      </c>
      <c r="B34" s="249"/>
      <c r="C34" s="256"/>
      <c r="E34" s="566"/>
    </row>
    <row r="35" spans="1:5">
      <c r="A35" s="275">
        <v>20</v>
      </c>
      <c r="B35" s="276" t="s">
        <v>344</v>
      </c>
      <c r="C35" s="266">
        <v>4443543532.5925999</v>
      </c>
      <c r="E35" s="566"/>
    </row>
    <row r="36" spans="1:5">
      <c r="A36" s="271">
        <v>21</v>
      </c>
      <c r="B36" s="272" t="s">
        <v>345</v>
      </c>
      <c r="C36" s="266">
        <v>28882512641.680737</v>
      </c>
      <c r="E36" s="566"/>
    </row>
    <row r="37" spans="1:5">
      <c r="A37" s="248" t="s">
        <v>346</v>
      </c>
      <c r="B37" s="249"/>
      <c r="C37" s="256"/>
      <c r="E37" s="566"/>
    </row>
    <row r="38" spans="1:5">
      <c r="A38" s="271">
        <v>22</v>
      </c>
      <c r="B38" s="272" t="s">
        <v>346</v>
      </c>
      <c r="C38" s="605">
        <v>0.15384892539370218</v>
      </c>
      <c r="E38" s="566"/>
    </row>
    <row r="39" spans="1:5">
      <c r="A39" s="248" t="s">
        <v>347</v>
      </c>
      <c r="B39" s="249"/>
      <c r="C39" s="256"/>
      <c r="E39" s="566"/>
    </row>
    <row r="40" spans="1:5">
      <c r="A40" s="277" t="s">
        <v>348</v>
      </c>
      <c r="B40" s="258" t="s">
        <v>349</v>
      </c>
      <c r="C40" s="274">
        <v>0</v>
      </c>
      <c r="E40" s="566"/>
    </row>
    <row r="41" spans="1:5" ht="24">
      <c r="A41" s="278" t="s">
        <v>350</v>
      </c>
      <c r="B41" s="252" t="s">
        <v>351</v>
      </c>
      <c r="C41" s="274">
        <v>0</v>
      </c>
      <c r="E41" s="566"/>
    </row>
    <row r="43" spans="1:5">
      <c r="B43" s="247" t="s">
        <v>362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zoomScale="85" zoomScaleNormal="85" workbookViewId="0">
      <pane xSplit="2" ySplit="6" topLeftCell="C7" activePane="bottomRight" state="frozen"/>
      <selection pane="topRight" activeCell="C1" sqref="C1"/>
      <selection pane="bottomLeft" activeCell="A6" sqref="A6"/>
      <selection pane="bottomRight" activeCell="C7" sqref="C7"/>
    </sheetView>
  </sheetViews>
  <sheetFormatPr defaultRowHeight="15"/>
  <cols>
    <col min="1" max="1" width="8.7109375" style="155"/>
    <col min="2" max="2" width="82.7109375" style="162" customWidth="1"/>
    <col min="3" max="3" width="17.140625" style="155" bestFit="1" customWidth="1"/>
    <col min="4" max="7" width="17.5703125" style="155" customWidth="1"/>
  </cols>
  <sheetData>
    <row r="1" spans="1:7">
      <c r="A1" s="155" t="s">
        <v>30</v>
      </c>
      <c r="B1" s="3" t="str">
        <f>'Info '!C2</f>
        <v>JSC TBC Bank</v>
      </c>
    </row>
    <row r="2" spans="1:7">
      <c r="A2" s="155" t="s">
        <v>31</v>
      </c>
      <c r="B2" s="308">
        <f>'1. key ratios '!B2</f>
        <v>45107</v>
      </c>
    </row>
    <row r="4" spans="1:7" ht="15.75" thickBot="1">
      <c r="A4" s="155" t="s">
        <v>412</v>
      </c>
      <c r="B4" s="314" t="s">
        <v>373</v>
      </c>
    </row>
    <row r="5" spans="1:7">
      <c r="A5" s="315"/>
      <c r="B5" s="316"/>
      <c r="C5" s="741" t="s">
        <v>374</v>
      </c>
      <c r="D5" s="741"/>
      <c r="E5" s="741"/>
      <c r="F5" s="741"/>
      <c r="G5" s="742" t="s">
        <v>375</v>
      </c>
    </row>
    <row r="6" spans="1:7">
      <c r="A6" s="317"/>
      <c r="B6" s="318"/>
      <c r="C6" s="319" t="s">
        <v>376</v>
      </c>
      <c r="D6" s="319" t="s">
        <v>377</v>
      </c>
      <c r="E6" s="319" t="s">
        <v>378</v>
      </c>
      <c r="F6" s="319" t="s">
        <v>379</v>
      </c>
      <c r="G6" s="743"/>
    </row>
    <row r="7" spans="1:7">
      <c r="A7" s="320"/>
      <c r="B7" s="321" t="s">
        <v>380</v>
      </c>
      <c r="C7" s="322"/>
      <c r="D7" s="322"/>
      <c r="E7" s="322"/>
      <c r="F7" s="322"/>
      <c r="G7" s="323"/>
    </row>
    <row r="8" spans="1:7">
      <c r="A8" s="324">
        <v>1</v>
      </c>
      <c r="B8" s="325" t="s">
        <v>381</v>
      </c>
      <c r="C8" s="326">
        <v>3920003532.5925999</v>
      </c>
      <c r="D8" s="326">
        <v>0</v>
      </c>
      <c r="E8" s="326">
        <v>0</v>
      </c>
      <c r="F8" s="326">
        <v>3885454059.8212533</v>
      </c>
      <c r="G8" s="327">
        <v>7805457592.4138527</v>
      </c>
    </row>
    <row r="9" spans="1:7">
      <c r="A9" s="324">
        <v>2</v>
      </c>
      <c r="B9" s="328" t="s">
        <v>382</v>
      </c>
      <c r="C9" s="326">
        <v>3920003532.5925999</v>
      </c>
      <c r="D9" s="326"/>
      <c r="E9" s="326"/>
      <c r="F9" s="326">
        <v>1027826816.5</v>
      </c>
      <c r="G9" s="327">
        <v>4947830349.0925999</v>
      </c>
    </row>
    <row r="10" spans="1:7">
      <c r="A10" s="324">
        <v>3</v>
      </c>
      <c r="B10" s="328" t="s">
        <v>383</v>
      </c>
      <c r="C10" s="674"/>
      <c r="D10" s="674"/>
      <c r="E10" s="674"/>
      <c r="F10" s="326">
        <v>2857627243.3212533</v>
      </c>
      <c r="G10" s="327">
        <v>2857627243.3212533</v>
      </c>
    </row>
    <row r="11" spans="1:7" ht="14.65" customHeight="1">
      <c r="A11" s="324">
        <v>4</v>
      </c>
      <c r="B11" s="325" t="s">
        <v>384</v>
      </c>
      <c r="C11" s="326">
        <v>5456824419.6403227</v>
      </c>
      <c r="D11" s="326">
        <v>1947776782.3671937</v>
      </c>
      <c r="E11" s="326">
        <v>1030019916.919479</v>
      </c>
      <c r="F11" s="326">
        <v>487149727.33445811</v>
      </c>
      <c r="G11" s="327">
        <v>7377664496.1883459</v>
      </c>
    </row>
    <row r="12" spans="1:7">
      <c r="A12" s="324">
        <v>5</v>
      </c>
      <c r="B12" s="328" t="s">
        <v>385</v>
      </c>
      <c r="C12" s="326">
        <v>3688558463.8252034</v>
      </c>
      <c r="D12" s="329">
        <v>1614572096.9829402</v>
      </c>
      <c r="E12" s="326">
        <v>853167848.09292901</v>
      </c>
      <c r="F12" s="326">
        <v>325432864.56030607</v>
      </c>
      <c r="G12" s="327">
        <v>6157644709.7883091</v>
      </c>
    </row>
    <row r="13" spans="1:7">
      <c r="A13" s="324">
        <v>6</v>
      </c>
      <c r="B13" s="328" t="s">
        <v>386</v>
      </c>
      <c r="C13" s="326">
        <v>1768265955.815119</v>
      </c>
      <c r="D13" s="329">
        <v>333204685.3842535</v>
      </c>
      <c r="E13" s="326">
        <v>176852068.82654998</v>
      </c>
      <c r="F13" s="326">
        <v>161716862.77415201</v>
      </c>
      <c r="G13" s="327">
        <v>1220019786.4000371</v>
      </c>
    </row>
    <row r="14" spans="1:7">
      <c r="A14" s="324">
        <v>7</v>
      </c>
      <c r="B14" s="325" t="s">
        <v>387</v>
      </c>
      <c r="C14" s="326">
        <v>6268827884.2173882</v>
      </c>
      <c r="D14" s="326">
        <v>856403860.29589283</v>
      </c>
      <c r="E14" s="326">
        <v>1082273402.0251846</v>
      </c>
      <c r="F14" s="326">
        <v>4185592.7287909999</v>
      </c>
      <c r="G14" s="327">
        <v>3903127010.1816015</v>
      </c>
    </row>
    <row r="15" spans="1:7" ht="39">
      <c r="A15" s="324">
        <v>8</v>
      </c>
      <c r="B15" s="328" t="s">
        <v>388</v>
      </c>
      <c r="C15" s="326">
        <v>6105268529.7546024</v>
      </c>
      <c r="D15" s="329">
        <v>614526495.85462439</v>
      </c>
      <c r="E15" s="326">
        <v>386306758.60124362</v>
      </c>
      <c r="F15" s="326">
        <v>4185592.7287909999</v>
      </c>
      <c r="G15" s="327">
        <v>3555143688.4696312</v>
      </c>
    </row>
    <row r="16" spans="1:7" ht="26.25">
      <c r="A16" s="324">
        <v>9</v>
      </c>
      <c r="B16" s="328" t="s">
        <v>389</v>
      </c>
      <c r="C16" s="326">
        <v>163559354.46278611</v>
      </c>
      <c r="D16" s="329">
        <v>241877364.44126847</v>
      </c>
      <c r="E16" s="326">
        <v>695966643.4239409</v>
      </c>
      <c r="F16" s="326">
        <v>0</v>
      </c>
      <c r="G16" s="327">
        <v>347983321.71197045</v>
      </c>
    </row>
    <row r="17" spans="1:7">
      <c r="A17" s="324">
        <v>10</v>
      </c>
      <c r="B17" s="325" t="s">
        <v>390</v>
      </c>
      <c r="C17" s="326">
        <v>0</v>
      </c>
      <c r="D17" s="329">
        <v>0</v>
      </c>
      <c r="E17" s="326">
        <v>0</v>
      </c>
      <c r="F17" s="326">
        <v>0</v>
      </c>
      <c r="G17" s="327">
        <v>0</v>
      </c>
    </row>
    <row r="18" spans="1:7">
      <c r="A18" s="324">
        <v>11</v>
      </c>
      <c r="B18" s="325" t="s">
        <v>391</v>
      </c>
      <c r="C18" s="326">
        <v>1179680076.7059224</v>
      </c>
      <c r="D18" s="329">
        <v>1071406464.483936</v>
      </c>
      <c r="E18" s="326">
        <v>13739506.099453997</v>
      </c>
      <c r="F18" s="326">
        <v>16856568.470744003</v>
      </c>
      <c r="G18" s="327">
        <v>0</v>
      </c>
    </row>
    <row r="19" spans="1:7">
      <c r="A19" s="324">
        <v>12</v>
      </c>
      <c r="B19" s="328" t="s">
        <v>392</v>
      </c>
      <c r="C19" s="674"/>
      <c r="D19" s="329">
        <v>80461068.189999968</v>
      </c>
      <c r="E19" s="326">
        <v>62408.03</v>
      </c>
      <c r="F19" s="326">
        <v>13343390.810000001</v>
      </c>
      <c r="G19" s="327">
        <v>0</v>
      </c>
    </row>
    <row r="20" spans="1:7">
      <c r="A20" s="324">
        <v>13</v>
      </c>
      <c r="B20" s="328" t="s">
        <v>393</v>
      </c>
      <c r="C20" s="326">
        <v>1179680076.7059224</v>
      </c>
      <c r="D20" s="326">
        <v>990945396.29393601</v>
      </c>
      <c r="E20" s="326">
        <v>13677098.069453998</v>
      </c>
      <c r="F20" s="326">
        <v>3513177.6607440012</v>
      </c>
      <c r="G20" s="327">
        <v>0</v>
      </c>
    </row>
    <row r="21" spans="1:7">
      <c r="A21" s="330">
        <v>14</v>
      </c>
      <c r="B21" s="331" t="s">
        <v>394</v>
      </c>
      <c r="C21" s="674">
        <v>16825335913.156233</v>
      </c>
      <c r="D21" s="674">
        <v>3875587107.1470222</v>
      </c>
      <c r="E21" s="674">
        <v>2126032825.0441175</v>
      </c>
      <c r="F21" s="674">
        <v>4393645948.3552465</v>
      </c>
      <c r="G21" s="332">
        <v>19086249098.783802</v>
      </c>
    </row>
    <row r="22" spans="1:7">
      <c r="A22" s="333"/>
      <c r="B22" s="334" t="s">
        <v>395</v>
      </c>
      <c r="C22" s="335"/>
      <c r="D22" s="336"/>
      <c r="E22" s="335"/>
      <c r="F22" s="335"/>
      <c r="G22" s="337"/>
    </row>
    <row r="23" spans="1:7">
      <c r="A23" s="324">
        <v>15</v>
      </c>
      <c r="B23" s="325" t="s">
        <v>396</v>
      </c>
      <c r="C23" s="338">
        <v>2695650982.3344498</v>
      </c>
      <c r="D23" s="339">
        <v>4781049565.614851</v>
      </c>
      <c r="E23" s="338">
        <v>0</v>
      </c>
      <c r="F23" s="338">
        <v>0</v>
      </c>
      <c r="G23" s="327">
        <v>219539606.53771508</v>
      </c>
    </row>
    <row r="24" spans="1:7">
      <c r="A24" s="324">
        <v>16</v>
      </c>
      <c r="B24" s="325" t="s">
        <v>397</v>
      </c>
      <c r="C24" s="326">
        <v>21213683.29065777</v>
      </c>
      <c r="D24" s="329">
        <v>3187908397.0877862</v>
      </c>
      <c r="E24" s="326">
        <v>1949948936.5391049</v>
      </c>
      <c r="F24" s="326">
        <v>12001728265.864944</v>
      </c>
      <c r="G24" s="327">
        <v>12037715811.490576</v>
      </c>
    </row>
    <row r="25" spans="1:7">
      <c r="A25" s="324">
        <v>17</v>
      </c>
      <c r="B25" s="328" t="s">
        <v>398</v>
      </c>
      <c r="C25" s="326">
        <v>0</v>
      </c>
      <c r="D25" s="329">
        <v>0</v>
      </c>
      <c r="E25" s="326">
        <v>0</v>
      </c>
      <c r="F25" s="326">
        <v>0</v>
      </c>
      <c r="G25" s="327">
        <v>0</v>
      </c>
    </row>
    <row r="26" spans="1:7" ht="26.25">
      <c r="A26" s="324">
        <v>18</v>
      </c>
      <c r="B26" s="328" t="s">
        <v>399</v>
      </c>
      <c r="C26" s="326">
        <v>21213683.29065777</v>
      </c>
      <c r="D26" s="329">
        <v>566485714.52872753</v>
      </c>
      <c r="E26" s="326">
        <v>25984693.060814001</v>
      </c>
      <c r="F26" s="326">
        <v>66295790.536850996</v>
      </c>
      <c r="G26" s="327">
        <v>167443046.74016577</v>
      </c>
    </row>
    <row r="27" spans="1:7">
      <c r="A27" s="324">
        <v>19</v>
      </c>
      <c r="B27" s="328" t="s">
        <v>400</v>
      </c>
      <c r="C27" s="326"/>
      <c r="D27" s="329">
        <v>2275848310.0984917</v>
      </c>
      <c r="E27" s="326">
        <v>1686366507.3857381</v>
      </c>
      <c r="F27" s="326">
        <v>8473042873.3988266</v>
      </c>
      <c r="G27" s="327">
        <v>9183193851.1311188</v>
      </c>
    </row>
    <row r="28" spans="1:7">
      <c r="A28" s="324">
        <v>20</v>
      </c>
      <c r="B28" s="340" t="s">
        <v>401</v>
      </c>
      <c r="C28" s="326"/>
      <c r="D28" s="329"/>
      <c r="E28" s="326"/>
      <c r="F28" s="326"/>
      <c r="G28" s="327"/>
    </row>
    <row r="29" spans="1:7">
      <c r="A29" s="324">
        <v>21</v>
      </c>
      <c r="B29" s="328" t="s">
        <v>402</v>
      </c>
      <c r="C29" s="326"/>
      <c r="D29" s="329">
        <v>273048660.25428903</v>
      </c>
      <c r="E29" s="326">
        <v>226715723.29255301</v>
      </c>
      <c r="F29" s="326">
        <v>3153004866.7825437</v>
      </c>
      <c r="G29" s="327">
        <v>2382398026.2414379</v>
      </c>
    </row>
    <row r="30" spans="1:7">
      <c r="A30" s="324">
        <v>22</v>
      </c>
      <c r="B30" s="340" t="s">
        <v>401</v>
      </c>
      <c r="C30" s="326"/>
      <c r="D30" s="329">
        <v>223559526.67822522</v>
      </c>
      <c r="E30" s="326">
        <v>185151349.1364632</v>
      </c>
      <c r="F30" s="326">
        <v>2497340736.7970986</v>
      </c>
      <c r="G30" s="327">
        <v>2031982354.7328026</v>
      </c>
    </row>
    <row r="31" spans="1:7">
      <c r="A31" s="324">
        <v>23</v>
      </c>
      <c r="B31" s="328" t="s">
        <v>403</v>
      </c>
      <c r="C31" s="326"/>
      <c r="D31" s="329">
        <v>72525712.206278011</v>
      </c>
      <c r="E31" s="326">
        <v>10882012.800000001</v>
      </c>
      <c r="F31" s="326">
        <v>309384735.14672279</v>
      </c>
      <c r="G31" s="327">
        <v>304680887.37785339</v>
      </c>
    </row>
    <row r="32" spans="1:7">
      <c r="A32" s="324">
        <v>24</v>
      </c>
      <c r="B32" s="325" t="s">
        <v>404</v>
      </c>
      <c r="C32" s="326">
        <v>0</v>
      </c>
      <c r="D32" s="329">
        <v>0</v>
      </c>
      <c r="E32" s="326">
        <v>0</v>
      </c>
      <c r="F32" s="326">
        <v>0</v>
      </c>
      <c r="G32" s="327">
        <v>0</v>
      </c>
    </row>
    <row r="33" spans="1:7">
      <c r="A33" s="324">
        <v>25</v>
      </c>
      <c r="B33" s="325" t="s">
        <v>405</v>
      </c>
      <c r="C33" s="326">
        <v>874888719.10230005</v>
      </c>
      <c r="D33" s="326">
        <v>268816815.48738599</v>
      </c>
      <c r="E33" s="326">
        <v>189764184.99125904</v>
      </c>
      <c r="F33" s="326">
        <v>1249632143.0067544</v>
      </c>
      <c r="G33" s="327">
        <v>2133133076.1961327</v>
      </c>
    </row>
    <row r="34" spans="1:7">
      <c r="A34" s="324">
        <v>26</v>
      </c>
      <c r="B34" s="328" t="s">
        <v>406</v>
      </c>
      <c r="C34" s="674"/>
      <c r="D34" s="329">
        <v>96873235.289999962</v>
      </c>
      <c r="E34" s="326">
        <v>1693888.0199999996</v>
      </c>
      <c r="F34" s="326">
        <v>4608160.4600000009</v>
      </c>
      <c r="G34" s="327">
        <v>103175283.76999995</v>
      </c>
    </row>
    <row r="35" spans="1:7">
      <c r="A35" s="324">
        <v>27</v>
      </c>
      <c r="B35" s="328" t="s">
        <v>407</v>
      </c>
      <c r="C35" s="326">
        <v>874888719.10230005</v>
      </c>
      <c r="D35" s="329">
        <v>171943580.197386</v>
      </c>
      <c r="E35" s="326">
        <v>188070296.97125903</v>
      </c>
      <c r="F35" s="326">
        <v>1245023982.5467544</v>
      </c>
      <c r="G35" s="327">
        <v>2029957792.4261327</v>
      </c>
    </row>
    <row r="36" spans="1:7">
      <c r="A36" s="324">
        <v>28</v>
      </c>
      <c r="B36" s="325" t="s">
        <v>408</v>
      </c>
      <c r="C36" s="326">
        <v>1180245207.4082141</v>
      </c>
      <c r="D36" s="329">
        <v>641474965.35045445</v>
      </c>
      <c r="E36" s="326">
        <v>696726447.02198696</v>
      </c>
      <c r="F36" s="326">
        <v>823718821.30604613</v>
      </c>
      <c r="G36" s="327">
        <v>316390224.80356181</v>
      </c>
    </row>
    <row r="37" spans="1:7">
      <c r="A37" s="330">
        <v>29</v>
      </c>
      <c r="B37" s="331" t="s">
        <v>409</v>
      </c>
      <c r="C37" s="674">
        <v>4771998592.135622</v>
      </c>
      <c r="D37" s="674">
        <v>8879249743.5404778</v>
      </c>
      <c r="E37" s="674">
        <v>2836439568.552351</v>
      </c>
      <c r="F37" s="674">
        <v>14075079230.177744</v>
      </c>
      <c r="G37" s="332">
        <v>14706778719.027987</v>
      </c>
    </row>
    <row r="38" spans="1:7">
      <c r="A38" s="320"/>
      <c r="B38" s="341"/>
      <c r="C38" s="335"/>
      <c r="D38" s="335"/>
      <c r="E38" s="335"/>
      <c r="F38" s="335"/>
      <c r="G38" s="337"/>
    </row>
    <row r="39" spans="1:7" ht="15.75" thickBot="1">
      <c r="A39" s="342">
        <v>30</v>
      </c>
      <c r="B39" s="343" t="s">
        <v>410</v>
      </c>
      <c r="C39" s="675"/>
      <c r="D39" s="676"/>
      <c r="E39" s="676"/>
      <c r="F39" s="677"/>
      <c r="G39" s="678">
        <v>1.297785834914994</v>
      </c>
    </row>
    <row r="42" spans="1:7" ht="39">
      <c r="B42" s="162" t="s">
        <v>411</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zoomScale="70" zoomScaleNormal="70" workbookViewId="0">
      <pane xSplit="1" ySplit="5" topLeftCell="B6" activePane="bottomRight" state="frozen"/>
      <selection activeCell="B9" sqref="B9"/>
      <selection pane="topRight" activeCell="B9" sqref="B9"/>
      <selection pane="bottomLeft" activeCell="B9" sqref="B9"/>
      <selection pane="bottomRight" activeCell="B2" sqref="B2"/>
    </sheetView>
  </sheetViews>
  <sheetFormatPr defaultColWidth="9.28515625" defaultRowHeight="14.25"/>
  <cols>
    <col min="1" max="1" width="9.5703125" style="3" bestFit="1" customWidth="1"/>
    <col min="2" max="2" width="86" style="3" customWidth="1"/>
    <col min="3" max="3" width="14.5703125" style="3" bestFit="1" customWidth="1"/>
    <col min="4" max="7" width="14.5703125" style="4" bestFit="1" customWidth="1"/>
    <col min="8" max="8" width="6.7109375" style="5" customWidth="1"/>
    <col min="9" max="12" width="14.140625" style="5" bestFit="1" customWidth="1"/>
    <col min="13" max="13" width="6.7109375" style="5" customWidth="1"/>
    <col min="14" max="16384" width="9.28515625" style="5"/>
  </cols>
  <sheetData>
    <row r="1" spans="1:12">
      <c r="A1" s="2" t="s">
        <v>30</v>
      </c>
      <c r="B1" s="3" t="str">
        <f>'Info '!C2</f>
        <v>JSC TBC Bank</v>
      </c>
    </row>
    <row r="2" spans="1:12">
      <c r="A2" s="2" t="s">
        <v>31</v>
      </c>
      <c r="B2" s="308">
        <v>45107</v>
      </c>
    </row>
    <row r="3" spans="1:12" ht="15" thickBot="1">
      <c r="A3" s="2"/>
    </row>
    <row r="4" spans="1:12" ht="15" customHeight="1" thickBot="1">
      <c r="A4" s="6" t="s">
        <v>93</v>
      </c>
      <c r="B4" s="7" t="s">
        <v>92</v>
      </c>
      <c r="C4" s="7"/>
      <c r="D4" s="681" t="s">
        <v>700</v>
      </c>
      <c r="E4" s="682"/>
      <c r="F4" s="682"/>
      <c r="G4" s="683"/>
      <c r="I4" s="684" t="s">
        <v>701</v>
      </c>
      <c r="J4" s="685"/>
      <c r="K4" s="685"/>
      <c r="L4" s="686"/>
    </row>
    <row r="5" spans="1:12">
      <c r="A5" s="8" t="s">
        <v>6</v>
      </c>
      <c r="B5" s="9"/>
      <c r="C5" s="306" t="str">
        <f>INT((MONTH($B$2))/3)&amp;"Q"&amp;"-"&amp;YEAR($B$2)</f>
        <v>2Q-2023</v>
      </c>
      <c r="D5" s="306" t="str">
        <f>IF(INT(MONTH($B$2))=3, "4"&amp;"Q"&amp;"-"&amp;YEAR($B$2)-1, IF(INT(MONTH($B$2))=6, "1"&amp;"Q"&amp;"-"&amp;YEAR($B$2), IF(INT(MONTH($B$2))=9, "2"&amp;"Q"&amp;"-"&amp;YEAR($B$2),IF(INT(MONTH($B$2))=12, "3"&amp;"Q"&amp;"-"&amp;YEAR($B$2), 0))))</f>
        <v>1Q-2023</v>
      </c>
      <c r="E5" s="306" t="str">
        <f>IF(INT(MONTH($B$2))=3, "3"&amp;"Q"&amp;"-"&amp;YEAR($B$2)-1, IF(INT(MONTH($B$2))=6, "4"&amp;"Q"&amp;"-"&amp;YEAR($B$2)-1, IF(INT(MONTH($B$2))=9, "1"&amp;"Q"&amp;"-"&amp;YEAR($B$2),IF(INT(MONTH($B$2))=12, "2"&amp;"Q"&amp;"-"&amp;YEAR($B$2), 0))))</f>
        <v>4Q-2022</v>
      </c>
      <c r="F5" s="306" t="str">
        <f>IF(INT(MONTH($B$2))=3, "2"&amp;"Q"&amp;"-"&amp;YEAR($B$2)-1, IF(INT(MONTH($B$2))=6, "3"&amp;"Q"&amp;"-"&amp;YEAR($B$2)-1, IF(INT(MONTH($B$2))=9, "4"&amp;"Q"&amp;"-"&amp;YEAR($B$2)-1,IF(INT(MONTH($B$2))=12, "1"&amp;"Q"&amp;"-"&amp;YEAR($B$2), 0))))</f>
        <v>3Q-2022</v>
      </c>
      <c r="G5" s="307" t="str">
        <f>IF(INT(MONTH($B$2))=3, "1"&amp;"Q"&amp;"-"&amp;YEAR($B$2)-1, IF(INT(MONTH($B$2))=6, "2"&amp;"Q"&amp;"-"&amp;YEAR($B$2)-1, IF(INT(MONTH($B$2))=9, "3"&amp;"Q"&amp;"-"&amp;YEAR($B$2)-1,IF(INT(MONTH($B$2))=12, "4"&amp;"Q"&amp;"-"&amp;YEAR($B$2)-1, 0))))</f>
        <v>2Q-2022</v>
      </c>
      <c r="I5" s="500" t="s">
        <v>745</v>
      </c>
      <c r="J5" s="306" t="s">
        <v>746</v>
      </c>
      <c r="K5" s="306" t="s">
        <v>747</v>
      </c>
      <c r="L5" s="306" t="s">
        <v>748</v>
      </c>
    </row>
    <row r="6" spans="1:12">
      <c r="B6" s="134" t="s">
        <v>91</v>
      </c>
      <c r="C6" s="309"/>
      <c r="D6" s="309"/>
      <c r="E6" s="309"/>
      <c r="F6" s="309"/>
      <c r="G6" s="310"/>
      <c r="I6" s="501"/>
      <c r="J6" s="309"/>
      <c r="K6" s="309"/>
      <c r="L6" s="310"/>
    </row>
    <row r="7" spans="1:12">
      <c r="A7" s="10"/>
      <c r="B7" s="135" t="s">
        <v>89</v>
      </c>
      <c r="C7" s="309"/>
      <c r="D7" s="309"/>
      <c r="E7" s="309"/>
      <c r="F7" s="309"/>
      <c r="G7" s="310"/>
      <c r="I7" s="501"/>
      <c r="J7" s="309"/>
      <c r="K7" s="309"/>
      <c r="L7" s="310"/>
    </row>
    <row r="8" spans="1:12">
      <c r="A8" s="8">
        <v>1</v>
      </c>
      <c r="B8" s="11" t="s">
        <v>363</v>
      </c>
      <c r="C8" s="12">
        <v>3920003532.5926003</v>
      </c>
      <c r="D8" s="13">
        <v>3667478945.1757994</v>
      </c>
      <c r="E8" s="13">
        <v>3835845758.1233001</v>
      </c>
      <c r="F8" s="13">
        <v>3642373665.6530991</v>
      </c>
      <c r="G8" s="14">
        <v>3571672432.1273952</v>
      </c>
      <c r="I8" s="502">
        <v>3333039146.21</v>
      </c>
      <c r="J8" s="503">
        <v>3126561108.6709704</v>
      </c>
      <c r="K8" s="503">
        <v>3069501362.5811305</v>
      </c>
      <c r="L8" s="504">
        <v>2964648160.1507301</v>
      </c>
    </row>
    <row r="9" spans="1:12">
      <c r="A9" s="8">
        <v>2</v>
      </c>
      <c r="B9" s="11" t="s">
        <v>364</v>
      </c>
      <c r="C9" s="12">
        <v>4443543532.5925999</v>
      </c>
      <c r="D9" s="13">
        <v>4179558945.1757994</v>
      </c>
      <c r="E9" s="13">
        <v>4376245758.1233006</v>
      </c>
      <c r="F9" s="13">
        <v>4209413665.6530991</v>
      </c>
      <c r="G9" s="14">
        <v>4157452432.1273952</v>
      </c>
      <c r="I9" s="502">
        <v>3873439146.21</v>
      </c>
      <c r="J9" s="503">
        <v>3693601108.6709704</v>
      </c>
      <c r="K9" s="503">
        <v>3655281362.5811305</v>
      </c>
      <c r="L9" s="504">
        <v>3584908160.1507301</v>
      </c>
    </row>
    <row r="10" spans="1:12">
      <c r="A10" s="8">
        <v>3</v>
      </c>
      <c r="B10" s="11" t="s">
        <v>142</v>
      </c>
      <c r="C10" s="12">
        <v>4947830349.0925999</v>
      </c>
      <c r="D10" s="13">
        <v>4601884123.1757994</v>
      </c>
      <c r="E10" s="13">
        <v>4784099148.1233006</v>
      </c>
      <c r="F10" s="13">
        <v>4665214593.6530991</v>
      </c>
      <c r="G10" s="14">
        <v>4630660160.6273956</v>
      </c>
      <c r="I10" s="502">
        <v>4516524997.7651348</v>
      </c>
      <c r="J10" s="503">
        <v>4378258487.0667553</v>
      </c>
      <c r="K10" s="503">
        <v>4357183788.005455</v>
      </c>
      <c r="L10" s="504">
        <v>4279803081.5050569</v>
      </c>
    </row>
    <row r="11" spans="1:12">
      <c r="A11" s="8">
        <v>4</v>
      </c>
      <c r="B11" s="11" t="s">
        <v>366</v>
      </c>
      <c r="C11" s="12">
        <v>3095795309.9869852</v>
      </c>
      <c r="D11" s="13">
        <v>2978334187.6034298</v>
      </c>
      <c r="E11" s="13">
        <v>2963892258.3941898</v>
      </c>
      <c r="F11" s="13">
        <v>2826564054.5813632</v>
      </c>
      <c r="G11" s="14">
        <v>2911592223.8745403</v>
      </c>
      <c r="I11" s="502">
        <v>2497588643.0336604</v>
      </c>
      <c r="J11" s="503">
        <v>2426501481.7633495</v>
      </c>
      <c r="K11" s="503">
        <v>2488072961.7709804</v>
      </c>
      <c r="L11" s="504">
        <v>2477465018.5955715</v>
      </c>
    </row>
    <row r="12" spans="1:12">
      <c r="A12" s="8">
        <v>5</v>
      </c>
      <c r="B12" s="11" t="s">
        <v>367</v>
      </c>
      <c r="C12" s="12">
        <v>3598350160.990766</v>
      </c>
      <c r="D12" s="13">
        <v>3460120422.0620542</v>
      </c>
      <c r="E12" s="13">
        <v>3434977454.7588758</v>
      </c>
      <c r="F12" s="13">
        <v>3299410107.7082968</v>
      </c>
      <c r="G12" s="14">
        <v>3409164498.3415651</v>
      </c>
      <c r="I12" s="502">
        <v>2972896924.5474916</v>
      </c>
      <c r="J12" s="503">
        <v>2895320396.6976371</v>
      </c>
      <c r="K12" s="503">
        <v>2977031147.0098877</v>
      </c>
      <c r="L12" s="504">
        <v>2965623462.4561911</v>
      </c>
    </row>
    <row r="13" spans="1:12">
      <c r="A13" s="8">
        <v>6</v>
      </c>
      <c r="B13" s="11" t="s">
        <v>365</v>
      </c>
      <c r="C13" s="12">
        <v>4265252019.6519585</v>
      </c>
      <c r="D13" s="13">
        <v>4099514691.7321448</v>
      </c>
      <c r="E13" s="13">
        <v>4169376872.7364917</v>
      </c>
      <c r="F13" s="13">
        <v>4035319315.0318727</v>
      </c>
      <c r="G13" s="14">
        <v>4192541646.2265368</v>
      </c>
      <c r="I13" s="502">
        <v>3714235868.0109887</v>
      </c>
      <c r="J13" s="503">
        <v>3625165686.24336</v>
      </c>
      <c r="K13" s="503">
        <v>3747322413.9723382</v>
      </c>
      <c r="L13" s="504">
        <v>3733944515.0546455</v>
      </c>
    </row>
    <row r="14" spans="1:12">
      <c r="A14" s="10"/>
      <c r="B14" s="134" t="s">
        <v>369</v>
      </c>
      <c r="C14" s="309"/>
      <c r="D14" s="309"/>
      <c r="E14" s="309"/>
      <c r="F14" s="309"/>
      <c r="G14" s="310"/>
      <c r="I14" s="501"/>
      <c r="J14" s="309"/>
      <c r="K14" s="309"/>
      <c r="L14" s="310"/>
    </row>
    <row r="15" spans="1:12" ht="15" customHeight="1">
      <c r="A15" s="8">
        <v>7</v>
      </c>
      <c r="B15" s="11" t="s">
        <v>368</v>
      </c>
      <c r="C15" s="192">
        <v>21452807893.626583</v>
      </c>
      <c r="D15" s="13">
        <v>20767052453.220814</v>
      </c>
      <c r="E15" s="13">
        <v>21219007678.533966</v>
      </c>
      <c r="F15" s="13">
        <v>20622797343.057545</v>
      </c>
      <c r="G15" s="14">
        <v>20859371260.93095</v>
      </c>
      <c r="I15" s="502">
        <v>21508072098.623306</v>
      </c>
      <c r="J15" s="503">
        <v>20487074219.129063</v>
      </c>
      <c r="K15" s="503">
        <v>20519966482.660313</v>
      </c>
      <c r="L15" s="504">
        <v>20358186775.74052</v>
      </c>
    </row>
    <row r="16" spans="1:12">
      <c r="A16" s="10"/>
      <c r="B16" s="134" t="s">
        <v>370</v>
      </c>
      <c r="C16" s="309"/>
      <c r="D16" s="309"/>
      <c r="E16" s="309"/>
      <c r="F16" s="309"/>
      <c r="G16" s="310"/>
      <c r="I16" s="501"/>
      <c r="J16" s="309"/>
      <c r="K16" s="309"/>
      <c r="L16" s="310"/>
    </row>
    <row r="17" spans="1:12">
      <c r="A17" s="8"/>
      <c r="B17" s="135" t="s">
        <v>354</v>
      </c>
      <c r="C17" s="193"/>
      <c r="D17" s="13"/>
      <c r="E17" s="13"/>
      <c r="F17" s="13"/>
      <c r="G17" s="14"/>
      <c r="I17" s="502"/>
      <c r="J17" s="503"/>
      <c r="K17" s="503"/>
      <c r="L17" s="504"/>
    </row>
    <row r="18" spans="1:12">
      <c r="A18" s="8">
        <v>8</v>
      </c>
      <c r="B18" s="11" t="s">
        <v>363</v>
      </c>
      <c r="C18" s="606">
        <v>0.18272682774347662</v>
      </c>
      <c r="D18" s="521">
        <v>0.17660084181118352</v>
      </c>
      <c r="E18" s="521">
        <v>0.18077404072028316</v>
      </c>
      <c r="F18" s="521">
        <v>0.1766187973950715</v>
      </c>
      <c r="G18" s="520">
        <v>0.17122627462971729</v>
      </c>
      <c r="I18" s="539">
        <v>0.15496689479776024</v>
      </c>
      <c r="J18" s="544">
        <v>0.15261140147340596</v>
      </c>
      <c r="K18" s="544">
        <v>0.14958608071679388</v>
      </c>
      <c r="L18" s="545">
        <v>0.14562437179736959</v>
      </c>
    </row>
    <row r="19" spans="1:12" ht="15" customHeight="1">
      <c r="A19" s="8">
        <v>9</v>
      </c>
      <c r="B19" s="11" t="s">
        <v>364</v>
      </c>
      <c r="C19" s="606">
        <v>0.20713109233186824</v>
      </c>
      <c r="D19" s="521">
        <v>0.20125913172273907</v>
      </c>
      <c r="E19" s="521">
        <v>0.20624177267961938</v>
      </c>
      <c r="F19" s="521">
        <v>0.20411458230569071</v>
      </c>
      <c r="G19" s="520">
        <v>0.19930861674216391</v>
      </c>
      <c r="I19" s="539">
        <v>0.18009234525757109</v>
      </c>
      <c r="J19" s="544">
        <v>0.18028934093586699</v>
      </c>
      <c r="K19" s="544">
        <v>0.17813291097087802</v>
      </c>
      <c r="L19" s="545">
        <v>0.17609172170591458</v>
      </c>
    </row>
    <row r="20" spans="1:12">
      <c r="A20" s="8">
        <v>10</v>
      </c>
      <c r="B20" s="11" t="s">
        <v>142</v>
      </c>
      <c r="C20" s="606">
        <v>0.23063789009002181</v>
      </c>
      <c r="D20" s="521">
        <v>0.22159543987004673</v>
      </c>
      <c r="E20" s="521">
        <v>0.22546290668262942</v>
      </c>
      <c r="F20" s="521">
        <v>0.22621638161146923</v>
      </c>
      <c r="G20" s="520">
        <v>0.22199423475915112</v>
      </c>
      <c r="I20" s="539">
        <v>0.20999208934464328</v>
      </c>
      <c r="J20" s="544">
        <v>0.21370833337337722</v>
      </c>
      <c r="K20" s="544">
        <v>0.21233873806213779</v>
      </c>
      <c r="L20" s="545">
        <v>0.21022516045510545</v>
      </c>
    </row>
    <row r="21" spans="1:12">
      <c r="A21" s="8">
        <v>11</v>
      </c>
      <c r="B21" s="11" t="s">
        <v>366</v>
      </c>
      <c r="C21" s="606">
        <v>0.14430723126489728</v>
      </c>
      <c r="D21" s="521">
        <v>0.14341631747270484</v>
      </c>
      <c r="E21" s="521">
        <v>0.13968100220787361</v>
      </c>
      <c r="F21" s="521">
        <v>0.13706016732656773</v>
      </c>
      <c r="G21" s="520">
        <v>0.13958197432958469</v>
      </c>
      <c r="I21" s="539">
        <v>0.11612331554316888</v>
      </c>
      <c r="J21" s="544">
        <v>0.11844060580879294</v>
      </c>
      <c r="K21" s="544">
        <v>0.12125131704642113</v>
      </c>
      <c r="L21" s="545">
        <v>0.12169379551757525</v>
      </c>
    </row>
    <row r="22" spans="1:12">
      <c r="A22" s="8">
        <v>12</v>
      </c>
      <c r="B22" s="11" t="s">
        <v>367</v>
      </c>
      <c r="C22" s="606">
        <v>0.1677332952792534</v>
      </c>
      <c r="D22" s="521">
        <v>0.16661586567743347</v>
      </c>
      <c r="E22" s="521">
        <v>0.16188209678786453</v>
      </c>
      <c r="F22" s="521">
        <v>0.15998848520998582</v>
      </c>
      <c r="G22" s="520">
        <v>0.16343563071466299</v>
      </c>
      <c r="I22" s="539">
        <v>0.13822238045862703</v>
      </c>
      <c r="J22" s="544">
        <v>0.14132424990163978</v>
      </c>
      <c r="K22" s="544">
        <v>0.1450797275680506</v>
      </c>
      <c r="L22" s="545">
        <v>0.14567227892761672</v>
      </c>
    </row>
    <row r="23" spans="1:12">
      <c r="A23" s="8">
        <v>13</v>
      </c>
      <c r="B23" s="11" t="s">
        <v>365</v>
      </c>
      <c r="C23" s="606">
        <v>0.19882022161393254</v>
      </c>
      <c r="D23" s="521">
        <v>0.19740474489418169</v>
      </c>
      <c r="E23" s="521">
        <v>0.19649254743210293</v>
      </c>
      <c r="F23" s="521">
        <v>0.19567274254335443</v>
      </c>
      <c r="G23" s="520">
        <v>0.20099079659601515</v>
      </c>
      <c r="I23" s="539">
        <v>0.17269032068423884</v>
      </c>
      <c r="J23" s="544">
        <v>0.17694892142571012</v>
      </c>
      <c r="K23" s="544">
        <v>0.18261834965173473</v>
      </c>
      <c r="L23" s="545">
        <v>0.18341243039896538</v>
      </c>
    </row>
    <row r="24" spans="1:12">
      <c r="A24" s="10"/>
      <c r="B24" s="134" t="s">
        <v>88</v>
      </c>
      <c r="C24" s="523"/>
      <c r="D24" s="546"/>
      <c r="E24" s="309"/>
      <c r="F24" s="309"/>
      <c r="G24" s="310"/>
      <c r="I24" s="538"/>
      <c r="J24" s="546"/>
      <c r="K24" s="546"/>
      <c r="L24" s="547"/>
    </row>
    <row r="25" spans="1:12" ht="15" customHeight="1">
      <c r="A25" s="311">
        <v>14</v>
      </c>
      <c r="B25" s="11" t="s">
        <v>87</v>
      </c>
      <c r="C25" s="607">
        <v>9.283017711856191E-2</v>
      </c>
      <c r="D25" s="673">
        <v>9.0609687214890475E-2</v>
      </c>
      <c r="E25" s="16"/>
      <c r="F25" s="16"/>
      <c r="G25" s="17"/>
      <c r="I25" s="537">
        <v>8.1267200549579172E-2</v>
      </c>
      <c r="J25" s="548">
        <v>7.9936257096382066E-2</v>
      </c>
      <c r="K25" s="548">
        <v>7.8781900846636124E-2</v>
      </c>
      <c r="L25" s="549">
        <v>7.8550374716210902E-2</v>
      </c>
    </row>
    <row r="26" spans="1:12">
      <c r="A26" s="311">
        <v>15</v>
      </c>
      <c r="B26" s="11" t="s">
        <v>86</v>
      </c>
      <c r="C26" s="607">
        <v>4.4837830455593836E-2</v>
      </c>
      <c r="D26" s="673">
        <v>4.4640796245343319E-2</v>
      </c>
      <c r="E26" s="16"/>
      <c r="F26" s="16"/>
      <c r="G26" s="17"/>
      <c r="I26" s="537">
        <v>4.1003976544000904E-2</v>
      </c>
      <c r="J26" s="548">
        <v>3.9863886164611208E-2</v>
      </c>
      <c r="K26" s="548">
        <v>3.8961769197696235E-2</v>
      </c>
      <c r="L26" s="549">
        <v>3.8939007205109247E-2</v>
      </c>
    </row>
    <row r="27" spans="1:12">
      <c r="A27" s="311">
        <v>16</v>
      </c>
      <c r="B27" s="11" t="s">
        <v>85</v>
      </c>
      <c r="C27" s="607">
        <v>5.3216993190035797E-2</v>
      </c>
      <c r="D27" s="673">
        <v>5.2299999999999999E-2</v>
      </c>
      <c r="E27" s="16"/>
      <c r="F27" s="16"/>
      <c r="G27" s="17"/>
      <c r="I27" s="537">
        <v>4.7680084627953173E-2</v>
      </c>
      <c r="J27" s="548">
        <v>4.5779802174078753E-2</v>
      </c>
      <c r="K27" s="548">
        <v>4.3364666144804373E-2</v>
      </c>
      <c r="L27" s="549">
        <v>4.3232335934909133E-2</v>
      </c>
    </row>
    <row r="28" spans="1:12">
      <c r="A28" s="311">
        <v>17</v>
      </c>
      <c r="B28" s="11" t="s">
        <v>84</v>
      </c>
      <c r="C28" s="607">
        <v>4.7992346662968074E-2</v>
      </c>
      <c r="D28" s="673">
        <v>4.5968890969547156E-2</v>
      </c>
      <c r="E28" s="16"/>
      <c r="F28" s="16"/>
      <c r="G28" s="17"/>
      <c r="I28" s="537">
        <v>4.0263224005578253E-2</v>
      </c>
      <c r="J28" s="548">
        <v>4.0072370931770879E-2</v>
      </c>
      <c r="K28" s="548">
        <v>3.982013164893989E-2</v>
      </c>
      <c r="L28" s="549">
        <v>3.9611367511101656E-2</v>
      </c>
    </row>
    <row r="29" spans="1:12">
      <c r="A29" s="311">
        <v>18</v>
      </c>
      <c r="B29" s="11" t="s">
        <v>166</v>
      </c>
      <c r="C29" s="607">
        <v>3.9748516923887457E-2</v>
      </c>
      <c r="D29" s="673">
        <v>3.5508359840032901E-2</v>
      </c>
      <c r="E29" s="16"/>
      <c r="F29" s="16"/>
      <c r="G29" s="17"/>
      <c r="I29" s="537">
        <v>3.9241893870051468E-2</v>
      </c>
      <c r="J29" s="548">
        <v>4.1284036230037124E-2</v>
      </c>
      <c r="K29" s="548">
        <v>3.6322722259485005E-2</v>
      </c>
      <c r="L29" s="549">
        <v>3.5390165702328197E-2</v>
      </c>
    </row>
    <row r="30" spans="1:12">
      <c r="A30" s="311">
        <v>19</v>
      </c>
      <c r="B30" s="11" t="s">
        <v>167</v>
      </c>
      <c r="C30" s="607">
        <v>0.25389539203758865</v>
      </c>
      <c r="D30" s="673">
        <v>0.22715943532785357</v>
      </c>
      <c r="E30" s="16"/>
      <c r="F30" s="16"/>
      <c r="G30" s="17"/>
      <c r="I30" s="537">
        <v>0.28750837261971735</v>
      </c>
      <c r="J30" s="548">
        <v>0.3035541635483322</v>
      </c>
      <c r="K30" s="548">
        <v>0.26617833958197989</v>
      </c>
      <c r="L30" s="549">
        <v>0.26120353288399356</v>
      </c>
    </row>
    <row r="31" spans="1:12">
      <c r="A31" s="10"/>
      <c r="B31" s="134" t="s">
        <v>229</v>
      </c>
      <c r="C31" s="523"/>
      <c r="D31" s="309"/>
      <c r="E31" s="309"/>
      <c r="F31" s="309"/>
      <c r="G31" s="310"/>
      <c r="I31" s="538"/>
      <c r="J31" s="546"/>
      <c r="K31" s="546"/>
      <c r="L31" s="547"/>
    </row>
    <row r="32" spans="1:12">
      <c r="A32" s="311">
        <v>20</v>
      </c>
      <c r="B32" s="11" t="s">
        <v>83</v>
      </c>
      <c r="C32" s="607">
        <v>2.1301809748802535E-2</v>
      </c>
      <c r="D32" s="525">
        <v>2.2382640986833811E-2</v>
      </c>
      <c r="E32" s="525">
        <v>2.1238597985399649E-2</v>
      </c>
      <c r="F32" s="525">
        <v>2.4112256472849255E-2</v>
      </c>
      <c r="G32" s="524">
        <v>2.3212288837974344E-2</v>
      </c>
      <c r="I32" s="537">
        <v>3.0038508555806209E-2</v>
      </c>
      <c r="J32" s="548">
        <v>3.4821835343958517E-2</v>
      </c>
      <c r="K32" s="548">
        <v>3.5926035532025738E-2</v>
      </c>
      <c r="L32" s="549">
        <v>3.9342598566344492E-2</v>
      </c>
    </row>
    <row r="33" spans="1:12" ht="15" customHeight="1">
      <c r="A33" s="311">
        <v>21</v>
      </c>
      <c r="B33" s="11" t="s">
        <v>712</v>
      </c>
      <c r="C33" s="607">
        <v>1.7573761218961929E-2</v>
      </c>
      <c r="D33" s="525">
        <v>1.9359048245095746E-2</v>
      </c>
      <c r="E33" s="525">
        <v>1.9404571505578568E-2</v>
      </c>
      <c r="F33" s="525">
        <v>2.2667143301372806E-2</v>
      </c>
      <c r="G33" s="524">
        <v>2.2574386553140386E-2</v>
      </c>
      <c r="I33" s="537">
        <v>3.4973388333375509E-2</v>
      </c>
      <c r="J33" s="548">
        <v>3.7944985746858693E-2</v>
      </c>
      <c r="K33" s="548">
        <v>3.8562753485864854E-2</v>
      </c>
      <c r="L33" s="549">
        <v>4.0316810534445316E-2</v>
      </c>
    </row>
    <row r="34" spans="1:12">
      <c r="A34" s="311">
        <v>22</v>
      </c>
      <c r="B34" s="11" t="s">
        <v>82</v>
      </c>
      <c r="C34" s="607">
        <v>0.49241051787205864</v>
      </c>
      <c r="D34" s="525">
        <v>0.47591480434355998</v>
      </c>
      <c r="E34" s="525">
        <v>0.46090657377985927</v>
      </c>
      <c r="F34" s="525">
        <v>0.48040567877648277</v>
      </c>
      <c r="G34" s="524">
        <v>0.51329100085091761</v>
      </c>
      <c r="I34" s="537">
        <v>0.46448843666520656</v>
      </c>
      <c r="J34" s="548">
        <v>0.48342150866706779</v>
      </c>
      <c r="K34" s="548">
        <v>0.51634680264444532</v>
      </c>
      <c r="L34" s="549">
        <v>0.53770318170032572</v>
      </c>
    </row>
    <row r="35" spans="1:12" ht="15" customHeight="1">
      <c r="A35" s="311">
        <v>23</v>
      </c>
      <c r="B35" s="11" t="s">
        <v>81</v>
      </c>
      <c r="C35" s="607">
        <v>0.47290813805162207</v>
      </c>
      <c r="D35" s="525">
        <v>0.46667373084841107</v>
      </c>
      <c r="E35" s="525">
        <v>0.47681012303538117</v>
      </c>
      <c r="F35" s="525">
        <v>0.51121981120048943</v>
      </c>
      <c r="G35" s="524">
        <v>0.51638247726443343</v>
      </c>
      <c r="I35" s="537">
        <v>0.476211765929552</v>
      </c>
      <c r="J35" s="548">
        <v>0.51001914545396687</v>
      </c>
      <c r="K35" s="548">
        <v>0.51431654803763749</v>
      </c>
      <c r="L35" s="549">
        <v>0.52571292886407706</v>
      </c>
    </row>
    <row r="36" spans="1:12">
      <c r="A36" s="311">
        <v>24</v>
      </c>
      <c r="B36" s="11" t="s">
        <v>80</v>
      </c>
      <c r="C36" s="607">
        <v>3.2651359863755093E-2</v>
      </c>
      <c r="D36" s="525">
        <v>-1.7214151913553171E-2</v>
      </c>
      <c r="E36" s="525"/>
      <c r="F36" s="525"/>
      <c r="G36" s="524"/>
      <c r="I36" s="537">
        <v>6.5416381248417282E-2</v>
      </c>
      <c r="J36" s="548">
        <v>1.8314618956189336E-3</v>
      </c>
      <c r="K36" s="548">
        <v>1.8774466412713114E-2</v>
      </c>
      <c r="L36" s="549">
        <v>7.9259430496535707E-3</v>
      </c>
    </row>
    <row r="37" spans="1:12" ht="15" customHeight="1">
      <c r="A37" s="10"/>
      <c r="B37" s="134" t="s">
        <v>230</v>
      </c>
      <c r="C37" s="523"/>
      <c r="D37" s="523"/>
      <c r="E37" s="523"/>
      <c r="F37" s="523"/>
      <c r="G37" s="522"/>
      <c r="I37" s="538"/>
      <c r="J37" s="546"/>
      <c r="K37" s="546"/>
      <c r="L37" s="547"/>
    </row>
    <row r="38" spans="1:12" ht="15" customHeight="1">
      <c r="A38" s="311">
        <v>25</v>
      </c>
      <c r="B38" s="11" t="s">
        <v>79</v>
      </c>
      <c r="C38" s="527">
        <v>0.22963275743517125</v>
      </c>
      <c r="D38" s="527">
        <v>0.2543218414941032</v>
      </c>
      <c r="E38" s="527">
        <v>0.26560174009506671</v>
      </c>
      <c r="F38" s="527">
        <v>0.23690826341177187</v>
      </c>
      <c r="G38" s="526">
        <v>0.21526007982765238</v>
      </c>
      <c r="I38" s="536">
        <v>0.27199860803636</v>
      </c>
      <c r="J38" s="535">
        <v>0.2437182786878464</v>
      </c>
      <c r="K38" s="535">
        <v>0.2144056711164497</v>
      </c>
      <c r="L38" s="534">
        <v>0.20752156896625917</v>
      </c>
    </row>
    <row r="39" spans="1:12" ht="15" customHeight="1">
      <c r="A39" s="311">
        <v>26</v>
      </c>
      <c r="B39" s="11" t="s">
        <v>78</v>
      </c>
      <c r="C39" s="527">
        <v>0.52602433559449957</v>
      </c>
      <c r="D39" s="527">
        <v>0.52591729839571644</v>
      </c>
      <c r="E39" s="527">
        <v>0.53473175849018006</v>
      </c>
      <c r="F39" s="527">
        <v>0.57364928142524707</v>
      </c>
      <c r="G39" s="526">
        <v>0.61199874110242969</v>
      </c>
      <c r="I39" s="536">
        <v>0.53645338939695253</v>
      </c>
      <c r="J39" s="535">
        <v>0.57419268321999939</v>
      </c>
      <c r="K39" s="535">
        <v>0.61273494218007085</v>
      </c>
      <c r="L39" s="534">
        <v>0.63758477577743855</v>
      </c>
    </row>
    <row r="40" spans="1:12" ht="15" customHeight="1">
      <c r="A40" s="311">
        <v>27</v>
      </c>
      <c r="B40" s="11" t="s">
        <v>77</v>
      </c>
      <c r="C40" s="527">
        <v>0.46679888215381748</v>
      </c>
      <c r="D40" s="527">
        <v>0.4354092980803454</v>
      </c>
      <c r="E40" s="527">
        <v>0.44207606021011414</v>
      </c>
      <c r="F40" s="527">
        <v>0.40677132885073675</v>
      </c>
      <c r="G40" s="526">
        <v>0.41337732567793062</v>
      </c>
      <c r="I40" s="536">
        <v>0.44795139125889788</v>
      </c>
      <c r="J40" s="535">
        <v>0.41202966914846384</v>
      </c>
      <c r="K40" s="535">
        <v>0.41761964608684243</v>
      </c>
      <c r="L40" s="534">
        <v>0.41785734041399519</v>
      </c>
    </row>
    <row r="41" spans="1:12" ht="15" customHeight="1">
      <c r="A41" s="312"/>
      <c r="B41" s="134" t="s">
        <v>271</v>
      </c>
      <c r="C41" s="309"/>
      <c r="D41" s="309"/>
      <c r="E41" s="309"/>
      <c r="F41" s="309"/>
      <c r="G41" s="310"/>
      <c r="I41" s="501"/>
      <c r="J41" s="309"/>
      <c r="K41" s="309"/>
      <c r="L41" s="310"/>
    </row>
    <row r="42" spans="1:12">
      <c r="A42" s="311">
        <v>28</v>
      </c>
      <c r="B42" s="11" t="s">
        <v>254</v>
      </c>
      <c r="C42" s="15">
        <v>6422819412.113842</v>
      </c>
      <c r="D42" s="16">
        <v>7349580739.2753048</v>
      </c>
      <c r="E42" s="16"/>
      <c r="F42" s="16"/>
      <c r="G42" s="17"/>
      <c r="I42" s="505">
        <v>6735427405.5832596</v>
      </c>
      <c r="J42" s="506">
        <v>6186749385.9555883</v>
      </c>
      <c r="K42" s="506">
        <v>5049508533.6949511</v>
      </c>
      <c r="L42" s="507">
        <v>4887570336.2257557</v>
      </c>
    </row>
    <row r="43" spans="1:12" ht="15" customHeight="1">
      <c r="A43" s="311">
        <v>29</v>
      </c>
      <c r="B43" s="11" t="s">
        <v>266</v>
      </c>
      <c r="C43" s="15">
        <v>5129517890.5625534</v>
      </c>
      <c r="D43" s="16">
        <v>5089178332.7643776</v>
      </c>
      <c r="E43" s="16"/>
      <c r="F43" s="16"/>
      <c r="G43" s="17"/>
      <c r="I43" s="505">
        <v>4801458281.6383505</v>
      </c>
      <c r="J43" s="506">
        <v>4592969250.4258356</v>
      </c>
      <c r="K43" s="506">
        <v>4407931583.906682</v>
      </c>
      <c r="L43" s="507">
        <v>4307958480.4773998</v>
      </c>
    </row>
    <row r="44" spans="1:12" ht="15" customHeight="1">
      <c r="A44" s="344">
        <v>30</v>
      </c>
      <c r="B44" s="345" t="s">
        <v>255</v>
      </c>
      <c r="C44" s="651">
        <v>1.2521292544725782</v>
      </c>
      <c r="D44" s="651">
        <v>1.4441586163248292</v>
      </c>
      <c r="E44" s="347"/>
      <c r="F44" s="347"/>
      <c r="G44" s="348"/>
      <c r="I44" s="533">
        <v>1.4027878637081486</v>
      </c>
      <c r="J44" s="532">
        <v>1.3470043121629838</v>
      </c>
      <c r="K44" s="532">
        <v>1.1455505689177801</v>
      </c>
      <c r="L44" s="531">
        <v>1.134544438711518</v>
      </c>
    </row>
    <row r="45" spans="1:12" ht="15" customHeight="1">
      <c r="A45" s="344"/>
      <c r="B45" s="134" t="s">
        <v>373</v>
      </c>
      <c r="C45" s="346"/>
      <c r="D45" s="347"/>
      <c r="E45" s="347"/>
      <c r="F45" s="347"/>
      <c r="G45" s="348"/>
      <c r="I45" s="508"/>
      <c r="J45" s="509"/>
      <c r="K45" s="509"/>
      <c r="L45" s="348"/>
    </row>
    <row r="46" spans="1:12" ht="15" customHeight="1">
      <c r="A46" s="344">
        <v>31</v>
      </c>
      <c r="B46" s="345" t="s">
        <v>380</v>
      </c>
      <c r="C46" s="346">
        <v>19086249098.783802</v>
      </c>
      <c r="D46" s="347">
        <v>18401361992.087978</v>
      </c>
      <c r="E46" s="347">
        <v>19508856544.452133</v>
      </c>
      <c r="F46" s="347">
        <v>18462113926.035389</v>
      </c>
      <c r="G46" s="348">
        <v>17737053098.786816</v>
      </c>
      <c r="I46" s="508">
        <v>18949125818.420448</v>
      </c>
      <c r="J46" s="509">
        <v>17899741347.05286</v>
      </c>
      <c r="K46" s="509">
        <v>16983615405.318785</v>
      </c>
      <c r="L46" s="348">
        <v>16780425733.721352</v>
      </c>
    </row>
    <row r="47" spans="1:12" ht="15" customHeight="1">
      <c r="A47" s="344">
        <v>32</v>
      </c>
      <c r="B47" s="345" t="s">
        <v>395</v>
      </c>
      <c r="C47" s="346">
        <v>14706778719.027988</v>
      </c>
      <c r="D47" s="347">
        <v>14017974940.81904</v>
      </c>
      <c r="E47" s="347">
        <v>13961648126.498449</v>
      </c>
      <c r="F47" s="347">
        <v>13721899659.720142</v>
      </c>
      <c r="G47" s="348">
        <v>13839021287.620499</v>
      </c>
      <c r="I47" s="508">
        <v>14000154658.682423</v>
      </c>
      <c r="J47" s="509">
        <v>13449289479.784752</v>
      </c>
      <c r="K47" s="509">
        <v>13404905979.240911</v>
      </c>
      <c r="L47" s="348">
        <v>13227058617.426636</v>
      </c>
    </row>
    <row r="48" spans="1:12" ht="15" thickBot="1">
      <c r="A48" s="313">
        <v>33</v>
      </c>
      <c r="B48" s="136" t="s">
        <v>413</v>
      </c>
      <c r="C48" s="608">
        <v>1.2977858349149938</v>
      </c>
      <c r="D48" s="529">
        <v>1.3126975950359936</v>
      </c>
      <c r="E48" s="529">
        <v>1.3973175922852099</v>
      </c>
      <c r="F48" s="529">
        <v>1.3454488360842543</v>
      </c>
      <c r="G48" s="528">
        <v>1.2816696159469922</v>
      </c>
      <c r="I48" s="530">
        <v>1.3534940349154529</v>
      </c>
      <c r="J48" s="529">
        <v>1.3309060953708713</v>
      </c>
      <c r="K48" s="529">
        <v>1.2669701250885257</v>
      </c>
      <c r="L48" s="528">
        <v>1.2686437868819269</v>
      </c>
    </row>
    <row r="49" spans="1:2">
      <c r="A49" s="18"/>
    </row>
    <row r="50" spans="1:2" ht="38.25">
      <c r="B50" s="195" t="s">
        <v>709</v>
      </c>
    </row>
    <row r="51" spans="1:2" ht="51">
      <c r="B51" s="195" t="s">
        <v>270</v>
      </c>
    </row>
    <row r="53" spans="1:2">
      <c r="B53" s="194"/>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6"/>
  <sheetViews>
    <sheetView showGridLines="0" zoomScale="85" zoomScaleNormal="85" workbookViewId="0"/>
  </sheetViews>
  <sheetFormatPr defaultColWidth="9.28515625" defaultRowHeight="12.75"/>
  <cols>
    <col min="1" max="1" width="11.7109375" style="351" bestFit="1" customWidth="1"/>
    <col min="2" max="2" width="105.28515625" style="351" bestFit="1" customWidth="1"/>
    <col min="3" max="4" width="16" style="351" bestFit="1" customWidth="1"/>
    <col min="5" max="5" width="17.42578125" style="351" bestFit="1" customWidth="1"/>
    <col min="6" max="6" width="16" style="351" bestFit="1" customWidth="1"/>
    <col min="7" max="7" width="20.85546875" style="351" customWidth="1"/>
    <col min="8" max="8" width="17" style="351" bestFit="1" customWidth="1"/>
    <col min="9" max="16384" width="9.28515625" style="351"/>
  </cols>
  <sheetData>
    <row r="1" spans="1:8" ht="13.5">
      <c r="A1" s="349" t="s">
        <v>30</v>
      </c>
      <c r="B1" s="426" t="str">
        <f>'Info '!C2</f>
        <v>JSC TBC Bank</v>
      </c>
    </row>
    <row r="2" spans="1:8">
      <c r="A2" s="349" t="s">
        <v>31</v>
      </c>
      <c r="B2" s="425">
        <f>'1. key ratios '!B2</f>
        <v>45107</v>
      </c>
    </row>
    <row r="3" spans="1:8">
      <c r="A3" s="350" t="s">
        <v>416</v>
      </c>
    </row>
    <row r="5" spans="1:8" ht="12" customHeight="1">
      <c r="A5" s="744" t="s">
        <v>417</v>
      </c>
      <c r="B5" s="745"/>
      <c r="C5" s="750" t="s">
        <v>418</v>
      </c>
      <c r="D5" s="751"/>
      <c r="E5" s="751"/>
      <c r="F5" s="751"/>
      <c r="G5" s="751"/>
      <c r="H5" s="752"/>
    </row>
    <row r="6" spans="1:8">
      <c r="A6" s="746"/>
      <c r="B6" s="747"/>
      <c r="C6" s="753"/>
      <c r="D6" s="754"/>
      <c r="E6" s="754"/>
      <c r="F6" s="754"/>
      <c r="G6" s="754"/>
      <c r="H6" s="755"/>
    </row>
    <row r="7" spans="1:8">
      <c r="A7" s="748"/>
      <c r="B7" s="749"/>
      <c r="C7" s="424" t="s">
        <v>419</v>
      </c>
      <c r="D7" s="424" t="s">
        <v>420</v>
      </c>
      <c r="E7" s="424" t="s">
        <v>421</v>
      </c>
      <c r="F7" s="424" t="s">
        <v>422</v>
      </c>
      <c r="G7" s="424" t="s">
        <v>423</v>
      </c>
      <c r="H7" s="424" t="s">
        <v>64</v>
      </c>
    </row>
    <row r="8" spans="1:8">
      <c r="A8" s="420">
        <v>1</v>
      </c>
      <c r="B8" s="419" t="s">
        <v>51</v>
      </c>
      <c r="C8" s="616">
        <v>2023733002.6921</v>
      </c>
      <c r="D8" s="616">
        <v>553149092.22290003</v>
      </c>
      <c r="E8" s="616">
        <v>1116431106.7112899</v>
      </c>
      <c r="F8" s="616">
        <v>30081939.4595</v>
      </c>
      <c r="G8" s="616">
        <v>0</v>
      </c>
      <c r="H8" s="617">
        <v>3723395141.0857897</v>
      </c>
    </row>
    <row r="9" spans="1:8">
      <c r="A9" s="420">
        <v>2</v>
      </c>
      <c r="B9" s="419" t="s">
        <v>52</v>
      </c>
      <c r="C9" s="616">
        <v>0</v>
      </c>
      <c r="D9" s="616">
        <v>0</v>
      </c>
      <c r="E9" s="616">
        <v>0</v>
      </c>
      <c r="F9" s="616">
        <v>0</v>
      </c>
      <c r="G9" s="616">
        <v>0</v>
      </c>
      <c r="H9" s="617">
        <v>0</v>
      </c>
    </row>
    <row r="10" spans="1:8">
      <c r="A10" s="420">
        <v>3</v>
      </c>
      <c r="B10" s="419" t="s">
        <v>164</v>
      </c>
      <c r="C10" s="616">
        <v>0</v>
      </c>
      <c r="D10" s="616">
        <v>104206292.61</v>
      </c>
      <c r="E10" s="616">
        <v>303907788.05000001</v>
      </c>
      <c r="F10" s="616">
        <v>0</v>
      </c>
      <c r="G10" s="616">
        <v>0</v>
      </c>
      <c r="H10" s="617">
        <v>408114080.66000003</v>
      </c>
    </row>
    <row r="11" spans="1:8">
      <c r="A11" s="420">
        <v>4</v>
      </c>
      <c r="B11" s="419" t="s">
        <v>53</v>
      </c>
      <c r="C11" s="616">
        <v>0</v>
      </c>
      <c r="D11" s="616">
        <v>0</v>
      </c>
      <c r="E11" s="616">
        <v>711940277.74131</v>
      </c>
      <c r="F11" s="616">
        <v>0</v>
      </c>
      <c r="G11" s="616">
        <v>0</v>
      </c>
      <c r="H11" s="617">
        <v>711940277.74131</v>
      </c>
    </row>
    <row r="12" spans="1:8">
      <c r="A12" s="420">
        <v>5</v>
      </c>
      <c r="B12" s="419" t="s">
        <v>54</v>
      </c>
      <c r="C12" s="616">
        <v>0</v>
      </c>
      <c r="D12" s="616">
        <v>0</v>
      </c>
      <c r="E12" s="616">
        <v>0</v>
      </c>
      <c r="F12" s="616">
        <v>0</v>
      </c>
      <c r="G12" s="616">
        <v>0</v>
      </c>
      <c r="H12" s="617">
        <v>0</v>
      </c>
    </row>
    <row r="13" spans="1:8">
      <c r="A13" s="420">
        <v>6</v>
      </c>
      <c r="B13" s="419" t="s">
        <v>55</v>
      </c>
      <c r="C13" s="616">
        <v>917042044.59795797</v>
      </c>
      <c r="D13" s="616">
        <v>541541316.351601</v>
      </c>
      <c r="E13" s="616">
        <v>1045820.729935</v>
      </c>
      <c r="F13" s="616">
        <v>655914.89309999999</v>
      </c>
      <c r="G13" s="616">
        <v>0</v>
      </c>
      <c r="H13" s="617">
        <v>1460285096.5725939</v>
      </c>
    </row>
    <row r="14" spans="1:8">
      <c r="A14" s="420">
        <v>7</v>
      </c>
      <c r="B14" s="419" t="s">
        <v>56</v>
      </c>
      <c r="C14" s="616">
        <v>0</v>
      </c>
      <c r="D14" s="616">
        <v>2183757774.6571484</v>
      </c>
      <c r="E14" s="616">
        <v>2777978853.0849161</v>
      </c>
      <c r="F14" s="616">
        <v>1660238661.9156413</v>
      </c>
      <c r="G14" s="616">
        <v>27631524.473098394</v>
      </c>
      <c r="H14" s="617">
        <v>6649606814.1308041</v>
      </c>
    </row>
    <row r="15" spans="1:8">
      <c r="A15" s="420">
        <v>8</v>
      </c>
      <c r="B15" s="421" t="s">
        <v>57</v>
      </c>
      <c r="C15" s="616">
        <v>0</v>
      </c>
      <c r="D15" s="616">
        <v>1563625101.665529</v>
      </c>
      <c r="E15" s="616">
        <v>2601669106.2021308</v>
      </c>
      <c r="F15" s="616">
        <v>1492720381.6853807</v>
      </c>
      <c r="G15" s="616">
        <v>34857039.106944121</v>
      </c>
      <c r="H15" s="617">
        <v>5692871628.6599846</v>
      </c>
    </row>
    <row r="16" spans="1:8">
      <c r="A16" s="420">
        <v>9</v>
      </c>
      <c r="B16" s="419" t="s">
        <v>58</v>
      </c>
      <c r="C16" s="616">
        <v>0</v>
      </c>
      <c r="D16" s="616">
        <v>507508271.61188728</v>
      </c>
      <c r="E16" s="616">
        <v>1468425717.1003995</v>
      </c>
      <c r="F16" s="616">
        <v>1765614663.0752003</v>
      </c>
      <c r="G16" s="616">
        <v>8893007.1525264531</v>
      </c>
      <c r="H16" s="617">
        <v>3750441658.9400134</v>
      </c>
    </row>
    <row r="17" spans="1:8">
      <c r="A17" s="420">
        <v>10</v>
      </c>
      <c r="B17" s="423" t="s">
        <v>431</v>
      </c>
      <c r="C17" s="616">
        <v>0</v>
      </c>
      <c r="D17" s="616">
        <v>30809783.210008949</v>
      </c>
      <c r="E17" s="616">
        <v>45056981.981253266</v>
      </c>
      <c r="F17" s="616">
        <v>16021509.296262531</v>
      </c>
      <c r="G17" s="616">
        <v>49045725.532475196</v>
      </c>
      <c r="H17" s="617">
        <v>140934000.01999995</v>
      </c>
    </row>
    <row r="18" spans="1:8">
      <c r="A18" s="420">
        <v>11</v>
      </c>
      <c r="B18" s="419" t="s">
        <v>60</v>
      </c>
      <c r="C18" s="616">
        <v>0</v>
      </c>
      <c r="D18" s="616">
        <v>38421528.435629733</v>
      </c>
      <c r="E18" s="616">
        <v>105962527.23870876</v>
      </c>
      <c r="F18" s="616">
        <v>117479513.11558595</v>
      </c>
      <c r="G18" s="616">
        <v>11037953.838675553</v>
      </c>
      <c r="H18" s="617">
        <v>272901522.6286</v>
      </c>
    </row>
    <row r="19" spans="1:8">
      <c r="A19" s="420">
        <v>12</v>
      </c>
      <c r="B19" s="419" t="s">
        <v>61</v>
      </c>
      <c r="C19" s="616">
        <v>0</v>
      </c>
      <c r="D19" s="616">
        <v>0</v>
      </c>
      <c r="E19" s="616">
        <v>0</v>
      </c>
      <c r="F19" s="616">
        <v>0</v>
      </c>
      <c r="G19" s="616">
        <v>0</v>
      </c>
      <c r="H19" s="617">
        <v>0</v>
      </c>
    </row>
    <row r="20" spans="1:8">
      <c r="A20" s="422">
        <v>13</v>
      </c>
      <c r="B20" s="421" t="s">
        <v>144</v>
      </c>
      <c r="C20" s="616">
        <v>0</v>
      </c>
      <c r="D20" s="616">
        <v>0</v>
      </c>
      <c r="E20" s="616">
        <v>0</v>
      </c>
      <c r="F20" s="616">
        <v>0</v>
      </c>
      <c r="G20" s="616">
        <v>0</v>
      </c>
      <c r="H20" s="617">
        <v>0</v>
      </c>
    </row>
    <row r="21" spans="1:8">
      <c r="A21" s="420">
        <v>14</v>
      </c>
      <c r="B21" s="419" t="s">
        <v>63</v>
      </c>
      <c r="C21" s="616">
        <v>992206900.57539999</v>
      </c>
      <c r="D21" s="616">
        <v>850710129.03172636</v>
      </c>
      <c r="E21" s="616">
        <v>914217303.60883105</v>
      </c>
      <c r="F21" s="616">
        <v>683145152.76446378</v>
      </c>
      <c r="G21" s="616">
        <v>1127179122.6798725</v>
      </c>
      <c r="H21" s="617">
        <v>4567458608.6602936</v>
      </c>
    </row>
    <row r="22" spans="1:8">
      <c r="A22" s="418">
        <v>15</v>
      </c>
      <c r="B22" s="417" t="s">
        <v>64</v>
      </c>
      <c r="C22" s="616">
        <v>3932981947.865458</v>
      </c>
      <c r="D22" s="616">
        <v>6342919506.586421</v>
      </c>
      <c r="E22" s="616">
        <v>10001578500.46752</v>
      </c>
      <c r="F22" s="616">
        <v>5749936226.9088717</v>
      </c>
      <c r="G22" s="616">
        <v>1209598647.251117</v>
      </c>
      <c r="H22" s="617">
        <v>27237014829.079391</v>
      </c>
    </row>
    <row r="26" spans="1:8" ht="25.5">
      <c r="B26" s="354" t="s">
        <v>518</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26"/>
  <sheetViews>
    <sheetView showGridLines="0" zoomScale="85" zoomScaleNormal="85" workbookViewId="0"/>
  </sheetViews>
  <sheetFormatPr defaultColWidth="9.28515625" defaultRowHeight="12.75"/>
  <cols>
    <col min="1" max="1" width="11.7109375" style="427" bestFit="1" customWidth="1"/>
    <col min="2" max="2" width="86.7109375" style="351" customWidth="1"/>
    <col min="3" max="4" width="31.5703125" style="351" customWidth="1"/>
    <col min="5" max="5" width="15.140625" style="351" bestFit="1" customWidth="1"/>
    <col min="6" max="6" width="11.7109375" style="351" bestFit="1" customWidth="1"/>
    <col min="7" max="7" width="21.5703125" style="351" bestFit="1" customWidth="1"/>
    <col min="8" max="8" width="41.42578125" style="351" customWidth="1"/>
    <col min="9" max="16384" width="9.28515625" style="351"/>
  </cols>
  <sheetData>
    <row r="1" spans="1:8" ht="13.5">
      <c r="A1" s="349" t="s">
        <v>30</v>
      </c>
      <c r="B1" s="426" t="str">
        <f>'Info '!C2</f>
        <v>JSC TBC Bank</v>
      </c>
      <c r="C1" s="439"/>
      <c r="D1" s="439"/>
      <c r="E1" s="439"/>
      <c r="F1" s="439"/>
      <c r="G1" s="439"/>
      <c r="H1" s="439"/>
    </row>
    <row r="2" spans="1:8">
      <c r="A2" s="349" t="s">
        <v>31</v>
      </c>
      <c r="B2" s="425">
        <f>'1. key ratios '!B2</f>
        <v>45107</v>
      </c>
      <c r="C2" s="439"/>
      <c r="D2" s="439"/>
      <c r="E2" s="439"/>
      <c r="F2" s="439"/>
      <c r="G2" s="439"/>
      <c r="H2" s="439"/>
    </row>
    <row r="3" spans="1:8">
      <c r="A3" s="350" t="s">
        <v>424</v>
      </c>
      <c r="B3" s="439"/>
      <c r="C3" s="439"/>
      <c r="D3" s="439"/>
      <c r="E3" s="439"/>
      <c r="F3" s="439"/>
      <c r="G3" s="439"/>
      <c r="H3" s="439"/>
    </row>
    <row r="4" spans="1:8">
      <c r="A4" s="440"/>
      <c r="B4" s="439"/>
      <c r="C4" s="438" t="s">
        <v>0</v>
      </c>
      <c r="D4" s="438" t="s">
        <v>1</v>
      </c>
      <c r="E4" s="438" t="s">
        <v>2</v>
      </c>
      <c r="F4" s="438" t="s">
        <v>3</v>
      </c>
      <c r="G4" s="438" t="s">
        <v>4</v>
      </c>
      <c r="H4" s="438" t="s">
        <v>5</v>
      </c>
    </row>
    <row r="5" spans="1:8" ht="34.15" customHeight="1">
      <c r="A5" s="744" t="s">
        <v>425</v>
      </c>
      <c r="B5" s="745"/>
      <c r="C5" s="758" t="s">
        <v>426</v>
      </c>
      <c r="D5" s="758"/>
      <c r="E5" s="758" t="s">
        <v>663</v>
      </c>
      <c r="F5" s="756" t="s">
        <v>427</v>
      </c>
      <c r="G5" s="756" t="s">
        <v>428</v>
      </c>
      <c r="H5" s="436" t="s">
        <v>662</v>
      </c>
    </row>
    <row r="6" spans="1:8" ht="25.5">
      <c r="A6" s="748"/>
      <c r="B6" s="749"/>
      <c r="C6" s="437" t="s">
        <v>429</v>
      </c>
      <c r="D6" s="437" t="s">
        <v>430</v>
      </c>
      <c r="E6" s="758"/>
      <c r="F6" s="757"/>
      <c r="G6" s="757"/>
      <c r="H6" s="436" t="s">
        <v>661</v>
      </c>
    </row>
    <row r="7" spans="1:8">
      <c r="A7" s="434">
        <v>1</v>
      </c>
      <c r="B7" s="419" t="s">
        <v>51</v>
      </c>
      <c r="C7" s="621">
        <v>0</v>
      </c>
      <c r="D7" s="621">
        <v>3726276386.9556804</v>
      </c>
      <c r="E7" s="628">
        <v>2881245.8699000003</v>
      </c>
      <c r="F7" s="628">
        <v>0</v>
      </c>
      <c r="G7" s="621">
        <v>0</v>
      </c>
      <c r="H7" s="633">
        <v>3723395141.0857801</v>
      </c>
    </row>
    <row r="8" spans="1:8">
      <c r="A8" s="434">
        <v>2</v>
      </c>
      <c r="B8" s="419" t="s">
        <v>52</v>
      </c>
      <c r="C8" s="621">
        <v>0</v>
      </c>
      <c r="D8" s="621">
        <v>0</v>
      </c>
      <c r="E8" s="628">
        <v>0</v>
      </c>
      <c r="F8" s="628">
        <v>0</v>
      </c>
      <c r="G8" s="621">
        <v>0</v>
      </c>
      <c r="H8" s="633">
        <v>0</v>
      </c>
    </row>
    <row r="9" spans="1:8">
      <c r="A9" s="434">
        <v>3</v>
      </c>
      <c r="B9" s="419" t="s">
        <v>164</v>
      </c>
      <c r="C9" s="621">
        <v>0</v>
      </c>
      <c r="D9" s="621">
        <v>408114080.66000003</v>
      </c>
      <c r="E9" s="628">
        <v>0</v>
      </c>
      <c r="F9" s="628">
        <v>0</v>
      </c>
      <c r="G9" s="621">
        <v>0</v>
      </c>
      <c r="H9" s="633">
        <v>408114080.66000003</v>
      </c>
    </row>
    <row r="10" spans="1:8">
      <c r="A10" s="434">
        <v>4</v>
      </c>
      <c r="B10" s="419" t="s">
        <v>53</v>
      </c>
      <c r="C10" s="621">
        <v>0</v>
      </c>
      <c r="D10" s="621">
        <v>711940277.74131</v>
      </c>
      <c r="E10" s="628">
        <v>0</v>
      </c>
      <c r="F10" s="628">
        <v>0</v>
      </c>
      <c r="G10" s="621">
        <v>0</v>
      </c>
      <c r="H10" s="633">
        <v>711940277.74131</v>
      </c>
    </row>
    <row r="11" spans="1:8">
      <c r="A11" s="434">
        <v>5</v>
      </c>
      <c r="B11" s="419" t="s">
        <v>54</v>
      </c>
      <c r="C11" s="621">
        <v>0</v>
      </c>
      <c r="D11" s="621">
        <v>0</v>
      </c>
      <c r="E11" s="628">
        <v>0</v>
      </c>
      <c r="F11" s="628">
        <v>0</v>
      </c>
      <c r="G11" s="621">
        <v>0</v>
      </c>
      <c r="H11" s="633">
        <v>0</v>
      </c>
    </row>
    <row r="12" spans="1:8">
      <c r="A12" s="434">
        <v>6</v>
      </c>
      <c r="B12" s="419" t="s">
        <v>55</v>
      </c>
      <c r="C12" s="621">
        <v>0</v>
      </c>
      <c r="D12" s="621">
        <v>1460580747.5669909</v>
      </c>
      <c r="E12" s="628">
        <v>295650.99440000003</v>
      </c>
      <c r="F12" s="628">
        <v>0</v>
      </c>
      <c r="G12" s="621">
        <v>0</v>
      </c>
      <c r="H12" s="633">
        <v>1460285096.5725908</v>
      </c>
    </row>
    <row r="13" spans="1:8">
      <c r="A13" s="434">
        <v>7</v>
      </c>
      <c r="B13" s="419" t="s">
        <v>56</v>
      </c>
      <c r="C13" s="621">
        <v>96620901.403482735</v>
      </c>
      <c r="D13" s="621">
        <v>6600264026.3660173</v>
      </c>
      <c r="E13" s="628">
        <v>47278113.638696641</v>
      </c>
      <c r="F13" s="628">
        <v>0</v>
      </c>
      <c r="G13" s="621">
        <v>0</v>
      </c>
      <c r="H13" s="633">
        <v>6649606814.1308031</v>
      </c>
    </row>
    <row r="14" spans="1:8">
      <c r="A14" s="434">
        <v>8</v>
      </c>
      <c r="B14" s="421" t="s">
        <v>57</v>
      </c>
      <c r="C14" s="621">
        <v>187844978.72979718</v>
      </c>
      <c r="D14" s="621">
        <v>5736930380.6110334</v>
      </c>
      <c r="E14" s="628">
        <v>231903730.68083066</v>
      </c>
      <c r="F14" s="628">
        <v>0</v>
      </c>
      <c r="G14" s="621">
        <v>30817603.789999947</v>
      </c>
      <c r="H14" s="633">
        <v>5692871628.6599998</v>
      </c>
    </row>
    <row r="15" spans="1:8">
      <c r="A15" s="434">
        <v>9</v>
      </c>
      <c r="B15" s="419" t="s">
        <v>58</v>
      </c>
      <c r="C15" s="621">
        <v>68062007.517171621</v>
      </c>
      <c r="D15" s="621">
        <v>3718061087.4010301</v>
      </c>
      <c r="E15" s="628">
        <v>35675263.378200874</v>
      </c>
      <c r="F15" s="628">
        <v>0</v>
      </c>
      <c r="G15" s="621">
        <v>0</v>
      </c>
      <c r="H15" s="633">
        <v>3750447831.5400004</v>
      </c>
    </row>
    <row r="16" spans="1:8">
      <c r="A16" s="434">
        <v>10</v>
      </c>
      <c r="B16" s="423" t="s">
        <v>431</v>
      </c>
      <c r="C16" s="621">
        <v>229564108.2836</v>
      </c>
      <c r="D16" s="621">
        <v>13876307.513886798</v>
      </c>
      <c r="E16" s="628">
        <v>102506415.7774868</v>
      </c>
      <c r="F16" s="628">
        <v>0</v>
      </c>
      <c r="G16" s="621">
        <v>55070969.129999958</v>
      </c>
      <c r="H16" s="633">
        <v>140934000.02000001</v>
      </c>
    </row>
    <row r="17" spans="1:8">
      <c r="A17" s="434">
        <v>11</v>
      </c>
      <c r="B17" s="419" t="s">
        <v>60</v>
      </c>
      <c r="C17" s="621">
        <v>1482821.5914</v>
      </c>
      <c r="D17" s="621">
        <v>272627964.30896032</v>
      </c>
      <c r="E17" s="628">
        <v>1209263.2717603082</v>
      </c>
      <c r="F17" s="628">
        <v>0</v>
      </c>
      <c r="G17" s="621">
        <v>0</v>
      </c>
      <c r="H17" s="633">
        <v>272901522.62860006</v>
      </c>
    </row>
    <row r="18" spans="1:8">
      <c r="A18" s="434">
        <v>12</v>
      </c>
      <c r="B18" s="419" t="s">
        <v>61</v>
      </c>
      <c r="C18" s="621">
        <v>0</v>
      </c>
      <c r="D18" s="621">
        <v>0</v>
      </c>
      <c r="E18" s="628">
        <v>0</v>
      </c>
      <c r="F18" s="628">
        <v>0</v>
      </c>
      <c r="G18" s="621">
        <v>0</v>
      </c>
      <c r="H18" s="633">
        <v>0</v>
      </c>
    </row>
    <row r="19" spans="1:8">
      <c r="A19" s="435">
        <v>13</v>
      </c>
      <c r="B19" s="421" t="s">
        <v>144</v>
      </c>
      <c r="C19" s="621">
        <v>0</v>
      </c>
      <c r="D19" s="621">
        <v>0</v>
      </c>
      <c r="E19" s="628">
        <v>0</v>
      </c>
      <c r="F19" s="628">
        <v>0</v>
      </c>
      <c r="G19" s="621">
        <v>0</v>
      </c>
      <c r="H19" s="633">
        <v>0</v>
      </c>
    </row>
    <row r="20" spans="1:8">
      <c r="A20" s="434">
        <v>14</v>
      </c>
      <c r="B20" s="419" t="s">
        <v>63</v>
      </c>
      <c r="C20" s="621">
        <v>46636829.064794816</v>
      </c>
      <c r="D20" s="621">
        <v>4885295037.6605082</v>
      </c>
      <c r="E20" s="628">
        <v>36927415.83800073</v>
      </c>
      <c r="F20" s="628">
        <v>0</v>
      </c>
      <c r="G20" s="621">
        <v>24768132.990000006</v>
      </c>
      <c r="H20" s="633">
        <v>4895004450.8873024</v>
      </c>
    </row>
    <row r="21" spans="1:8" s="431" customFormat="1">
      <c r="A21" s="433">
        <v>15</v>
      </c>
      <c r="B21" s="432" t="s">
        <v>64</v>
      </c>
      <c r="C21" s="620">
        <v>400647538.30664635</v>
      </c>
      <c r="D21" s="620">
        <v>27520089989.27153</v>
      </c>
      <c r="E21" s="620">
        <v>356170683.67178923</v>
      </c>
      <c r="F21" s="620">
        <v>0</v>
      </c>
      <c r="G21" s="620">
        <v>55585736.779999956</v>
      </c>
      <c r="H21" s="633">
        <v>27564566843.906387</v>
      </c>
    </row>
    <row r="22" spans="1:8">
      <c r="A22" s="430">
        <v>16</v>
      </c>
      <c r="B22" s="429" t="s">
        <v>432</v>
      </c>
      <c r="C22" s="621">
        <v>380377545.37759995</v>
      </c>
      <c r="D22" s="621">
        <v>18444042835.618</v>
      </c>
      <c r="E22" s="628">
        <v>330815868.75510001</v>
      </c>
      <c r="F22" s="628">
        <v>0</v>
      </c>
      <c r="G22" s="621">
        <v>55070969.129999958</v>
      </c>
      <c r="H22" s="633">
        <v>18493604512.240501</v>
      </c>
    </row>
    <row r="23" spans="1:8">
      <c r="A23" s="430">
        <v>17</v>
      </c>
      <c r="B23" s="429" t="s">
        <v>433</v>
      </c>
      <c r="C23" s="621">
        <v>0</v>
      </c>
      <c r="D23" s="621">
        <v>2969846166.2958012</v>
      </c>
      <c r="E23" s="628">
        <v>3333136.7094000001</v>
      </c>
      <c r="F23" s="628">
        <v>0</v>
      </c>
      <c r="G23" s="621">
        <v>0</v>
      </c>
      <c r="H23" s="633">
        <v>2966513029.586401</v>
      </c>
    </row>
    <row r="26" spans="1:8" ht="42.4" customHeight="1">
      <c r="B26" s="354" t="s">
        <v>518</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6"/>
  <sheetViews>
    <sheetView showGridLines="0" zoomScale="85" zoomScaleNormal="85" workbookViewId="0"/>
  </sheetViews>
  <sheetFormatPr defaultColWidth="9.28515625" defaultRowHeight="12.75"/>
  <cols>
    <col min="1" max="1" width="11" style="351" bestFit="1" customWidth="1"/>
    <col min="2" max="2" width="93.42578125" style="351" customWidth="1"/>
    <col min="3" max="4" width="35" style="351" customWidth="1"/>
    <col min="5" max="5" width="15.140625" style="351" bestFit="1" customWidth="1"/>
    <col min="6" max="6" width="11.7109375" style="351" bestFit="1" customWidth="1"/>
    <col min="7" max="7" width="22" style="351" customWidth="1"/>
    <col min="8" max="8" width="19.85546875" style="351" customWidth="1"/>
    <col min="9" max="16384" width="9.28515625" style="351"/>
  </cols>
  <sheetData>
    <row r="1" spans="1:8" ht="13.5">
      <c r="A1" s="349" t="s">
        <v>30</v>
      </c>
      <c r="B1" s="426" t="str">
        <f>'Info '!C2</f>
        <v>JSC TBC Bank</v>
      </c>
      <c r="C1" s="439"/>
      <c r="D1" s="439"/>
      <c r="E1" s="439"/>
      <c r="F1" s="439"/>
      <c r="G1" s="439"/>
      <c r="H1" s="439"/>
    </row>
    <row r="2" spans="1:8">
      <c r="A2" s="349" t="s">
        <v>31</v>
      </c>
      <c r="B2" s="425">
        <f>'1. key ratios '!B2</f>
        <v>45107</v>
      </c>
      <c r="C2" s="439"/>
      <c r="D2" s="439"/>
      <c r="E2" s="439"/>
      <c r="F2" s="439"/>
      <c r="G2" s="439"/>
      <c r="H2" s="439"/>
    </row>
    <row r="3" spans="1:8">
      <c r="A3" s="350" t="s">
        <v>434</v>
      </c>
      <c r="B3" s="439"/>
      <c r="C3" s="439"/>
      <c r="D3" s="439"/>
      <c r="E3" s="439"/>
      <c r="F3" s="439"/>
      <c r="G3" s="439"/>
      <c r="H3" s="439"/>
    </row>
    <row r="4" spans="1:8">
      <c r="A4" s="440"/>
      <c r="B4" s="439"/>
      <c r="C4" s="438" t="s">
        <v>0</v>
      </c>
      <c r="D4" s="438" t="s">
        <v>1</v>
      </c>
      <c r="E4" s="438" t="s">
        <v>2</v>
      </c>
      <c r="F4" s="438" t="s">
        <v>3</v>
      </c>
      <c r="G4" s="438" t="s">
        <v>4</v>
      </c>
      <c r="H4" s="438" t="s">
        <v>5</v>
      </c>
    </row>
    <row r="5" spans="1:8" ht="41.65" customHeight="1">
      <c r="A5" s="744" t="s">
        <v>425</v>
      </c>
      <c r="B5" s="745"/>
      <c r="C5" s="758" t="s">
        <v>426</v>
      </c>
      <c r="D5" s="758"/>
      <c r="E5" s="758" t="s">
        <v>663</v>
      </c>
      <c r="F5" s="756" t="s">
        <v>427</v>
      </c>
      <c r="G5" s="756" t="s">
        <v>428</v>
      </c>
      <c r="H5" s="436" t="s">
        <v>662</v>
      </c>
    </row>
    <row r="6" spans="1:8" ht="25.5">
      <c r="A6" s="748"/>
      <c r="B6" s="749"/>
      <c r="C6" s="437" t="s">
        <v>429</v>
      </c>
      <c r="D6" s="437" t="s">
        <v>430</v>
      </c>
      <c r="E6" s="758"/>
      <c r="F6" s="757"/>
      <c r="G6" s="757"/>
      <c r="H6" s="436" t="s">
        <v>661</v>
      </c>
    </row>
    <row r="7" spans="1:8">
      <c r="A7" s="428">
        <v>1</v>
      </c>
      <c r="B7" s="443" t="s">
        <v>522</v>
      </c>
      <c r="C7" s="621">
        <v>2809968.0097999992</v>
      </c>
      <c r="D7" s="621">
        <v>271876654.80779195</v>
      </c>
      <c r="E7" s="621">
        <v>7597515.5245999722</v>
      </c>
      <c r="F7" s="621"/>
      <c r="G7" s="621">
        <v>64665.22</v>
      </c>
      <c r="H7" s="633">
        <v>267089107.292992</v>
      </c>
    </row>
    <row r="8" spans="1:8">
      <c r="A8" s="428">
        <v>2</v>
      </c>
      <c r="B8" s="443" t="s">
        <v>435</v>
      </c>
      <c r="C8" s="621">
        <v>2498403.233699996</v>
      </c>
      <c r="D8" s="621">
        <v>6758545488.0554428</v>
      </c>
      <c r="E8" s="621">
        <v>7301785.5574999945</v>
      </c>
      <c r="F8" s="621"/>
      <c r="G8" s="621">
        <v>28351.16</v>
      </c>
      <c r="H8" s="633">
        <v>6753742105.7316427</v>
      </c>
    </row>
    <row r="9" spans="1:8">
      <c r="A9" s="428">
        <v>3</v>
      </c>
      <c r="B9" s="443" t="s">
        <v>436</v>
      </c>
      <c r="C9" s="621">
        <v>361984.14179999998</v>
      </c>
      <c r="D9" s="621">
        <v>121313890.21423</v>
      </c>
      <c r="E9" s="621">
        <v>842087.46219999995</v>
      </c>
      <c r="F9" s="621"/>
      <c r="G9" s="621">
        <v>0</v>
      </c>
      <c r="H9" s="633">
        <v>120833786.89383</v>
      </c>
    </row>
    <row r="10" spans="1:8">
      <c r="A10" s="428">
        <v>4</v>
      </c>
      <c r="B10" s="443" t="s">
        <v>523</v>
      </c>
      <c r="C10" s="621">
        <v>25671676.408085003</v>
      </c>
      <c r="D10" s="621">
        <v>733795206.28090608</v>
      </c>
      <c r="E10" s="621">
        <v>11213372.718699999</v>
      </c>
      <c r="F10" s="621"/>
      <c r="G10" s="621">
        <v>0</v>
      </c>
      <c r="H10" s="633">
        <v>748253509.97029102</v>
      </c>
    </row>
    <row r="11" spans="1:8">
      <c r="A11" s="428">
        <v>5</v>
      </c>
      <c r="B11" s="443" t="s">
        <v>437</v>
      </c>
      <c r="C11" s="621">
        <v>16964686.983699996</v>
      </c>
      <c r="D11" s="621">
        <v>996107944.3402859</v>
      </c>
      <c r="E11" s="621">
        <v>5291470.6120000025</v>
      </c>
      <c r="F11" s="621"/>
      <c r="G11" s="621">
        <v>1122.8</v>
      </c>
      <c r="H11" s="633">
        <v>1007781160.7119859</v>
      </c>
    </row>
    <row r="12" spans="1:8">
      <c r="A12" s="428">
        <v>6</v>
      </c>
      <c r="B12" s="443" t="s">
        <v>438</v>
      </c>
      <c r="C12" s="621">
        <v>40685047.713609993</v>
      </c>
      <c r="D12" s="621">
        <v>345301666.25909698</v>
      </c>
      <c r="E12" s="621">
        <v>21782567.677499995</v>
      </c>
      <c r="F12" s="621"/>
      <c r="G12" s="621">
        <v>746494.08999999985</v>
      </c>
      <c r="H12" s="633">
        <v>364204146.29520696</v>
      </c>
    </row>
    <row r="13" spans="1:8">
      <c r="A13" s="428">
        <v>7</v>
      </c>
      <c r="B13" s="443" t="s">
        <v>439</v>
      </c>
      <c r="C13" s="621">
        <v>21789500.132211998</v>
      </c>
      <c r="D13" s="621">
        <v>627288415.08964205</v>
      </c>
      <c r="E13" s="621">
        <v>8218397.1796000022</v>
      </c>
      <c r="F13" s="621"/>
      <c r="G13" s="621">
        <v>346607.73</v>
      </c>
      <c r="H13" s="633">
        <v>640859518.04225409</v>
      </c>
    </row>
    <row r="14" spans="1:8">
      <c r="A14" s="428">
        <v>8</v>
      </c>
      <c r="B14" s="443" t="s">
        <v>440</v>
      </c>
      <c r="C14" s="621">
        <v>15114236.96040001</v>
      </c>
      <c r="D14" s="621">
        <v>885209663.06090987</v>
      </c>
      <c r="E14" s="621">
        <v>10901845.069400024</v>
      </c>
      <c r="F14" s="621"/>
      <c r="G14" s="621">
        <v>2787409.569999997</v>
      </c>
      <c r="H14" s="633">
        <v>889422054.95190978</v>
      </c>
    </row>
    <row r="15" spans="1:8">
      <c r="A15" s="428">
        <v>9</v>
      </c>
      <c r="B15" s="443" t="s">
        <v>441</v>
      </c>
      <c r="C15" s="621">
        <v>18522492.172600001</v>
      </c>
      <c r="D15" s="621">
        <v>417267948.16279101</v>
      </c>
      <c r="E15" s="621">
        <v>6697043.9102000026</v>
      </c>
      <c r="F15" s="621"/>
      <c r="G15" s="621">
        <v>197946.24000000002</v>
      </c>
      <c r="H15" s="633">
        <v>429093396.42519104</v>
      </c>
    </row>
    <row r="16" spans="1:8">
      <c r="A16" s="428">
        <v>10</v>
      </c>
      <c r="B16" s="443" t="s">
        <v>442</v>
      </c>
      <c r="C16" s="621">
        <v>1139047.4910999998</v>
      </c>
      <c r="D16" s="621">
        <v>168229928.87379202</v>
      </c>
      <c r="E16" s="621">
        <v>1801908.3621999994</v>
      </c>
      <c r="F16" s="621"/>
      <c r="G16" s="621">
        <v>357229.50999999995</v>
      </c>
      <c r="H16" s="633">
        <v>167567068.00269204</v>
      </c>
    </row>
    <row r="17" spans="1:8">
      <c r="A17" s="428">
        <v>11</v>
      </c>
      <c r="B17" s="443" t="s">
        <v>443</v>
      </c>
      <c r="C17" s="621">
        <v>5658222.2297389936</v>
      </c>
      <c r="D17" s="621">
        <v>180985469.62124801</v>
      </c>
      <c r="E17" s="621">
        <v>3469520.4098999943</v>
      </c>
      <c r="F17" s="621"/>
      <c r="G17" s="621">
        <v>618405.81000000006</v>
      </c>
      <c r="H17" s="633">
        <v>183174171.44108701</v>
      </c>
    </row>
    <row r="18" spans="1:8">
      <c r="A18" s="428">
        <v>12</v>
      </c>
      <c r="B18" s="443" t="s">
        <v>444</v>
      </c>
      <c r="C18" s="621">
        <v>27456849.202700004</v>
      </c>
      <c r="D18" s="621">
        <v>1269747349.073354</v>
      </c>
      <c r="E18" s="621">
        <v>22658163.416500054</v>
      </c>
      <c r="F18" s="621"/>
      <c r="G18" s="621">
        <v>1647222.27</v>
      </c>
      <c r="H18" s="633">
        <v>1274546034.8595538</v>
      </c>
    </row>
    <row r="19" spans="1:8">
      <c r="A19" s="428">
        <v>13</v>
      </c>
      <c r="B19" s="443" t="s">
        <v>445</v>
      </c>
      <c r="C19" s="621">
        <v>22402655.70150001</v>
      </c>
      <c r="D19" s="621">
        <v>508237035.09511596</v>
      </c>
      <c r="E19" s="621">
        <v>10989827.202400008</v>
      </c>
      <c r="F19" s="621"/>
      <c r="G19" s="621">
        <v>232019.20999999993</v>
      </c>
      <c r="H19" s="633">
        <v>519649863.59421593</v>
      </c>
    </row>
    <row r="20" spans="1:8">
      <c r="A20" s="428">
        <v>14</v>
      </c>
      <c r="B20" s="443" t="s">
        <v>446</v>
      </c>
      <c r="C20" s="621">
        <v>20928224.986500002</v>
      </c>
      <c r="D20" s="621">
        <v>1126510545.674299</v>
      </c>
      <c r="E20" s="621">
        <v>8592746.1830000058</v>
      </c>
      <c r="F20" s="621"/>
      <c r="G20" s="621">
        <v>158740.15999999997</v>
      </c>
      <c r="H20" s="633">
        <v>1138846024.4777989</v>
      </c>
    </row>
    <row r="21" spans="1:8">
      <c r="A21" s="428">
        <v>15</v>
      </c>
      <c r="B21" s="443" t="s">
        <v>447</v>
      </c>
      <c r="C21" s="621">
        <v>13934618.388999995</v>
      </c>
      <c r="D21" s="621">
        <v>359732801.23433101</v>
      </c>
      <c r="E21" s="621">
        <v>5557709.6498999875</v>
      </c>
      <c r="F21" s="621"/>
      <c r="G21" s="621">
        <v>234417.88999999993</v>
      </c>
      <c r="H21" s="633">
        <v>368109709.97343105</v>
      </c>
    </row>
    <row r="22" spans="1:8">
      <c r="A22" s="428">
        <v>16</v>
      </c>
      <c r="B22" s="443" t="s">
        <v>448</v>
      </c>
      <c r="C22" s="621">
        <v>371039.68349999998</v>
      </c>
      <c r="D22" s="621">
        <v>187975333.07262897</v>
      </c>
      <c r="E22" s="621">
        <v>2804867.6832999992</v>
      </c>
      <c r="F22" s="621"/>
      <c r="G22" s="621">
        <v>21263.3</v>
      </c>
      <c r="H22" s="633">
        <v>185541505.07282898</v>
      </c>
    </row>
    <row r="23" spans="1:8">
      <c r="A23" s="428">
        <v>17</v>
      </c>
      <c r="B23" s="443" t="s">
        <v>526</v>
      </c>
      <c r="C23" s="621">
        <v>5292412.9275000002</v>
      </c>
      <c r="D23" s="621">
        <v>231627226.126573</v>
      </c>
      <c r="E23" s="621">
        <v>1875326.2528000006</v>
      </c>
      <c r="F23" s="621"/>
      <c r="G23" s="621">
        <v>208333.93000000002</v>
      </c>
      <c r="H23" s="633">
        <v>235044312.80127302</v>
      </c>
    </row>
    <row r="24" spans="1:8">
      <c r="A24" s="428">
        <v>18</v>
      </c>
      <c r="B24" s="443" t="s">
        <v>449</v>
      </c>
      <c r="C24" s="621">
        <v>1194503.0191999997</v>
      </c>
      <c r="D24" s="621">
        <v>916168034.6084491</v>
      </c>
      <c r="E24" s="621">
        <v>3032669.2907999987</v>
      </c>
      <c r="F24" s="621"/>
      <c r="G24" s="621">
        <v>113732.35</v>
      </c>
      <c r="H24" s="633">
        <v>914329868.33684909</v>
      </c>
    </row>
    <row r="25" spans="1:8">
      <c r="A25" s="428">
        <v>19</v>
      </c>
      <c r="B25" s="443" t="s">
        <v>450</v>
      </c>
      <c r="C25" s="621">
        <v>701562.12359999982</v>
      </c>
      <c r="D25" s="621">
        <v>100495934.70214519</v>
      </c>
      <c r="E25" s="621">
        <v>1394203.7465999979</v>
      </c>
      <c r="F25" s="621"/>
      <c r="G25" s="621">
        <v>134215.44</v>
      </c>
      <c r="H25" s="633">
        <v>99803293.079145193</v>
      </c>
    </row>
    <row r="26" spans="1:8">
      <c r="A26" s="428">
        <v>20</v>
      </c>
      <c r="B26" s="443" t="s">
        <v>525</v>
      </c>
      <c r="C26" s="621">
        <v>3004481.4811999989</v>
      </c>
      <c r="D26" s="621">
        <v>562138705.49081004</v>
      </c>
      <c r="E26" s="621">
        <v>4998848.7048999993</v>
      </c>
      <c r="F26" s="621"/>
      <c r="G26" s="621">
        <v>186774.7</v>
      </c>
      <c r="H26" s="633">
        <v>560144338.26710999</v>
      </c>
    </row>
    <row r="27" spans="1:8">
      <c r="A27" s="428">
        <v>21</v>
      </c>
      <c r="B27" s="443" t="s">
        <v>451</v>
      </c>
      <c r="C27" s="621">
        <v>168111.06570000001</v>
      </c>
      <c r="D27" s="621">
        <v>67100995.065444998</v>
      </c>
      <c r="E27" s="621">
        <v>546211.60299999965</v>
      </c>
      <c r="F27" s="621"/>
      <c r="G27" s="621">
        <v>52792.33</v>
      </c>
      <c r="H27" s="633">
        <v>66722894.528145</v>
      </c>
    </row>
    <row r="28" spans="1:8">
      <c r="A28" s="428">
        <v>22</v>
      </c>
      <c r="B28" s="443" t="s">
        <v>452</v>
      </c>
      <c r="C28" s="621">
        <v>852500.59160000004</v>
      </c>
      <c r="D28" s="621">
        <v>91387001.645929024</v>
      </c>
      <c r="E28" s="621">
        <v>995553.37999999931</v>
      </c>
      <c r="F28" s="621"/>
      <c r="G28" s="621">
        <v>29245.629999999997</v>
      </c>
      <c r="H28" s="633">
        <v>91243948.857529029</v>
      </c>
    </row>
    <row r="29" spans="1:8">
      <c r="A29" s="428">
        <v>23</v>
      </c>
      <c r="B29" s="443" t="s">
        <v>453</v>
      </c>
      <c r="C29" s="621">
        <v>56064394.380200043</v>
      </c>
      <c r="D29" s="621">
        <v>3883149204.9128489</v>
      </c>
      <c r="E29" s="621">
        <v>75855128.630800754</v>
      </c>
      <c r="F29" s="621"/>
      <c r="G29" s="621">
        <v>3165488.9900000007</v>
      </c>
      <c r="H29" s="633">
        <v>3863358470.6622481</v>
      </c>
    </row>
    <row r="30" spans="1:8">
      <c r="A30" s="428">
        <v>24</v>
      </c>
      <c r="B30" s="443" t="s">
        <v>524</v>
      </c>
      <c r="C30" s="621">
        <v>18600759.882300004</v>
      </c>
      <c r="D30" s="621">
        <v>1059618400.995546</v>
      </c>
      <c r="E30" s="621">
        <v>26663443.159700014</v>
      </c>
      <c r="F30" s="621"/>
      <c r="G30" s="621">
        <v>7765620.270000007</v>
      </c>
      <c r="H30" s="633">
        <v>1051555717.718146</v>
      </c>
    </row>
    <row r="31" spans="1:8">
      <c r="A31" s="428">
        <v>25</v>
      </c>
      <c r="B31" s="443" t="s">
        <v>454</v>
      </c>
      <c r="C31" s="621">
        <v>37082125.722400017</v>
      </c>
      <c r="D31" s="621">
        <v>2513045102.8104954</v>
      </c>
      <c r="E31" s="621">
        <v>66791625.923299998</v>
      </c>
      <c r="F31" s="621"/>
      <c r="G31" s="621">
        <v>13032.26</v>
      </c>
      <c r="H31" s="633">
        <v>2483335602.6095958</v>
      </c>
    </row>
    <row r="32" spans="1:8">
      <c r="A32" s="428">
        <v>26</v>
      </c>
      <c r="B32" s="443" t="s">
        <v>521</v>
      </c>
      <c r="C32" s="621">
        <v>21113903.572000328</v>
      </c>
      <c r="D32" s="621">
        <v>717355000.28759992</v>
      </c>
      <c r="E32" s="621">
        <v>16594166.079600314</v>
      </c>
      <c r="F32" s="621"/>
      <c r="G32" s="621">
        <v>35959838.270000018</v>
      </c>
      <c r="H32" s="633">
        <v>721874737.77999997</v>
      </c>
    </row>
    <row r="33" spans="1:8">
      <c r="A33" s="428">
        <v>27</v>
      </c>
      <c r="B33" s="428" t="s">
        <v>455</v>
      </c>
      <c r="C33" s="621">
        <v>20264130.101</v>
      </c>
      <c r="D33" s="621">
        <v>2419879043.7098279</v>
      </c>
      <c r="E33" s="621">
        <v>21702678.281388082</v>
      </c>
      <c r="F33" s="621"/>
      <c r="G33" s="621">
        <v>514767.65</v>
      </c>
      <c r="H33" s="633">
        <v>2418440495.5294394</v>
      </c>
    </row>
    <row r="34" spans="1:8">
      <c r="A34" s="428">
        <v>28</v>
      </c>
      <c r="B34" s="432" t="s">
        <v>64</v>
      </c>
      <c r="C34" s="620">
        <v>400647538.30664641</v>
      </c>
      <c r="D34" s="620">
        <v>27520089989.27153</v>
      </c>
      <c r="E34" s="620">
        <v>356170683.67178923</v>
      </c>
      <c r="F34" s="620">
        <v>0</v>
      </c>
      <c r="G34" s="620">
        <v>55585736.780000024</v>
      </c>
      <c r="H34" s="633">
        <v>27564566843.906387</v>
      </c>
    </row>
    <row r="36" spans="1:8">
      <c r="B36" s="442"/>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5"/>
  <sheetViews>
    <sheetView showGridLines="0" zoomScale="85" zoomScaleNormal="85" workbookViewId="0"/>
  </sheetViews>
  <sheetFormatPr defaultColWidth="9.28515625" defaultRowHeight="12.75"/>
  <cols>
    <col min="1" max="1" width="11.7109375" style="351" bestFit="1" customWidth="1"/>
    <col min="2" max="2" width="108" style="351" bestFit="1" customWidth="1"/>
    <col min="3" max="3" width="35.5703125" style="351" customWidth="1"/>
    <col min="4" max="4" width="38.42578125" style="351" customWidth="1"/>
    <col min="5" max="16384" width="9.28515625" style="351"/>
  </cols>
  <sheetData>
    <row r="1" spans="1:4" ht="13.5">
      <c r="A1" s="349" t="s">
        <v>30</v>
      </c>
      <c r="B1" s="426" t="str">
        <f>'Info '!C2</f>
        <v>JSC TBC Bank</v>
      </c>
    </row>
    <row r="2" spans="1:4">
      <c r="A2" s="349" t="s">
        <v>31</v>
      </c>
      <c r="B2" s="425">
        <f>'1. key ratios '!B2</f>
        <v>45107</v>
      </c>
    </row>
    <row r="3" spans="1:4">
      <c r="A3" s="350" t="s">
        <v>456</v>
      </c>
    </row>
    <row r="5" spans="1:4">
      <c r="A5" s="759" t="s">
        <v>670</v>
      </c>
      <c r="B5" s="759"/>
      <c r="C5" s="424" t="s">
        <v>473</v>
      </c>
      <c r="D5" s="424" t="s">
        <v>514</v>
      </c>
    </row>
    <row r="6" spans="1:4">
      <c r="A6" s="450">
        <v>1</v>
      </c>
      <c r="B6" s="444" t="s">
        <v>669</v>
      </c>
      <c r="C6" s="616">
        <v>346825315.14882296</v>
      </c>
      <c r="D6" s="616">
        <v>3464978.5452000005</v>
      </c>
    </row>
    <row r="7" spans="1:4">
      <c r="A7" s="447">
        <v>2</v>
      </c>
      <c r="B7" s="444" t="s">
        <v>668</v>
      </c>
      <c r="C7" s="616">
        <v>186409562.69534343</v>
      </c>
      <c r="D7" s="616">
        <v>337398.97366073343</v>
      </c>
    </row>
    <row r="8" spans="1:4">
      <c r="A8" s="449">
        <v>2.1</v>
      </c>
      <c r="B8" s="448" t="s">
        <v>529</v>
      </c>
      <c r="C8" s="616">
        <v>70871169.254030734</v>
      </c>
      <c r="D8" s="616">
        <v>223900.82362006212</v>
      </c>
    </row>
    <row r="9" spans="1:4">
      <c r="A9" s="449">
        <v>2.2000000000000002</v>
      </c>
      <c r="B9" s="448" t="s">
        <v>527</v>
      </c>
      <c r="C9" s="616">
        <v>115538393.4413127</v>
      </c>
      <c r="D9" s="616">
        <v>113498.1500406713</v>
      </c>
    </row>
    <row r="10" spans="1:4">
      <c r="A10" s="450">
        <v>3</v>
      </c>
      <c r="B10" s="444" t="s">
        <v>667</v>
      </c>
      <c r="C10" s="616">
        <v>204011923.75731033</v>
      </c>
      <c r="D10" s="616">
        <v>474517.2914330886</v>
      </c>
    </row>
    <row r="11" spans="1:4">
      <c r="A11" s="449">
        <v>3.1</v>
      </c>
      <c r="B11" s="448" t="s">
        <v>458</v>
      </c>
      <c r="C11" s="616">
        <v>44012684.002100006</v>
      </c>
      <c r="D11" s="616">
        <v>0</v>
      </c>
    </row>
    <row r="12" spans="1:4">
      <c r="A12" s="449">
        <v>3.2</v>
      </c>
      <c r="B12" s="448" t="s">
        <v>666</v>
      </c>
      <c r="C12" s="616">
        <v>40197793.896749094</v>
      </c>
      <c r="D12" s="616">
        <v>169079.56028756747</v>
      </c>
    </row>
    <row r="13" spans="1:4">
      <c r="A13" s="449">
        <v>3.3</v>
      </c>
      <c r="B13" s="448" t="s">
        <v>528</v>
      </c>
      <c r="C13" s="616">
        <v>119801445.85846123</v>
      </c>
      <c r="D13" s="616">
        <v>305437.7311455211</v>
      </c>
    </row>
    <row r="14" spans="1:4">
      <c r="A14" s="447">
        <v>4</v>
      </c>
      <c r="B14" s="446" t="s">
        <v>665</v>
      </c>
      <c r="C14" s="616">
        <v>1592914.6580527618</v>
      </c>
      <c r="D14" s="616">
        <v>5276.4819723538549</v>
      </c>
    </row>
    <row r="15" spans="1:4">
      <c r="A15" s="445">
        <v>5</v>
      </c>
      <c r="B15" s="444" t="s">
        <v>664</v>
      </c>
      <c r="C15" s="617">
        <v>330815868.74490881</v>
      </c>
      <c r="D15" s="617">
        <v>3333136.7093999996</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23"/>
  <sheetViews>
    <sheetView showGridLines="0" zoomScale="85" zoomScaleNormal="85" workbookViewId="0"/>
  </sheetViews>
  <sheetFormatPr defaultColWidth="9.28515625" defaultRowHeight="12.75"/>
  <cols>
    <col min="1" max="1" width="11.7109375" style="351" bestFit="1" customWidth="1"/>
    <col min="2" max="2" width="128.85546875" style="351" bestFit="1" customWidth="1"/>
    <col min="3" max="3" width="37" style="351" customWidth="1"/>
    <col min="4" max="4" width="50.5703125" style="351" customWidth="1"/>
    <col min="5" max="16384" width="9.28515625" style="351"/>
  </cols>
  <sheetData>
    <row r="1" spans="1:4" ht="13.5">
      <c r="A1" s="349" t="s">
        <v>30</v>
      </c>
      <c r="B1" s="426" t="str">
        <f>'Info '!C2</f>
        <v>JSC TBC Bank</v>
      </c>
    </row>
    <row r="2" spans="1:4">
      <c r="A2" s="349" t="s">
        <v>31</v>
      </c>
      <c r="B2" s="425">
        <f>'1. key ratios '!B2</f>
        <v>45107</v>
      </c>
    </row>
    <row r="3" spans="1:4">
      <c r="A3" s="350" t="s">
        <v>460</v>
      </c>
    </row>
    <row r="4" spans="1:4">
      <c r="A4" s="350"/>
    </row>
    <row r="5" spans="1:4" ht="15" customHeight="1">
      <c r="A5" s="760" t="s">
        <v>530</v>
      </c>
      <c r="B5" s="761"/>
      <c r="C5" s="764" t="s">
        <v>461</v>
      </c>
      <c r="D5" s="764" t="s">
        <v>462</v>
      </c>
    </row>
    <row r="6" spans="1:4">
      <c r="A6" s="762"/>
      <c r="B6" s="763"/>
      <c r="C6" s="764"/>
      <c r="D6" s="764"/>
    </row>
    <row r="7" spans="1:4">
      <c r="A7" s="417">
        <v>1</v>
      </c>
      <c r="B7" s="417" t="s">
        <v>457</v>
      </c>
      <c r="C7" s="616">
        <v>379021929.23580003</v>
      </c>
      <c r="D7" s="618"/>
    </row>
    <row r="8" spans="1:4">
      <c r="A8" s="453">
        <v>2</v>
      </c>
      <c r="B8" s="453" t="s">
        <v>463</v>
      </c>
      <c r="C8" s="616">
        <v>102416029.604035</v>
      </c>
      <c r="D8" s="618"/>
    </row>
    <row r="9" spans="1:4">
      <c r="A9" s="453">
        <v>3</v>
      </c>
      <c r="B9" s="454" t="s">
        <v>673</v>
      </c>
      <c r="C9" s="616">
        <v>3530416.19328494</v>
      </c>
      <c r="D9" s="618"/>
    </row>
    <row r="10" spans="1:4">
      <c r="A10" s="453">
        <v>4</v>
      </c>
      <c r="B10" s="453" t="s">
        <v>464</v>
      </c>
      <c r="C10" s="616">
        <v>104590830.12233642</v>
      </c>
      <c r="D10" s="618"/>
    </row>
    <row r="11" spans="1:4">
      <c r="A11" s="453">
        <v>5</v>
      </c>
      <c r="B11" s="452" t="s">
        <v>672</v>
      </c>
      <c r="C11" s="616">
        <v>11015614.1366548</v>
      </c>
      <c r="D11" s="618"/>
    </row>
    <row r="12" spans="1:4">
      <c r="A12" s="453">
        <v>6</v>
      </c>
      <c r="B12" s="452" t="s">
        <v>465</v>
      </c>
      <c r="C12" s="616">
        <v>37964049.455476291</v>
      </c>
      <c r="D12" s="618"/>
    </row>
    <row r="13" spans="1:4">
      <c r="A13" s="453">
        <v>7</v>
      </c>
      <c r="B13" s="452" t="s">
        <v>468</v>
      </c>
      <c r="C13" s="616">
        <v>30678662.300205301</v>
      </c>
      <c r="D13" s="618"/>
    </row>
    <row r="14" spans="1:4">
      <c r="A14" s="453">
        <v>8</v>
      </c>
      <c r="B14" s="452" t="s">
        <v>466</v>
      </c>
      <c r="C14" s="616">
        <v>24932504.230000012</v>
      </c>
      <c r="D14" s="619"/>
    </row>
    <row r="15" spans="1:4">
      <c r="A15" s="453">
        <v>9</v>
      </c>
      <c r="B15" s="452" t="s">
        <v>467</v>
      </c>
      <c r="C15" s="616">
        <v>0</v>
      </c>
      <c r="D15" s="619"/>
    </row>
    <row r="16" spans="1:4">
      <c r="A16" s="453">
        <v>10</v>
      </c>
      <c r="B16" s="452" t="s">
        <v>469</v>
      </c>
      <c r="C16" s="616">
        <v>0</v>
      </c>
      <c r="D16" s="619"/>
    </row>
    <row r="17" spans="1:4">
      <c r="A17" s="453">
        <v>11</v>
      </c>
      <c r="B17" s="452" t="s">
        <v>671</v>
      </c>
      <c r="C17" s="616">
        <v>0</v>
      </c>
      <c r="D17" s="618"/>
    </row>
    <row r="18" spans="1:4">
      <c r="A18" s="417">
        <v>12</v>
      </c>
      <c r="B18" s="451" t="s">
        <v>459</v>
      </c>
      <c r="C18" s="617">
        <v>380377544.91078353</v>
      </c>
      <c r="D18" s="618"/>
    </row>
    <row r="21" spans="1:4">
      <c r="B21" s="349"/>
    </row>
    <row r="22" spans="1:4">
      <c r="B22" s="349"/>
    </row>
    <row r="23" spans="1:4">
      <c r="B23" s="350"/>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28"/>
  <sheetViews>
    <sheetView showGridLines="0" zoomScale="85" zoomScaleNormal="85" workbookViewId="0"/>
  </sheetViews>
  <sheetFormatPr defaultColWidth="9.28515625" defaultRowHeight="12.75"/>
  <cols>
    <col min="1" max="1" width="11.7109375" style="439" bestFit="1" customWidth="1"/>
    <col min="2" max="2" width="63.85546875" style="439" customWidth="1"/>
    <col min="3" max="3" width="15.5703125" style="439" customWidth="1"/>
    <col min="4" max="18" width="22.28515625" style="439" customWidth="1"/>
    <col min="19" max="19" width="23.28515625" style="439" bestFit="1" customWidth="1"/>
    <col min="20" max="26" width="22.28515625" style="439" customWidth="1"/>
    <col min="27" max="27" width="23.28515625" style="439" bestFit="1" customWidth="1"/>
    <col min="28" max="28" width="20" style="439" customWidth="1"/>
    <col min="29" max="16384" width="9.28515625" style="439"/>
  </cols>
  <sheetData>
    <row r="1" spans="1:28" ht="13.5">
      <c r="A1" s="349" t="s">
        <v>30</v>
      </c>
      <c r="B1" s="426" t="str">
        <f>'Info '!C2</f>
        <v>JSC TBC Bank</v>
      </c>
    </row>
    <row r="2" spans="1:28">
      <c r="A2" s="349" t="s">
        <v>31</v>
      </c>
      <c r="B2" s="425">
        <f>'1. key ratios '!B2</f>
        <v>45107</v>
      </c>
      <c r="C2" s="440"/>
    </row>
    <row r="3" spans="1:28">
      <c r="A3" s="350" t="s">
        <v>470</v>
      </c>
    </row>
    <row r="5" spans="1:28" ht="15" customHeight="1">
      <c r="A5" s="766" t="s">
        <v>685</v>
      </c>
      <c r="B5" s="767"/>
      <c r="C5" s="772" t="s">
        <v>471</v>
      </c>
      <c r="D5" s="773"/>
      <c r="E5" s="773"/>
      <c r="F5" s="773"/>
      <c r="G5" s="773"/>
      <c r="H5" s="773"/>
      <c r="I5" s="773"/>
      <c r="J5" s="773"/>
      <c r="K5" s="773"/>
      <c r="L5" s="773"/>
      <c r="M5" s="773"/>
      <c r="N5" s="773"/>
      <c r="O5" s="773"/>
      <c r="P5" s="773"/>
      <c r="Q5" s="773"/>
      <c r="R5" s="773"/>
      <c r="S5" s="773"/>
      <c r="T5" s="462"/>
      <c r="U5" s="462"/>
      <c r="V5" s="462"/>
      <c r="W5" s="462"/>
      <c r="X5" s="462"/>
      <c r="Y5" s="462"/>
      <c r="Z5" s="462"/>
      <c r="AA5" s="461"/>
      <c r="AB5" s="456"/>
    </row>
    <row r="6" spans="1:28" ht="12" customHeight="1">
      <c r="A6" s="768"/>
      <c r="B6" s="769"/>
      <c r="C6" s="774" t="s">
        <v>64</v>
      </c>
      <c r="D6" s="776" t="s">
        <v>684</v>
      </c>
      <c r="E6" s="776"/>
      <c r="F6" s="776"/>
      <c r="G6" s="776"/>
      <c r="H6" s="776" t="s">
        <v>683</v>
      </c>
      <c r="I6" s="776"/>
      <c r="J6" s="776"/>
      <c r="K6" s="776"/>
      <c r="L6" s="459"/>
      <c r="M6" s="777" t="s">
        <v>682</v>
      </c>
      <c r="N6" s="777"/>
      <c r="O6" s="777"/>
      <c r="P6" s="777"/>
      <c r="Q6" s="777"/>
      <c r="R6" s="777"/>
      <c r="S6" s="757"/>
      <c r="T6" s="460"/>
      <c r="U6" s="765" t="s">
        <v>681</v>
      </c>
      <c r="V6" s="765"/>
      <c r="W6" s="765"/>
      <c r="X6" s="765"/>
      <c r="Y6" s="765"/>
      <c r="Z6" s="765"/>
      <c r="AA6" s="758"/>
      <c r="AB6" s="459"/>
    </row>
    <row r="7" spans="1:28" ht="25.5">
      <c r="A7" s="770"/>
      <c r="B7" s="771"/>
      <c r="C7" s="775"/>
      <c r="D7" s="458"/>
      <c r="E7" s="436" t="s">
        <v>472</v>
      </c>
      <c r="F7" s="436" t="s">
        <v>679</v>
      </c>
      <c r="G7" s="438" t="s">
        <v>680</v>
      </c>
      <c r="H7" s="440"/>
      <c r="I7" s="436" t="s">
        <v>472</v>
      </c>
      <c r="J7" s="436" t="s">
        <v>679</v>
      </c>
      <c r="K7" s="438" t="s">
        <v>680</v>
      </c>
      <c r="L7" s="457"/>
      <c r="M7" s="436" t="s">
        <v>472</v>
      </c>
      <c r="N7" s="436" t="s">
        <v>679</v>
      </c>
      <c r="O7" s="436" t="s">
        <v>678</v>
      </c>
      <c r="P7" s="436" t="s">
        <v>677</v>
      </c>
      <c r="Q7" s="436" t="s">
        <v>676</v>
      </c>
      <c r="R7" s="436" t="s">
        <v>675</v>
      </c>
      <c r="S7" s="436" t="s">
        <v>674</v>
      </c>
      <c r="T7" s="457"/>
      <c r="U7" s="436" t="s">
        <v>472</v>
      </c>
      <c r="V7" s="436" t="s">
        <v>679</v>
      </c>
      <c r="W7" s="436" t="s">
        <v>678</v>
      </c>
      <c r="X7" s="436" t="s">
        <v>677</v>
      </c>
      <c r="Y7" s="436" t="s">
        <v>676</v>
      </c>
      <c r="Z7" s="436" t="s">
        <v>675</v>
      </c>
      <c r="AA7" s="436" t="s">
        <v>674</v>
      </c>
      <c r="AB7" s="456"/>
    </row>
    <row r="8" spans="1:28">
      <c r="A8" s="455">
        <v>1</v>
      </c>
      <c r="B8" s="432" t="s">
        <v>473</v>
      </c>
      <c r="C8" s="620">
        <v>18824420380.991936</v>
      </c>
      <c r="D8" s="621">
        <v>17194266923.182549</v>
      </c>
      <c r="E8" s="621">
        <v>267087190.42745</v>
      </c>
      <c r="F8" s="621">
        <v>1362852.99</v>
      </c>
      <c r="G8" s="621">
        <v>0</v>
      </c>
      <c r="H8" s="621">
        <v>1249775912.4318056</v>
      </c>
      <c r="I8" s="621">
        <v>169949349.74290603</v>
      </c>
      <c r="J8" s="621">
        <v>192842583.48695397</v>
      </c>
      <c r="K8" s="621">
        <v>0</v>
      </c>
      <c r="L8" s="621">
        <v>380159092.18407196</v>
      </c>
      <c r="M8" s="621">
        <v>52812297.979956992</v>
      </c>
      <c r="N8" s="621">
        <v>45807659.872951001</v>
      </c>
      <c r="O8" s="621">
        <v>84737847.183370009</v>
      </c>
      <c r="P8" s="621">
        <v>25468213.983557999</v>
      </c>
      <c r="Q8" s="621">
        <v>68393903.434476003</v>
      </c>
      <c r="R8" s="621">
        <v>33701707.952053003</v>
      </c>
      <c r="S8" s="621">
        <v>3462488.8992280005</v>
      </c>
      <c r="T8" s="621">
        <v>218453.19351099999</v>
      </c>
      <c r="U8" s="621">
        <v>0</v>
      </c>
      <c r="V8" s="621">
        <v>2702.76316</v>
      </c>
      <c r="W8" s="621">
        <v>873.84061399999996</v>
      </c>
      <c r="X8" s="621">
        <v>0</v>
      </c>
      <c r="Y8" s="621">
        <v>0</v>
      </c>
      <c r="Z8" s="621">
        <v>203601.03650799999</v>
      </c>
      <c r="AA8" s="621">
        <v>0</v>
      </c>
    </row>
    <row r="9" spans="1:28">
      <c r="A9" s="428">
        <v>1.1000000000000001</v>
      </c>
      <c r="B9" s="447" t="s">
        <v>474</v>
      </c>
      <c r="C9" s="622">
        <v>0</v>
      </c>
      <c r="D9" s="621">
        <v>0</v>
      </c>
      <c r="E9" s="621">
        <v>0</v>
      </c>
      <c r="F9" s="621">
        <v>0</v>
      </c>
      <c r="G9" s="621">
        <v>0</v>
      </c>
      <c r="H9" s="621">
        <v>0</v>
      </c>
      <c r="I9" s="621">
        <v>0</v>
      </c>
      <c r="J9" s="621">
        <v>0</v>
      </c>
      <c r="K9" s="621">
        <v>0</v>
      </c>
      <c r="L9" s="621">
        <v>0</v>
      </c>
      <c r="M9" s="621">
        <v>0</v>
      </c>
      <c r="N9" s="621">
        <v>0</v>
      </c>
      <c r="O9" s="621">
        <v>0</v>
      </c>
      <c r="P9" s="621">
        <v>0</v>
      </c>
      <c r="Q9" s="621">
        <v>0</v>
      </c>
      <c r="R9" s="621">
        <v>0</v>
      </c>
      <c r="S9" s="621">
        <v>0</v>
      </c>
      <c r="T9" s="621">
        <v>0</v>
      </c>
      <c r="U9" s="621">
        <v>0</v>
      </c>
      <c r="V9" s="621">
        <v>0</v>
      </c>
      <c r="W9" s="621">
        <v>0</v>
      </c>
      <c r="X9" s="621">
        <v>0</v>
      </c>
      <c r="Y9" s="621">
        <v>0</v>
      </c>
      <c r="Z9" s="621">
        <v>0</v>
      </c>
      <c r="AA9" s="621">
        <v>0</v>
      </c>
    </row>
    <row r="10" spans="1:28">
      <c r="A10" s="428">
        <v>1.2</v>
      </c>
      <c r="B10" s="447" t="s">
        <v>475</v>
      </c>
      <c r="C10" s="622">
        <v>0</v>
      </c>
      <c r="D10" s="621">
        <v>0</v>
      </c>
      <c r="E10" s="621">
        <v>0</v>
      </c>
      <c r="F10" s="621">
        <v>0</v>
      </c>
      <c r="G10" s="621">
        <v>0</v>
      </c>
      <c r="H10" s="621">
        <v>0</v>
      </c>
      <c r="I10" s="621">
        <v>0</v>
      </c>
      <c r="J10" s="621">
        <v>0</v>
      </c>
      <c r="K10" s="621">
        <v>0</v>
      </c>
      <c r="L10" s="621">
        <v>0</v>
      </c>
      <c r="M10" s="621">
        <v>0</v>
      </c>
      <c r="N10" s="621">
        <v>0</v>
      </c>
      <c r="O10" s="621">
        <v>0</v>
      </c>
      <c r="P10" s="621">
        <v>0</v>
      </c>
      <c r="Q10" s="621">
        <v>0</v>
      </c>
      <c r="R10" s="621">
        <v>0</v>
      </c>
      <c r="S10" s="621">
        <v>0</v>
      </c>
      <c r="T10" s="621">
        <v>0</v>
      </c>
      <c r="U10" s="621">
        <v>0</v>
      </c>
      <c r="V10" s="621">
        <v>0</v>
      </c>
      <c r="W10" s="621">
        <v>0</v>
      </c>
      <c r="X10" s="621">
        <v>0</v>
      </c>
      <c r="Y10" s="621">
        <v>0</v>
      </c>
      <c r="Z10" s="621">
        <v>0</v>
      </c>
      <c r="AA10" s="621">
        <v>0</v>
      </c>
    </row>
    <row r="11" spans="1:28">
      <c r="A11" s="428">
        <v>1.3</v>
      </c>
      <c r="B11" s="447" t="s">
        <v>476</v>
      </c>
      <c r="C11" s="622">
        <v>1815331.7463700001</v>
      </c>
      <c r="D11" s="621">
        <v>1815331.7463700001</v>
      </c>
      <c r="E11" s="621">
        <v>0</v>
      </c>
      <c r="F11" s="621">
        <v>0</v>
      </c>
      <c r="G11" s="621">
        <v>0</v>
      </c>
      <c r="H11" s="621">
        <v>0</v>
      </c>
      <c r="I11" s="621">
        <v>0</v>
      </c>
      <c r="J11" s="621">
        <v>0</v>
      </c>
      <c r="K11" s="621">
        <v>0</v>
      </c>
      <c r="L11" s="621">
        <v>0</v>
      </c>
      <c r="M11" s="621">
        <v>0</v>
      </c>
      <c r="N11" s="621">
        <v>0</v>
      </c>
      <c r="O11" s="621">
        <v>0</v>
      </c>
      <c r="P11" s="621">
        <v>0</v>
      </c>
      <c r="Q11" s="621">
        <v>0</v>
      </c>
      <c r="R11" s="621">
        <v>0</v>
      </c>
      <c r="S11" s="621">
        <v>0</v>
      </c>
      <c r="T11" s="621">
        <v>0</v>
      </c>
      <c r="U11" s="621">
        <v>0</v>
      </c>
      <c r="V11" s="621">
        <v>0</v>
      </c>
      <c r="W11" s="621">
        <v>0</v>
      </c>
      <c r="X11" s="621">
        <v>0</v>
      </c>
      <c r="Y11" s="621">
        <v>0</v>
      </c>
      <c r="Z11" s="621">
        <v>0</v>
      </c>
      <c r="AA11" s="621">
        <v>0</v>
      </c>
    </row>
    <row r="12" spans="1:28">
      <c r="A12" s="428">
        <v>1.4</v>
      </c>
      <c r="B12" s="447" t="s">
        <v>477</v>
      </c>
      <c r="C12" s="622">
        <v>241603321.64668098</v>
      </c>
      <c r="D12" s="621">
        <v>240725310.94270399</v>
      </c>
      <c r="E12" s="621">
        <v>0</v>
      </c>
      <c r="F12" s="621">
        <v>0</v>
      </c>
      <c r="G12" s="621">
        <v>0</v>
      </c>
      <c r="H12" s="621">
        <v>22363.279261</v>
      </c>
      <c r="I12" s="621">
        <v>0</v>
      </c>
      <c r="J12" s="621">
        <v>0</v>
      </c>
      <c r="K12" s="621">
        <v>0</v>
      </c>
      <c r="L12" s="621">
        <v>855647.42471599998</v>
      </c>
      <c r="M12" s="621">
        <v>0</v>
      </c>
      <c r="N12" s="621">
        <v>0</v>
      </c>
      <c r="O12" s="621">
        <v>0</v>
      </c>
      <c r="P12" s="621">
        <v>0</v>
      </c>
      <c r="Q12" s="621">
        <v>0</v>
      </c>
      <c r="R12" s="621">
        <v>706732.60079900001</v>
      </c>
      <c r="S12" s="621">
        <v>148914.823917</v>
      </c>
      <c r="T12" s="621">
        <v>0</v>
      </c>
      <c r="U12" s="621">
        <v>0</v>
      </c>
      <c r="V12" s="621">
        <v>0</v>
      </c>
      <c r="W12" s="621">
        <v>0</v>
      </c>
      <c r="X12" s="621">
        <v>0</v>
      </c>
      <c r="Y12" s="621">
        <v>0</v>
      </c>
      <c r="Z12" s="621">
        <v>0</v>
      </c>
      <c r="AA12" s="621">
        <v>0</v>
      </c>
    </row>
    <row r="13" spans="1:28">
      <c r="A13" s="428">
        <v>1.5</v>
      </c>
      <c r="B13" s="447" t="s">
        <v>478</v>
      </c>
      <c r="C13" s="622">
        <v>9021874781.613636</v>
      </c>
      <c r="D13" s="621">
        <v>8376653416.4046288</v>
      </c>
      <c r="E13" s="621">
        <v>210410129.98313001</v>
      </c>
      <c r="F13" s="621">
        <v>1362852.99</v>
      </c>
      <c r="G13" s="621">
        <v>0</v>
      </c>
      <c r="H13" s="621">
        <v>442189690.31140792</v>
      </c>
      <c r="I13" s="621">
        <v>47807748.916757002</v>
      </c>
      <c r="J13" s="621">
        <v>99119117.375364006</v>
      </c>
      <c r="K13" s="621">
        <v>0</v>
      </c>
      <c r="L13" s="621">
        <v>202828073.86109209</v>
      </c>
      <c r="M13" s="621">
        <v>36181051.492413998</v>
      </c>
      <c r="N13" s="621">
        <v>16236434.396179</v>
      </c>
      <c r="O13" s="621">
        <v>33752715.267716005</v>
      </c>
      <c r="P13" s="621">
        <v>11894501.858739998</v>
      </c>
      <c r="Q13" s="621">
        <v>47828472.289421007</v>
      </c>
      <c r="R13" s="621">
        <v>19683299.863738999</v>
      </c>
      <c r="S13" s="621">
        <v>3100273.0107070003</v>
      </c>
      <c r="T13" s="621">
        <v>203601.03650799999</v>
      </c>
      <c r="U13" s="621">
        <v>0</v>
      </c>
      <c r="V13" s="621">
        <v>0</v>
      </c>
      <c r="W13" s="621">
        <v>0</v>
      </c>
      <c r="X13" s="621">
        <v>0</v>
      </c>
      <c r="Y13" s="621">
        <v>0</v>
      </c>
      <c r="Z13" s="621">
        <v>203601.03650799999</v>
      </c>
      <c r="AA13" s="621">
        <v>0</v>
      </c>
    </row>
    <row r="14" spans="1:28">
      <c r="A14" s="428">
        <v>1.6</v>
      </c>
      <c r="B14" s="447" t="s">
        <v>479</v>
      </c>
      <c r="C14" s="622">
        <v>9559126945.9852486</v>
      </c>
      <c r="D14" s="621">
        <v>8575072864.0888443</v>
      </c>
      <c r="E14" s="621">
        <v>56677060.444320008</v>
      </c>
      <c r="F14" s="621">
        <v>0</v>
      </c>
      <c r="G14" s="621">
        <v>0</v>
      </c>
      <c r="H14" s="621">
        <v>807563858.84113669</v>
      </c>
      <c r="I14" s="621">
        <v>122141600.82614902</v>
      </c>
      <c r="J14" s="621">
        <v>93723466.111589953</v>
      </c>
      <c r="K14" s="621">
        <v>0</v>
      </c>
      <c r="L14" s="621">
        <v>176475370.89826387</v>
      </c>
      <c r="M14" s="621">
        <v>16631246.487542996</v>
      </c>
      <c r="N14" s="621">
        <v>29571225.476771999</v>
      </c>
      <c r="O14" s="621">
        <v>50985131.915654004</v>
      </c>
      <c r="P14" s="621">
        <v>13573712.124817999</v>
      </c>
      <c r="Q14" s="621">
        <v>20565431.145055</v>
      </c>
      <c r="R14" s="621">
        <v>13311675.487515001</v>
      </c>
      <c r="S14" s="621">
        <v>213301.06460400001</v>
      </c>
      <c r="T14" s="621">
        <v>14852.157003</v>
      </c>
      <c r="U14" s="621">
        <v>0</v>
      </c>
      <c r="V14" s="621">
        <v>2702.76316</v>
      </c>
      <c r="W14" s="621">
        <v>873.84061399999996</v>
      </c>
      <c r="X14" s="621">
        <v>0</v>
      </c>
      <c r="Y14" s="621">
        <v>0</v>
      </c>
      <c r="Z14" s="621">
        <v>0</v>
      </c>
      <c r="AA14" s="621">
        <v>0</v>
      </c>
    </row>
    <row r="15" spans="1:28">
      <c r="A15" s="455">
        <v>2</v>
      </c>
      <c r="B15" s="432" t="s">
        <v>480</v>
      </c>
      <c r="C15" s="620">
        <v>2969846166.2958088</v>
      </c>
      <c r="D15" s="621">
        <v>2969846166.2958088</v>
      </c>
      <c r="E15" s="621">
        <v>0</v>
      </c>
      <c r="F15" s="621">
        <v>0</v>
      </c>
      <c r="G15" s="621">
        <v>0</v>
      </c>
      <c r="H15" s="621">
        <v>0</v>
      </c>
      <c r="I15" s="621">
        <v>0</v>
      </c>
      <c r="J15" s="621">
        <v>0</v>
      </c>
      <c r="K15" s="621">
        <v>0</v>
      </c>
      <c r="L15" s="621">
        <v>0</v>
      </c>
      <c r="M15" s="621">
        <v>0</v>
      </c>
      <c r="N15" s="621">
        <v>0</v>
      </c>
      <c r="O15" s="621">
        <v>0</v>
      </c>
      <c r="P15" s="621">
        <v>0</v>
      </c>
      <c r="Q15" s="621">
        <v>0</v>
      </c>
      <c r="R15" s="621">
        <v>0</v>
      </c>
      <c r="S15" s="621">
        <v>0</v>
      </c>
      <c r="T15" s="621">
        <v>0</v>
      </c>
      <c r="U15" s="621">
        <v>0</v>
      </c>
      <c r="V15" s="621">
        <v>0</v>
      </c>
      <c r="W15" s="621">
        <v>0</v>
      </c>
      <c r="X15" s="621">
        <v>0</v>
      </c>
      <c r="Y15" s="621">
        <v>0</v>
      </c>
      <c r="Z15" s="621">
        <v>0</v>
      </c>
      <c r="AA15" s="621">
        <v>0</v>
      </c>
    </row>
    <row r="16" spans="1:28">
      <c r="A16" s="428">
        <v>2.1</v>
      </c>
      <c r="B16" s="447" t="s">
        <v>474</v>
      </c>
      <c r="C16" s="622">
        <v>0</v>
      </c>
      <c r="D16" s="621">
        <v>0</v>
      </c>
      <c r="E16" s="621">
        <v>0</v>
      </c>
      <c r="F16" s="621">
        <v>0</v>
      </c>
      <c r="G16" s="621">
        <v>0</v>
      </c>
      <c r="H16" s="621">
        <v>0</v>
      </c>
      <c r="I16" s="621">
        <v>0</v>
      </c>
      <c r="J16" s="621">
        <v>0</v>
      </c>
      <c r="K16" s="621">
        <v>0</v>
      </c>
      <c r="L16" s="621">
        <v>0</v>
      </c>
      <c r="M16" s="621">
        <v>0</v>
      </c>
      <c r="N16" s="621">
        <v>0</v>
      </c>
      <c r="O16" s="621">
        <v>0</v>
      </c>
      <c r="P16" s="621">
        <v>0</v>
      </c>
      <c r="Q16" s="621">
        <v>0</v>
      </c>
      <c r="R16" s="621">
        <v>0</v>
      </c>
      <c r="S16" s="621">
        <v>0</v>
      </c>
      <c r="T16" s="621">
        <v>0</v>
      </c>
      <c r="U16" s="621">
        <v>0</v>
      </c>
      <c r="V16" s="621">
        <v>0</v>
      </c>
      <c r="W16" s="621">
        <v>0</v>
      </c>
      <c r="X16" s="621">
        <v>0</v>
      </c>
      <c r="Y16" s="621">
        <v>0</v>
      </c>
      <c r="Z16" s="621">
        <v>0</v>
      </c>
      <c r="AA16" s="621">
        <v>0</v>
      </c>
    </row>
    <row r="17" spans="1:27">
      <c r="A17" s="428">
        <v>2.2000000000000002</v>
      </c>
      <c r="B17" s="447" t="s">
        <v>475</v>
      </c>
      <c r="C17" s="622">
        <v>1632543384.2635877</v>
      </c>
      <c r="D17" s="621">
        <v>1632543384.2635877</v>
      </c>
      <c r="E17" s="621">
        <v>0</v>
      </c>
      <c r="F17" s="621">
        <v>0</v>
      </c>
      <c r="G17" s="621">
        <v>0</v>
      </c>
      <c r="H17" s="621">
        <v>0</v>
      </c>
      <c r="I17" s="621">
        <v>0</v>
      </c>
      <c r="J17" s="621">
        <v>0</v>
      </c>
      <c r="K17" s="621">
        <v>0</v>
      </c>
      <c r="L17" s="621">
        <v>0</v>
      </c>
      <c r="M17" s="621">
        <v>0</v>
      </c>
      <c r="N17" s="621">
        <v>0</v>
      </c>
      <c r="O17" s="621">
        <v>0</v>
      </c>
      <c r="P17" s="621">
        <v>0</v>
      </c>
      <c r="Q17" s="621">
        <v>0</v>
      </c>
      <c r="R17" s="621">
        <v>0</v>
      </c>
      <c r="S17" s="621">
        <v>0</v>
      </c>
      <c r="T17" s="621">
        <v>0</v>
      </c>
      <c r="U17" s="621">
        <v>0</v>
      </c>
      <c r="V17" s="621">
        <v>0</v>
      </c>
      <c r="W17" s="621">
        <v>0</v>
      </c>
      <c r="X17" s="621">
        <v>0</v>
      </c>
      <c r="Y17" s="621">
        <v>0</v>
      </c>
      <c r="Z17" s="621">
        <v>0</v>
      </c>
      <c r="AA17" s="621">
        <v>0</v>
      </c>
    </row>
    <row r="18" spans="1:27">
      <c r="A18" s="428">
        <v>2.2999999999999998</v>
      </c>
      <c r="B18" s="447" t="s">
        <v>476</v>
      </c>
      <c r="C18" s="622">
        <v>1119919037.3249171</v>
      </c>
      <c r="D18" s="621">
        <v>1119919037.3249171</v>
      </c>
      <c r="E18" s="621">
        <v>0</v>
      </c>
      <c r="F18" s="621">
        <v>0</v>
      </c>
      <c r="G18" s="621">
        <v>0</v>
      </c>
      <c r="H18" s="621">
        <v>0</v>
      </c>
      <c r="I18" s="621">
        <v>0</v>
      </c>
      <c r="J18" s="621">
        <v>0</v>
      </c>
      <c r="K18" s="621">
        <v>0</v>
      </c>
      <c r="L18" s="621">
        <v>0</v>
      </c>
      <c r="M18" s="621">
        <v>0</v>
      </c>
      <c r="N18" s="621">
        <v>0</v>
      </c>
      <c r="O18" s="621">
        <v>0</v>
      </c>
      <c r="P18" s="621">
        <v>0</v>
      </c>
      <c r="Q18" s="621">
        <v>0</v>
      </c>
      <c r="R18" s="621">
        <v>0</v>
      </c>
      <c r="S18" s="621">
        <v>0</v>
      </c>
      <c r="T18" s="621">
        <v>0</v>
      </c>
      <c r="U18" s="621">
        <v>0</v>
      </c>
      <c r="V18" s="621">
        <v>0</v>
      </c>
      <c r="W18" s="621">
        <v>0</v>
      </c>
      <c r="X18" s="621">
        <v>0</v>
      </c>
      <c r="Y18" s="621">
        <v>0</v>
      </c>
      <c r="Z18" s="621">
        <v>0</v>
      </c>
      <c r="AA18" s="621">
        <v>0</v>
      </c>
    </row>
    <row r="19" spans="1:27">
      <c r="A19" s="428">
        <v>2.4</v>
      </c>
      <c r="B19" s="447" t="s">
        <v>477</v>
      </c>
      <c r="C19" s="622">
        <v>67838325.385340005</v>
      </c>
      <c r="D19" s="621">
        <v>67838325.385340005</v>
      </c>
      <c r="E19" s="621">
        <v>0</v>
      </c>
      <c r="F19" s="621">
        <v>0</v>
      </c>
      <c r="G19" s="621">
        <v>0</v>
      </c>
      <c r="H19" s="621">
        <v>0</v>
      </c>
      <c r="I19" s="621">
        <v>0</v>
      </c>
      <c r="J19" s="621">
        <v>0</v>
      </c>
      <c r="K19" s="621">
        <v>0</v>
      </c>
      <c r="L19" s="621">
        <v>0</v>
      </c>
      <c r="M19" s="621">
        <v>0</v>
      </c>
      <c r="N19" s="621">
        <v>0</v>
      </c>
      <c r="O19" s="621">
        <v>0</v>
      </c>
      <c r="P19" s="621">
        <v>0</v>
      </c>
      <c r="Q19" s="621">
        <v>0</v>
      </c>
      <c r="R19" s="621">
        <v>0</v>
      </c>
      <c r="S19" s="621">
        <v>0</v>
      </c>
      <c r="T19" s="621">
        <v>0</v>
      </c>
      <c r="U19" s="621">
        <v>0</v>
      </c>
      <c r="V19" s="621">
        <v>0</v>
      </c>
      <c r="W19" s="621">
        <v>0</v>
      </c>
      <c r="X19" s="621">
        <v>0</v>
      </c>
      <c r="Y19" s="621">
        <v>0</v>
      </c>
      <c r="Z19" s="621">
        <v>0</v>
      </c>
      <c r="AA19" s="621">
        <v>0</v>
      </c>
    </row>
    <row r="20" spans="1:27">
      <c r="A20" s="428">
        <v>2.5</v>
      </c>
      <c r="B20" s="447" t="s">
        <v>478</v>
      </c>
      <c r="C20" s="622">
        <v>149545419.321964</v>
      </c>
      <c r="D20" s="621">
        <v>149545419.321964</v>
      </c>
      <c r="E20" s="621">
        <v>0</v>
      </c>
      <c r="F20" s="621">
        <v>0</v>
      </c>
      <c r="G20" s="621">
        <v>0</v>
      </c>
      <c r="H20" s="621">
        <v>0</v>
      </c>
      <c r="I20" s="621">
        <v>0</v>
      </c>
      <c r="J20" s="621">
        <v>0</v>
      </c>
      <c r="K20" s="621">
        <v>0</v>
      </c>
      <c r="L20" s="621">
        <v>0</v>
      </c>
      <c r="M20" s="621">
        <v>0</v>
      </c>
      <c r="N20" s="621">
        <v>0</v>
      </c>
      <c r="O20" s="621">
        <v>0</v>
      </c>
      <c r="P20" s="621">
        <v>0</v>
      </c>
      <c r="Q20" s="621">
        <v>0</v>
      </c>
      <c r="R20" s="621">
        <v>0</v>
      </c>
      <c r="S20" s="621">
        <v>0</v>
      </c>
      <c r="T20" s="621">
        <v>0</v>
      </c>
      <c r="U20" s="621">
        <v>0</v>
      </c>
      <c r="V20" s="621">
        <v>0</v>
      </c>
      <c r="W20" s="621">
        <v>0</v>
      </c>
      <c r="X20" s="621">
        <v>0</v>
      </c>
      <c r="Y20" s="621">
        <v>0</v>
      </c>
      <c r="Z20" s="621">
        <v>0</v>
      </c>
      <c r="AA20" s="621">
        <v>0</v>
      </c>
    </row>
    <row r="21" spans="1:27">
      <c r="A21" s="428">
        <v>2.6</v>
      </c>
      <c r="B21" s="447" t="s">
        <v>479</v>
      </c>
      <c r="C21" s="622">
        <v>0</v>
      </c>
      <c r="D21" s="621">
        <v>0</v>
      </c>
      <c r="E21" s="621">
        <v>0</v>
      </c>
      <c r="F21" s="621">
        <v>0</v>
      </c>
      <c r="G21" s="621">
        <v>0</v>
      </c>
      <c r="H21" s="621">
        <v>0</v>
      </c>
      <c r="I21" s="621">
        <v>0</v>
      </c>
      <c r="J21" s="621">
        <v>0</v>
      </c>
      <c r="K21" s="621">
        <v>0</v>
      </c>
      <c r="L21" s="621">
        <v>0</v>
      </c>
      <c r="M21" s="621">
        <v>0</v>
      </c>
      <c r="N21" s="621">
        <v>0</v>
      </c>
      <c r="O21" s="621">
        <v>0</v>
      </c>
      <c r="P21" s="621">
        <v>0</v>
      </c>
      <c r="Q21" s="621">
        <v>0</v>
      </c>
      <c r="R21" s="621">
        <v>0</v>
      </c>
      <c r="S21" s="621">
        <v>0</v>
      </c>
      <c r="T21" s="621">
        <v>0</v>
      </c>
      <c r="U21" s="621">
        <v>0</v>
      </c>
      <c r="V21" s="621">
        <v>0</v>
      </c>
      <c r="W21" s="621">
        <v>0</v>
      </c>
      <c r="X21" s="621">
        <v>0</v>
      </c>
      <c r="Y21" s="621">
        <v>0</v>
      </c>
      <c r="Z21" s="621">
        <v>0</v>
      </c>
      <c r="AA21" s="621">
        <v>0</v>
      </c>
    </row>
    <row r="22" spans="1:27">
      <c r="A22" s="455">
        <v>3</v>
      </c>
      <c r="B22" s="432" t="s">
        <v>520</v>
      </c>
      <c r="C22" s="620">
        <v>3353372856.3733006</v>
      </c>
      <c r="D22" s="620">
        <v>3287983149.466116</v>
      </c>
      <c r="E22" s="623"/>
      <c r="F22" s="623"/>
      <c r="G22" s="623"/>
      <c r="H22" s="620">
        <v>31860550.605198998</v>
      </c>
      <c r="I22" s="623"/>
      <c r="J22" s="623"/>
      <c r="K22" s="623"/>
      <c r="L22" s="620">
        <v>33529156.301986001</v>
      </c>
      <c r="M22" s="623"/>
      <c r="N22" s="623"/>
      <c r="O22" s="623"/>
      <c r="P22" s="623"/>
      <c r="Q22" s="623"/>
      <c r="R22" s="623"/>
      <c r="S22" s="623"/>
      <c r="T22" s="620">
        <v>0</v>
      </c>
      <c r="U22" s="623"/>
      <c r="V22" s="623"/>
      <c r="W22" s="623"/>
      <c r="X22" s="623"/>
      <c r="Y22" s="623"/>
      <c r="Z22" s="623"/>
      <c r="AA22" s="623"/>
    </row>
    <row r="23" spans="1:27">
      <c r="A23" s="428">
        <v>3.1</v>
      </c>
      <c r="B23" s="447" t="s">
        <v>474</v>
      </c>
      <c r="C23" s="622">
        <v>0</v>
      </c>
      <c r="D23" s="620">
        <v>0</v>
      </c>
      <c r="E23" s="623"/>
      <c r="F23" s="623"/>
      <c r="G23" s="623"/>
      <c r="H23" s="620">
        <v>0</v>
      </c>
      <c r="I23" s="623"/>
      <c r="J23" s="623"/>
      <c r="K23" s="623"/>
      <c r="L23" s="620">
        <v>0</v>
      </c>
      <c r="M23" s="623"/>
      <c r="N23" s="623"/>
      <c r="O23" s="623"/>
      <c r="P23" s="623"/>
      <c r="Q23" s="623"/>
      <c r="R23" s="623"/>
      <c r="S23" s="623"/>
      <c r="T23" s="620">
        <v>0</v>
      </c>
      <c r="U23" s="623"/>
      <c r="V23" s="623"/>
      <c r="W23" s="623"/>
      <c r="X23" s="623"/>
      <c r="Y23" s="623"/>
      <c r="Z23" s="623"/>
      <c r="AA23" s="623"/>
    </row>
    <row r="24" spans="1:27">
      <c r="A24" s="428">
        <v>3.2</v>
      </c>
      <c r="B24" s="447" t="s">
        <v>475</v>
      </c>
      <c r="C24" s="622">
        <v>0</v>
      </c>
      <c r="D24" s="620">
        <v>0</v>
      </c>
      <c r="E24" s="623"/>
      <c r="F24" s="623"/>
      <c r="G24" s="623"/>
      <c r="H24" s="620">
        <v>0</v>
      </c>
      <c r="I24" s="623"/>
      <c r="J24" s="623"/>
      <c r="K24" s="623"/>
      <c r="L24" s="620">
        <v>0</v>
      </c>
      <c r="M24" s="623"/>
      <c r="N24" s="623"/>
      <c r="O24" s="623"/>
      <c r="P24" s="623"/>
      <c r="Q24" s="623"/>
      <c r="R24" s="623"/>
      <c r="S24" s="623"/>
      <c r="T24" s="620">
        <v>0</v>
      </c>
      <c r="U24" s="623"/>
      <c r="V24" s="623"/>
      <c r="W24" s="623"/>
      <c r="X24" s="623"/>
      <c r="Y24" s="623"/>
      <c r="Z24" s="623"/>
      <c r="AA24" s="623"/>
    </row>
    <row r="25" spans="1:27">
      <c r="A25" s="428">
        <v>3.3</v>
      </c>
      <c r="B25" s="447" t="s">
        <v>476</v>
      </c>
      <c r="C25" s="622">
        <v>618565848.459849</v>
      </c>
      <c r="D25" s="620">
        <v>618565848.459849</v>
      </c>
      <c r="E25" s="623"/>
      <c r="F25" s="623"/>
      <c r="G25" s="623"/>
      <c r="H25" s="620">
        <v>0</v>
      </c>
      <c r="I25" s="623"/>
      <c r="J25" s="623"/>
      <c r="K25" s="623"/>
      <c r="L25" s="620">
        <v>0</v>
      </c>
      <c r="M25" s="623"/>
      <c r="N25" s="623"/>
      <c r="O25" s="623"/>
      <c r="P25" s="623"/>
      <c r="Q25" s="623"/>
      <c r="R25" s="623"/>
      <c r="S25" s="623"/>
      <c r="T25" s="620">
        <v>0</v>
      </c>
      <c r="U25" s="623"/>
      <c r="V25" s="623"/>
      <c r="W25" s="623"/>
      <c r="X25" s="623"/>
      <c r="Y25" s="623"/>
      <c r="Z25" s="623"/>
      <c r="AA25" s="623"/>
    </row>
    <row r="26" spans="1:27">
      <c r="A26" s="428">
        <v>3.4</v>
      </c>
      <c r="B26" s="447" t="s">
        <v>477</v>
      </c>
      <c r="C26" s="622">
        <v>27717150.787999999</v>
      </c>
      <c r="D26" s="620">
        <v>27717150.787999999</v>
      </c>
      <c r="E26" s="623"/>
      <c r="F26" s="623"/>
      <c r="G26" s="623"/>
      <c r="H26" s="620">
        <v>0</v>
      </c>
      <c r="I26" s="623"/>
      <c r="J26" s="623"/>
      <c r="K26" s="623"/>
      <c r="L26" s="620">
        <v>0</v>
      </c>
      <c r="M26" s="623"/>
      <c r="N26" s="623"/>
      <c r="O26" s="623"/>
      <c r="P26" s="623"/>
      <c r="Q26" s="623"/>
      <c r="R26" s="623"/>
      <c r="S26" s="623"/>
      <c r="T26" s="620">
        <v>0</v>
      </c>
      <c r="U26" s="623"/>
      <c r="V26" s="623"/>
      <c r="W26" s="623"/>
      <c r="X26" s="623"/>
      <c r="Y26" s="623"/>
      <c r="Z26" s="623"/>
      <c r="AA26" s="623"/>
    </row>
    <row r="27" spans="1:27">
      <c r="A27" s="428">
        <v>3.5</v>
      </c>
      <c r="B27" s="447" t="s">
        <v>478</v>
      </c>
      <c r="C27" s="622">
        <v>2482686449.7379947</v>
      </c>
      <c r="D27" s="620">
        <v>2427871571.5430498</v>
      </c>
      <c r="E27" s="623"/>
      <c r="F27" s="623"/>
      <c r="G27" s="623"/>
      <c r="H27" s="620">
        <v>24090559.537574999</v>
      </c>
      <c r="I27" s="623"/>
      <c r="J27" s="623"/>
      <c r="K27" s="623"/>
      <c r="L27" s="620">
        <v>30724318.657370001</v>
      </c>
      <c r="M27" s="623"/>
      <c r="N27" s="623"/>
      <c r="O27" s="623"/>
      <c r="P27" s="623"/>
      <c r="Q27" s="623"/>
      <c r="R27" s="623"/>
      <c r="S27" s="623"/>
      <c r="T27" s="620">
        <v>0</v>
      </c>
      <c r="U27" s="623"/>
      <c r="V27" s="623"/>
      <c r="W27" s="623"/>
      <c r="X27" s="623"/>
      <c r="Y27" s="623"/>
      <c r="Z27" s="623"/>
      <c r="AA27" s="623"/>
    </row>
    <row r="28" spans="1:27">
      <c r="A28" s="428">
        <v>3.6</v>
      </c>
      <c r="B28" s="447" t="s">
        <v>479</v>
      </c>
      <c r="C28" s="622">
        <v>224403407.38745698</v>
      </c>
      <c r="D28" s="620">
        <v>213828578.67521697</v>
      </c>
      <c r="E28" s="623"/>
      <c r="F28" s="623"/>
      <c r="G28" s="623"/>
      <c r="H28" s="620">
        <v>7769991.067623999</v>
      </c>
      <c r="I28" s="623"/>
      <c r="J28" s="623"/>
      <c r="K28" s="623"/>
      <c r="L28" s="620">
        <v>2804837.6446160004</v>
      </c>
      <c r="M28" s="623"/>
      <c r="N28" s="623"/>
      <c r="O28" s="623"/>
      <c r="P28" s="623"/>
      <c r="Q28" s="623"/>
      <c r="R28" s="623"/>
      <c r="S28" s="623"/>
      <c r="T28" s="620">
        <v>0</v>
      </c>
      <c r="U28" s="623"/>
      <c r="V28" s="623"/>
      <c r="W28" s="623"/>
      <c r="X28" s="623"/>
      <c r="Y28" s="623"/>
      <c r="Z28" s="623"/>
      <c r="AA28" s="623"/>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22"/>
  <sheetViews>
    <sheetView showGridLines="0" zoomScale="85" zoomScaleNormal="85" workbookViewId="0"/>
  </sheetViews>
  <sheetFormatPr defaultColWidth="9.28515625" defaultRowHeight="12.75"/>
  <cols>
    <col min="1" max="1" width="11.7109375" style="439" bestFit="1" customWidth="1"/>
    <col min="2" max="2" width="90.28515625" style="439" bestFit="1" customWidth="1"/>
    <col min="3" max="3" width="20.28515625" style="439" customWidth="1"/>
    <col min="4" max="4" width="22.28515625" style="439" customWidth="1"/>
    <col min="5" max="7" width="17.140625" style="439" customWidth="1"/>
    <col min="8" max="8" width="22.28515625" style="439" customWidth="1"/>
    <col min="9" max="10" width="17.140625" style="439" customWidth="1"/>
    <col min="11" max="27" width="22.28515625" style="439" customWidth="1"/>
    <col min="28" max="16384" width="9.28515625" style="439"/>
  </cols>
  <sheetData>
    <row r="1" spans="1:27" ht="13.5">
      <c r="A1" s="349" t="s">
        <v>30</v>
      </c>
      <c r="B1" s="426" t="str">
        <f>'Info '!C2</f>
        <v>JSC TBC Bank</v>
      </c>
    </row>
    <row r="2" spans="1:27">
      <c r="A2" s="349" t="s">
        <v>31</v>
      </c>
      <c r="B2" s="425">
        <f>'1. key ratios '!B2</f>
        <v>45107</v>
      </c>
    </row>
    <row r="3" spans="1:27">
      <c r="A3" s="350" t="s">
        <v>482</v>
      </c>
      <c r="C3" s="441"/>
    </row>
    <row r="4" spans="1:27" ht="13.5" thickBot="1">
      <c r="A4" s="350"/>
      <c r="B4" s="441"/>
      <c r="C4" s="441"/>
    </row>
    <row r="5" spans="1:27" ht="13.5" customHeight="1">
      <c r="A5" s="778" t="s">
        <v>688</v>
      </c>
      <c r="B5" s="779"/>
      <c r="C5" s="787" t="s">
        <v>687</v>
      </c>
      <c r="D5" s="788"/>
      <c r="E5" s="788"/>
      <c r="F5" s="788"/>
      <c r="G5" s="788"/>
      <c r="H5" s="788"/>
      <c r="I5" s="788"/>
      <c r="J5" s="788"/>
      <c r="K5" s="788"/>
      <c r="L5" s="788"/>
      <c r="M5" s="788"/>
      <c r="N5" s="788"/>
      <c r="O5" s="788"/>
      <c r="P5" s="788"/>
      <c r="Q5" s="788"/>
      <c r="R5" s="788"/>
      <c r="S5" s="789"/>
      <c r="T5" s="462"/>
      <c r="U5" s="462"/>
      <c r="V5" s="462"/>
      <c r="W5" s="462"/>
      <c r="X5" s="462"/>
      <c r="Y5" s="462"/>
      <c r="Z5" s="462"/>
      <c r="AA5" s="461"/>
    </row>
    <row r="6" spans="1:27" ht="12" customHeight="1">
      <c r="A6" s="780"/>
      <c r="B6" s="781"/>
      <c r="C6" s="784" t="s">
        <v>64</v>
      </c>
      <c r="D6" s="776" t="s">
        <v>684</v>
      </c>
      <c r="E6" s="776"/>
      <c r="F6" s="776"/>
      <c r="G6" s="776"/>
      <c r="H6" s="776" t="s">
        <v>683</v>
      </c>
      <c r="I6" s="776"/>
      <c r="J6" s="776"/>
      <c r="K6" s="776"/>
      <c r="L6" s="459"/>
      <c r="M6" s="777" t="s">
        <v>682</v>
      </c>
      <c r="N6" s="777"/>
      <c r="O6" s="777"/>
      <c r="P6" s="777"/>
      <c r="Q6" s="777"/>
      <c r="R6" s="777"/>
      <c r="S6" s="786"/>
      <c r="T6" s="462"/>
      <c r="U6" s="765" t="s">
        <v>681</v>
      </c>
      <c r="V6" s="765"/>
      <c r="W6" s="765"/>
      <c r="X6" s="765"/>
      <c r="Y6" s="765"/>
      <c r="Z6" s="765"/>
      <c r="AA6" s="758"/>
    </row>
    <row r="7" spans="1:27" ht="25.5">
      <c r="A7" s="782"/>
      <c r="B7" s="783"/>
      <c r="C7" s="785"/>
      <c r="D7" s="458"/>
      <c r="E7" s="436" t="s">
        <v>472</v>
      </c>
      <c r="F7" s="436" t="s">
        <v>679</v>
      </c>
      <c r="G7" s="438" t="s">
        <v>680</v>
      </c>
      <c r="H7" s="440"/>
      <c r="I7" s="436" t="s">
        <v>472</v>
      </c>
      <c r="J7" s="436" t="s">
        <v>679</v>
      </c>
      <c r="K7" s="438" t="s">
        <v>680</v>
      </c>
      <c r="L7" s="457"/>
      <c r="M7" s="436" t="s">
        <v>472</v>
      </c>
      <c r="N7" s="436" t="s">
        <v>679</v>
      </c>
      <c r="O7" s="436" t="s">
        <v>678</v>
      </c>
      <c r="P7" s="436" t="s">
        <v>677</v>
      </c>
      <c r="Q7" s="436" t="s">
        <v>676</v>
      </c>
      <c r="R7" s="436" t="s">
        <v>675</v>
      </c>
      <c r="S7" s="483" t="s">
        <v>674</v>
      </c>
      <c r="T7" s="482"/>
      <c r="U7" s="436" t="s">
        <v>472</v>
      </c>
      <c r="V7" s="436" t="s">
        <v>679</v>
      </c>
      <c r="W7" s="436" t="s">
        <v>678</v>
      </c>
      <c r="X7" s="436" t="s">
        <v>677</v>
      </c>
      <c r="Y7" s="436" t="s">
        <v>676</v>
      </c>
      <c r="Z7" s="436" t="s">
        <v>675</v>
      </c>
      <c r="AA7" s="436" t="s">
        <v>674</v>
      </c>
    </row>
    <row r="8" spans="1:27">
      <c r="A8" s="481">
        <v>1</v>
      </c>
      <c r="B8" s="480" t="s">
        <v>473</v>
      </c>
      <c r="C8" s="652">
        <v>18824420380.99194</v>
      </c>
      <c r="D8" s="621">
        <v>17194266923.182552</v>
      </c>
      <c r="E8" s="621">
        <v>267087190.42744997</v>
      </c>
      <c r="F8" s="621">
        <v>1362852.99</v>
      </c>
      <c r="G8" s="621">
        <v>0</v>
      </c>
      <c r="H8" s="621">
        <v>1249775912.4318044</v>
      </c>
      <c r="I8" s="621">
        <v>169949349.74290591</v>
      </c>
      <c r="J8" s="621">
        <v>192842583.48695394</v>
      </c>
      <c r="K8" s="621">
        <v>0</v>
      </c>
      <c r="L8" s="621">
        <v>380159092.18407202</v>
      </c>
      <c r="M8" s="621">
        <v>52812297.979956977</v>
      </c>
      <c r="N8" s="621">
        <v>45807659.872950993</v>
      </c>
      <c r="O8" s="621">
        <v>84737847.183370009</v>
      </c>
      <c r="P8" s="621">
        <v>25468213.983557992</v>
      </c>
      <c r="Q8" s="621">
        <v>68393903.434476018</v>
      </c>
      <c r="R8" s="621">
        <v>33701707.952052996</v>
      </c>
      <c r="S8" s="653">
        <v>3462488.8992280001</v>
      </c>
      <c r="T8" s="654">
        <v>218453.19351099999</v>
      </c>
      <c r="U8" s="621">
        <v>0</v>
      </c>
      <c r="V8" s="621">
        <v>2702.76316</v>
      </c>
      <c r="W8" s="621">
        <v>873.84061399999996</v>
      </c>
      <c r="X8" s="621">
        <v>0</v>
      </c>
      <c r="Y8" s="621">
        <v>0</v>
      </c>
      <c r="Z8" s="621">
        <v>203601.03650799999</v>
      </c>
      <c r="AA8" s="653">
        <v>0</v>
      </c>
    </row>
    <row r="9" spans="1:27">
      <c r="A9" s="473">
        <v>1.1000000000000001</v>
      </c>
      <c r="B9" s="479" t="s">
        <v>483</v>
      </c>
      <c r="C9" s="655">
        <v>15844211114.211838</v>
      </c>
      <c r="D9" s="621">
        <v>14531478790.704021</v>
      </c>
      <c r="E9" s="621">
        <v>219929636.48402897</v>
      </c>
      <c r="F9" s="621">
        <v>1362852.99</v>
      </c>
      <c r="G9" s="621">
        <v>0</v>
      </c>
      <c r="H9" s="621">
        <v>1001645160.5385488</v>
      </c>
      <c r="I9" s="621">
        <v>126618294.00473402</v>
      </c>
      <c r="J9" s="621">
        <v>155821320.903698</v>
      </c>
      <c r="K9" s="621">
        <v>0</v>
      </c>
      <c r="L9" s="621">
        <v>310868709.77575743</v>
      </c>
      <c r="M9" s="621">
        <v>49494734.528247952</v>
      </c>
      <c r="N9" s="621">
        <v>37688878.054650009</v>
      </c>
      <c r="O9" s="621">
        <v>46522316.083386004</v>
      </c>
      <c r="P9" s="621">
        <v>21575295.484233994</v>
      </c>
      <c r="Q9" s="621">
        <v>65177131.517147027</v>
      </c>
      <c r="R9" s="621">
        <v>32055547.027393993</v>
      </c>
      <c r="S9" s="653">
        <v>3353465.9280739999</v>
      </c>
      <c r="T9" s="654">
        <v>218453.19351099999</v>
      </c>
      <c r="U9" s="621">
        <v>0</v>
      </c>
      <c r="V9" s="621">
        <v>2702.76316</v>
      </c>
      <c r="W9" s="621">
        <v>873.84061399999996</v>
      </c>
      <c r="X9" s="621">
        <v>0</v>
      </c>
      <c r="Y9" s="621">
        <v>0</v>
      </c>
      <c r="Z9" s="621">
        <v>203601.03650799999</v>
      </c>
      <c r="AA9" s="653">
        <v>0</v>
      </c>
    </row>
    <row r="10" spans="1:27">
      <c r="A10" s="477" t="s">
        <v>14</v>
      </c>
      <c r="B10" s="478" t="s">
        <v>484</v>
      </c>
      <c r="C10" s="656">
        <v>14231779616.240864</v>
      </c>
      <c r="D10" s="621">
        <v>12971504677.682766</v>
      </c>
      <c r="E10" s="621">
        <v>208889988.56332093</v>
      </c>
      <c r="F10" s="621">
        <v>1362852.99</v>
      </c>
      <c r="G10" s="621">
        <v>0</v>
      </c>
      <c r="H10" s="621">
        <v>973662922.58252358</v>
      </c>
      <c r="I10" s="621">
        <v>124083903.71359703</v>
      </c>
      <c r="J10" s="621">
        <v>153377341.09764302</v>
      </c>
      <c r="K10" s="621">
        <v>0</v>
      </c>
      <c r="L10" s="621">
        <v>286393562.78206503</v>
      </c>
      <c r="M10" s="621">
        <v>48973211.908107005</v>
      </c>
      <c r="N10" s="621">
        <v>37125892.223124005</v>
      </c>
      <c r="O10" s="621">
        <v>43664578.511032999</v>
      </c>
      <c r="P10" s="621">
        <v>20608234.594609998</v>
      </c>
      <c r="Q10" s="621">
        <v>52577837.015992008</v>
      </c>
      <c r="R10" s="621">
        <v>31850148.423198007</v>
      </c>
      <c r="S10" s="653">
        <v>3199231.480707</v>
      </c>
      <c r="T10" s="654">
        <v>218453.19351099999</v>
      </c>
      <c r="U10" s="621">
        <v>0</v>
      </c>
      <c r="V10" s="621">
        <v>2702.76316</v>
      </c>
      <c r="W10" s="621">
        <v>873.84061399999996</v>
      </c>
      <c r="X10" s="621">
        <v>0</v>
      </c>
      <c r="Y10" s="621">
        <v>0</v>
      </c>
      <c r="Z10" s="621">
        <v>203601.03650799999</v>
      </c>
      <c r="AA10" s="653">
        <v>0</v>
      </c>
    </row>
    <row r="11" spans="1:27">
      <c r="A11" s="476" t="s">
        <v>485</v>
      </c>
      <c r="B11" s="475" t="s">
        <v>486</v>
      </c>
      <c r="C11" s="657">
        <v>7235109551.5358114</v>
      </c>
      <c r="D11" s="621">
        <v>6517420340.9146976</v>
      </c>
      <c r="E11" s="621">
        <v>62195436.270882994</v>
      </c>
      <c r="F11" s="621">
        <v>0</v>
      </c>
      <c r="G11" s="621">
        <v>0</v>
      </c>
      <c r="H11" s="621">
        <v>591603981.72670543</v>
      </c>
      <c r="I11" s="621">
        <v>72233507.167207032</v>
      </c>
      <c r="J11" s="621">
        <v>111474995.11822501</v>
      </c>
      <c r="K11" s="621">
        <v>0</v>
      </c>
      <c r="L11" s="621">
        <v>125866775.70089699</v>
      </c>
      <c r="M11" s="621">
        <v>20569996.006226003</v>
      </c>
      <c r="N11" s="621">
        <v>22509442.352491003</v>
      </c>
      <c r="O11" s="621">
        <v>15779146.790746002</v>
      </c>
      <c r="P11" s="621">
        <v>12423852.970008997</v>
      </c>
      <c r="Q11" s="621">
        <v>22584556.696456004</v>
      </c>
      <c r="R11" s="621">
        <v>11721835.076581001</v>
      </c>
      <c r="S11" s="653">
        <v>61539.73</v>
      </c>
      <c r="T11" s="654">
        <v>218453.19351099999</v>
      </c>
      <c r="U11" s="621">
        <v>0</v>
      </c>
      <c r="V11" s="621">
        <v>2702.76316</v>
      </c>
      <c r="W11" s="621">
        <v>873.84061399999996</v>
      </c>
      <c r="X11" s="621">
        <v>0</v>
      </c>
      <c r="Y11" s="621">
        <v>0</v>
      </c>
      <c r="Z11" s="621">
        <v>203601.03650799999</v>
      </c>
      <c r="AA11" s="653">
        <v>0</v>
      </c>
    </row>
    <row r="12" spans="1:27">
      <c r="A12" s="476" t="s">
        <v>487</v>
      </c>
      <c r="B12" s="475" t="s">
        <v>488</v>
      </c>
      <c r="C12" s="657">
        <v>2203467803.8164268</v>
      </c>
      <c r="D12" s="621">
        <v>2020446730.0218618</v>
      </c>
      <c r="E12" s="621">
        <v>60590372.399505988</v>
      </c>
      <c r="F12" s="621">
        <v>0</v>
      </c>
      <c r="G12" s="621">
        <v>0</v>
      </c>
      <c r="H12" s="621">
        <v>130168690.259003</v>
      </c>
      <c r="I12" s="621">
        <v>23358738.720339</v>
      </c>
      <c r="J12" s="621">
        <v>19127978.625807006</v>
      </c>
      <c r="K12" s="621">
        <v>0</v>
      </c>
      <c r="L12" s="621">
        <v>52852383.535561979</v>
      </c>
      <c r="M12" s="621">
        <v>2479820.3032450001</v>
      </c>
      <c r="N12" s="621">
        <v>6429912.718103</v>
      </c>
      <c r="O12" s="621">
        <v>6743508.9681170005</v>
      </c>
      <c r="P12" s="621">
        <v>1588285.0679899999</v>
      </c>
      <c r="Q12" s="621">
        <v>18636495.727456</v>
      </c>
      <c r="R12" s="621">
        <v>6960908.011128</v>
      </c>
      <c r="S12" s="653">
        <v>1772765.6118000001</v>
      </c>
      <c r="T12" s="654">
        <v>0</v>
      </c>
      <c r="U12" s="621">
        <v>0</v>
      </c>
      <c r="V12" s="621">
        <v>0</v>
      </c>
      <c r="W12" s="621">
        <v>0</v>
      </c>
      <c r="X12" s="621">
        <v>0</v>
      </c>
      <c r="Y12" s="621">
        <v>0</v>
      </c>
      <c r="Z12" s="621">
        <v>0</v>
      </c>
      <c r="AA12" s="653">
        <v>0</v>
      </c>
    </row>
    <row r="13" spans="1:27">
      <c r="A13" s="476" t="s">
        <v>489</v>
      </c>
      <c r="B13" s="475" t="s">
        <v>490</v>
      </c>
      <c r="C13" s="657">
        <v>1716102365.4383206</v>
      </c>
      <c r="D13" s="621">
        <v>1589199520.6659787</v>
      </c>
      <c r="E13" s="621">
        <v>11860380.687321</v>
      </c>
      <c r="F13" s="621">
        <v>0</v>
      </c>
      <c r="G13" s="621">
        <v>0</v>
      </c>
      <c r="H13" s="621">
        <v>99505386.812447011</v>
      </c>
      <c r="I13" s="621">
        <v>16199450.248198999</v>
      </c>
      <c r="J13" s="621">
        <v>10253462.786942998</v>
      </c>
      <c r="K13" s="621">
        <v>0</v>
      </c>
      <c r="L13" s="621">
        <v>27397457.959895</v>
      </c>
      <c r="M13" s="621">
        <v>2795621.8109879997</v>
      </c>
      <c r="N13" s="621">
        <v>4103415.3827450001</v>
      </c>
      <c r="O13" s="621">
        <v>10099695.690636998</v>
      </c>
      <c r="P13" s="621">
        <v>3162063.4173230012</v>
      </c>
      <c r="Q13" s="621">
        <v>2383391.3318980001</v>
      </c>
      <c r="R13" s="621">
        <v>2309050.9977620002</v>
      </c>
      <c r="S13" s="653">
        <v>37418.74</v>
      </c>
      <c r="T13" s="654">
        <v>0</v>
      </c>
      <c r="U13" s="621">
        <v>0</v>
      </c>
      <c r="V13" s="621">
        <v>0</v>
      </c>
      <c r="W13" s="621">
        <v>0</v>
      </c>
      <c r="X13" s="621">
        <v>0</v>
      </c>
      <c r="Y13" s="621">
        <v>0</v>
      </c>
      <c r="Z13" s="621">
        <v>0</v>
      </c>
      <c r="AA13" s="653">
        <v>0</v>
      </c>
    </row>
    <row r="14" spans="1:27">
      <c r="A14" s="476" t="s">
        <v>491</v>
      </c>
      <c r="B14" s="475" t="s">
        <v>492</v>
      </c>
      <c r="C14" s="657">
        <v>3077099895.4503055</v>
      </c>
      <c r="D14" s="621">
        <v>2844438086.0802264</v>
      </c>
      <c r="E14" s="621">
        <v>74243799.205610961</v>
      </c>
      <c r="F14" s="621">
        <v>1362852.99</v>
      </c>
      <c r="G14" s="621">
        <v>0</v>
      </c>
      <c r="H14" s="621">
        <v>152384863.78436801</v>
      </c>
      <c r="I14" s="621">
        <v>12292207.577851998</v>
      </c>
      <c r="J14" s="621">
        <v>12520904.566668002</v>
      </c>
      <c r="K14" s="621">
        <v>0</v>
      </c>
      <c r="L14" s="621">
        <v>80276945.585711032</v>
      </c>
      <c r="M14" s="621">
        <v>23127773.787648</v>
      </c>
      <c r="N14" s="621">
        <v>4083121.769785</v>
      </c>
      <c r="O14" s="621">
        <v>11042227.061533</v>
      </c>
      <c r="P14" s="621">
        <v>3434033.1392879998</v>
      </c>
      <c r="Q14" s="621">
        <v>8973393.2601820026</v>
      </c>
      <c r="R14" s="621">
        <v>10858354.337727001</v>
      </c>
      <c r="S14" s="653">
        <v>1327507.398907</v>
      </c>
      <c r="T14" s="654">
        <v>0</v>
      </c>
      <c r="U14" s="621">
        <v>0</v>
      </c>
      <c r="V14" s="621">
        <v>0</v>
      </c>
      <c r="W14" s="621">
        <v>0</v>
      </c>
      <c r="X14" s="621">
        <v>0</v>
      </c>
      <c r="Y14" s="621">
        <v>0</v>
      </c>
      <c r="Z14" s="621">
        <v>0</v>
      </c>
      <c r="AA14" s="653">
        <v>0</v>
      </c>
    </row>
    <row r="15" spans="1:27">
      <c r="A15" s="474">
        <v>1.2</v>
      </c>
      <c r="B15" s="472" t="s">
        <v>686</v>
      </c>
      <c r="C15" s="658">
        <v>164073714.23189995</v>
      </c>
      <c r="D15" s="621">
        <v>39017419.883699924</v>
      </c>
      <c r="E15" s="621">
        <v>1754744.4203000001</v>
      </c>
      <c r="F15" s="621">
        <v>1787.3702000000001</v>
      </c>
      <c r="G15" s="621">
        <v>0</v>
      </c>
      <c r="H15" s="621">
        <v>29925080.346999977</v>
      </c>
      <c r="I15" s="621">
        <v>4941345.741200001</v>
      </c>
      <c r="J15" s="621">
        <v>6624350.6667999979</v>
      </c>
      <c r="K15" s="621">
        <v>0</v>
      </c>
      <c r="L15" s="621">
        <v>95206250.901500061</v>
      </c>
      <c r="M15" s="621">
        <v>8659573.3555999994</v>
      </c>
      <c r="N15" s="621">
        <v>11999102.941700006</v>
      </c>
      <c r="O15" s="621">
        <v>10283773.590500003</v>
      </c>
      <c r="P15" s="621">
        <v>6062994.3980999961</v>
      </c>
      <c r="Q15" s="621">
        <v>28293678.314300001</v>
      </c>
      <c r="R15" s="621">
        <v>13527368.751800006</v>
      </c>
      <c r="S15" s="653">
        <v>2108699.7039000001</v>
      </c>
      <c r="T15" s="654">
        <v>-75036.900299999994</v>
      </c>
      <c r="U15" s="621">
        <v>-7671.3801999999996</v>
      </c>
      <c r="V15" s="621">
        <v>-7960.0092000000004</v>
      </c>
      <c r="W15" s="621">
        <v>-14531.2891</v>
      </c>
      <c r="X15" s="621">
        <v>0</v>
      </c>
      <c r="Y15" s="621">
        <v>0</v>
      </c>
      <c r="Z15" s="621">
        <v>0</v>
      </c>
      <c r="AA15" s="653">
        <v>0</v>
      </c>
    </row>
    <row r="16" spans="1:27">
      <c r="A16" s="473">
        <v>1.3</v>
      </c>
      <c r="B16" s="472" t="s">
        <v>531</v>
      </c>
      <c r="C16" s="659"/>
      <c r="D16" s="660"/>
      <c r="E16" s="660"/>
      <c r="F16" s="660"/>
      <c r="G16" s="660"/>
      <c r="H16" s="660"/>
      <c r="I16" s="660"/>
      <c r="J16" s="660"/>
      <c r="K16" s="660"/>
      <c r="L16" s="660"/>
      <c r="M16" s="660"/>
      <c r="N16" s="660"/>
      <c r="O16" s="660"/>
      <c r="P16" s="660"/>
      <c r="Q16" s="660"/>
      <c r="R16" s="660"/>
      <c r="S16" s="661"/>
      <c r="T16" s="662"/>
      <c r="U16" s="660"/>
      <c r="V16" s="660"/>
      <c r="W16" s="660"/>
      <c r="X16" s="660"/>
      <c r="Y16" s="660"/>
      <c r="Z16" s="660"/>
      <c r="AA16" s="661"/>
    </row>
    <row r="17" spans="1:27">
      <c r="A17" s="470" t="s">
        <v>493</v>
      </c>
      <c r="B17" s="471" t="s">
        <v>494</v>
      </c>
      <c r="C17" s="663">
        <v>15371125256.911407</v>
      </c>
      <c r="D17" s="628">
        <v>14130010802.987606</v>
      </c>
      <c r="E17" s="628">
        <v>218835506.92060003</v>
      </c>
      <c r="F17" s="628">
        <v>1362852.99</v>
      </c>
      <c r="G17" s="628">
        <v>0</v>
      </c>
      <c r="H17" s="628">
        <v>944539223.71490049</v>
      </c>
      <c r="I17" s="628">
        <v>125214423.82940003</v>
      </c>
      <c r="J17" s="628">
        <v>154068179.21609995</v>
      </c>
      <c r="K17" s="628">
        <v>0</v>
      </c>
      <c r="L17" s="628">
        <v>296356777.01540017</v>
      </c>
      <c r="M17" s="628">
        <v>48951065.935999997</v>
      </c>
      <c r="N17" s="628">
        <v>37232348.770599999</v>
      </c>
      <c r="O17" s="628">
        <v>41638719.759199984</v>
      </c>
      <c r="P17" s="628">
        <v>20793392.839600001</v>
      </c>
      <c r="Q17" s="628">
        <v>62521565.743699998</v>
      </c>
      <c r="R17" s="628">
        <v>31190451.439099997</v>
      </c>
      <c r="S17" s="664">
        <v>3243089.2119</v>
      </c>
      <c r="T17" s="665">
        <v>218453.19349999999</v>
      </c>
      <c r="U17" s="628">
        <v>0</v>
      </c>
      <c r="V17" s="628">
        <v>2702.7631999999999</v>
      </c>
      <c r="W17" s="628">
        <v>873.84059999999999</v>
      </c>
      <c r="X17" s="628">
        <v>0</v>
      </c>
      <c r="Y17" s="628">
        <v>0</v>
      </c>
      <c r="Z17" s="628">
        <v>203601.03649999999</v>
      </c>
      <c r="AA17" s="664">
        <v>0</v>
      </c>
    </row>
    <row r="18" spans="1:27">
      <c r="A18" s="467" t="s">
        <v>495</v>
      </c>
      <c r="B18" s="468" t="s">
        <v>496</v>
      </c>
      <c r="C18" s="666">
        <v>13250341695.268505</v>
      </c>
      <c r="D18" s="628">
        <v>12065149156.836405</v>
      </c>
      <c r="E18" s="628">
        <v>193597967.52179995</v>
      </c>
      <c r="F18" s="628">
        <v>34342.296300000002</v>
      </c>
      <c r="G18" s="628">
        <v>0</v>
      </c>
      <c r="H18" s="628">
        <v>919191924.62799978</v>
      </c>
      <c r="I18" s="628">
        <v>124092434.09240001</v>
      </c>
      <c r="J18" s="628">
        <v>151749696.85879996</v>
      </c>
      <c r="K18" s="628">
        <v>0</v>
      </c>
      <c r="L18" s="628">
        <v>265782160.61060008</v>
      </c>
      <c r="M18" s="628">
        <v>39455922.123199992</v>
      </c>
      <c r="N18" s="628">
        <v>35945421.807299994</v>
      </c>
      <c r="O18" s="628">
        <v>41792040.500299983</v>
      </c>
      <c r="P18" s="628">
        <v>21774380.283299997</v>
      </c>
      <c r="Q18" s="628">
        <v>50513977.990499996</v>
      </c>
      <c r="R18" s="628">
        <v>30773494.453199994</v>
      </c>
      <c r="S18" s="664">
        <v>1935618.8667000001</v>
      </c>
      <c r="T18" s="665">
        <v>218453.19349999999</v>
      </c>
      <c r="U18" s="628">
        <v>0</v>
      </c>
      <c r="V18" s="628">
        <v>2702.7631999999999</v>
      </c>
      <c r="W18" s="628">
        <v>873.84059999999999</v>
      </c>
      <c r="X18" s="628">
        <v>0</v>
      </c>
      <c r="Y18" s="628">
        <v>0</v>
      </c>
      <c r="Z18" s="628">
        <v>203601.03649999999</v>
      </c>
      <c r="AA18" s="664">
        <v>0</v>
      </c>
    </row>
    <row r="19" spans="1:27">
      <c r="A19" s="470" t="s">
        <v>497</v>
      </c>
      <c r="B19" s="469" t="s">
        <v>498</v>
      </c>
      <c r="C19" s="667">
        <v>27446125810.366531</v>
      </c>
      <c r="D19" s="628">
        <v>25535738553.87743</v>
      </c>
      <c r="E19" s="628">
        <v>219793779.73158509</v>
      </c>
      <c r="F19" s="628">
        <v>1071428.86359</v>
      </c>
      <c r="G19" s="628">
        <v>0</v>
      </c>
      <c r="H19" s="628">
        <v>1258476113.6674252</v>
      </c>
      <c r="I19" s="628">
        <v>184546111.27672699</v>
      </c>
      <c r="J19" s="628">
        <v>190694239.43755805</v>
      </c>
      <c r="K19" s="628">
        <v>0</v>
      </c>
      <c r="L19" s="628">
        <v>645691176.15488195</v>
      </c>
      <c r="M19" s="628">
        <v>54791032.458040029</v>
      </c>
      <c r="N19" s="628">
        <v>81177006.684365988</v>
      </c>
      <c r="O19" s="628">
        <v>52281706.668233998</v>
      </c>
      <c r="P19" s="628">
        <v>30393475.439736996</v>
      </c>
      <c r="Q19" s="628">
        <v>70415291.191917986</v>
      </c>
      <c r="R19" s="628">
        <v>62591665.294682004</v>
      </c>
      <c r="S19" s="664">
        <v>230548719.84503189</v>
      </c>
      <c r="T19" s="665">
        <v>6219966.6667990005</v>
      </c>
      <c r="U19" s="628">
        <v>78924.257071</v>
      </c>
      <c r="V19" s="628">
        <v>128182.23679900001</v>
      </c>
      <c r="W19" s="628">
        <v>203306.75940000001</v>
      </c>
      <c r="X19" s="628">
        <v>0</v>
      </c>
      <c r="Y19" s="628">
        <v>0</v>
      </c>
      <c r="Z19" s="628">
        <v>2647753.713711</v>
      </c>
      <c r="AA19" s="664">
        <v>2832774.2530179997</v>
      </c>
    </row>
    <row r="20" spans="1:27">
      <c r="A20" s="467" t="s">
        <v>499</v>
      </c>
      <c r="B20" s="468" t="s">
        <v>496</v>
      </c>
      <c r="C20" s="666">
        <v>18092463205.998943</v>
      </c>
      <c r="D20" s="628">
        <v>16671544086.572342</v>
      </c>
      <c r="E20" s="628">
        <v>101831929.61183296</v>
      </c>
      <c r="F20" s="628">
        <v>-7.1000000000000005E-5</v>
      </c>
      <c r="G20" s="628">
        <v>0</v>
      </c>
      <c r="H20" s="628">
        <v>894273313.67310774</v>
      </c>
      <c r="I20" s="628">
        <v>126764746.60685499</v>
      </c>
      <c r="J20" s="628">
        <v>91230081.24619098</v>
      </c>
      <c r="K20" s="628">
        <v>0</v>
      </c>
      <c r="L20" s="628">
        <v>518862859.6032778</v>
      </c>
      <c r="M20" s="628">
        <v>33859085.246031992</v>
      </c>
      <c r="N20" s="628">
        <v>66288298.057055011</v>
      </c>
      <c r="O20" s="628">
        <v>30044546.269323003</v>
      </c>
      <c r="P20" s="628">
        <v>25043675.138316009</v>
      </c>
      <c r="Q20" s="628">
        <v>42739898.215832002</v>
      </c>
      <c r="R20" s="628">
        <v>37937752.254306003</v>
      </c>
      <c r="S20" s="664">
        <v>249165484.48746815</v>
      </c>
      <c r="T20" s="665">
        <v>7782946.1502149999</v>
      </c>
      <c r="U20" s="628">
        <v>70677.899999999994</v>
      </c>
      <c r="V20" s="628">
        <v>128182.23679900001</v>
      </c>
      <c r="W20" s="628">
        <v>203306.75940000001</v>
      </c>
      <c r="X20" s="628">
        <v>0</v>
      </c>
      <c r="Y20" s="628">
        <v>0</v>
      </c>
      <c r="Z20" s="628">
        <v>4114271.5541989999</v>
      </c>
      <c r="AA20" s="664">
        <v>2937482.2530169995</v>
      </c>
    </row>
    <row r="21" spans="1:27">
      <c r="A21" s="466">
        <v>1.4</v>
      </c>
      <c r="B21" s="465" t="s">
        <v>500</v>
      </c>
      <c r="C21" s="668">
        <v>155182744</v>
      </c>
      <c r="D21" s="628">
        <v>147793316.349839</v>
      </c>
      <c r="E21" s="628">
        <v>4626106.9085999997</v>
      </c>
      <c r="F21" s="628">
        <v>0</v>
      </c>
      <c r="G21" s="628">
        <v>0</v>
      </c>
      <c r="H21" s="628">
        <v>5342635.1970000006</v>
      </c>
      <c r="I21" s="628">
        <v>63313.64</v>
      </c>
      <c r="J21" s="628">
        <v>1424518.9339999999</v>
      </c>
      <c r="K21" s="628">
        <v>0</v>
      </c>
      <c r="L21" s="628">
        <v>2046792.453161</v>
      </c>
      <c r="M21" s="628">
        <v>0</v>
      </c>
      <c r="N21" s="628">
        <v>176522.59299999999</v>
      </c>
      <c r="O21" s="628">
        <v>120642.3</v>
      </c>
      <c r="P21" s="628">
        <v>414676.86099999998</v>
      </c>
      <c r="Q21" s="628">
        <v>137070.139161</v>
      </c>
      <c r="R21" s="628">
        <v>0</v>
      </c>
      <c r="S21" s="664">
        <v>0</v>
      </c>
      <c r="T21" s="665">
        <v>0</v>
      </c>
      <c r="U21" s="628">
        <v>0</v>
      </c>
      <c r="V21" s="628">
        <v>0</v>
      </c>
      <c r="W21" s="628">
        <v>0</v>
      </c>
      <c r="X21" s="628">
        <v>0</v>
      </c>
      <c r="Y21" s="628">
        <v>0</v>
      </c>
      <c r="Z21" s="628">
        <v>0</v>
      </c>
      <c r="AA21" s="664">
        <v>0</v>
      </c>
    </row>
    <row r="22" spans="1:27" ht="13.5" thickBot="1">
      <c r="A22" s="464">
        <v>1.5</v>
      </c>
      <c r="B22" s="463" t="s">
        <v>501</v>
      </c>
      <c r="C22" s="669">
        <v>2.6200000000000001E-2</v>
      </c>
      <c r="D22" s="670">
        <v>2.6200000000000001E-2</v>
      </c>
      <c r="E22" s="670">
        <v>0</v>
      </c>
      <c r="F22" s="670">
        <v>0</v>
      </c>
      <c r="G22" s="670">
        <v>0</v>
      </c>
      <c r="H22" s="670">
        <v>0</v>
      </c>
      <c r="I22" s="670">
        <v>0</v>
      </c>
      <c r="J22" s="670">
        <v>0</v>
      </c>
      <c r="K22" s="670">
        <v>0</v>
      </c>
      <c r="L22" s="670">
        <v>0</v>
      </c>
      <c r="M22" s="670">
        <v>0</v>
      </c>
      <c r="N22" s="670">
        <v>0</v>
      </c>
      <c r="O22" s="670">
        <v>0</v>
      </c>
      <c r="P22" s="670">
        <v>0</v>
      </c>
      <c r="Q22" s="670">
        <v>0</v>
      </c>
      <c r="R22" s="670">
        <v>0</v>
      </c>
      <c r="S22" s="671">
        <v>0</v>
      </c>
      <c r="T22" s="672">
        <v>0</v>
      </c>
      <c r="U22" s="670">
        <v>0</v>
      </c>
      <c r="V22" s="670">
        <v>0</v>
      </c>
      <c r="W22" s="670">
        <v>0</v>
      </c>
      <c r="X22" s="670">
        <v>0</v>
      </c>
      <c r="Y22" s="670">
        <v>0</v>
      </c>
      <c r="Z22" s="670">
        <v>0</v>
      </c>
      <c r="AA22" s="671">
        <v>0</v>
      </c>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5"/>
  <sheetViews>
    <sheetView showGridLines="0" zoomScale="85" zoomScaleNormal="85" workbookViewId="0"/>
  </sheetViews>
  <sheetFormatPr defaultColWidth="9.28515625" defaultRowHeight="12.75"/>
  <cols>
    <col min="1" max="1" width="11.7109375" style="439" bestFit="1" customWidth="1"/>
    <col min="2" max="2" width="93.42578125" style="439" customWidth="1"/>
    <col min="3" max="3" width="14.7109375" style="439" customWidth="1"/>
    <col min="4" max="5" width="16.140625" style="439" customWidth="1"/>
    <col min="6" max="6" width="16.140625" style="456" customWidth="1"/>
    <col min="7" max="7" width="25.28515625" style="456" customWidth="1"/>
    <col min="8" max="8" width="16.140625" style="439" customWidth="1"/>
    <col min="9" max="11" width="16.140625" style="456" customWidth="1"/>
    <col min="12" max="12" width="26.28515625" style="456" customWidth="1"/>
    <col min="13" max="16384" width="9.28515625" style="439"/>
  </cols>
  <sheetData>
    <row r="1" spans="1:12" ht="13.5">
      <c r="A1" s="349" t="s">
        <v>30</v>
      </c>
      <c r="B1" s="426" t="str">
        <f>'Info '!C2</f>
        <v>JSC TBC Bank</v>
      </c>
      <c r="F1" s="439"/>
      <c r="G1" s="439"/>
      <c r="I1" s="439"/>
      <c r="J1" s="439"/>
      <c r="K1" s="439"/>
      <c r="L1" s="439"/>
    </row>
    <row r="2" spans="1:12">
      <c r="A2" s="349" t="s">
        <v>31</v>
      </c>
      <c r="B2" s="425">
        <f>'1. key ratios '!B2</f>
        <v>45107</v>
      </c>
      <c r="F2" s="439"/>
      <c r="G2" s="439"/>
      <c r="I2" s="439"/>
      <c r="J2" s="439"/>
      <c r="K2" s="439"/>
      <c r="L2" s="439"/>
    </row>
    <row r="3" spans="1:12">
      <c r="A3" s="350" t="s">
        <v>502</v>
      </c>
      <c r="F3" s="439"/>
      <c r="G3" s="439"/>
      <c r="I3" s="439"/>
      <c r="J3" s="439"/>
      <c r="K3" s="439"/>
      <c r="L3" s="439"/>
    </row>
    <row r="4" spans="1:12">
      <c r="F4" s="439"/>
      <c r="G4" s="439"/>
      <c r="I4" s="439"/>
      <c r="J4" s="439"/>
      <c r="K4" s="439"/>
      <c r="L4" s="439"/>
    </row>
    <row r="5" spans="1:12" ht="37.5" customHeight="1">
      <c r="A5" s="744" t="s">
        <v>519</v>
      </c>
      <c r="B5" s="745"/>
      <c r="C5" s="790" t="s">
        <v>503</v>
      </c>
      <c r="D5" s="791"/>
      <c r="E5" s="791"/>
      <c r="F5" s="791"/>
      <c r="G5" s="791"/>
      <c r="H5" s="790" t="s">
        <v>663</v>
      </c>
      <c r="I5" s="792"/>
      <c r="J5" s="792"/>
      <c r="K5" s="792"/>
      <c r="L5" s="793"/>
    </row>
    <row r="6" spans="1:12" ht="39.4" customHeight="1">
      <c r="A6" s="748"/>
      <c r="B6" s="749"/>
      <c r="C6" s="352"/>
      <c r="D6" s="437" t="s">
        <v>684</v>
      </c>
      <c r="E6" s="437" t="s">
        <v>683</v>
      </c>
      <c r="F6" s="437" t="s">
        <v>682</v>
      </c>
      <c r="G6" s="437" t="s">
        <v>681</v>
      </c>
      <c r="H6" s="457"/>
      <c r="I6" s="437" t="s">
        <v>684</v>
      </c>
      <c r="J6" s="437" t="s">
        <v>683</v>
      </c>
      <c r="K6" s="437" t="s">
        <v>682</v>
      </c>
      <c r="L6" s="437" t="s">
        <v>681</v>
      </c>
    </row>
    <row r="7" spans="1:12">
      <c r="A7" s="428">
        <v>1</v>
      </c>
      <c r="B7" s="443" t="s">
        <v>522</v>
      </c>
      <c r="C7" s="621">
        <v>274686622.45084798</v>
      </c>
      <c r="D7" s="621">
        <v>251579806.61857599</v>
      </c>
      <c r="E7" s="621">
        <v>20296847.862822995</v>
      </c>
      <c r="F7" s="621">
        <v>2809967.969449</v>
      </c>
      <c r="G7" s="621">
        <v>0</v>
      </c>
      <c r="H7" s="621">
        <v>7597515.5245999973</v>
      </c>
      <c r="I7" s="621">
        <v>2589947.5359</v>
      </c>
      <c r="J7" s="621">
        <v>3047213.0988999987</v>
      </c>
      <c r="K7" s="621">
        <v>1960354.8897999995</v>
      </c>
      <c r="L7" s="621">
        <v>0</v>
      </c>
    </row>
    <row r="8" spans="1:12">
      <c r="A8" s="428">
        <v>2</v>
      </c>
      <c r="B8" s="443" t="s">
        <v>435</v>
      </c>
      <c r="C8" s="624">
        <v>330040308.0534808</v>
      </c>
      <c r="D8" s="621">
        <v>316894505.84180385</v>
      </c>
      <c r="E8" s="621">
        <v>10647398.979349997</v>
      </c>
      <c r="F8" s="625">
        <v>2498403.2323269998</v>
      </c>
      <c r="G8" s="625">
        <v>0</v>
      </c>
      <c r="H8" s="621">
        <v>3932732.6167999995</v>
      </c>
      <c r="I8" s="625">
        <v>1451046.6776000001</v>
      </c>
      <c r="J8" s="625">
        <v>1055086.0154999997</v>
      </c>
      <c r="K8" s="625">
        <v>1434271.3038999997</v>
      </c>
      <c r="L8" s="625">
        <v>-7671.3801999999996</v>
      </c>
    </row>
    <row r="9" spans="1:12">
      <c r="A9" s="428">
        <v>3</v>
      </c>
      <c r="B9" s="443" t="s">
        <v>436</v>
      </c>
      <c r="C9" s="624">
        <v>123491206.1798</v>
      </c>
      <c r="D9" s="621">
        <v>122757420.15739101</v>
      </c>
      <c r="E9" s="621">
        <v>371801.892391</v>
      </c>
      <c r="F9" s="626">
        <v>361984.13001800003</v>
      </c>
      <c r="G9" s="626">
        <v>0</v>
      </c>
      <c r="H9" s="621">
        <v>847500.85239999986</v>
      </c>
      <c r="I9" s="626">
        <v>520022.25479999988</v>
      </c>
      <c r="J9" s="626">
        <v>39151.065799999997</v>
      </c>
      <c r="K9" s="626">
        <v>288327.5318</v>
      </c>
      <c r="L9" s="626">
        <v>0</v>
      </c>
    </row>
    <row r="10" spans="1:12">
      <c r="A10" s="428">
        <v>4</v>
      </c>
      <c r="B10" s="443" t="s">
        <v>523</v>
      </c>
      <c r="C10" s="624">
        <v>759466882.60206199</v>
      </c>
      <c r="D10" s="621">
        <v>640762494.73724306</v>
      </c>
      <c r="E10" s="621">
        <v>93032711.461034</v>
      </c>
      <c r="F10" s="626">
        <v>25671676.403785005</v>
      </c>
      <c r="G10" s="626">
        <v>0</v>
      </c>
      <c r="H10" s="621">
        <v>11213372.718700001</v>
      </c>
      <c r="I10" s="626">
        <v>2182337.8049999997</v>
      </c>
      <c r="J10" s="626">
        <v>142120.87199999997</v>
      </c>
      <c r="K10" s="626">
        <v>8888914.0417000018</v>
      </c>
      <c r="L10" s="626">
        <v>0</v>
      </c>
    </row>
    <row r="11" spans="1:12">
      <c r="A11" s="428">
        <v>5</v>
      </c>
      <c r="B11" s="443" t="s">
        <v>437</v>
      </c>
      <c r="C11" s="624">
        <v>1013012079.2250257</v>
      </c>
      <c r="D11" s="621">
        <v>920597563.56569374</v>
      </c>
      <c r="E11" s="621">
        <v>75450380.582497984</v>
      </c>
      <c r="F11" s="626">
        <v>16964135.076833997</v>
      </c>
      <c r="G11" s="626">
        <v>0</v>
      </c>
      <c r="H11" s="621">
        <v>5291470.6120000007</v>
      </c>
      <c r="I11" s="626">
        <v>2293843.1202000007</v>
      </c>
      <c r="J11" s="626">
        <v>426143.8580999999</v>
      </c>
      <c r="K11" s="626">
        <v>2571483.6337000001</v>
      </c>
      <c r="L11" s="626">
        <v>0</v>
      </c>
    </row>
    <row r="12" spans="1:12">
      <c r="A12" s="428">
        <v>6</v>
      </c>
      <c r="B12" s="443" t="s">
        <v>438</v>
      </c>
      <c r="C12" s="624">
        <v>385982730.83086801</v>
      </c>
      <c r="D12" s="621">
        <v>326324375.13275099</v>
      </c>
      <c r="E12" s="621">
        <v>18973308.043015998</v>
      </c>
      <c r="F12" s="626">
        <v>40684173.814487003</v>
      </c>
      <c r="G12" s="626">
        <v>873.84061399999996</v>
      </c>
      <c r="H12" s="621">
        <v>21782567.677500002</v>
      </c>
      <c r="I12" s="626">
        <v>1839053.6486000002</v>
      </c>
      <c r="J12" s="626">
        <v>1603976.2168999994</v>
      </c>
      <c r="K12" s="626">
        <v>18354069.101100001</v>
      </c>
      <c r="L12" s="626">
        <v>-14531.2891</v>
      </c>
    </row>
    <row r="13" spans="1:12">
      <c r="A13" s="428">
        <v>7</v>
      </c>
      <c r="B13" s="443" t="s">
        <v>439</v>
      </c>
      <c r="C13" s="624">
        <v>649077915.03060687</v>
      </c>
      <c r="D13" s="621">
        <v>610766029.74992788</v>
      </c>
      <c r="E13" s="621">
        <v>16522385.060884004</v>
      </c>
      <c r="F13" s="626">
        <v>21789500.219795</v>
      </c>
      <c r="G13" s="626">
        <v>0</v>
      </c>
      <c r="H13" s="621">
        <v>8218397.1796000004</v>
      </c>
      <c r="I13" s="626">
        <v>2194996.2755</v>
      </c>
      <c r="J13" s="626">
        <v>2432883.3302000002</v>
      </c>
      <c r="K13" s="626">
        <v>3590517.5738999997</v>
      </c>
      <c r="L13" s="626">
        <v>0</v>
      </c>
    </row>
    <row r="14" spans="1:12">
      <c r="A14" s="428">
        <v>8</v>
      </c>
      <c r="B14" s="443" t="s">
        <v>440</v>
      </c>
      <c r="C14" s="624">
        <v>866001055.48138702</v>
      </c>
      <c r="D14" s="621">
        <v>825012752.98853302</v>
      </c>
      <c r="E14" s="621">
        <v>25874065.700823009</v>
      </c>
      <c r="F14" s="626">
        <v>14910635.755523007</v>
      </c>
      <c r="G14" s="626">
        <v>203601.03650799999</v>
      </c>
      <c r="H14" s="621">
        <v>10869549.913500004</v>
      </c>
      <c r="I14" s="626">
        <v>3254820.0079000029</v>
      </c>
      <c r="J14" s="626">
        <v>2537058.8752000006</v>
      </c>
      <c r="K14" s="626">
        <v>5077671.0304000005</v>
      </c>
      <c r="L14" s="626">
        <v>0</v>
      </c>
    </row>
    <row r="15" spans="1:12">
      <c r="A15" s="428">
        <v>9</v>
      </c>
      <c r="B15" s="443" t="s">
        <v>441</v>
      </c>
      <c r="C15" s="624">
        <v>416187380.97373796</v>
      </c>
      <c r="D15" s="621">
        <v>389520566.38910794</v>
      </c>
      <c r="E15" s="621">
        <v>8144322.4205479994</v>
      </c>
      <c r="F15" s="626">
        <v>18513186.126449998</v>
      </c>
      <c r="G15" s="626">
        <v>9306.0376319999996</v>
      </c>
      <c r="H15" s="621">
        <v>6663763.870099999</v>
      </c>
      <c r="I15" s="626">
        <v>1281477.1986999998</v>
      </c>
      <c r="J15" s="626">
        <v>576520.48879999993</v>
      </c>
      <c r="K15" s="626">
        <v>4806480.879399999</v>
      </c>
      <c r="L15" s="626">
        <v>-714.69680000000005</v>
      </c>
    </row>
    <row r="16" spans="1:12">
      <c r="A16" s="428">
        <v>10</v>
      </c>
      <c r="B16" s="443" t="s">
        <v>442</v>
      </c>
      <c r="C16" s="624">
        <v>169119946.05469102</v>
      </c>
      <c r="D16" s="621">
        <v>162387575.89552903</v>
      </c>
      <c r="E16" s="621">
        <v>5593322.7344299974</v>
      </c>
      <c r="F16" s="626">
        <v>1139047.4247319999</v>
      </c>
      <c r="G16" s="626">
        <v>0</v>
      </c>
      <c r="H16" s="621">
        <v>1801908.3621999999</v>
      </c>
      <c r="I16" s="626">
        <v>671180.89220000012</v>
      </c>
      <c r="J16" s="626">
        <v>470962.21889999986</v>
      </c>
      <c r="K16" s="626">
        <v>659765.25109999999</v>
      </c>
      <c r="L16" s="626">
        <v>0</v>
      </c>
    </row>
    <row r="17" spans="1:12">
      <c r="A17" s="428">
        <v>11</v>
      </c>
      <c r="B17" s="443" t="s">
        <v>443</v>
      </c>
      <c r="C17" s="624">
        <v>186643692.07437903</v>
      </c>
      <c r="D17" s="621">
        <v>169948172.25740904</v>
      </c>
      <c r="E17" s="621">
        <v>11037297.659864997</v>
      </c>
      <c r="F17" s="626">
        <v>5658222.1571050016</v>
      </c>
      <c r="G17" s="626">
        <v>0</v>
      </c>
      <c r="H17" s="621">
        <v>3469520.4099000003</v>
      </c>
      <c r="I17" s="626">
        <v>898149.06570000015</v>
      </c>
      <c r="J17" s="626">
        <v>1318961.6480000003</v>
      </c>
      <c r="K17" s="626">
        <v>1252409.6962000004</v>
      </c>
      <c r="L17" s="626">
        <v>0</v>
      </c>
    </row>
    <row r="18" spans="1:12">
      <c r="A18" s="428">
        <v>12</v>
      </c>
      <c r="B18" s="443" t="s">
        <v>444</v>
      </c>
      <c r="C18" s="624">
        <v>1297203754.63749</v>
      </c>
      <c r="D18" s="621">
        <v>1193960281.8386929</v>
      </c>
      <c r="E18" s="621">
        <v>75787066.882328004</v>
      </c>
      <c r="F18" s="626">
        <v>27456405.916468993</v>
      </c>
      <c r="G18" s="626">
        <v>0</v>
      </c>
      <c r="H18" s="621">
        <v>22658163.416499995</v>
      </c>
      <c r="I18" s="626">
        <v>5361379.9296999965</v>
      </c>
      <c r="J18" s="626">
        <v>5931774.8340999978</v>
      </c>
      <c r="K18" s="626">
        <v>11365008.6527</v>
      </c>
      <c r="L18" s="626">
        <v>0</v>
      </c>
    </row>
    <row r="19" spans="1:12">
      <c r="A19" s="428">
        <v>13</v>
      </c>
      <c r="B19" s="443" t="s">
        <v>445</v>
      </c>
      <c r="C19" s="624">
        <v>530639690.64345109</v>
      </c>
      <c r="D19" s="621">
        <v>477746412.49132109</v>
      </c>
      <c r="E19" s="621">
        <v>30490622.397283006</v>
      </c>
      <c r="F19" s="626">
        <v>22402655.754847001</v>
      </c>
      <c r="G19" s="626">
        <v>0</v>
      </c>
      <c r="H19" s="621">
        <v>10989827.202399999</v>
      </c>
      <c r="I19" s="626">
        <v>2259744.2628000011</v>
      </c>
      <c r="J19" s="626">
        <v>2023911.9880999997</v>
      </c>
      <c r="K19" s="626">
        <v>6706170.9514999986</v>
      </c>
      <c r="L19" s="626">
        <v>0</v>
      </c>
    </row>
    <row r="20" spans="1:12">
      <c r="A20" s="428">
        <v>14</v>
      </c>
      <c r="B20" s="443" t="s">
        <v>446</v>
      </c>
      <c r="C20" s="624">
        <v>1147437145.0391407</v>
      </c>
      <c r="D20" s="621">
        <v>983445031.80433977</v>
      </c>
      <c r="E20" s="621">
        <v>143066999.00983995</v>
      </c>
      <c r="F20" s="626">
        <v>20925114.224961001</v>
      </c>
      <c r="G20" s="626">
        <v>0</v>
      </c>
      <c r="H20" s="621">
        <v>8594537.6877999995</v>
      </c>
      <c r="I20" s="626">
        <v>2678174.3953000004</v>
      </c>
      <c r="J20" s="626">
        <v>2089004.0359999996</v>
      </c>
      <c r="K20" s="626">
        <v>3827359.2564999997</v>
      </c>
      <c r="L20" s="626">
        <v>0</v>
      </c>
    </row>
    <row r="21" spans="1:12">
      <c r="A21" s="428">
        <v>15</v>
      </c>
      <c r="B21" s="443" t="s">
        <v>447</v>
      </c>
      <c r="C21" s="624">
        <v>373667419.26812118</v>
      </c>
      <c r="D21" s="621">
        <v>341148189.55291516</v>
      </c>
      <c r="E21" s="621">
        <v>18584611.319767997</v>
      </c>
      <c r="F21" s="626">
        <v>13934618.395438002</v>
      </c>
      <c r="G21" s="626">
        <v>0</v>
      </c>
      <c r="H21" s="621">
        <v>5557709.6499000005</v>
      </c>
      <c r="I21" s="626">
        <v>1298125.5718000005</v>
      </c>
      <c r="J21" s="626">
        <v>1163998.5791000002</v>
      </c>
      <c r="K21" s="626">
        <v>3095585.4989999998</v>
      </c>
      <c r="L21" s="626">
        <v>0</v>
      </c>
    </row>
    <row r="22" spans="1:12">
      <c r="A22" s="428">
        <v>16</v>
      </c>
      <c r="B22" s="443" t="s">
        <v>448</v>
      </c>
      <c r="C22" s="624">
        <v>188346372.757213</v>
      </c>
      <c r="D22" s="621">
        <v>179954824.93715897</v>
      </c>
      <c r="E22" s="621">
        <v>8020508.1388620017</v>
      </c>
      <c r="F22" s="626">
        <v>371039.68119199999</v>
      </c>
      <c r="G22" s="626">
        <v>0</v>
      </c>
      <c r="H22" s="621">
        <v>2804867.6833000006</v>
      </c>
      <c r="I22" s="626">
        <v>1764846.7258000004</v>
      </c>
      <c r="J22" s="626">
        <v>680298.81400000013</v>
      </c>
      <c r="K22" s="626">
        <v>359722.14350000001</v>
      </c>
      <c r="L22" s="626">
        <v>0</v>
      </c>
    </row>
    <row r="23" spans="1:12">
      <c r="A23" s="428">
        <v>17</v>
      </c>
      <c r="B23" s="443" t="s">
        <v>526</v>
      </c>
      <c r="C23" s="624">
        <v>236919639.10720101</v>
      </c>
      <c r="D23" s="621">
        <v>219152634.175329</v>
      </c>
      <c r="E23" s="621">
        <v>12474592.005402001</v>
      </c>
      <c r="F23" s="626">
        <v>5292412.9264700003</v>
      </c>
      <c r="G23" s="626">
        <v>0</v>
      </c>
      <c r="H23" s="621">
        <v>1875326.2527999999</v>
      </c>
      <c r="I23" s="626">
        <v>656993.57030000014</v>
      </c>
      <c r="J23" s="626">
        <v>61436.864999999991</v>
      </c>
      <c r="K23" s="626">
        <v>1156895.8174999999</v>
      </c>
      <c r="L23" s="626">
        <v>0</v>
      </c>
    </row>
    <row r="24" spans="1:12">
      <c r="A24" s="428">
        <v>18</v>
      </c>
      <c r="B24" s="443" t="s">
        <v>449</v>
      </c>
      <c r="C24" s="624">
        <v>906124233.46857297</v>
      </c>
      <c r="D24" s="621">
        <v>870549159.44505596</v>
      </c>
      <c r="E24" s="621">
        <v>34380570.990006</v>
      </c>
      <c r="F24" s="626">
        <v>1194503.033511</v>
      </c>
      <c r="G24" s="626">
        <v>0</v>
      </c>
      <c r="H24" s="621">
        <v>3021860.8673999999</v>
      </c>
      <c r="I24" s="626">
        <v>2797586.5809999998</v>
      </c>
      <c r="J24" s="626">
        <v>112751.35720000001</v>
      </c>
      <c r="K24" s="626">
        <v>111522.92920000001</v>
      </c>
      <c r="L24" s="626">
        <v>0</v>
      </c>
    </row>
    <row r="25" spans="1:12">
      <c r="A25" s="428">
        <v>19</v>
      </c>
      <c r="B25" s="443" t="s">
        <v>450</v>
      </c>
      <c r="C25" s="624">
        <v>101197497.12917602</v>
      </c>
      <c r="D25" s="621">
        <v>98440954.260546029</v>
      </c>
      <c r="E25" s="621">
        <v>2054980.7587380004</v>
      </c>
      <c r="F25" s="626">
        <v>701562.10989199998</v>
      </c>
      <c r="G25" s="626">
        <v>0</v>
      </c>
      <c r="H25" s="621">
        <v>1394203.7466000002</v>
      </c>
      <c r="I25" s="626">
        <v>783756.12630000012</v>
      </c>
      <c r="J25" s="626">
        <v>279396.37669999996</v>
      </c>
      <c r="K25" s="626">
        <v>331051.24360000005</v>
      </c>
      <c r="L25" s="626">
        <v>0</v>
      </c>
    </row>
    <row r="26" spans="1:12">
      <c r="A26" s="428">
        <v>20</v>
      </c>
      <c r="B26" s="443" t="s">
        <v>525</v>
      </c>
      <c r="C26" s="624">
        <v>565143186.91015494</v>
      </c>
      <c r="D26" s="621">
        <v>544156212.16710091</v>
      </c>
      <c r="E26" s="621">
        <v>17982493.265896995</v>
      </c>
      <c r="F26" s="626">
        <v>3004481.4771569995</v>
      </c>
      <c r="G26" s="626">
        <v>0</v>
      </c>
      <c r="H26" s="621">
        <v>4998848.7048999993</v>
      </c>
      <c r="I26" s="626">
        <v>2130852.7766999998</v>
      </c>
      <c r="J26" s="626">
        <v>1207894.3569999996</v>
      </c>
      <c r="K26" s="626">
        <v>1660101.5712000004</v>
      </c>
      <c r="L26" s="626">
        <v>0</v>
      </c>
    </row>
    <row r="27" spans="1:12">
      <c r="A27" s="428">
        <v>21</v>
      </c>
      <c r="B27" s="443" t="s">
        <v>451</v>
      </c>
      <c r="C27" s="624">
        <v>67269105.937259987</v>
      </c>
      <c r="D27" s="621">
        <v>65927728.18043299</v>
      </c>
      <c r="E27" s="621">
        <v>1173266.6833939999</v>
      </c>
      <c r="F27" s="626">
        <v>168111.07343300001</v>
      </c>
      <c r="G27" s="626">
        <v>0</v>
      </c>
      <c r="H27" s="621">
        <v>546211.60300000012</v>
      </c>
      <c r="I27" s="626">
        <v>307145.44320000015</v>
      </c>
      <c r="J27" s="626">
        <v>129939.99409999995</v>
      </c>
      <c r="K27" s="626">
        <v>109126.16570000001</v>
      </c>
      <c r="L27" s="626">
        <v>0</v>
      </c>
    </row>
    <row r="28" spans="1:12">
      <c r="A28" s="428">
        <v>22</v>
      </c>
      <c r="B28" s="443" t="s">
        <v>452</v>
      </c>
      <c r="C28" s="624">
        <v>51680982.534079991</v>
      </c>
      <c r="D28" s="621">
        <v>49133336.540915996</v>
      </c>
      <c r="E28" s="621">
        <v>1695145.4452319997</v>
      </c>
      <c r="F28" s="626">
        <v>852500.54793200002</v>
      </c>
      <c r="G28" s="626">
        <v>0</v>
      </c>
      <c r="H28" s="621">
        <v>951362.41389999993</v>
      </c>
      <c r="I28" s="626">
        <v>440772.84079999989</v>
      </c>
      <c r="J28" s="626">
        <v>249749.38149999999</v>
      </c>
      <c r="K28" s="626">
        <v>260840.19159999999</v>
      </c>
      <c r="L28" s="626">
        <v>0</v>
      </c>
    </row>
    <row r="29" spans="1:12">
      <c r="A29" s="428">
        <v>23</v>
      </c>
      <c r="B29" s="443" t="s">
        <v>453</v>
      </c>
      <c r="C29" s="624">
        <v>3872604260.9794154</v>
      </c>
      <c r="D29" s="621">
        <v>3505352352.8532996</v>
      </c>
      <c r="E29" s="621">
        <v>311187514.14816892</v>
      </c>
      <c r="F29" s="626">
        <v>56064393.977946967</v>
      </c>
      <c r="G29" s="626">
        <v>0</v>
      </c>
      <c r="H29" s="621">
        <v>75685414.6162</v>
      </c>
      <c r="I29" s="626">
        <v>21166214.089100003</v>
      </c>
      <c r="J29" s="626">
        <v>27737764.246899996</v>
      </c>
      <c r="K29" s="626">
        <v>26781436.280200012</v>
      </c>
      <c r="L29" s="626">
        <v>0</v>
      </c>
    </row>
    <row r="30" spans="1:12">
      <c r="A30" s="428">
        <v>24</v>
      </c>
      <c r="B30" s="443" t="s">
        <v>524</v>
      </c>
      <c r="C30" s="624">
        <v>1078219152.0187278</v>
      </c>
      <c r="D30" s="621">
        <v>996740522.82774889</v>
      </c>
      <c r="E30" s="621">
        <v>62877877.368664987</v>
      </c>
      <c r="F30" s="626">
        <v>18600751.822314002</v>
      </c>
      <c r="G30" s="626">
        <v>0</v>
      </c>
      <c r="H30" s="621">
        <v>26663443.159699999</v>
      </c>
      <c r="I30" s="626">
        <v>8753214.1524000019</v>
      </c>
      <c r="J30" s="626">
        <v>8817651.8449999969</v>
      </c>
      <c r="K30" s="626">
        <v>9092577.1623</v>
      </c>
      <c r="L30" s="626">
        <v>0</v>
      </c>
    </row>
    <row r="31" spans="1:12">
      <c r="A31" s="428">
        <v>25</v>
      </c>
      <c r="B31" s="443" t="s">
        <v>454</v>
      </c>
      <c r="C31" s="624">
        <v>2495789907.2192402</v>
      </c>
      <c r="D31" s="621">
        <v>2259956555.0369139</v>
      </c>
      <c r="E31" s="621">
        <v>198752289.44498897</v>
      </c>
      <c r="F31" s="626">
        <v>37081062.737337008</v>
      </c>
      <c r="G31" s="626">
        <v>0</v>
      </c>
      <c r="H31" s="621">
        <v>66791625.923299998</v>
      </c>
      <c r="I31" s="626">
        <v>19676826.679099984</v>
      </c>
      <c r="J31" s="626">
        <v>25570903.341800012</v>
      </c>
      <c r="K31" s="626">
        <v>21543895.902400002</v>
      </c>
      <c r="L31" s="626">
        <v>0</v>
      </c>
    </row>
    <row r="32" spans="1:12">
      <c r="A32" s="428">
        <v>26</v>
      </c>
      <c r="B32" s="443" t="s">
        <v>521</v>
      </c>
      <c r="C32" s="624">
        <v>738468214.38580203</v>
      </c>
      <c r="D32" s="621">
        <v>672051463.73680902</v>
      </c>
      <c r="E32" s="621">
        <v>45303532.175568998</v>
      </c>
      <c r="F32" s="626">
        <v>21108546.194666997</v>
      </c>
      <c r="G32" s="626">
        <v>4672.278757</v>
      </c>
      <c r="H32" s="621">
        <v>16594166.090100003</v>
      </c>
      <c r="I32" s="626">
        <v>1158218.0412999999</v>
      </c>
      <c r="J32" s="626">
        <v>2491375.6768000014</v>
      </c>
      <c r="K32" s="626">
        <v>12996691.906200003</v>
      </c>
      <c r="L32" s="626">
        <v>-52119.534199999995</v>
      </c>
    </row>
    <row r="33" spans="1:12">
      <c r="A33" s="428">
        <v>27</v>
      </c>
      <c r="B33" s="485" t="s">
        <v>64</v>
      </c>
      <c r="C33" s="627">
        <v>18824420380.991932</v>
      </c>
      <c r="D33" s="621">
        <v>17194266923.182545</v>
      </c>
      <c r="E33" s="621">
        <v>1249775912.4318037</v>
      </c>
      <c r="F33" s="626">
        <v>380159092.18407202</v>
      </c>
      <c r="G33" s="626">
        <v>218453.19351099996</v>
      </c>
      <c r="H33" s="628">
        <v>330815868.75510001</v>
      </c>
      <c r="I33" s="626">
        <v>90410725.667699993</v>
      </c>
      <c r="J33" s="626">
        <v>92197929.381600007</v>
      </c>
      <c r="K33" s="626">
        <v>148282250.60609999</v>
      </c>
      <c r="L33" s="626">
        <v>-75036.900299999994</v>
      </c>
    </row>
    <row r="35" spans="1:12">
      <c r="B35" s="484"/>
      <c r="C35" s="484"/>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3"/>
  <sheetViews>
    <sheetView showGridLines="0" zoomScale="70" zoomScaleNormal="70" workbookViewId="0"/>
  </sheetViews>
  <sheetFormatPr defaultColWidth="8.7109375" defaultRowHeight="12"/>
  <cols>
    <col min="1" max="1" width="11.7109375" style="486" bestFit="1" customWidth="1"/>
    <col min="2" max="2" width="55.5703125" style="486" customWidth="1"/>
    <col min="3" max="11" width="28.28515625" style="486" customWidth="1"/>
    <col min="12" max="16384" width="8.7109375" style="486"/>
  </cols>
  <sheetData>
    <row r="1" spans="1:11" s="439" customFormat="1" ht="13.5">
      <c r="A1" s="349" t="s">
        <v>30</v>
      </c>
      <c r="B1" s="426" t="str">
        <f>'Info '!C2</f>
        <v>JSC TBC Bank</v>
      </c>
    </row>
    <row r="2" spans="1:11" s="439" customFormat="1" ht="12.75">
      <c r="A2" s="349" t="s">
        <v>31</v>
      </c>
      <c r="B2" s="425">
        <f>'1. key ratios '!B2</f>
        <v>45107</v>
      </c>
    </row>
    <row r="3" spans="1:11" s="439" customFormat="1" ht="12.75">
      <c r="A3" s="350" t="s">
        <v>504</v>
      </c>
    </row>
    <row r="4" spans="1:11">
      <c r="C4" s="489" t="s">
        <v>698</v>
      </c>
      <c r="D4" s="489" t="s">
        <v>697</v>
      </c>
      <c r="E4" s="489" t="s">
        <v>696</v>
      </c>
      <c r="F4" s="489" t="s">
        <v>695</v>
      </c>
      <c r="G4" s="489" t="s">
        <v>694</v>
      </c>
      <c r="H4" s="489" t="s">
        <v>693</v>
      </c>
      <c r="I4" s="489" t="s">
        <v>692</v>
      </c>
      <c r="J4" s="489" t="s">
        <v>691</v>
      </c>
      <c r="K4" s="489" t="s">
        <v>690</v>
      </c>
    </row>
    <row r="5" spans="1:11" ht="103.9" customHeight="1">
      <c r="A5" s="794" t="s">
        <v>689</v>
      </c>
      <c r="B5" s="795"/>
      <c r="C5" s="488" t="s">
        <v>505</v>
      </c>
      <c r="D5" s="488" t="s">
        <v>506</v>
      </c>
      <c r="E5" s="488" t="s">
        <v>507</v>
      </c>
      <c r="F5" s="488" t="s">
        <v>508</v>
      </c>
      <c r="G5" s="488" t="s">
        <v>509</v>
      </c>
      <c r="H5" s="488" t="s">
        <v>510</v>
      </c>
      <c r="I5" s="488" t="s">
        <v>511</v>
      </c>
      <c r="J5" s="488" t="s">
        <v>512</v>
      </c>
      <c r="K5" s="488" t="s">
        <v>513</v>
      </c>
    </row>
    <row r="6" spans="1:11" ht="12.75">
      <c r="A6" s="428">
        <v>1</v>
      </c>
      <c r="B6" s="428" t="s">
        <v>473</v>
      </c>
      <c r="C6" s="621">
        <v>621679677.01819992</v>
      </c>
      <c r="D6" s="621">
        <v>154372345.22379985</v>
      </c>
      <c r="E6" s="621">
        <v>2.6200000000000001E-2</v>
      </c>
      <c r="F6" s="621">
        <v>197480071.99140009</v>
      </c>
      <c r="G6" s="621">
        <v>13083699375.805601</v>
      </c>
      <c r="H6" s="621">
        <v>15246700.0843</v>
      </c>
      <c r="I6" s="621">
        <v>1152699753.5343997</v>
      </c>
      <c r="J6" s="621">
        <v>722709768.74760067</v>
      </c>
      <c r="K6" s="621">
        <v>2876532688.5793719</v>
      </c>
    </row>
    <row r="7" spans="1:11" ht="12.75">
      <c r="A7" s="428">
        <v>2</v>
      </c>
      <c r="B7" s="428" t="s">
        <v>514</v>
      </c>
      <c r="C7" s="621">
        <v>0</v>
      </c>
      <c r="D7" s="621">
        <v>0</v>
      </c>
      <c r="E7" s="621">
        <v>0</v>
      </c>
      <c r="F7" s="621">
        <v>0</v>
      </c>
      <c r="G7" s="621">
        <v>0</v>
      </c>
      <c r="H7" s="621">
        <v>0</v>
      </c>
      <c r="I7" s="621">
        <v>25017404.141199999</v>
      </c>
      <c r="J7" s="621">
        <v>0</v>
      </c>
      <c r="K7" s="621">
        <v>192366340.56610399</v>
      </c>
    </row>
    <row r="8" spans="1:11" ht="12.75">
      <c r="A8" s="428">
        <v>3</v>
      </c>
      <c r="B8" s="428" t="s">
        <v>481</v>
      </c>
      <c r="C8" s="621">
        <v>229902516.44759998</v>
      </c>
      <c r="D8" s="621">
        <v>10987263.479499999</v>
      </c>
      <c r="E8" s="621">
        <v>631294916.91699994</v>
      </c>
      <c r="F8" s="621">
        <v>3181672.0631999988</v>
      </c>
      <c r="G8" s="621">
        <v>1068773821.5392997</v>
      </c>
      <c r="H8" s="621">
        <v>52354.291300000004</v>
      </c>
      <c r="I8" s="621">
        <v>432523980.42650014</v>
      </c>
      <c r="J8" s="621">
        <v>261339691.86519992</v>
      </c>
      <c r="K8" s="621">
        <v>715316639.34572399</v>
      </c>
    </row>
    <row r="9" spans="1:11" ht="12.75">
      <c r="A9" s="428">
        <v>4</v>
      </c>
      <c r="B9" s="447" t="s">
        <v>515</v>
      </c>
      <c r="C9" s="629">
        <v>293508.37839999999</v>
      </c>
      <c r="D9" s="629">
        <v>2046792.4532000001</v>
      </c>
      <c r="E9" s="629">
        <v>0</v>
      </c>
      <c r="F9" s="629">
        <v>1006629.4139</v>
      </c>
      <c r="G9" s="629">
        <v>264595138.28840014</v>
      </c>
      <c r="H9" s="629">
        <v>0</v>
      </c>
      <c r="I9" s="629">
        <v>16679675.494499998</v>
      </c>
      <c r="J9" s="629">
        <v>23259471.520800006</v>
      </c>
      <c r="K9" s="629">
        <v>72496329.828628257</v>
      </c>
    </row>
    <row r="10" spans="1:11" ht="12.75">
      <c r="A10" s="428">
        <v>5</v>
      </c>
      <c r="B10" s="447" t="s">
        <v>516</v>
      </c>
      <c r="C10" s="629">
        <v>0</v>
      </c>
      <c r="D10" s="629">
        <v>0</v>
      </c>
      <c r="E10" s="629">
        <v>0</v>
      </c>
      <c r="F10" s="629">
        <v>0</v>
      </c>
      <c r="G10" s="629">
        <v>0</v>
      </c>
      <c r="H10" s="629">
        <v>0</v>
      </c>
      <c r="I10" s="629">
        <v>0</v>
      </c>
      <c r="J10" s="629">
        <v>0</v>
      </c>
      <c r="K10" s="629">
        <v>0</v>
      </c>
    </row>
    <row r="11" spans="1:11" ht="12.75">
      <c r="A11" s="428">
        <v>6</v>
      </c>
      <c r="B11" s="447" t="s">
        <v>517</v>
      </c>
      <c r="C11" s="629">
        <v>1079238.4565999999</v>
      </c>
      <c r="D11" s="629">
        <v>0</v>
      </c>
      <c r="E11" s="629">
        <v>0</v>
      </c>
      <c r="F11" s="629">
        <v>2679.9400000000005</v>
      </c>
      <c r="G11" s="629">
        <v>6919306.8305000002</v>
      </c>
      <c r="H11" s="629">
        <v>0</v>
      </c>
      <c r="I11" s="629">
        <v>9125768.0930000003</v>
      </c>
      <c r="J11" s="629">
        <v>13729383.7062</v>
      </c>
      <c r="K11" s="629">
        <v>2672779.2756040008</v>
      </c>
    </row>
    <row r="13" spans="1:11" ht="15">
      <c r="B13" s="487"/>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20"/>
  <sheetViews>
    <sheetView showGridLines="0" zoomScale="70" zoomScaleNormal="70" workbookViewId="0"/>
  </sheetViews>
  <sheetFormatPr defaultColWidth="8.7109375" defaultRowHeight="15"/>
  <cols>
    <col min="1" max="1" width="10" style="490" bestFit="1" customWidth="1"/>
    <col min="2" max="2" width="71.7109375" style="490" customWidth="1"/>
    <col min="3" max="3" width="14.5703125" style="490" bestFit="1" customWidth="1"/>
    <col min="4" max="7" width="15.5703125" style="490" customWidth="1"/>
    <col min="8" max="8" width="14.5703125" style="490" bestFit="1" customWidth="1"/>
    <col min="9" max="12" width="17.28515625" style="490" customWidth="1"/>
    <col min="13" max="13" width="13.28515625" style="490" bestFit="1" customWidth="1"/>
    <col min="14" max="17" width="16.28515625" style="490" customWidth="1"/>
    <col min="18" max="18" width="12.28515625" style="490" bestFit="1" customWidth="1"/>
    <col min="19" max="19" width="47" style="490" bestFit="1" customWidth="1"/>
    <col min="20" max="20" width="43.5703125" style="490" bestFit="1" customWidth="1"/>
    <col min="21" max="21" width="46" style="490" bestFit="1" customWidth="1"/>
    <col min="22" max="22" width="43.42578125" style="490" bestFit="1" customWidth="1"/>
    <col min="23" max="16384" width="8.7109375" style="490"/>
  </cols>
  <sheetData>
    <row r="1" spans="1:22">
      <c r="A1" s="349" t="s">
        <v>30</v>
      </c>
      <c r="B1" s="426" t="str">
        <f>'Info '!C2</f>
        <v>JSC TBC Bank</v>
      </c>
    </row>
    <row r="2" spans="1:22">
      <c r="A2" s="349" t="s">
        <v>31</v>
      </c>
      <c r="B2" s="425">
        <f>'1. key ratios '!B2</f>
        <v>45107</v>
      </c>
    </row>
    <row r="3" spans="1:22">
      <c r="A3" s="350" t="s">
        <v>532</v>
      </c>
      <c r="B3" s="439"/>
    </row>
    <row r="4" spans="1:22">
      <c r="A4" s="350"/>
      <c r="B4" s="439"/>
    </row>
    <row r="5" spans="1:22" ht="24" customHeight="1">
      <c r="A5" s="796" t="s">
        <v>533</v>
      </c>
      <c r="B5" s="797"/>
      <c r="C5" s="801" t="s">
        <v>699</v>
      </c>
      <c r="D5" s="801"/>
      <c r="E5" s="801"/>
      <c r="F5" s="801"/>
      <c r="G5" s="801"/>
      <c r="H5" s="801" t="s">
        <v>551</v>
      </c>
      <c r="I5" s="801"/>
      <c r="J5" s="801"/>
      <c r="K5" s="801"/>
      <c r="L5" s="801"/>
      <c r="M5" s="801" t="s">
        <v>663</v>
      </c>
      <c r="N5" s="801"/>
      <c r="O5" s="801"/>
      <c r="P5" s="801"/>
      <c r="Q5" s="801"/>
      <c r="R5" s="800" t="s">
        <v>534</v>
      </c>
      <c r="S5" s="800" t="s">
        <v>548</v>
      </c>
      <c r="T5" s="800" t="s">
        <v>549</v>
      </c>
      <c r="U5" s="800" t="s">
        <v>710</v>
      </c>
      <c r="V5" s="800" t="s">
        <v>711</v>
      </c>
    </row>
    <row r="6" spans="1:22" ht="36" customHeight="1">
      <c r="A6" s="798"/>
      <c r="B6" s="799"/>
      <c r="C6" s="499"/>
      <c r="D6" s="437" t="s">
        <v>684</v>
      </c>
      <c r="E6" s="437" t="s">
        <v>683</v>
      </c>
      <c r="F6" s="437" t="s">
        <v>682</v>
      </c>
      <c r="G6" s="437" t="s">
        <v>681</v>
      </c>
      <c r="H6" s="499"/>
      <c r="I6" s="437" t="s">
        <v>684</v>
      </c>
      <c r="J6" s="437" t="s">
        <v>683</v>
      </c>
      <c r="K6" s="437" t="s">
        <v>682</v>
      </c>
      <c r="L6" s="437" t="s">
        <v>681</v>
      </c>
      <c r="M6" s="499"/>
      <c r="N6" s="437" t="s">
        <v>684</v>
      </c>
      <c r="O6" s="437" t="s">
        <v>683</v>
      </c>
      <c r="P6" s="437" t="s">
        <v>682</v>
      </c>
      <c r="Q6" s="437" t="s">
        <v>681</v>
      </c>
      <c r="R6" s="800"/>
      <c r="S6" s="800"/>
      <c r="T6" s="800"/>
      <c r="U6" s="800"/>
      <c r="V6" s="800"/>
    </row>
    <row r="7" spans="1:22">
      <c r="A7" s="494">
        <v>1</v>
      </c>
      <c r="B7" s="498" t="s">
        <v>542</v>
      </c>
      <c r="C7" s="629">
        <v>68201531.427963004</v>
      </c>
      <c r="D7" s="629">
        <v>65622840.483847</v>
      </c>
      <c r="E7" s="629">
        <v>2339100.384116</v>
      </c>
      <c r="F7" s="629">
        <v>239590.56</v>
      </c>
      <c r="G7" s="629">
        <v>0</v>
      </c>
      <c r="H7" s="629">
        <v>68936614.77132301</v>
      </c>
      <c r="I7" s="629">
        <v>66316982.879158005</v>
      </c>
      <c r="J7" s="629">
        <v>2376324.401362</v>
      </c>
      <c r="K7" s="629">
        <v>243307.49080299999</v>
      </c>
      <c r="L7" s="629">
        <v>0</v>
      </c>
      <c r="M7" s="629">
        <v>1373275.4552999998</v>
      </c>
      <c r="N7" s="629">
        <v>921282.55909999984</v>
      </c>
      <c r="O7" s="629">
        <v>330687.15569999994</v>
      </c>
      <c r="P7" s="629">
        <v>121305.7405</v>
      </c>
      <c r="Q7" s="629">
        <v>0</v>
      </c>
      <c r="R7" s="629">
        <v>2596</v>
      </c>
      <c r="S7" s="631">
        <v>0.13767268650158049</v>
      </c>
      <c r="T7" s="631">
        <v>0.20244359353311769</v>
      </c>
      <c r="U7" s="631">
        <v>0.13050973851850747</v>
      </c>
      <c r="V7" s="629">
        <v>41.671397019275226</v>
      </c>
    </row>
    <row r="8" spans="1:22">
      <c r="A8" s="494">
        <v>2</v>
      </c>
      <c r="B8" s="497" t="s">
        <v>541</v>
      </c>
      <c r="C8" s="629">
        <v>2627070246.6948552</v>
      </c>
      <c r="D8" s="629">
        <v>2349707187.9574828</v>
      </c>
      <c r="E8" s="629">
        <v>214539989.07127878</v>
      </c>
      <c r="F8" s="629">
        <v>62823069.66609402</v>
      </c>
      <c r="G8" s="629">
        <v>0</v>
      </c>
      <c r="H8" s="629">
        <v>2646421739.4327278</v>
      </c>
      <c r="I8" s="629">
        <v>2363936223.057168</v>
      </c>
      <c r="J8" s="629">
        <v>218513502.56312901</v>
      </c>
      <c r="K8" s="629">
        <v>63972013.81243103</v>
      </c>
      <c r="L8" s="629">
        <v>0</v>
      </c>
      <c r="M8" s="629">
        <v>136165149.66670001</v>
      </c>
      <c r="N8" s="629">
        <v>38873523.331899993</v>
      </c>
      <c r="O8" s="629">
        <v>50258058.71140001</v>
      </c>
      <c r="P8" s="629">
        <v>47033567.623399995</v>
      </c>
      <c r="Q8" s="629">
        <v>0</v>
      </c>
      <c r="R8" s="629">
        <v>376414</v>
      </c>
      <c r="S8" s="631">
        <v>0.13797252407444696</v>
      </c>
      <c r="T8" s="631">
        <v>0.17097055236960776</v>
      </c>
      <c r="U8" s="631">
        <v>0.14084133672913443</v>
      </c>
      <c r="V8" s="629">
        <v>49.082854352737186</v>
      </c>
    </row>
    <row r="9" spans="1:22">
      <c r="A9" s="494">
        <v>3</v>
      </c>
      <c r="B9" s="497" t="s">
        <v>540</v>
      </c>
      <c r="C9" s="629">
        <v>0</v>
      </c>
      <c r="D9" s="629">
        <v>0</v>
      </c>
      <c r="E9" s="629">
        <v>0</v>
      </c>
      <c r="F9" s="629">
        <v>0</v>
      </c>
      <c r="G9" s="629">
        <v>0</v>
      </c>
      <c r="H9" s="629">
        <v>0</v>
      </c>
      <c r="I9" s="629">
        <v>0</v>
      </c>
      <c r="J9" s="629">
        <v>0</v>
      </c>
      <c r="K9" s="629">
        <v>0</v>
      </c>
      <c r="L9" s="629">
        <v>0</v>
      </c>
      <c r="M9" s="629">
        <v>0</v>
      </c>
      <c r="N9" s="629">
        <v>0</v>
      </c>
      <c r="O9" s="629">
        <v>0</v>
      </c>
      <c r="P9" s="629">
        <v>0</v>
      </c>
      <c r="Q9" s="629">
        <v>0</v>
      </c>
      <c r="R9" s="629">
        <v>0</v>
      </c>
      <c r="S9" s="631">
        <v>0</v>
      </c>
      <c r="T9" s="631">
        <v>0</v>
      </c>
      <c r="U9" s="631">
        <v>0</v>
      </c>
      <c r="V9" s="629">
        <v>0</v>
      </c>
    </row>
    <row r="10" spans="1:22">
      <c r="A10" s="494">
        <v>4</v>
      </c>
      <c r="B10" s="497" t="s">
        <v>539</v>
      </c>
      <c r="C10" s="629">
        <v>84427368.590000004</v>
      </c>
      <c r="D10" s="629">
        <v>79242772.950000003</v>
      </c>
      <c r="E10" s="629">
        <v>3574752.049999998</v>
      </c>
      <c r="F10" s="629">
        <v>1609843.5899999996</v>
      </c>
      <c r="G10" s="629">
        <v>0</v>
      </c>
      <c r="H10" s="629">
        <v>83001305.229168013</v>
      </c>
      <c r="I10" s="629">
        <v>77564590.385556012</v>
      </c>
      <c r="J10" s="629">
        <v>3753524.1721990001</v>
      </c>
      <c r="K10" s="629">
        <v>1683190.6714129997</v>
      </c>
      <c r="L10" s="629">
        <v>0</v>
      </c>
      <c r="M10" s="629">
        <v>5301841.1910999985</v>
      </c>
      <c r="N10" s="629">
        <v>2502288.7880999986</v>
      </c>
      <c r="O10" s="629">
        <v>1302053.3703000001</v>
      </c>
      <c r="P10" s="629">
        <v>1497499.0326999999</v>
      </c>
      <c r="Q10" s="629">
        <v>0</v>
      </c>
      <c r="R10" s="629">
        <v>106275</v>
      </c>
      <c r="S10" s="631">
        <v>7.7608345847536259E-2</v>
      </c>
      <c r="T10" s="631">
        <v>0.22075803295956253</v>
      </c>
      <c r="U10" s="631">
        <v>8.0173474631219724E-2</v>
      </c>
      <c r="V10" s="629">
        <v>12.705730919282461</v>
      </c>
    </row>
    <row r="11" spans="1:22">
      <c r="A11" s="494">
        <v>5</v>
      </c>
      <c r="B11" s="497" t="s">
        <v>538</v>
      </c>
      <c r="C11" s="629">
        <v>38167259.764386013</v>
      </c>
      <c r="D11" s="629">
        <v>33260677.193155013</v>
      </c>
      <c r="E11" s="629">
        <v>4102180.5873249997</v>
      </c>
      <c r="F11" s="629">
        <v>804401.98390600004</v>
      </c>
      <c r="G11" s="629">
        <v>0</v>
      </c>
      <c r="H11" s="629">
        <v>38899645.755657986</v>
      </c>
      <c r="I11" s="629">
        <v>33797497.501333989</v>
      </c>
      <c r="J11" s="629">
        <v>4222317.8724159999</v>
      </c>
      <c r="K11" s="629">
        <v>879830.38190800033</v>
      </c>
      <c r="L11" s="629">
        <v>0</v>
      </c>
      <c r="M11" s="629">
        <v>2167785.3449999997</v>
      </c>
      <c r="N11" s="629">
        <v>641304.33949999989</v>
      </c>
      <c r="O11" s="629">
        <v>908316.34309999982</v>
      </c>
      <c r="P11" s="629">
        <v>618164.66240000015</v>
      </c>
      <c r="Q11" s="629">
        <v>0</v>
      </c>
      <c r="R11" s="629">
        <v>27035</v>
      </c>
      <c r="S11" s="631">
        <v>0.17999182759455906</v>
      </c>
      <c r="T11" s="631">
        <v>0.19461299266157975</v>
      </c>
      <c r="U11" s="631">
        <v>0.18938359269789934</v>
      </c>
      <c r="V11" s="629">
        <v>241.34335184428335</v>
      </c>
    </row>
    <row r="12" spans="1:22">
      <c r="A12" s="494">
        <v>6</v>
      </c>
      <c r="B12" s="497" t="s">
        <v>537</v>
      </c>
      <c r="C12" s="629">
        <v>127931346.95999996</v>
      </c>
      <c r="D12" s="629">
        <v>101319099.93999995</v>
      </c>
      <c r="E12" s="629">
        <v>22274315.130000014</v>
      </c>
      <c r="F12" s="629">
        <v>4337931.8899999997</v>
      </c>
      <c r="G12" s="629">
        <v>0</v>
      </c>
      <c r="H12" s="629">
        <v>131067179.99759999</v>
      </c>
      <c r="I12" s="629">
        <v>103330983.99379998</v>
      </c>
      <c r="J12" s="629">
        <v>22911029.480099998</v>
      </c>
      <c r="K12" s="629">
        <v>4825166.5236999989</v>
      </c>
      <c r="L12" s="629">
        <v>0</v>
      </c>
      <c r="M12" s="629">
        <v>15092156.671000002</v>
      </c>
      <c r="N12" s="629">
        <v>4489074.9133000001</v>
      </c>
      <c r="O12" s="629">
        <v>6488398.2373000002</v>
      </c>
      <c r="P12" s="629">
        <v>4114683.5204000003</v>
      </c>
      <c r="Q12" s="629">
        <v>0</v>
      </c>
      <c r="R12" s="629">
        <v>105037</v>
      </c>
      <c r="S12" s="631">
        <v>0.34106050284299222</v>
      </c>
      <c r="T12" s="631">
        <v>0.34106050284299205</v>
      </c>
      <c r="U12" s="631">
        <v>0.34105594360498875</v>
      </c>
      <c r="V12" s="629">
        <v>391.2214223737202</v>
      </c>
    </row>
    <row r="13" spans="1:22">
      <c r="A13" s="494">
        <v>7</v>
      </c>
      <c r="B13" s="497" t="s">
        <v>536</v>
      </c>
      <c r="C13" s="629">
        <v>4663140378.636117</v>
      </c>
      <c r="D13" s="629">
        <v>4238318458.8668418</v>
      </c>
      <c r="E13" s="629">
        <v>374313517.82085717</v>
      </c>
      <c r="F13" s="629">
        <v>50430350.563412011</v>
      </c>
      <c r="G13" s="629">
        <v>78051.385005999997</v>
      </c>
      <c r="H13" s="629">
        <v>4778735542.2161388</v>
      </c>
      <c r="I13" s="629">
        <v>4340447698.4001007</v>
      </c>
      <c r="J13" s="629">
        <v>386596266.83828795</v>
      </c>
      <c r="K13" s="629">
        <v>51676724.820745982</v>
      </c>
      <c r="L13" s="629">
        <v>14852.157003</v>
      </c>
      <c r="M13" s="629">
        <v>32419486.434900012</v>
      </c>
      <c r="N13" s="629">
        <v>2679479.4839000017</v>
      </c>
      <c r="O13" s="629">
        <v>9864194.5305000059</v>
      </c>
      <c r="P13" s="629">
        <v>19950849.320800006</v>
      </c>
      <c r="Q13" s="629">
        <v>-75036.900300000008</v>
      </c>
      <c r="R13" s="629">
        <v>47780</v>
      </c>
      <c r="S13" s="631">
        <v>9.7253642887474429E-2</v>
      </c>
      <c r="T13" s="631">
        <v>0.11645106174228056</v>
      </c>
      <c r="U13" s="631">
        <v>9.2382613570574104E-2</v>
      </c>
      <c r="V13" s="629">
        <v>130.13167571490254</v>
      </c>
    </row>
    <row r="14" spans="1:22">
      <c r="A14" s="492">
        <v>7.1</v>
      </c>
      <c r="B14" s="491" t="s">
        <v>545</v>
      </c>
      <c r="C14" s="629">
        <v>3586852812.673419</v>
      </c>
      <c r="D14" s="629">
        <v>3236675103.6475387</v>
      </c>
      <c r="E14" s="629">
        <v>307583397.85904115</v>
      </c>
      <c r="F14" s="629">
        <v>42530928.665854007</v>
      </c>
      <c r="G14" s="629">
        <v>63382.500984999999</v>
      </c>
      <c r="H14" s="629">
        <v>3677580013.9880795</v>
      </c>
      <c r="I14" s="629">
        <v>3315951960.1439075</v>
      </c>
      <c r="J14" s="629">
        <v>317866825.84767598</v>
      </c>
      <c r="K14" s="629">
        <v>43746945.23636198</v>
      </c>
      <c r="L14" s="629">
        <v>14282.760134</v>
      </c>
      <c r="M14" s="629">
        <v>28042233.513700012</v>
      </c>
      <c r="N14" s="629">
        <v>2184637.7441000016</v>
      </c>
      <c r="O14" s="629">
        <v>8347566.867100005</v>
      </c>
      <c r="P14" s="629">
        <v>17571162.864400003</v>
      </c>
      <c r="Q14" s="629">
        <v>-61133.961900000002</v>
      </c>
      <c r="R14" s="629">
        <v>33858</v>
      </c>
      <c r="S14" s="631">
        <v>9.7094445972278773E-2</v>
      </c>
      <c r="T14" s="631">
        <v>0.11646937480527096</v>
      </c>
      <c r="U14" s="631">
        <v>9.1476124877385726E-2</v>
      </c>
      <c r="V14" s="629">
        <v>130.80675054329092</v>
      </c>
    </row>
    <row r="15" spans="1:22">
      <c r="A15" s="492">
        <v>7.2</v>
      </c>
      <c r="B15" s="491" t="s">
        <v>547</v>
      </c>
      <c r="C15" s="629">
        <v>661066042.869959</v>
      </c>
      <c r="D15" s="629">
        <v>619148544.76714802</v>
      </c>
      <c r="E15" s="629">
        <v>36736670.386019997</v>
      </c>
      <c r="F15" s="629">
        <v>5180827.7167910011</v>
      </c>
      <c r="G15" s="629">
        <v>0</v>
      </c>
      <c r="H15" s="629">
        <v>675776827.52744305</v>
      </c>
      <c r="I15" s="629">
        <v>632802253.3983531</v>
      </c>
      <c r="J15" s="629">
        <v>37849127.019444004</v>
      </c>
      <c r="K15" s="629">
        <v>5125447.1096460018</v>
      </c>
      <c r="L15" s="629">
        <v>0</v>
      </c>
      <c r="M15" s="629">
        <v>2494096.1045000004</v>
      </c>
      <c r="N15" s="629">
        <v>321180.91880000004</v>
      </c>
      <c r="O15" s="629">
        <v>846975.92220000015</v>
      </c>
      <c r="P15" s="629">
        <v>1325939.2635000001</v>
      </c>
      <c r="Q15" s="629">
        <v>0</v>
      </c>
      <c r="R15" s="629">
        <v>5445</v>
      </c>
      <c r="S15" s="631">
        <v>9.2735493974631392E-2</v>
      </c>
      <c r="T15" s="631">
        <v>0.11073741117005709</v>
      </c>
      <c r="U15" s="631">
        <v>9.3777294278850398E-2</v>
      </c>
      <c r="V15" s="629">
        <v>127.39812392038273</v>
      </c>
    </row>
    <row r="16" spans="1:22">
      <c r="A16" s="492">
        <v>7.3</v>
      </c>
      <c r="B16" s="491" t="s">
        <v>544</v>
      </c>
      <c r="C16" s="629">
        <v>415221523.09273905</v>
      </c>
      <c r="D16" s="629">
        <v>382494810.45215505</v>
      </c>
      <c r="E16" s="629">
        <v>29993449.575796001</v>
      </c>
      <c r="F16" s="629">
        <v>2718594.1807670002</v>
      </c>
      <c r="G16" s="629">
        <v>14668.884021</v>
      </c>
      <c r="H16" s="629">
        <v>425378700.70061505</v>
      </c>
      <c r="I16" s="629">
        <v>391693484.85784006</v>
      </c>
      <c r="J16" s="629">
        <v>30880313.971168008</v>
      </c>
      <c r="K16" s="629">
        <v>2804332.474738</v>
      </c>
      <c r="L16" s="629">
        <v>569.39686900000004</v>
      </c>
      <c r="M16" s="629">
        <v>1883156.8166999999</v>
      </c>
      <c r="N16" s="629">
        <v>173660.82099999997</v>
      </c>
      <c r="O16" s="629">
        <v>669651.74119999981</v>
      </c>
      <c r="P16" s="629">
        <v>1053747.1929000001</v>
      </c>
      <c r="Q16" s="629">
        <v>-13902.938399999999</v>
      </c>
      <c r="R16" s="629">
        <v>8477</v>
      </c>
      <c r="S16" s="631">
        <v>0.10611106553832476</v>
      </c>
      <c r="T16" s="631">
        <v>0.1260980187296589</v>
      </c>
      <c r="U16" s="631">
        <v>9.7992788699698949E-2</v>
      </c>
      <c r="V16" s="629">
        <v>128.70672180694521</v>
      </c>
    </row>
    <row r="17" spans="1:22">
      <c r="A17" s="494">
        <v>8</v>
      </c>
      <c r="B17" s="497" t="s">
        <v>543</v>
      </c>
      <c r="C17" s="629">
        <v>84779204.396558046</v>
      </c>
      <c r="D17" s="629">
        <v>83162019.616932034</v>
      </c>
      <c r="E17" s="629">
        <v>590497.9623720001</v>
      </c>
      <c r="F17" s="629">
        <v>1026686.8172539999</v>
      </c>
      <c r="G17" s="629">
        <v>0</v>
      </c>
      <c r="H17" s="629">
        <v>85618603.658356979</v>
      </c>
      <c r="I17" s="629">
        <v>83897433.272136986</v>
      </c>
      <c r="J17" s="629">
        <v>635224.83985700004</v>
      </c>
      <c r="K17" s="629">
        <v>1085945.5463630001</v>
      </c>
      <c r="L17" s="629">
        <v>0</v>
      </c>
      <c r="M17" s="629">
        <v>457130.48460000008</v>
      </c>
      <c r="N17" s="629">
        <v>71598.983300000007</v>
      </c>
      <c r="O17" s="629">
        <v>54603.136100000003</v>
      </c>
      <c r="P17" s="629">
        <v>330928.36520000006</v>
      </c>
      <c r="Q17" s="629">
        <v>0</v>
      </c>
      <c r="R17" s="629">
        <v>63459</v>
      </c>
      <c r="S17" s="631">
        <v>0.15909122090328154</v>
      </c>
      <c r="T17" s="631">
        <v>0.17199753808239501</v>
      </c>
      <c r="U17" s="631">
        <v>0.17157865308366593</v>
      </c>
      <c r="V17" s="629">
        <v>1.346395225928557</v>
      </c>
    </row>
    <row r="18" spans="1:22">
      <c r="A18" s="496">
        <v>9</v>
      </c>
      <c r="B18" s="495" t="s">
        <v>535</v>
      </c>
      <c r="C18" s="630">
        <v>0</v>
      </c>
      <c r="D18" s="630">
        <v>0</v>
      </c>
      <c r="E18" s="630">
        <v>0</v>
      </c>
      <c r="F18" s="630">
        <v>0</v>
      </c>
      <c r="G18" s="630">
        <v>0</v>
      </c>
      <c r="H18" s="630">
        <v>0</v>
      </c>
      <c r="I18" s="630">
        <v>0</v>
      </c>
      <c r="J18" s="630">
        <v>0</v>
      </c>
      <c r="K18" s="630">
        <v>0</v>
      </c>
      <c r="L18" s="630">
        <v>0</v>
      </c>
      <c r="M18" s="630">
        <v>0</v>
      </c>
      <c r="N18" s="630">
        <v>0</v>
      </c>
      <c r="O18" s="630">
        <v>0</v>
      </c>
      <c r="P18" s="630">
        <v>0</v>
      </c>
      <c r="Q18" s="630">
        <v>0</v>
      </c>
      <c r="R18" s="630">
        <v>0</v>
      </c>
      <c r="S18" s="632">
        <v>0</v>
      </c>
      <c r="T18" s="632">
        <v>0</v>
      </c>
      <c r="U18" s="632">
        <v>0</v>
      </c>
      <c r="V18" s="630">
        <v>0</v>
      </c>
    </row>
    <row r="19" spans="1:22">
      <c r="A19" s="494">
        <v>10</v>
      </c>
      <c r="B19" s="493" t="s">
        <v>546</v>
      </c>
      <c r="C19" s="629">
        <v>7693717336.4698792</v>
      </c>
      <c r="D19" s="629">
        <v>6950633057.0082588</v>
      </c>
      <c r="E19" s="629">
        <v>621734353.0059489</v>
      </c>
      <c r="F19" s="629">
        <v>121271875.07066603</v>
      </c>
      <c r="G19" s="629">
        <v>78051.385005999997</v>
      </c>
      <c r="H19" s="629">
        <v>7832680631.0609722</v>
      </c>
      <c r="I19" s="629">
        <v>7069291409.489254</v>
      </c>
      <c r="J19" s="629">
        <v>639008190.16735089</v>
      </c>
      <c r="K19" s="629">
        <v>124366179.24736401</v>
      </c>
      <c r="L19" s="629">
        <v>14852.157003</v>
      </c>
      <c r="M19" s="629">
        <v>192976825.24860004</v>
      </c>
      <c r="N19" s="629">
        <v>50178552.399099998</v>
      </c>
      <c r="O19" s="629">
        <v>69206311.484400004</v>
      </c>
      <c r="P19" s="629">
        <v>73666998.265400007</v>
      </c>
      <c r="Q19" s="629">
        <v>-75036.900300000008</v>
      </c>
      <c r="R19" s="629">
        <v>728596</v>
      </c>
      <c r="S19" s="631">
        <v>0.12093659932571672</v>
      </c>
      <c r="T19" s="631">
        <v>0.15202227878599614</v>
      </c>
      <c r="U19" s="631">
        <v>0.11462200163360692</v>
      </c>
      <c r="V19" s="629">
        <v>103.84819229555274</v>
      </c>
    </row>
    <row r="20" spans="1:22" ht="25.5">
      <c r="A20" s="492">
        <v>10.1</v>
      </c>
      <c r="B20" s="491" t="s">
        <v>550</v>
      </c>
      <c r="C20" s="629"/>
      <c r="D20" s="629"/>
      <c r="E20" s="629"/>
      <c r="F20" s="629"/>
      <c r="G20" s="629"/>
      <c r="H20" s="629"/>
      <c r="I20" s="629"/>
      <c r="J20" s="629"/>
      <c r="K20" s="629"/>
      <c r="L20" s="629"/>
      <c r="M20" s="629"/>
      <c r="N20" s="629"/>
      <c r="O20" s="629"/>
      <c r="P20" s="629"/>
      <c r="Q20" s="629"/>
      <c r="R20" s="629"/>
      <c r="S20" s="631"/>
      <c r="T20" s="631"/>
      <c r="U20" s="631"/>
      <c r="V20" s="629"/>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9"/>
  <sheetViews>
    <sheetView zoomScale="70" zoomScaleNormal="70" workbookViewId="0"/>
  </sheetViews>
  <sheetFormatPr defaultRowHeight="15"/>
  <cols>
    <col min="1" max="1" width="8.7109375" style="383"/>
    <col min="2" max="2" width="69.28515625" style="384" customWidth="1"/>
    <col min="3" max="4" width="14.85546875" style="562" bestFit="1" customWidth="1"/>
    <col min="5" max="5" width="15.7109375" style="562" bestFit="1" customWidth="1"/>
    <col min="6" max="7" width="14.85546875" style="562" bestFit="1" customWidth="1"/>
    <col min="8" max="8" width="15.7109375" style="562" bestFit="1" customWidth="1"/>
  </cols>
  <sheetData>
    <row r="1" spans="1:10" s="5" customFormat="1" ht="14.25">
      <c r="A1" s="2" t="s">
        <v>30</v>
      </c>
      <c r="B1" s="3" t="str">
        <f>'Info '!C2</f>
        <v>JSC TBC Bank</v>
      </c>
      <c r="C1" s="551"/>
      <c r="D1" s="552"/>
      <c r="E1" s="552"/>
      <c r="F1" s="552"/>
      <c r="G1" s="552"/>
      <c r="H1" s="563"/>
    </row>
    <row r="2" spans="1:10" s="5" customFormat="1" ht="14.25">
      <c r="A2" s="2" t="s">
        <v>31</v>
      </c>
      <c r="B2" s="308">
        <f>'1. key ratios '!B2</f>
        <v>45107</v>
      </c>
      <c r="C2" s="553"/>
      <c r="D2" s="554"/>
      <c r="E2" s="554"/>
      <c r="F2" s="554"/>
      <c r="G2" s="554"/>
      <c r="H2" s="564"/>
    </row>
    <row r="3" spans="1:10" s="5" customFormat="1" ht="14.25">
      <c r="A3" s="2"/>
      <c r="B3" s="3"/>
      <c r="C3" s="553"/>
      <c r="D3" s="554"/>
      <c r="E3" s="554"/>
      <c r="F3" s="554"/>
      <c r="G3" s="554"/>
      <c r="H3" s="564"/>
    </row>
    <row r="4" spans="1:10" ht="21" customHeight="1">
      <c r="A4" s="690" t="s">
        <v>6</v>
      </c>
      <c r="B4" s="691" t="s">
        <v>557</v>
      </c>
      <c r="C4" s="693" t="s">
        <v>558</v>
      </c>
      <c r="D4" s="693"/>
      <c r="E4" s="693"/>
      <c r="F4" s="693" t="s">
        <v>559</v>
      </c>
      <c r="G4" s="693"/>
      <c r="H4" s="694"/>
    </row>
    <row r="5" spans="1:10" ht="21" customHeight="1">
      <c r="A5" s="690"/>
      <c r="B5" s="692"/>
      <c r="C5" s="555" t="s">
        <v>32</v>
      </c>
      <c r="D5" s="555" t="s">
        <v>33</v>
      </c>
      <c r="E5" s="555" t="s">
        <v>34</v>
      </c>
      <c r="F5" s="555" t="s">
        <v>32</v>
      </c>
      <c r="G5" s="555" t="s">
        <v>33</v>
      </c>
      <c r="H5" s="555" t="s">
        <v>34</v>
      </c>
    </row>
    <row r="6" spans="1:10" ht="26.65" customHeight="1">
      <c r="A6" s="690"/>
      <c r="B6" s="355" t="s">
        <v>560</v>
      </c>
      <c r="C6" s="695"/>
      <c r="D6" s="696"/>
      <c r="E6" s="696"/>
      <c r="F6" s="696"/>
      <c r="G6" s="696"/>
      <c r="H6" s="697"/>
    </row>
    <row r="7" spans="1:10" ht="22.9" customHeight="1">
      <c r="A7" s="356">
        <v>1</v>
      </c>
      <c r="B7" s="357" t="s">
        <v>561</v>
      </c>
      <c r="C7" s="556">
        <v>912431635.16000009</v>
      </c>
      <c r="D7" s="556">
        <v>3627294023.8100004</v>
      </c>
      <c r="E7" s="557">
        <v>4539725658.9700003</v>
      </c>
      <c r="F7" s="556">
        <v>763210076.19000006</v>
      </c>
      <c r="G7" s="556">
        <v>4004882049.0633001</v>
      </c>
      <c r="H7" s="557">
        <v>4768092125.2532997</v>
      </c>
      <c r="J7" s="566"/>
    </row>
    <row r="8" spans="1:10">
      <c r="A8" s="356">
        <v>1.1000000000000001</v>
      </c>
      <c r="B8" s="358" t="s">
        <v>562</v>
      </c>
      <c r="C8" s="556">
        <v>364830980.52000004</v>
      </c>
      <c r="D8" s="556">
        <v>627375920.05000007</v>
      </c>
      <c r="E8" s="557">
        <v>992206900.57000017</v>
      </c>
      <c r="F8" s="556">
        <v>355468050.22000003</v>
      </c>
      <c r="G8" s="556">
        <v>536642269.59000003</v>
      </c>
      <c r="H8" s="557">
        <v>892110319.81000006</v>
      </c>
      <c r="J8" s="566"/>
    </row>
    <row r="9" spans="1:10">
      <c r="A9" s="356">
        <v>1.2</v>
      </c>
      <c r="B9" s="358" t="s">
        <v>563</v>
      </c>
      <c r="C9" s="556">
        <v>389841457.85000002</v>
      </c>
      <c r="D9" s="556">
        <v>1703860058.77</v>
      </c>
      <c r="E9" s="557">
        <v>2093701516.6199999</v>
      </c>
      <c r="F9" s="556">
        <v>403862385.73000002</v>
      </c>
      <c r="G9" s="556">
        <v>2113315940.8033001</v>
      </c>
      <c r="H9" s="557">
        <v>2517178326.5333004</v>
      </c>
      <c r="J9" s="566"/>
    </row>
    <row r="10" spans="1:10">
      <c r="A10" s="356">
        <v>1.3</v>
      </c>
      <c r="B10" s="358" t="s">
        <v>564</v>
      </c>
      <c r="C10" s="556">
        <v>157759196.78999999</v>
      </c>
      <c r="D10" s="556">
        <v>1296058044.99</v>
      </c>
      <c r="E10" s="557">
        <v>1453817241.78</v>
      </c>
      <c r="F10" s="556">
        <v>3879640.24</v>
      </c>
      <c r="G10" s="556">
        <v>1354923838.6700001</v>
      </c>
      <c r="H10" s="557">
        <v>1358803478.9100001</v>
      </c>
      <c r="J10" s="566"/>
    </row>
    <row r="11" spans="1:10">
      <c r="A11" s="356">
        <v>2</v>
      </c>
      <c r="B11" s="359" t="s">
        <v>565</v>
      </c>
      <c r="C11" s="556">
        <v>103175283.77</v>
      </c>
      <c r="D11" s="556">
        <v>0</v>
      </c>
      <c r="E11" s="557">
        <v>103175283.77</v>
      </c>
      <c r="F11" s="556">
        <v>234155071.53</v>
      </c>
      <c r="G11" s="556">
        <v>1757340</v>
      </c>
      <c r="H11" s="557">
        <v>235912411.53</v>
      </c>
      <c r="J11" s="566"/>
    </row>
    <row r="12" spans="1:10">
      <c r="A12" s="356">
        <v>2.1</v>
      </c>
      <c r="B12" s="360" t="s">
        <v>566</v>
      </c>
      <c r="C12" s="556">
        <v>103175283.77</v>
      </c>
      <c r="D12" s="556">
        <v>0</v>
      </c>
      <c r="E12" s="557">
        <v>103175283.77</v>
      </c>
      <c r="F12" s="556">
        <v>0</v>
      </c>
      <c r="G12" s="556">
        <v>0</v>
      </c>
      <c r="H12" s="557">
        <v>0</v>
      </c>
      <c r="J12" s="566"/>
    </row>
    <row r="13" spans="1:10" ht="26.65" customHeight="1">
      <c r="A13" s="356">
        <v>3</v>
      </c>
      <c r="B13" s="361" t="s">
        <v>567</v>
      </c>
      <c r="C13" s="556">
        <v>0</v>
      </c>
      <c r="D13" s="556">
        <v>0</v>
      </c>
      <c r="E13" s="557">
        <v>0</v>
      </c>
      <c r="F13" s="556">
        <v>0</v>
      </c>
      <c r="G13" s="556">
        <v>0</v>
      </c>
      <c r="H13" s="557">
        <v>0</v>
      </c>
      <c r="J13" s="566"/>
    </row>
    <row r="14" spans="1:10" ht="26.65" customHeight="1">
      <c r="A14" s="356">
        <v>4</v>
      </c>
      <c r="B14" s="362" t="s">
        <v>568</v>
      </c>
      <c r="C14" s="556">
        <v>0</v>
      </c>
      <c r="D14" s="556">
        <v>0</v>
      </c>
      <c r="E14" s="557">
        <v>0</v>
      </c>
      <c r="F14" s="556">
        <v>0</v>
      </c>
      <c r="G14" s="556">
        <v>0</v>
      </c>
      <c r="H14" s="557">
        <v>0</v>
      </c>
      <c r="J14" s="566"/>
    </row>
    <row r="15" spans="1:10" ht="24.4" customHeight="1">
      <c r="A15" s="356">
        <v>5</v>
      </c>
      <c r="B15" s="363" t="s">
        <v>569</v>
      </c>
      <c r="C15" s="558">
        <v>2841578165.6299996</v>
      </c>
      <c r="D15" s="558">
        <v>125608717.21000001</v>
      </c>
      <c r="E15" s="559">
        <v>2967186882.8399997</v>
      </c>
      <c r="F15" s="558">
        <v>1809922045.03</v>
      </c>
      <c r="G15" s="558">
        <v>123269309.82999998</v>
      </c>
      <c r="H15" s="559">
        <v>1933191354.8599999</v>
      </c>
      <c r="J15" s="566"/>
    </row>
    <row r="16" spans="1:10">
      <c r="A16" s="356">
        <v>5.0999999999999996</v>
      </c>
      <c r="B16" s="364" t="s">
        <v>570</v>
      </c>
      <c r="C16" s="556">
        <v>673852.32000000007</v>
      </c>
      <c r="D16" s="556">
        <v>0</v>
      </c>
      <c r="E16" s="557">
        <v>673852.32000000007</v>
      </c>
      <c r="F16" s="556">
        <v>678565.55</v>
      </c>
      <c r="G16" s="556">
        <v>0</v>
      </c>
      <c r="H16" s="557">
        <v>678565.55</v>
      </c>
      <c r="J16" s="566"/>
    </row>
    <row r="17" spans="1:10">
      <c r="A17" s="356">
        <v>5.2</v>
      </c>
      <c r="B17" s="364" t="s">
        <v>571</v>
      </c>
      <c r="C17" s="556">
        <v>2840904313.3099995</v>
      </c>
      <c r="D17" s="556">
        <v>125608717.21000001</v>
      </c>
      <c r="E17" s="557">
        <v>2966513030.5199995</v>
      </c>
      <c r="F17" s="556">
        <v>1809243479.48</v>
      </c>
      <c r="G17" s="556">
        <v>123269309.82999998</v>
      </c>
      <c r="H17" s="557">
        <v>1932512789.3099999</v>
      </c>
      <c r="J17" s="566"/>
    </row>
    <row r="18" spans="1:10">
      <c r="A18" s="356">
        <v>5.3</v>
      </c>
      <c r="B18" s="365" t="s">
        <v>572</v>
      </c>
      <c r="C18" s="556">
        <v>0</v>
      </c>
      <c r="D18" s="556">
        <v>0</v>
      </c>
      <c r="E18" s="557">
        <v>0</v>
      </c>
      <c r="F18" s="556">
        <v>0</v>
      </c>
      <c r="G18" s="556">
        <v>0</v>
      </c>
      <c r="H18" s="557">
        <v>0</v>
      </c>
      <c r="J18" s="566"/>
    </row>
    <row r="19" spans="1:10">
      <c r="A19" s="356">
        <v>6</v>
      </c>
      <c r="B19" s="361" t="s">
        <v>573</v>
      </c>
      <c r="C19" s="556">
        <v>9295857173.7899971</v>
      </c>
      <c r="D19" s="556">
        <v>9197747338.289999</v>
      </c>
      <c r="E19" s="557">
        <v>18493604512.079994</v>
      </c>
      <c r="F19" s="556">
        <v>8142894219.2099972</v>
      </c>
      <c r="G19" s="556">
        <v>8802579546.9500084</v>
      </c>
      <c r="H19" s="557">
        <v>16945473766.160006</v>
      </c>
      <c r="J19" s="566"/>
    </row>
    <row r="20" spans="1:10">
      <c r="A20" s="356">
        <v>6.1</v>
      </c>
      <c r="B20" s="364" t="s">
        <v>571</v>
      </c>
      <c r="C20" s="556">
        <v>0</v>
      </c>
      <c r="D20" s="556">
        <v>0</v>
      </c>
      <c r="E20" s="557">
        <v>0</v>
      </c>
      <c r="F20" s="556">
        <v>0</v>
      </c>
      <c r="G20" s="556">
        <v>0</v>
      </c>
      <c r="H20" s="557">
        <v>0</v>
      </c>
      <c r="J20" s="566"/>
    </row>
    <row r="21" spans="1:10">
      <c r="A21" s="356">
        <v>6.2</v>
      </c>
      <c r="B21" s="365" t="s">
        <v>572</v>
      </c>
      <c r="C21" s="556">
        <v>9295857173.7899971</v>
      </c>
      <c r="D21" s="556">
        <v>9197747338.289999</v>
      </c>
      <c r="E21" s="557">
        <v>18493604512.079994</v>
      </c>
      <c r="F21" s="556">
        <v>8142894219.2099972</v>
      </c>
      <c r="G21" s="556">
        <v>8802579546.9500084</v>
      </c>
      <c r="H21" s="557">
        <v>16945473766.160006</v>
      </c>
      <c r="J21" s="566"/>
    </row>
    <row r="22" spans="1:10">
      <c r="A22" s="356">
        <v>7</v>
      </c>
      <c r="B22" s="359" t="s">
        <v>574</v>
      </c>
      <c r="C22" s="556">
        <v>33886250.189999998</v>
      </c>
      <c r="D22" s="556">
        <v>0</v>
      </c>
      <c r="E22" s="557">
        <v>33886250.189999998</v>
      </c>
      <c r="F22" s="556">
        <v>32212944.300480001</v>
      </c>
      <c r="G22" s="556">
        <v>0</v>
      </c>
      <c r="H22" s="557">
        <v>32212944.300480001</v>
      </c>
      <c r="J22" s="566"/>
    </row>
    <row r="23" spans="1:10">
      <c r="A23" s="356">
        <v>8</v>
      </c>
      <c r="B23" s="366" t="s">
        <v>575</v>
      </c>
      <c r="C23" s="556">
        <v>0</v>
      </c>
      <c r="D23" s="556">
        <v>0</v>
      </c>
      <c r="E23" s="557">
        <v>0</v>
      </c>
      <c r="F23" s="556">
        <v>0</v>
      </c>
      <c r="G23" s="556">
        <v>0</v>
      </c>
      <c r="H23" s="557">
        <v>0</v>
      </c>
      <c r="J23" s="566"/>
    </row>
    <row r="24" spans="1:10">
      <c r="A24" s="356">
        <v>9</v>
      </c>
      <c r="B24" s="362" t="s">
        <v>576</v>
      </c>
      <c r="C24" s="565">
        <v>543484358.86000001</v>
      </c>
      <c r="D24" s="565">
        <v>1687833.19</v>
      </c>
      <c r="E24" s="557">
        <v>545172192.05000007</v>
      </c>
      <c r="F24" s="556">
        <v>468699396.87999994</v>
      </c>
      <c r="G24" s="556">
        <v>686243.94000000006</v>
      </c>
      <c r="H24" s="557">
        <v>469385640.81999993</v>
      </c>
      <c r="J24" s="566"/>
    </row>
    <row r="25" spans="1:10">
      <c r="A25" s="356">
        <v>9.1</v>
      </c>
      <c r="B25" s="364" t="s">
        <v>577</v>
      </c>
      <c r="C25" s="556">
        <v>523601499.03999996</v>
      </c>
      <c r="D25" s="556">
        <v>1687833.19</v>
      </c>
      <c r="E25" s="557">
        <v>525289332.22999996</v>
      </c>
      <c r="F25" s="556">
        <v>449059462.09999996</v>
      </c>
      <c r="G25" s="556">
        <v>686243.94000000006</v>
      </c>
      <c r="H25" s="557">
        <v>449745706.03999996</v>
      </c>
      <c r="J25" s="566"/>
    </row>
    <row r="26" spans="1:10">
      <c r="A26" s="356">
        <v>9.1999999999999993</v>
      </c>
      <c r="B26" s="364" t="s">
        <v>578</v>
      </c>
      <c r="C26" s="556">
        <v>19882859.82</v>
      </c>
      <c r="D26" s="556">
        <v>0</v>
      </c>
      <c r="E26" s="557">
        <v>19882859.82</v>
      </c>
      <c r="F26" s="556">
        <v>19639934.779999997</v>
      </c>
      <c r="G26" s="556">
        <v>0</v>
      </c>
      <c r="H26" s="557">
        <v>19639934.779999997</v>
      </c>
      <c r="J26" s="566"/>
    </row>
    <row r="27" spans="1:10">
      <c r="A27" s="356">
        <v>10</v>
      </c>
      <c r="B27" s="362" t="s">
        <v>579</v>
      </c>
      <c r="C27" s="556">
        <v>322774431.72999996</v>
      </c>
      <c r="D27" s="556">
        <v>0</v>
      </c>
      <c r="E27" s="557">
        <v>322774431.72999996</v>
      </c>
      <c r="F27" s="556">
        <v>290403401.93999988</v>
      </c>
      <c r="G27" s="556">
        <v>0</v>
      </c>
      <c r="H27" s="557">
        <v>290403401.93999988</v>
      </c>
      <c r="J27" s="566"/>
    </row>
    <row r="28" spans="1:10">
      <c r="A28" s="356">
        <v>10.1</v>
      </c>
      <c r="B28" s="364" t="s">
        <v>580</v>
      </c>
      <c r="C28" s="556">
        <v>27502089.170000002</v>
      </c>
      <c r="D28" s="556">
        <v>0</v>
      </c>
      <c r="E28" s="557">
        <v>27502089.170000002</v>
      </c>
      <c r="F28" s="556">
        <v>27502089.170000002</v>
      </c>
      <c r="G28" s="556">
        <v>0</v>
      </c>
      <c r="H28" s="557">
        <v>27502089.170000002</v>
      </c>
      <c r="J28" s="566"/>
    </row>
    <row r="29" spans="1:10">
      <c r="A29" s="356">
        <v>10.199999999999999</v>
      </c>
      <c r="B29" s="364" t="s">
        <v>581</v>
      </c>
      <c r="C29" s="556">
        <v>295272342.55999994</v>
      </c>
      <c r="D29" s="556">
        <v>0</v>
      </c>
      <c r="E29" s="557">
        <v>295272342.55999994</v>
      </c>
      <c r="F29" s="556">
        <v>262901312.76999986</v>
      </c>
      <c r="G29" s="556">
        <v>0</v>
      </c>
      <c r="H29" s="557">
        <v>262901312.76999986</v>
      </c>
      <c r="J29" s="566"/>
    </row>
    <row r="30" spans="1:10">
      <c r="A30" s="356">
        <v>11</v>
      </c>
      <c r="B30" s="362" t="s">
        <v>582</v>
      </c>
      <c r="C30" s="556">
        <v>2478727.2599999998</v>
      </c>
      <c r="D30" s="556">
        <v>0</v>
      </c>
      <c r="E30" s="557">
        <v>2478727.2599999998</v>
      </c>
      <c r="F30" s="556">
        <v>0</v>
      </c>
      <c r="G30" s="556">
        <v>0</v>
      </c>
      <c r="H30" s="557">
        <v>0</v>
      </c>
      <c r="J30" s="566"/>
    </row>
    <row r="31" spans="1:10">
      <c r="A31" s="356">
        <v>11.1</v>
      </c>
      <c r="B31" s="364" t="s">
        <v>583</v>
      </c>
      <c r="C31" s="556">
        <v>0</v>
      </c>
      <c r="D31" s="556">
        <v>0</v>
      </c>
      <c r="E31" s="557">
        <v>0</v>
      </c>
      <c r="F31" s="556">
        <v>0</v>
      </c>
      <c r="G31" s="556">
        <v>0</v>
      </c>
      <c r="H31" s="557">
        <v>0</v>
      </c>
      <c r="J31" s="566"/>
    </row>
    <row r="32" spans="1:10">
      <c r="A32" s="356">
        <v>11.2</v>
      </c>
      <c r="B32" s="364" t="s">
        <v>584</v>
      </c>
      <c r="C32" s="556">
        <v>2478727.2599999998</v>
      </c>
      <c r="D32" s="556">
        <v>0</v>
      </c>
      <c r="E32" s="557">
        <v>2478727.2599999998</v>
      </c>
      <c r="F32" s="556">
        <v>0</v>
      </c>
      <c r="G32" s="556">
        <v>0</v>
      </c>
      <c r="H32" s="557">
        <v>0</v>
      </c>
      <c r="J32" s="566"/>
    </row>
    <row r="33" spans="1:10">
      <c r="A33" s="356">
        <v>13</v>
      </c>
      <c r="B33" s="362" t="s">
        <v>585</v>
      </c>
      <c r="C33" s="556">
        <v>473392835.9600001</v>
      </c>
      <c r="D33" s="556">
        <v>83170069.730000004</v>
      </c>
      <c r="E33" s="557">
        <v>556562905.69000006</v>
      </c>
      <c r="F33" s="556">
        <v>448577868.53000003</v>
      </c>
      <c r="G33" s="556">
        <v>82774768.100000009</v>
      </c>
      <c r="H33" s="557">
        <v>531352636.63000005</v>
      </c>
      <c r="J33" s="566"/>
    </row>
    <row r="34" spans="1:10">
      <c r="A34" s="356">
        <v>13.1</v>
      </c>
      <c r="B34" s="367" t="s">
        <v>586</v>
      </c>
      <c r="C34" s="556">
        <v>283079186.71000004</v>
      </c>
      <c r="D34" s="556">
        <v>0</v>
      </c>
      <c r="E34" s="557">
        <v>283079186.71000004</v>
      </c>
      <c r="F34" s="556">
        <v>285987773.31000006</v>
      </c>
      <c r="G34" s="556">
        <v>0</v>
      </c>
      <c r="H34" s="557">
        <v>285987773.31000006</v>
      </c>
      <c r="J34" s="566"/>
    </row>
    <row r="35" spans="1:10">
      <c r="A35" s="356">
        <v>13.2</v>
      </c>
      <c r="B35" s="367" t="s">
        <v>587</v>
      </c>
      <c r="C35" s="556">
        <v>0</v>
      </c>
      <c r="D35" s="556">
        <v>0</v>
      </c>
      <c r="E35" s="557">
        <v>0</v>
      </c>
      <c r="F35" s="556">
        <v>0</v>
      </c>
      <c r="G35" s="556">
        <v>0</v>
      </c>
      <c r="H35" s="557">
        <v>0</v>
      </c>
      <c r="J35" s="566"/>
    </row>
    <row r="36" spans="1:10">
      <c r="A36" s="356">
        <v>14</v>
      </c>
      <c r="B36" s="368" t="s">
        <v>588</v>
      </c>
      <c r="C36" s="556">
        <v>14529058862.349998</v>
      </c>
      <c r="D36" s="556">
        <v>13035507982.23</v>
      </c>
      <c r="E36" s="557">
        <v>27564566844.579998</v>
      </c>
      <c r="F36" s="556">
        <v>12190075023.610477</v>
      </c>
      <c r="G36" s="556">
        <v>13015949257.883308</v>
      </c>
      <c r="H36" s="557">
        <v>25206024281.493786</v>
      </c>
      <c r="J36" s="566"/>
    </row>
    <row r="37" spans="1:10" ht="22.5" customHeight="1">
      <c r="A37" s="356"/>
      <c r="B37" s="369" t="s">
        <v>589</v>
      </c>
      <c r="C37" s="695"/>
      <c r="D37" s="696"/>
      <c r="E37" s="696"/>
      <c r="F37" s="696"/>
      <c r="G37" s="696"/>
      <c r="H37" s="697"/>
      <c r="J37" s="566"/>
    </row>
    <row r="38" spans="1:10">
      <c r="A38" s="356">
        <v>15</v>
      </c>
      <c r="B38" s="370" t="s">
        <v>590</v>
      </c>
      <c r="C38" s="560">
        <v>0</v>
      </c>
      <c r="D38" s="560">
        <v>0</v>
      </c>
      <c r="E38" s="561">
        <v>0</v>
      </c>
      <c r="F38" s="560">
        <v>0</v>
      </c>
      <c r="G38" s="560">
        <v>0</v>
      </c>
      <c r="H38" s="561">
        <v>0</v>
      </c>
      <c r="J38" s="566"/>
    </row>
    <row r="39" spans="1:10">
      <c r="A39" s="371">
        <v>15.1</v>
      </c>
      <c r="B39" s="372" t="s">
        <v>566</v>
      </c>
      <c r="C39" s="560">
        <v>0</v>
      </c>
      <c r="D39" s="560">
        <v>0</v>
      </c>
      <c r="E39" s="561">
        <v>0</v>
      </c>
      <c r="F39" s="560">
        <v>0</v>
      </c>
      <c r="G39" s="560">
        <v>0</v>
      </c>
      <c r="H39" s="561">
        <v>0</v>
      </c>
      <c r="J39" s="566"/>
    </row>
    <row r="40" spans="1:10" ht="24" customHeight="1">
      <c r="A40" s="371">
        <v>16</v>
      </c>
      <c r="B40" s="359" t="s">
        <v>591</v>
      </c>
      <c r="C40" s="560">
        <v>93866867.049999997</v>
      </c>
      <c r="D40" s="560">
        <v>0</v>
      </c>
      <c r="E40" s="561">
        <v>93866867.049999997</v>
      </c>
      <c r="F40" s="560">
        <v>31523670.380000003</v>
      </c>
      <c r="G40" s="560">
        <v>-594678.63999999873</v>
      </c>
      <c r="H40" s="561">
        <v>30928991.740000002</v>
      </c>
      <c r="J40" s="566"/>
    </row>
    <row r="41" spans="1:10">
      <c r="A41" s="371">
        <v>17</v>
      </c>
      <c r="B41" s="359" t="s">
        <v>592</v>
      </c>
      <c r="C41" s="560">
        <v>10705017331.550001</v>
      </c>
      <c r="D41" s="560">
        <v>10992400022.300001</v>
      </c>
      <c r="E41" s="561">
        <v>21697417353.850002</v>
      </c>
      <c r="F41" s="560">
        <v>8016830351.4000006</v>
      </c>
      <c r="G41" s="560">
        <v>12398397541.98</v>
      </c>
      <c r="H41" s="561">
        <v>20415227893.380001</v>
      </c>
      <c r="J41" s="566"/>
    </row>
    <row r="42" spans="1:10">
      <c r="A42" s="371">
        <v>17.100000000000001</v>
      </c>
      <c r="B42" s="373" t="s">
        <v>593</v>
      </c>
      <c r="C42" s="560">
        <v>9386717509.8400002</v>
      </c>
      <c r="D42" s="560">
        <v>9645470887.6200027</v>
      </c>
      <c r="E42" s="561">
        <v>19032188397.460003</v>
      </c>
      <c r="F42" s="560">
        <v>6253215952.1900005</v>
      </c>
      <c r="G42" s="560">
        <v>9983211275.6599998</v>
      </c>
      <c r="H42" s="561">
        <v>16236427227.85</v>
      </c>
      <c r="J42" s="566"/>
    </row>
    <row r="43" spans="1:10">
      <c r="A43" s="371">
        <v>17.2</v>
      </c>
      <c r="B43" s="374" t="s">
        <v>594</v>
      </c>
      <c r="C43" s="560">
        <v>1316138288.5999999</v>
      </c>
      <c r="D43" s="560">
        <v>677248769.13</v>
      </c>
      <c r="E43" s="561">
        <v>1993387057.73</v>
      </c>
      <c r="F43" s="560">
        <v>1762124576.9100001</v>
      </c>
      <c r="G43" s="560">
        <v>1054693953.3399993</v>
      </c>
      <c r="H43" s="561">
        <v>2816818530.2499995</v>
      </c>
      <c r="J43" s="566"/>
    </row>
    <row r="44" spans="1:10">
      <c r="A44" s="371">
        <v>17.3</v>
      </c>
      <c r="B44" s="373" t="s">
        <v>595</v>
      </c>
      <c r="C44" s="560">
        <v>0</v>
      </c>
      <c r="D44" s="560">
        <v>596990405.23000002</v>
      </c>
      <c r="E44" s="561">
        <v>596990405.23000002</v>
      </c>
      <c r="F44" s="560">
        <v>0</v>
      </c>
      <c r="G44" s="560">
        <v>1304049506.6199999</v>
      </c>
      <c r="H44" s="561">
        <v>1304049506.6199999</v>
      </c>
      <c r="J44" s="566"/>
    </row>
    <row r="45" spans="1:10">
      <c r="A45" s="371">
        <v>17.399999999999999</v>
      </c>
      <c r="B45" s="373" t="s">
        <v>596</v>
      </c>
      <c r="C45" s="560">
        <v>2161533.11</v>
      </c>
      <c r="D45" s="560">
        <v>72689960.319999993</v>
      </c>
      <c r="E45" s="561">
        <v>74851493.429999992</v>
      </c>
      <c r="F45" s="560">
        <v>1489822.3</v>
      </c>
      <c r="G45" s="560">
        <v>56442806.359999999</v>
      </c>
      <c r="H45" s="561">
        <v>57932628.659999996</v>
      </c>
      <c r="J45" s="566"/>
    </row>
    <row r="46" spans="1:10">
      <c r="A46" s="371">
        <v>18</v>
      </c>
      <c r="B46" s="362" t="s">
        <v>597</v>
      </c>
      <c r="C46" s="560">
        <v>13763701.950000001</v>
      </c>
      <c r="D46" s="560">
        <v>6881043.8599999994</v>
      </c>
      <c r="E46" s="561">
        <v>20644745.810000002</v>
      </c>
      <c r="F46" s="560">
        <v>12564312.82</v>
      </c>
      <c r="G46" s="560">
        <v>4084747.57</v>
      </c>
      <c r="H46" s="561">
        <v>16649060.390000001</v>
      </c>
      <c r="J46" s="566"/>
    </row>
    <row r="47" spans="1:10">
      <c r="A47" s="371">
        <v>19</v>
      </c>
      <c r="B47" s="362" t="s">
        <v>598</v>
      </c>
      <c r="C47" s="560">
        <v>139471935.70999998</v>
      </c>
      <c r="D47" s="560">
        <v>0</v>
      </c>
      <c r="E47" s="561">
        <v>139471935.70999998</v>
      </c>
      <c r="F47" s="560">
        <v>17791768.030000001</v>
      </c>
      <c r="G47" s="560">
        <v>0</v>
      </c>
      <c r="H47" s="561">
        <v>17791768.030000001</v>
      </c>
      <c r="J47" s="566"/>
    </row>
    <row r="48" spans="1:10">
      <c r="A48" s="371">
        <v>19.100000000000001</v>
      </c>
      <c r="B48" s="375" t="s">
        <v>599</v>
      </c>
      <c r="C48" s="560">
        <v>27401140.859999999</v>
      </c>
      <c r="D48" s="560">
        <v>0</v>
      </c>
      <c r="E48" s="561">
        <v>27401140.859999999</v>
      </c>
      <c r="F48" s="560">
        <v>13593453.65</v>
      </c>
      <c r="G48" s="560">
        <v>0</v>
      </c>
      <c r="H48" s="561">
        <v>13593453.65</v>
      </c>
      <c r="J48" s="566"/>
    </row>
    <row r="49" spans="1:10">
      <c r="A49" s="371">
        <v>19.2</v>
      </c>
      <c r="B49" s="376" t="s">
        <v>600</v>
      </c>
      <c r="C49" s="560">
        <v>112070794.84999999</v>
      </c>
      <c r="D49" s="560">
        <v>0</v>
      </c>
      <c r="E49" s="561">
        <v>112070794.84999999</v>
      </c>
      <c r="F49" s="560">
        <v>4198314.38</v>
      </c>
      <c r="G49" s="560">
        <v>0</v>
      </c>
      <c r="H49" s="561">
        <v>4198314.38</v>
      </c>
      <c r="J49" s="566"/>
    </row>
    <row r="50" spans="1:10">
      <c r="A50" s="371">
        <v>20</v>
      </c>
      <c r="B50" s="377" t="s">
        <v>601</v>
      </c>
      <c r="C50" s="560">
        <v>0</v>
      </c>
      <c r="D50" s="560">
        <v>1147910080.25</v>
      </c>
      <c r="E50" s="561">
        <v>1147910080.25</v>
      </c>
      <c r="F50" s="560">
        <v>0</v>
      </c>
      <c r="G50" s="560">
        <v>604704683.51999998</v>
      </c>
      <c r="H50" s="561">
        <v>604704683.51999998</v>
      </c>
      <c r="J50" s="566"/>
    </row>
    <row r="51" spans="1:10">
      <c r="A51" s="371">
        <v>21</v>
      </c>
      <c r="B51" s="366" t="s">
        <v>602</v>
      </c>
      <c r="C51" s="560">
        <v>91796705.599999994</v>
      </c>
      <c r="D51" s="560">
        <v>109490572.84999998</v>
      </c>
      <c r="E51" s="561">
        <v>201287278.44999999</v>
      </c>
      <c r="F51" s="560">
        <v>201564253.75999999</v>
      </c>
      <c r="G51" s="560">
        <v>53977396.739999995</v>
      </c>
      <c r="H51" s="561">
        <v>255541650.5</v>
      </c>
      <c r="J51" s="566"/>
    </row>
    <row r="52" spans="1:10">
      <c r="A52" s="371">
        <v>21.1</v>
      </c>
      <c r="B52" s="374" t="s">
        <v>603</v>
      </c>
      <c r="C52" s="560">
        <v>747160.94</v>
      </c>
      <c r="D52" s="560">
        <v>0</v>
      </c>
      <c r="E52" s="561">
        <v>747160.94</v>
      </c>
      <c r="F52" s="560">
        <v>119111939.94</v>
      </c>
      <c r="G52" s="560">
        <v>0</v>
      </c>
      <c r="H52" s="561">
        <v>119111939.94</v>
      </c>
      <c r="J52" s="566"/>
    </row>
    <row r="53" spans="1:10">
      <c r="A53" s="371">
        <v>22</v>
      </c>
      <c r="B53" s="378" t="s">
        <v>604</v>
      </c>
      <c r="C53" s="560">
        <v>11043916541.860001</v>
      </c>
      <c r="D53" s="560">
        <v>12256681719.260002</v>
      </c>
      <c r="E53" s="561">
        <v>23300598261.120003</v>
      </c>
      <c r="F53" s="560">
        <v>8280274356.3900003</v>
      </c>
      <c r="G53" s="560">
        <v>13060569691.17</v>
      </c>
      <c r="H53" s="561">
        <v>21340844047.560001</v>
      </c>
      <c r="J53" s="566"/>
    </row>
    <row r="54" spans="1:10" ht="24" customHeight="1">
      <c r="A54" s="371"/>
      <c r="B54" s="379" t="s">
        <v>605</v>
      </c>
      <c r="C54" s="687"/>
      <c r="D54" s="688"/>
      <c r="E54" s="688"/>
      <c r="F54" s="688"/>
      <c r="G54" s="688"/>
      <c r="H54" s="689"/>
      <c r="J54" s="566"/>
    </row>
    <row r="55" spans="1:10">
      <c r="A55" s="371">
        <v>23</v>
      </c>
      <c r="B55" s="377" t="s">
        <v>606</v>
      </c>
      <c r="C55" s="560">
        <v>21015907.690000001</v>
      </c>
      <c r="D55" s="560">
        <v>0</v>
      </c>
      <c r="E55" s="561">
        <v>21015907.690000001</v>
      </c>
      <c r="F55" s="560">
        <v>21014386.690000001</v>
      </c>
      <c r="G55" s="560">
        <v>0</v>
      </c>
      <c r="H55" s="561">
        <v>21014386.690000001</v>
      </c>
      <c r="J55" s="566"/>
    </row>
    <row r="56" spans="1:10">
      <c r="A56" s="371">
        <v>24</v>
      </c>
      <c r="B56" s="377" t="s">
        <v>607</v>
      </c>
      <c r="C56" s="560">
        <v>0</v>
      </c>
      <c r="D56" s="560">
        <v>0</v>
      </c>
      <c r="E56" s="561">
        <v>0</v>
      </c>
      <c r="F56" s="560">
        <v>0</v>
      </c>
      <c r="G56" s="560">
        <v>0</v>
      </c>
      <c r="H56" s="561">
        <v>0</v>
      </c>
      <c r="J56" s="566"/>
    </row>
    <row r="57" spans="1:10">
      <c r="A57" s="371">
        <v>25</v>
      </c>
      <c r="B57" s="362" t="s">
        <v>608</v>
      </c>
      <c r="C57" s="560">
        <v>521190199.20999998</v>
      </c>
      <c r="D57" s="560">
        <v>0</v>
      </c>
      <c r="E57" s="561">
        <v>521190199.20999998</v>
      </c>
      <c r="F57" s="560">
        <v>521189671.20999998</v>
      </c>
      <c r="G57" s="560">
        <v>0</v>
      </c>
      <c r="H57" s="561">
        <v>521189671.20999998</v>
      </c>
      <c r="J57" s="566"/>
    </row>
    <row r="58" spans="1:10">
      <c r="A58" s="371">
        <v>26</v>
      </c>
      <c r="B58" s="362" t="s">
        <v>609</v>
      </c>
      <c r="C58" s="560">
        <v>-100</v>
      </c>
      <c r="D58" s="560">
        <v>0</v>
      </c>
      <c r="E58" s="561">
        <v>-100</v>
      </c>
      <c r="F58" s="560">
        <v>0</v>
      </c>
      <c r="G58" s="560">
        <v>0</v>
      </c>
      <c r="H58" s="561">
        <v>0</v>
      </c>
      <c r="J58" s="566"/>
    </row>
    <row r="59" spans="1:10">
      <c r="A59" s="371">
        <v>27</v>
      </c>
      <c r="B59" s="362" t="s">
        <v>610</v>
      </c>
      <c r="C59" s="560">
        <v>-98843772.090000004</v>
      </c>
      <c r="D59" s="560">
        <v>0</v>
      </c>
      <c r="E59" s="561">
        <v>-98843772.090000004</v>
      </c>
      <c r="F59" s="560">
        <v>-43129572.449999996</v>
      </c>
      <c r="G59" s="560">
        <v>0</v>
      </c>
      <c r="H59" s="561">
        <v>-43129572.449999996</v>
      </c>
      <c r="J59" s="566"/>
    </row>
    <row r="60" spans="1:10">
      <c r="A60" s="371">
        <v>27.1</v>
      </c>
      <c r="B60" s="373" t="s">
        <v>611</v>
      </c>
      <c r="C60" s="560">
        <v>0</v>
      </c>
      <c r="D60" s="560">
        <v>0</v>
      </c>
      <c r="E60" s="561">
        <v>0</v>
      </c>
      <c r="F60" s="560">
        <v>0</v>
      </c>
      <c r="G60" s="560">
        <v>0</v>
      </c>
      <c r="H60" s="561">
        <v>0</v>
      </c>
      <c r="J60" s="566"/>
    </row>
    <row r="61" spans="1:10">
      <c r="A61" s="371">
        <v>27.2</v>
      </c>
      <c r="B61" s="373" t="s">
        <v>612</v>
      </c>
      <c r="C61" s="560">
        <v>-98843772.090000004</v>
      </c>
      <c r="D61" s="560">
        <v>0</v>
      </c>
      <c r="E61" s="561">
        <v>-98843772.090000004</v>
      </c>
      <c r="F61" s="560">
        <v>-43129572.449999996</v>
      </c>
      <c r="G61" s="560">
        <v>0</v>
      </c>
      <c r="H61" s="561">
        <v>-43129572.449999996</v>
      </c>
      <c r="J61" s="566"/>
    </row>
    <row r="62" spans="1:10">
      <c r="A62" s="371">
        <v>28</v>
      </c>
      <c r="B62" s="380" t="s">
        <v>613</v>
      </c>
      <c r="C62" s="560">
        <v>0</v>
      </c>
      <c r="D62" s="560">
        <v>0</v>
      </c>
      <c r="E62" s="561">
        <v>0</v>
      </c>
      <c r="F62" s="560">
        <v>0</v>
      </c>
      <c r="G62" s="560">
        <v>0</v>
      </c>
      <c r="H62" s="561">
        <v>0</v>
      </c>
      <c r="J62" s="566"/>
    </row>
    <row r="63" spans="1:10">
      <c r="A63" s="371">
        <v>29</v>
      </c>
      <c r="B63" s="362" t="s">
        <v>614</v>
      </c>
      <c r="C63" s="560">
        <v>16412913.75</v>
      </c>
      <c r="D63" s="560">
        <v>0</v>
      </c>
      <c r="E63" s="561">
        <v>16412913.75</v>
      </c>
      <c r="F63" s="560">
        <v>-25544932.75</v>
      </c>
      <c r="G63" s="560">
        <v>0</v>
      </c>
      <c r="H63" s="561">
        <v>-25544932.75</v>
      </c>
      <c r="J63" s="566"/>
    </row>
    <row r="64" spans="1:10">
      <c r="A64" s="371">
        <v>29.1</v>
      </c>
      <c r="B64" s="365" t="s">
        <v>615</v>
      </c>
      <c r="C64" s="560">
        <v>0</v>
      </c>
      <c r="D64" s="560">
        <v>0</v>
      </c>
      <c r="E64" s="561">
        <v>0</v>
      </c>
      <c r="F64" s="560">
        <v>0</v>
      </c>
      <c r="G64" s="560">
        <v>0</v>
      </c>
      <c r="H64" s="561">
        <v>0</v>
      </c>
      <c r="J64" s="566"/>
    </row>
    <row r="65" spans="1:10" ht="25.15" customHeight="1">
      <c r="A65" s="371">
        <v>29.2</v>
      </c>
      <c r="B65" s="375" t="s">
        <v>616</v>
      </c>
      <c r="C65" s="560">
        <v>0</v>
      </c>
      <c r="D65" s="560">
        <v>0</v>
      </c>
      <c r="E65" s="561">
        <v>0</v>
      </c>
      <c r="F65" s="560">
        <v>0</v>
      </c>
      <c r="G65" s="560">
        <v>0</v>
      </c>
      <c r="H65" s="561">
        <v>0</v>
      </c>
      <c r="J65" s="566"/>
    </row>
    <row r="66" spans="1:10" ht="22.5" customHeight="1">
      <c r="A66" s="371">
        <v>29.3</v>
      </c>
      <c r="B66" s="375" t="s">
        <v>617</v>
      </c>
      <c r="C66" s="560">
        <v>16412913.75</v>
      </c>
      <c r="D66" s="560">
        <v>0</v>
      </c>
      <c r="E66" s="561">
        <v>16412913.75</v>
      </c>
      <c r="F66" s="560">
        <v>-25544932.75</v>
      </c>
      <c r="G66" s="560">
        <v>0</v>
      </c>
      <c r="H66" s="561">
        <v>-25544932.75</v>
      </c>
      <c r="J66" s="566"/>
    </row>
    <row r="67" spans="1:10">
      <c r="A67" s="371">
        <v>30</v>
      </c>
      <c r="B67" s="362" t="s">
        <v>618</v>
      </c>
      <c r="C67" s="560">
        <v>3804193434.9000001</v>
      </c>
      <c r="D67" s="560">
        <v>0</v>
      </c>
      <c r="E67" s="561">
        <v>3804193434.9000001</v>
      </c>
      <c r="F67" s="560">
        <v>3391650681.1900005</v>
      </c>
      <c r="G67" s="560">
        <v>0</v>
      </c>
      <c r="H67" s="561">
        <v>3391650681.1900005</v>
      </c>
      <c r="J67" s="566"/>
    </row>
    <row r="68" spans="1:10">
      <c r="A68" s="371">
        <v>31</v>
      </c>
      <c r="B68" s="381" t="s">
        <v>619</v>
      </c>
      <c r="C68" s="560">
        <v>4263968583.46</v>
      </c>
      <c r="D68" s="560">
        <v>0</v>
      </c>
      <c r="E68" s="561">
        <v>4263968583.46</v>
      </c>
      <c r="F68" s="560">
        <v>3865180233.8900003</v>
      </c>
      <c r="G68" s="560">
        <v>0</v>
      </c>
      <c r="H68" s="561">
        <v>3865180233.8900003</v>
      </c>
      <c r="J68" s="566"/>
    </row>
    <row r="69" spans="1:10">
      <c r="A69" s="371">
        <v>32</v>
      </c>
      <c r="B69" s="382" t="s">
        <v>620</v>
      </c>
      <c r="C69" s="560">
        <v>15307885125.32</v>
      </c>
      <c r="D69" s="560">
        <v>12256681719.260002</v>
      </c>
      <c r="E69" s="561">
        <v>27564566844.580002</v>
      </c>
      <c r="F69" s="560">
        <v>12145454590.279999</v>
      </c>
      <c r="G69" s="560">
        <v>13060569691.17</v>
      </c>
      <c r="H69" s="561">
        <v>25206024281.449997</v>
      </c>
      <c r="J69" s="566"/>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zoomScale="85" zoomScaleNormal="85" workbookViewId="0"/>
  </sheetViews>
  <sheetFormatPr defaultRowHeight="15"/>
  <cols>
    <col min="2" max="2" width="66.7109375" customWidth="1"/>
    <col min="3" max="8" width="17.7109375" style="562" customWidth="1"/>
  </cols>
  <sheetData>
    <row r="1" spans="1:8" s="5" customFormat="1" ht="14.25">
      <c r="A1" s="2" t="s">
        <v>30</v>
      </c>
      <c r="B1" s="3" t="str">
        <f>'Info '!C2</f>
        <v>JSC TBC Bank</v>
      </c>
      <c r="C1" s="551"/>
      <c r="D1" s="552"/>
      <c r="E1" s="552"/>
      <c r="F1" s="552"/>
      <c r="G1" s="552"/>
      <c r="H1" s="563"/>
    </row>
    <row r="2" spans="1:8" s="5" customFormat="1" ht="14.25">
      <c r="A2" s="2" t="s">
        <v>31</v>
      </c>
      <c r="B2" s="308">
        <f>'1. key ratios '!B2</f>
        <v>45107</v>
      </c>
      <c r="C2" s="553"/>
      <c r="D2" s="554"/>
      <c r="E2" s="554"/>
      <c r="F2" s="554"/>
      <c r="G2" s="554"/>
      <c r="H2" s="564"/>
    </row>
    <row r="4" spans="1:8">
      <c r="A4" s="698" t="s">
        <v>6</v>
      </c>
      <c r="B4" s="700" t="s">
        <v>621</v>
      </c>
      <c r="C4" s="693" t="s">
        <v>558</v>
      </c>
      <c r="D4" s="693"/>
      <c r="E4" s="693"/>
      <c r="F4" s="693" t="s">
        <v>559</v>
      </c>
      <c r="G4" s="693"/>
      <c r="H4" s="694"/>
    </row>
    <row r="5" spans="1:8" ht="15.4" customHeight="1">
      <c r="A5" s="699"/>
      <c r="B5" s="701"/>
      <c r="C5" s="567" t="s">
        <v>32</v>
      </c>
      <c r="D5" s="567" t="s">
        <v>33</v>
      </c>
      <c r="E5" s="567" t="s">
        <v>34</v>
      </c>
      <c r="F5" s="567" t="s">
        <v>32</v>
      </c>
      <c r="G5" s="567" t="s">
        <v>33</v>
      </c>
      <c r="H5" s="567" t="s">
        <v>34</v>
      </c>
    </row>
    <row r="6" spans="1:8">
      <c r="A6" s="386">
        <v>1</v>
      </c>
      <c r="B6" s="387" t="s">
        <v>622</v>
      </c>
      <c r="C6" s="560">
        <v>857826677.61000073</v>
      </c>
      <c r="D6" s="560">
        <v>379592797.73999953</v>
      </c>
      <c r="E6" s="561">
        <v>1237419475.3500004</v>
      </c>
      <c r="F6" s="560">
        <v>711218866.98609936</v>
      </c>
      <c r="G6" s="560">
        <v>292651508.95719939</v>
      </c>
      <c r="H6" s="561">
        <v>1003870375.9432988</v>
      </c>
    </row>
    <row r="7" spans="1:8">
      <c r="A7" s="386">
        <v>1.1000000000000001</v>
      </c>
      <c r="B7" s="375" t="s">
        <v>565</v>
      </c>
      <c r="C7" s="560">
        <v>0</v>
      </c>
      <c r="D7" s="560">
        <v>0</v>
      </c>
      <c r="E7" s="561">
        <v>0</v>
      </c>
      <c r="F7" s="560">
        <v>0</v>
      </c>
      <c r="G7" s="560">
        <v>0</v>
      </c>
      <c r="H7" s="561">
        <v>0</v>
      </c>
    </row>
    <row r="8" spans="1:8">
      <c r="A8" s="386">
        <v>1.2</v>
      </c>
      <c r="B8" s="375" t="s">
        <v>567</v>
      </c>
      <c r="C8" s="560">
        <v>0</v>
      </c>
      <c r="D8" s="560">
        <v>0</v>
      </c>
      <c r="E8" s="561">
        <v>0</v>
      </c>
      <c r="F8" s="560">
        <v>0</v>
      </c>
      <c r="G8" s="560">
        <v>0</v>
      </c>
      <c r="H8" s="561">
        <v>0</v>
      </c>
    </row>
    <row r="9" spans="1:8" ht="21.4" customHeight="1">
      <c r="A9" s="386">
        <v>1.3</v>
      </c>
      <c r="B9" s="375" t="s">
        <v>623</v>
      </c>
      <c r="C9" s="560">
        <v>0</v>
      </c>
      <c r="D9" s="560">
        <v>0</v>
      </c>
      <c r="E9" s="561">
        <v>0</v>
      </c>
      <c r="F9" s="560">
        <v>0</v>
      </c>
      <c r="G9" s="560">
        <v>0</v>
      </c>
      <c r="H9" s="561">
        <v>0</v>
      </c>
    </row>
    <row r="10" spans="1:8">
      <c r="A10" s="386">
        <v>1.4</v>
      </c>
      <c r="B10" s="375" t="s">
        <v>569</v>
      </c>
      <c r="C10" s="560">
        <v>137277736.78</v>
      </c>
      <c r="D10" s="560">
        <v>7024152.459999999</v>
      </c>
      <c r="E10" s="561">
        <v>144301889.24000001</v>
      </c>
      <c r="F10" s="560">
        <v>84228704.129999995</v>
      </c>
      <c r="G10" s="560">
        <v>4752526</v>
      </c>
      <c r="H10" s="561">
        <v>88981230.129999995</v>
      </c>
    </row>
    <row r="11" spans="1:8">
      <c r="A11" s="386">
        <v>1.5</v>
      </c>
      <c r="B11" s="375" t="s">
        <v>573</v>
      </c>
      <c r="C11" s="560">
        <v>720548940.83000076</v>
      </c>
      <c r="D11" s="560">
        <v>372568645.27999955</v>
      </c>
      <c r="E11" s="561">
        <v>1093117586.1100004</v>
      </c>
      <c r="F11" s="560">
        <v>626990162.85609937</v>
      </c>
      <c r="G11" s="560">
        <v>287898982.95719939</v>
      </c>
      <c r="H11" s="561">
        <v>914889145.8132987</v>
      </c>
    </row>
    <row r="12" spans="1:8">
      <c r="A12" s="386">
        <v>1.6</v>
      </c>
      <c r="B12" s="376" t="s">
        <v>455</v>
      </c>
      <c r="C12" s="560">
        <v>0</v>
      </c>
      <c r="D12" s="560">
        <v>0</v>
      </c>
      <c r="E12" s="561">
        <v>0</v>
      </c>
      <c r="F12" s="560">
        <v>0</v>
      </c>
      <c r="G12" s="560">
        <v>0</v>
      </c>
      <c r="H12" s="561">
        <v>0</v>
      </c>
    </row>
    <row r="13" spans="1:8">
      <c r="A13" s="386">
        <v>2</v>
      </c>
      <c r="B13" s="388" t="s">
        <v>624</v>
      </c>
      <c r="C13" s="560">
        <v>-467946982.03000009</v>
      </c>
      <c r="D13" s="560">
        <v>-130301210.7</v>
      </c>
      <c r="E13" s="561">
        <v>-598248192.73000014</v>
      </c>
      <c r="F13" s="560">
        <v>-311148088.81010002</v>
      </c>
      <c r="G13" s="560">
        <v>-144537412.46780002</v>
      </c>
      <c r="H13" s="561">
        <v>-455685501.27790004</v>
      </c>
    </row>
    <row r="14" spans="1:8">
      <c r="A14" s="386">
        <v>2.1</v>
      </c>
      <c r="B14" s="375" t="s">
        <v>625</v>
      </c>
      <c r="C14" s="560">
        <v>0</v>
      </c>
      <c r="D14" s="560">
        <v>0</v>
      </c>
      <c r="E14" s="561">
        <v>0</v>
      </c>
      <c r="F14" s="560">
        <v>0</v>
      </c>
      <c r="G14" s="560">
        <v>0</v>
      </c>
      <c r="H14" s="561">
        <v>0</v>
      </c>
    </row>
    <row r="15" spans="1:8" ht="24.4" customHeight="1">
      <c r="A15" s="386">
        <v>2.2000000000000002</v>
      </c>
      <c r="B15" s="375" t="s">
        <v>626</v>
      </c>
      <c r="C15" s="560">
        <v>0</v>
      </c>
      <c r="D15" s="560">
        <v>0</v>
      </c>
      <c r="E15" s="561">
        <v>0</v>
      </c>
      <c r="F15" s="560">
        <v>0</v>
      </c>
      <c r="G15" s="560">
        <v>0</v>
      </c>
      <c r="H15" s="561">
        <v>0</v>
      </c>
    </row>
    <row r="16" spans="1:8" ht="20.65" customHeight="1">
      <c r="A16" s="386">
        <v>2.2999999999999998</v>
      </c>
      <c r="B16" s="375" t="s">
        <v>627</v>
      </c>
      <c r="C16" s="560">
        <v>-467946982.03000009</v>
      </c>
      <c r="D16" s="560">
        <v>-130301210.7</v>
      </c>
      <c r="E16" s="561">
        <v>-598248192.73000014</v>
      </c>
      <c r="F16" s="560">
        <v>-311148088.81010002</v>
      </c>
      <c r="G16" s="560">
        <v>-144537412.46780002</v>
      </c>
      <c r="H16" s="561">
        <v>-455685501.27790004</v>
      </c>
    </row>
    <row r="17" spans="1:8">
      <c r="A17" s="386">
        <v>2.4</v>
      </c>
      <c r="B17" s="375" t="s">
        <v>628</v>
      </c>
      <c r="C17" s="560">
        <v>0</v>
      </c>
      <c r="D17" s="560">
        <v>0</v>
      </c>
      <c r="E17" s="561">
        <v>0</v>
      </c>
      <c r="F17" s="560">
        <v>0</v>
      </c>
      <c r="G17" s="560">
        <v>0</v>
      </c>
      <c r="H17" s="561">
        <v>0</v>
      </c>
    </row>
    <row r="18" spans="1:8">
      <c r="A18" s="386">
        <v>3</v>
      </c>
      <c r="B18" s="388" t="s">
        <v>629</v>
      </c>
      <c r="C18" s="560">
        <v>9999999.8699999992</v>
      </c>
      <c r="D18" s="560">
        <v>0</v>
      </c>
      <c r="E18" s="561">
        <v>9999999.8699999992</v>
      </c>
      <c r="F18" s="560">
        <v>5958500</v>
      </c>
      <c r="G18" s="560">
        <v>0</v>
      </c>
      <c r="H18" s="561">
        <v>5958500</v>
      </c>
    </row>
    <row r="19" spans="1:8">
      <c r="A19" s="386">
        <v>4</v>
      </c>
      <c r="B19" s="388" t="s">
        <v>630</v>
      </c>
      <c r="C19" s="560">
        <v>172743407.30000001</v>
      </c>
      <c r="D19" s="560">
        <v>74785688.099999994</v>
      </c>
      <c r="E19" s="561">
        <v>247529095.40000001</v>
      </c>
      <c r="F19" s="560">
        <v>144691174.1304</v>
      </c>
      <c r="G19" s="560">
        <v>56396518.863899998</v>
      </c>
      <c r="H19" s="561">
        <v>201087692.99430001</v>
      </c>
    </row>
    <row r="20" spans="1:8">
      <c r="A20" s="386">
        <v>5</v>
      </c>
      <c r="B20" s="388" t="s">
        <v>631</v>
      </c>
      <c r="C20" s="560">
        <v>-69379919.769999996</v>
      </c>
      <c r="D20" s="560">
        <v>-55530114.030000009</v>
      </c>
      <c r="E20" s="561">
        <v>-124910033.80000001</v>
      </c>
      <c r="F20" s="560">
        <v>-51887198.710000008</v>
      </c>
      <c r="G20" s="560">
        <v>-52989587.637500033</v>
      </c>
      <c r="H20" s="561">
        <v>-104876786.34750004</v>
      </c>
    </row>
    <row r="21" spans="1:8" ht="24" customHeight="1">
      <c r="A21" s="386">
        <v>6</v>
      </c>
      <c r="B21" s="388" t="s">
        <v>632</v>
      </c>
      <c r="C21" s="560">
        <v>3721572.9599999995</v>
      </c>
      <c r="D21" s="560">
        <v>1468189.7000000002</v>
      </c>
      <c r="E21" s="561">
        <v>5189762.66</v>
      </c>
      <c r="F21" s="560">
        <v>5442856.8128999984</v>
      </c>
      <c r="G21" s="560">
        <v>350679.33310000016</v>
      </c>
      <c r="H21" s="561">
        <v>5793536.1459999988</v>
      </c>
    </row>
    <row r="22" spans="1:8" ht="18.399999999999999" customHeight="1">
      <c r="A22" s="386">
        <v>7</v>
      </c>
      <c r="B22" s="388" t="s">
        <v>633</v>
      </c>
      <c r="C22" s="560">
        <v>0</v>
      </c>
      <c r="D22" s="560">
        <v>0</v>
      </c>
      <c r="E22" s="561">
        <v>0</v>
      </c>
      <c r="F22" s="560">
        <v>0</v>
      </c>
      <c r="G22" s="560">
        <v>0</v>
      </c>
      <c r="H22" s="561">
        <v>0</v>
      </c>
    </row>
    <row r="23" spans="1:8" ht="25.5" customHeight="1">
      <c r="A23" s="386">
        <v>8</v>
      </c>
      <c r="B23" s="389" t="s">
        <v>634</v>
      </c>
      <c r="C23" s="560">
        <v>33274421.210000001</v>
      </c>
      <c r="D23" s="560">
        <v>5749751.5300000003</v>
      </c>
      <c r="E23" s="561">
        <v>39024172.740000002</v>
      </c>
      <c r="F23" s="560">
        <v>0</v>
      </c>
      <c r="G23" s="560">
        <v>1716738.92</v>
      </c>
      <c r="H23" s="561">
        <v>1716738.92</v>
      </c>
    </row>
    <row r="24" spans="1:8" ht="34.5" customHeight="1">
      <c r="A24" s="386">
        <v>9</v>
      </c>
      <c r="B24" s="389" t="s">
        <v>635</v>
      </c>
      <c r="C24" s="560">
        <v>0</v>
      </c>
      <c r="D24" s="560">
        <v>0</v>
      </c>
      <c r="E24" s="561">
        <v>0</v>
      </c>
      <c r="F24" s="560">
        <v>0</v>
      </c>
      <c r="G24" s="560">
        <v>0</v>
      </c>
      <c r="H24" s="561">
        <v>0</v>
      </c>
    </row>
    <row r="25" spans="1:8">
      <c r="A25" s="386">
        <v>10</v>
      </c>
      <c r="B25" s="388" t="s">
        <v>636</v>
      </c>
      <c r="C25" s="560">
        <v>133995669.99000013</v>
      </c>
      <c r="D25" s="560">
        <v>0</v>
      </c>
      <c r="E25" s="561">
        <v>133995669.99000013</v>
      </c>
      <c r="F25" s="560">
        <v>120881035.73980001</v>
      </c>
      <c r="G25" s="560">
        <v>0</v>
      </c>
      <c r="H25" s="561">
        <v>120881035.73980001</v>
      </c>
    </row>
    <row r="26" spans="1:8">
      <c r="A26" s="386">
        <v>11</v>
      </c>
      <c r="B26" s="390" t="s">
        <v>637</v>
      </c>
      <c r="C26" s="560">
        <v>0</v>
      </c>
      <c r="D26" s="560">
        <v>0</v>
      </c>
      <c r="E26" s="561">
        <v>0</v>
      </c>
      <c r="F26" s="560">
        <v>0</v>
      </c>
      <c r="G26" s="560">
        <v>0</v>
      </c>
      <c r="H26" s="561">
        <v>0</v>
      </c>
    </row>
    <row r="27" spans="1:8">
      <c r="A27" s="386">
        <v>12</v>
      </c>
      <c r="B27" s="388" t="s">
        <v>638</v>
      </c>
      <c r="C27" s="560">
        <v>12763114.409999998</v>
      </c>
      <c r="D27" s="560">
        <v>280995.39</v>
      </c>
      <c r="E27" s="561">
        <v>13044109.799999999</v>
      </c>
      <c r="F27" s="560">
        <v>2429130.6296000015</v>
      </c>
      <c r="G27" s="560">
        <v>7695290.5828</v>
      </c>
      <c r="H27" s="561">
        <v>10124421.212400001</v>
      </c>
    </row>
    <row r="28" spans="1:8">
      <c r="A28" s="386">
        <v>13</v>
      </c>
      <c r="B28" s="391" t="s">
        <v>639</v>
      </c>
      <c r="C28" s="560">
        <v>-29222484.52</v>
      </c>
      <c r="D28" s="560">
        <v>-16158496.819999997</v>
      </c>
      <c r="E28" s="561">
        <v>-45380981.339999996</v>
      </c>
      <c r="F28" s="560">
        <v>-24043576.662300013</v>
      </c>
      <c r="G28" s="560">
        <v>-11870228.925399996</v>
      </c>
      <c r="H28" s="561">
        <v>-35913805.587700009</v>
      </c>
    </row>
    <row r="29" spans="1:8">
      <c r="A29" s="386">
        <v>14</v>
      </c>
      <c r="B29" s="392" t="s">
        <v>640</v>
      </c>
      <c r="C29" s="560">
        <v>-174134642.33000001</v>
      </c>
      <c r="D29" s="560">
        <v>-7991084.8799999999</v>
      </c>
      <c r="E29" s="561">
        <v>-182125727.21000001</v>
      </c>
      <c r="F29" s="560">
        <v>-141268214.09959996</v>
      </c>
      <c r="G29" s="560">
        <v>-7995628.1558999997</v>
      </c>
      <c r="H29" s="561">
        <v>-149263842.25549996</v>
      </c>
    </row>
    <row r="30" spans="1:8">
      <c r="A30" s="386">
        <v>14.1</v>
      </c>
      <c r="B30" s="364" t="s">
        <v>641</v>
      </c>
      <c r="C30" s="560">
        <v>-156363827.18000001</v>
      </c>
      <c r="D30" s="560">
        <v>0</v>
      </c>
      <c r="E30" s="561">
        <v>-156363827.18000001</v>
      </c>
      <c r="F30" s="560">
        <v>-128080116.96399997</v>
      </c>
      <c r="G30" s="560">
        <v>-1857568.89</v>
      </c>
      <c r="H30" s="561">
        <v>-129937685.85399997</v>
      </c>
    </row>
    <row r="31" spans="1:8">
      <c r="A31" s="386">
        <v>14.2</v>
      </c>
      <c r="B31" s="364" t="s">
        <v>642</v>
      </c>
      <c r="C31" s="560">
        <v>-17770815.149999995</v>
      </c>
      <c r="D31" s="560">
        <v>-7991084.8799999999</v>
      </c>
      <c r="E31" s="561">
        <v>-25761900.029999994</v>
      </c>
      <c r="F31" s="560">
        <v>-13188097.135599997</v>
      </c>
      <c r="G31" s="560">
        <v>-6138059.2659</v>
      </c>
      <c r="H31" s="561">
        <v>-19326156.401499998</v>
      </c>
    </row>
    <row r="32" spans="1:8">
      <c r="A32" s="386">
        <v>15</v>
      </c>
      <c r="B32" s="388" t="s">
        <v>643</v>
      </c>
      <c r="C32" s="560">
        <v>-43914920.019999996</v>
      </c>
      <c r="D32" s="560">
        <v>0</v>
      </c>
      <c r="E32" s="561">
        <v>-43914920.019999996</v>
      </c>
      <c r="F32" s="560">
        <v>-36229926.535000004</v>
      </c>
      <c r="G32" s="560">
        <v>0</v>
      </c>
      <c r="H32" s="561">
        <v>-36229926.535000004</v>
      </c>
    </row>
    <row r="33" spans="1:8" ht="22.5" customHeight="1">
      <c r="A33" s="386">
        <v>16</v>
      </c>
      <c r="B33" s="362" t="s">
        <v>644</v>
      </c>
      <c r="C33" s="560">
        <v>496635.98999999993</v>
      </c>
      <c r="D33" s="560">
        <v>669367.2100000002</v>
      </c>
      <c r="E33" s="561">
        <v>1166003.2000000002</v>
      </c>
      <c r="F33" s="560">
        <v>1933218.0237</v>
      </c>
      <c r="G33" s="560">
        <v>1438553.7535000001</v>
      </c>
      <c r="H33" s="561">
        <v>3371771.7772000004</v>
      </c>
    </row>
    <row r="34" spans="1:8">
      <c r="A34" s="386">
        <v>17</v>
      </c>
      <c r="B34" s="388" t="s">
        <v>645</v>
      </c>
      <c r="C34" s="560">
        <v>-548809.31000000006</v>
      </c>
      <c r="D34" s="560">
        <v>-387212.82999999996</v>
      </c>
      <c r="E34" s="561">
        <v>-936022.14</v>
      </c>
      <c r="F34" s="560">
        <v>-1377407.8916</v>
      </c>
      <c r="G34" s="560">
        <v>307800.57449999999</v>
      </c>
      <c r="H34" s="561">
        <v>-1069607.3171000001</v>
      </c>
    </row>
    <row r="35" spans="1:8">
      <c r="A35" s="386">
        <v>17.100000000000001</v>
      </c>
      <c r="B35" s="364" t="s">
        <v>646</v>
      </c>
      <c r="C35" s="560">
        <v>-548809.31000000006</v>
      </c>
      <c r="D35" s="560">
        <v>-387212.82999999996</v>
      </c>
      <c r="E35" s="561">
        <v>-936022.14</v>
      </c>
      <c r="F35" s="560">
        <v>-1377407.8916</v>
      </c>
      <c r="G35" s="560">
        <v>307800.57449999999</v>
      </c>
      <c r="H35" s="561">
        <v>-1069607.3171000001</v>
      </c>
    </row>
    <row r="36" spans="1:8">
      <c r="A36" s="386">
        <v>17.2</v>
      </c>
      <c r="B36" s="364" t="s">
        <v>647</v>
      </c>
      <c r="C36" s="560">
        <v>0</v>
      </c>
      <c r="D36" s="560">
        <v>0</v>
      </c>
      <c r="E36" s="561">
        <v>0</v>
      </c>
      <c r="F36" s="560">
        <v>0</v>
      </c>
      <c r="G36" s="560">
        <v>0</v>
      </c>
      <c r="H36" s="561">
        <v>0</v>
      </c>
    </row>
    <row r="37" spans="1:8" ht="41.65" customHeight="1">
      <c r="A37" s="386">
        <v>18</v>
      </c>
      <c r="B37" s="393" t="s">
        <v>648</v>
      </c>
      <c r="C37" s="560">
        <v>-72749726.929999977</v>
      </c>
      <c r="D37" s="560">
        <v>3486722.7499999977</v>
      </c>
      <c r="E37" s="561">
        <v>-69263004.179999977</v>
      </c>
      <c r="F37" s="560">
        <v>-79436336.568499997</v>
      </c>
      <c r="G37" s="568">
        <v>31155799.229400001</v>
      </c>
      <c r="H37" s="561">
        <v>-48280537.339099996</v>
      </c>
    </row>
    <row r="38" spans="1:8">
      <c r="A38" s="386">
        <v>18.100000000000001</v>
      </c>
      <c r="B38" s="394" t="s">
        <v>649</v>
      </c>
      <c r="C38" s="560">
        <v>-180161.93000000002</v>
      </c>
      <c r="D38" s="560">
        <v>50778.94</v>
      </c>
      <c r="E38" s="561">
        <v>-129382.99000000002</v>
      </c>
      <c r="F38" s="560">
        <v>244102.17199999999</v>
      </c>
      <c r="G38" s="560">
        <v>1028333.8196</v>
      </c>
      <c r="H38" s="561">
        <v>1272435.9916000001</v>
      </c>
    </row>
    <row r="39" spans="1:8">
      <c r="A39" s="386">
        <v>18.2</v>
      </c>
      <c r="B39" s="394" t="s">
        <v>650</v>
      </c>
      <c r="C39" s="560">
        <v>-72569564.99999997</v>
      </c>
      <c r="D39" s="560">
        <v>3435943.8099999977</v>
      </c>
      <c r="E39" s="561">
        <v>-69133621.189999968</v>
      </c>
      <c r="F39" s="560">
        <v>-79680438.740500003</v>
      </c>
      <c r="G39" s="560">
        <v>30127465.4098</v>
      </c>
      <c r="H39" s="561">
        <v>-49552973.330700003</v>
      </c>
    </row>
    <row r="40" spans="1:8" ht="24.4" customHeight="1">
      <c r="A40" s="386">
        <v>19</v>
      </c>
      <c r="B40" s="393" t="s">
        <v>651</v>
      </c>
      <c r="C40" s="560">
        <v>0</v>
      </c>
      <c r="D40" s="560">
        <v>0</v>
      </c>
      <c r="E40" s="561">
        <v>0</v>
      </c>
      <c r="F40" s="560">
        <v>0</v>
      </c>
      <c r="G40" s="560">
        <v>0</v>
      </c>
      <c r="H40" s="561">
        <v>0</v>
      </c>
    </row>
    <row r="41" spans="1:8" ht="17.649999999999999" customHeight="1">
      <c r="A41" s="386">
        <v>20</v>
      </c>
      <c r="B41" s="393" t="s">
        <v>652</v>
      </c>
      <c r="C41" s="560">
        <v>410573.52000000048</v>
      </c>
      <c r="D41" s="560">
        <v>0</v>
      </c>
      <c r="E41" s="561">
        <v>410573.52000000048</v>
      </c>
      <c r="F41" s="560">
        <v>0</v>
      </c>
      <c r="G41" s="560">
        <v>0</v>
      </c>
      <c r="H41" s="561">
        <v>0</v>
      </c>
    </row>
    <row r="42" spans="1:8" ht="26.65" customHeight="1">
      <c r="A42" s="386">
        <v>21</v>
      </c>
      <c r="B42" s="393" t="s">
        <v>653</v>
      </c>
      <c r="C42" s="560">
        <v>0</v>
      </c>
      <c r="D42" s="560">
        <v>0</v>
      </c>
      <c r="E42" s="561">
        <v>0</v>
      </c>
      <c r="F42" s="560">
        <v>0</v>
      </c>
      <c r="G42" s="560">
        <v>0</v>
      </c>
      <c r="H42" s="561">
        <v>0</v>
      </c>
    </row>
    <row r="43" spans="1:8">
      <c r="A43" s="386">
        <v>22</v>
      </c>
      <c r="B43" s="395" t="s">
        <v>654</v>
      </c>
      <c r="C43" s="560">
        <v>367334587.95000076</v>
      </c>
      <c r="D43" s="560">
        <v>255665393.15999943</v>
      </c>
      <c r="E43" s="561">
        <v>622999981.11000013</v>
      </c>
      <c r="F43" s="560">
        <v>347164033.04539943</v>
      </c>
      <c r="G43" s="560">
        <v>174320033.02779934</v>
      </c>
      <c r="H43" s="561">
        <v>521484066.0731988</v>
      </c>
    </row>
    <row r="44" spans="1:8">
      <c r="A44" s="386">
        <v>23</v>
      </c>
      <c r="B44" s="395" t="s">
        <v>655</v>
      </c>
      <c r="C44" s="560">
        <v>92655890.600000009</v>
      </c>
      <c r="D44" s="560">
        <v>0</v>
      </c>
      <c r="E44" s="561">
        <v>92655890.600000009</v>
      </c>
      <c r="F44" s="560">
        <v>54524771.498600006</v>
      </c>
      <c r="G44" s="560">
        <v>0</v>
      </c>
      <c r="H44" s="561">
        <v>54524771.498600006</v>
      </c>
    </row>
    <row r="45" spans="1:8">
      <c r="A45" s="386">
        <v>24</v>
      </c>
      <c r="B45" s="396" t="s">
        <v>656</v>
      </c>
      <c r="C45" s="560">
        <v>274678697.35000074</v>
      </c>
      <c r="D45" s="560">
        <v>255665393.15999943</v>
      </c>
      <c r="E45" s="561">
        <v>530344090.51000017</v>
      </c>
      <c r="F45" s="560">
        <v>292639261.54679942</v>
      </c>
      <c r="G45" s="560">
        <v>174320033.02779934</v>
      </c>
      <c r="H45" s="561">
        <v>466959294.57459879</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7"/>
  <sheetViews>
    <sheetView zoomScale="85" zoomScaleNormal="85" workbookViewId="0"/>
  </sheetViews>
  <sheetFormatPr defaultRowHeight="15"/>
  <cols>
    <col min="1" max="1" width="8.7109375" style="383"/>
    <col min="2" max="2" width="87.7109375" bestFit="1" customWidth="1"/>
    <col min="3" max="5" width="15.42578125" style="562" customWidth="1"/>
    <col min="6" max="8" width="15.42578125" customWidth="1"/>
  </cols>
  <sheetData>
    <row r="1" spans="1:12" s="5" customFormat="1" ht="14.25">
      <c r="A1" s="2" t="s">
        <v>30</v>
      </c>
      <c r="B1" s="3" t="str">
        <f>'Info '!C2</f>
        <v>JSC TBC Bank</v>
      </c>
      <c r="C1" s="551"/>
      <c r="D1" s="552"/>
      <c r="E1" s="552"/>
      <c r="F1" s="4"/>
      <c r="G1" s="4"/>
    </row>
    <row r="2" spans="1:12" s="5" customFormat="1" ht="14.25">
      <c r="A2" s="2" t="s">
        <v>31</v>
      </c>
      <c r="B2" s="308">
        <f>'1. key ratios '!B2</f>
        <v>45107</v>
      </c>
      <c r="C2" s="553"/>
      <c r="D2" s="554"/>
      <c r="E2" s="554"/>
      <c r="F2" s="4"/>
      <c r="G2" s="4"/>
    </row>
    <row r="3" spans="1:12" ht="15.75" thickBot="1">
      <c r="A3"/>
    </row>
    <row r="4" spans="1:12">
      <c r="A4" s="702" t="s">
        <v>6</v>
      </c>
      <c r="B4" s="703" t="s">
        <v>94</v>
      </c>
      <c r="C4" s="693" t="s">
        <v>558</v>
      </c>
      <c r="D4" s="693"/>
      <c r="E4" s="693"/>
      <c r="F4" s="704" t="s">
        <v>559</v>
      </c>
      <c r="G4" s="704"/>
      <c r="H4" s="705"/>
    </row>
    <row r="5" spans="1:12">
      <c r="A5" s="702"/>
      <c r="B5" s="703"/>
      <c r="C5" s="567" t="s">
        <v>32</v>
      </c>
      <c r="D5" s="567" t="s">
        <v>33</v>
      </c>
      <c r="E5" s="567" t="s">
        <v>34</v>
      </c>
      <c r="F5" s="385" t="s">
        <v>32</v>
      </c>
      <c r="G5" s="385" t="s">
        <v>33</v>
      </c>
      <c r="H5" s="385" t="s">
        <v>34</v>
      </c>
    </row>
    <row r="6" spans="1:12" ht="15.75">
      <c r="A6" s="371">
        <v>1</v>
      </c>
      <c r="B6" s="397" t="s">
        <v>657</v>
      </c>
      <c r="C6" s="569">
        <v>0</v>
      </c>
      <c r="D6" s="569">
        <v>0</v>
      </c>
      <c r="E6" s="570">
        <f t="shared" ref="E6:E43" si="0">C6+D6</f>
        <v>0</v>
      </c>
      <c r="F6" s="569">
        <v>0</v>
      </c>
      <c r="G6" s="569">
        <v>0</v>
      </c>
      <c r="H6" s="398">
        <f t="shared" ref="H6:H43" si="1">F6+G6</f>
        <v>0</v>
      </c>
      <c r="J6" s="566"/>
      <c r="L6" s="572"/>
    </row>
    <row r="7" spans="1:12" ht="15.75">
      <c r="A7" s="371">
        <v>2</v>
      </c>
      <c r="B7" s="397" t="s">
        <v>196</v>
      </c>
      <c r="C7" s="569">
        <v>0</v>
      </c>
      <c r="D7" s="569">
        <v>0</v>
      </c>
      <c r="E7" s="570">
        <f t="shared" si="0"/>
        <v>0</v>
      </c>
      <c r="F7" s="569">
        <v>0</v>
      </c>
      <c r="G7" s="569">
        <v>0</v>
      </c>
      <c r="H7" s="398">
        <f t="shared" si="1"/>
        <v>0</v>
      </c>
      <c r="J7" s="566"/>
      <c r="L7" s="572"/>
    </row>
    <row r="8" spans="1:12" ht="15.75">
      <c r="A8" s="371">
        <v>3</v>
      </c>
      <c r="B8" s="397" t="s">
        <v>206</v>
      </c>
      <c r="C8" s="569">
        <v>3733454723.1450291</v>
      </c>
      <c r="D8" s="569">
        <v>5263138988.5718727</v>
      </c>
      <c r="E8" s="570">
        <f t="shared" si="0"/>
        <v>8996593711.7169018</v>
      </c>
      <c r="F8" s="569">
        <v>3358313767.3710423</v>
      </c>
      <c r="G8" s="569">
        <v>5056849968.2701321</v>
      </c>
      <c r="H8" s="398">
        <f t="shared" si="1"/>
        <v>8415163735.6411743</v>
      </c>
      <c r="J8" s="566"/>
      <c r="L8" s="572"/>
    </row>
    <row r="9" spans="1:12" ht="15.75">
      <c r="A9" s="371">
        <v>3.1</v>
      </c>
      <c r="B9" s="399" t="s">
        <v>197</v>
      </c>
      <c r="C9" s="569">
        <v>3263333095.1951289</v>
      </c>
      <c r="D9" s="569">
        <v>4946047327.0893335</v>
      </c>
      <c r="E9" s="570">
        <f t="shared" si="0"/>
        <v>8209380422.284462</v>
      </c>
      <c r="F9" s="569">
        <v>2830073293.5398502</v>
      </c>
      <c r="G9" s="569">
        <v>4665080995.8057804</v>
      </c>
      <c r="H9" s="398">
        <f t="shared" si="1"/>
        <v>7495154289.3456306</v>
      </c>
      <c r="J9" s="566"/>
      <c r="L9" s="572"/>
    </row>
    <row r="10" spans="1:12" ht="15.75">
      <c r="A10" s="371">
        <v>3.2</v>
      </c>
      <c r="B10" s="399" t="s">
        <v>193</v>
      </c>
      <c r="C10" s="569">
        <v>470121627.94989997</v>
      </c>
      <c r="D10" s="569">
        <v>317091661.48253942</v>
      </c>
      <c r="E10" s="570">
        <f t="shared" si="0"/>
        <v>787213289.43243933</v>
      </c>
      <c r="F10" s="569">
        <v>528240473.83119202</v>
      </c>
      <c r="G10" s="569">
        <v>391768972.46435201</v>
      </c>
      <c r="H10" s="398">
        <f t="shared" si="1"/>
        <v>920009446.29554403</v>
      </c>
      <c r="J10" s="566"/>
      <c r="L10" s="572"/>
    </row>
    <row r="11" spans="1:12" ht="15.75">
      <c r="A11" s="371">
        <v>4</v>
      </c>
      <c r="B11" s="400" t="s">
        <v>195</v>
      </c>
      <c r="C11" s="569">
        <v>921243200</v>
      </c>
      <c r="D11" s="569">
        <v>0</v>
      </c>
      <c r="E11" s="570">
        <f t="shared" si="0"/>
        <v>921243200</v>
      </c>
      <c r="F11" s="569">
        <v>620278600</v>
      </c>
      <c r="G11" s="569">
        <v>0</v>
      </c>
      <c r="H11" s="398">
        <f t="shared" si="1"/>
        <v>620278600</v>
      </c>
      <c r="J11" s="566"/>
      <c r="L11" s="572"/>
    </row>
    <row r="12" spans="1:12" ht="15.75">
      <c r="A12" s="371">
        <v>4.0999999999999996</v>
      </c>
      <c r="B12" s="399" t="s">
        <v>179</v>
      </c>
      <c r="C12" s="569">
        <v>921243200</v>
      </c>
      <c r="D12" s="569">
        <v>0</v>
      </c>
      <c r="E12" s="570">
        <f t="shared" si="0"/>
        <v>921243200</v>
      </c>
      <c r="F12" s="569">
        <v>620278600</v>
      </c>
      <c r="G12" s="569">
        <v>0</v>
      </c>
      <c r="H12" s="398">
        <f t="shared" si="1"/>
        <v>620278600</v>
      </c>
      <c r="J12" s="566"/>
      <c r="L12" s="572"/>
    </row>
    <row r="13" spans="1:12" ht="15.75">
      <c r="A13" s="371">
        <v>4.2</v>
      </c>
      <c r="B13" s="399" t="s">
        <v>180</v>
      </c>
      <c r="C13" s="569">
        <v>0</v>
      </c>
      <c r="D13" s="569">
        <v>0</v>
      </c>
      <c r="E13" s="570">
        <f t="shared" si="0"/>
        <v>0</v>
      </c>
      <c r="F13" s="569">
        <v>0</v>
      </c>
      <c r="G13" s="569">
        <v>0</v>
      </c>
      <c r="H13" s="398">
        <f t="shared" si="1"/>
        <v>0</v>
      </c>
      <c r="J13" s="566"/>
      <c r="L13" s="572"/>
    </row>
    <row r="14" spans="1:12" ht="15.75">
      <c r="A14" s="371">
        <v>5</v>
      </c>
      <c r="B14" s="400" t="s">
        <v>205</v>
      </c>
      <c r="C14" s="569">
        <v>18160352325.1096</v>
      </c>
      <c r="D14" s="569">
        <v>24091178061.265057</v>
      </c>
      <c r="E14" s="570">
        <f t="shared" si="0"/>
        <v>42251530386.374657</v>
      </c>
      <c r="F14" s="569">
        <v>13680957156.368055</v>
      </c>
      <c r="G14" s="569">
        <v>21956099436.772217</v>
      </c>
      <c r="H14" s="398">
        <f t="shared" si="1"/>
        <v>35637056593.140274</v>
      </c>
      <c r="J14" s="566"/>
      <c r="L14" s="572"/>
    </row>
    <row r="15" spans="1:12" ht="15.75">
      <c r="A15" s="371">
        <v>5.0999999999999996</v>
      </c>
      <c r="B15" s="401" t="s">
        <v>183</v>
      </c>
      <c r="C15" s="569">
        <v>379444646.46302527</v>
      </c>
      <c r="D15" s="569">
        <v>548792753.32591701</v>
      </c>
      <c r="E15" s="570">
        <f t="shared" si="0"/>
        <v>928237399.78894234</v>
      </c>
      <c r="F15" s="569">
        <v>282897867.949902</v>
      </c>
      <c r="G15" s="569">
        <v>272305122.51679403</v>
      </c>
      <c r="H15" s="398">
        <f t="shared" si="1"/>
        <v>555202990.46669602</v>
      </c>
      <c r="J15" s="566"/>
      <c r="L15" s="572"/>
    </row>
    <row r="16" spans="1:12" ht="15.75">
      <c r="A16" s="371">
        <v>5.2</v>
      </c>
      <c r="B16" s="401" t="s">
        <v>182</v>
      </c>
      <c r="C16" s="569">
        <v>238399223.30860001</v>
      </c>
      <c r="D16" s="569">
        <v>2361465.6503889998</v>
      </c>
      <c r="E16" s="570">
        <f t="shared" si="0"/>
        <v>240760688.95898899</v>
      </c>
      <c r="F16" s="569">
        <v>205591667.7588</v>
      </c>
      <c r="G16" s="569">
        <v>4140114.8165600002</v>
      </c>
      <c r="H16" s="398">
        <f t="shared" si="1"/>
        <v>209731782.57536</v>
      </c>
      <c r="J16" s="566"/>
      <c r="L16" s="572"/>
    </row>
    <row r="17" spans="1:12" ht="15.75">
      <c r="A17" s="371">
        <v>5.3</v>
      </c>
      <c r="B17" s="401" t="s">
        <v>181</v>
      </c>
      <c r="C17" s="569">
        <v>12465779044.584921</v>
      </c>
      <c r="D17" s="569">
        <v>20396440887.335682</v>
      </c>
      <c r="E17" s="570">
        <f t="shared" si="0"/>
        <v>32862219931.920601</v>
      </c>
      <c r="F17" s="569">
        <v>10035224824.913485</v>
      </c>
      <c r="G17" s="569">
        <v>19503487122.542233</v>
      </c>
      <c r="H17" s="398">
        <f t="shared" si="1"/>
        <v>29538711947.455719</v>
      </c>
      <c r="J17" s="566"/>
      <c r="L17" s="572"/>
    </row>
    <row r="18" spans="1:12" ht="15.75">
      <c r="A18" s="371" t="s">
        <v>15</v>
      </c>
      <c r="B18" s="402" t="s">
        <v>36</v>
      </c>
      <c r="C18" s="569">
        <v>7396966616.6034679</v>
      </c>
      <c r="D18" s="569">
        <v>8915573237.4839058</v>
      </c>
      <c r="E18" s="570">
        <f t="shared" si="0"/>
        <v>16312539854.087374</v>
      </c>
      <c r="F18" s="569">
        <v>6185350167.17873</v>
      </c>
      <c r="G18" s="569">
        <v>9405527690.2772903</v>
      </c>
      <c r="H18" s="398">
        <f t="shared" si="1"/>
        <v>15590877857.45602</v>
      </c>
      <c r="J18" s="566"/>
      <c r="L18" s="572"/>
    </row>
    <row r="19" spans="1:12" ht="15.75">
      <c r="A19" s="371" t="s">
        <v>16</v>
      </c>
      <c r="B19" s="402" t="s">
        <v>37</v>
      </c>
      <c r="C19" s="569">
        <v>2569475511.4562435</v>
      </c>
      <c r="D19" s="569">
        <v>5722014866.4455976</v>
      </c>
      <c r="E19" s="570">
        <f t="shared" si="0"/>
        <v>8291490377.9018412</v>
      </c>
      <c r="F19" s="569">
        <v>1966724211.41606</v>
      </c>
      <c r="G19" s="569">
        <v>5674777816.3558702</v>
      </c>
      <c r="H19" s="398">
        <f t="shared" si="1"/>
        <v>7641502027.7719307</v>
      </c>
      <c r="J19" s="566"/>
      <c r="L19" s="572"/>
    </row>
    <row r="20" spans="1:12" ht="15.75">
      <c r="A20" s="371" t="s">
        <v>17</v>
      </c>
      <c r="B20" s="402" t="s">
        <v>38</v>
      </c>
      <c r="C20" s="569">
        <v>0</v>
      </c>
      <c r="D20" s="569">
        <v>0</v>
      </c>
      <c r="E20" s="570">
        <f t="shared" si="0"/>
        <v>0</v>
      </c>
      <c r="F20" s="569">
        <v>0</v>
      </c>
      <c r="G20" s="569">
        <v>0</v>
      </c>
      <c r="H20" s="398">
        <f t="shared" si="1"/>
        <v>0</v>
      </c>
      <c r="J20" s="566"/>
      <c r="L20" s="572"/>
    </row>
    <row r="21" spans="1:12" ht="15.75">
      <c r="A21" s="371" t="s">
        <v>18</v>
      </c>
      <c r="B21" s="402" t="s">
        <v>39</v>
      </c>
      <c r="C21" s="569">
        <v>1937495812.2669549</v>
      </c>
      <c r="D21" s="569">
        <v>5288571852.8071756</v>
      </c>
      <c r="E21" s="570">
        <f t="shared" si="0"/>
        <v>7226067665.074131</v>
      </c>
      <c r="F21" s="569">
        <v>1724202893.0710499</v>
      </c>
      <c r="G21" s="569">
        <v>4200008589.5257702</v>
      </c>
      <c r="H21" s="398">
        <f t="shared" si="1"/>
        <v>5924211482.5968199</v>
      </c>
      <c r="J21" s="566"/>
      <c r="L21" s="572"/>
    </row>
    <row r="22" spans="1:12" ht="15.75">
      <c r="A22" s="371" t="s">
        <v>19</v>
      </c>
      <c r="B22" s="402" t="s">
        <v>40</v>
      </c>
      <c r="C22" s="569">
        <v>561841104.258255</v>
      </c>
      <c r="D22" s="569">
        <v>470280930.59900099</v>
      </c>
      <c r="E22" s="570">
        <f t="shared" si="0"/>
        <v>1032122034.8572559</v>
      </c>
      <c r="F22" s="569">
        <v>158947553.24764401</v>
      </c>
      <c r="G22" s="569">
        <v>223173026.38330501</v>
      </c>
      <c r="H22" s="398">
        <f t="shared" si="1"/>
        <v>382120579.63094902</v>
      </c>
      <c r="J22" s="566"/>
      <c r="L22" s="572"/>
    </row>
    <row r="23" spans="1:12" ht="15.75">
      <c r="A23" s="371">
        <v>5.4</v>
      </c>
      <c r="B23" s="401" t="s">
        <v>184</v>
      </c>
      <c r="C23" s="569">
        <v>3716152063.999886</v>
      </c>
      <c r="D23" s="569">
        <v>2271006246.180748</v>
      </c>
      <c r="E23" s="570">
        <f t="shared" si="0"/>
        <v>5987158310.1806335</v>
      </c>
      <c r="F23" s="569">
        <v>2244229643.3506198</v>
      </c>
      <c r="G23" s="569">
        <v>1665175362.1291599</v>
      </c>
      <c r="H23" s="398">
        <f t="shared" si="1"/>
        <v>3909405005.4797797</v>
      </c>
      <c r="J23" s="566"/>
      <c r="L23" s="572"/>
    </row>
    <row r="24" spans="1:12" ht="15.75">
      <c r="A24" s="371">
        <v>5.5</v>
      </c>
      <c r="B24" s="401" t="s">
        <v>185</v>
      </c>
      <c r="C24" s="569">
        <v>1988730.021799</v>
      </c>
      <c r="D24" s="569">
        <v>52990741.327344</v>
      </c>
      <c r="E24" s="570">
        <f t="shared" si="0"/>
        <v>54979471.349142998</v>
      </c>
      <c r="F24" s="569">
        <v>6145190.0530000003</v>
      </c>
      <c r="G24" s="569">
        <v>2171006.1789759998</v>
      </c>
      <c r="H24" s="398">
        <f t="shared" si="1"/>
        <v>8316196.2319760006</v>
      </c>
      <c r="J24" s="566"/>
      <c r="L24" s="572"/>
    </row>
    <row r="25" spans="1:12" ht="15.75">
      <c r="A25" s="371">
        <v>5.6</v>
      </c>
      <c r="B25" s="401" t="s">
        <v>186</v>
      </c>
      <c r="C25" s="569">
        <v>10031746.948101999</v>
      </c>
      <c r="D25" s="569">
        <v>786345.64065099997</v>
      </c>
      <c r="E25" s="570">
        <f t="shared" si="0"/>
        <v>10818092.588753</v>
      </c>
      <c r="F25" s="569">
        <v>11224351.009013999</v>
      </c>
      <c r="G25" s="569">
        <v>0</v>
      </c>
      <c r="H25" s="398">
        <f t="shared" si="1"/>
        <v>11224351.009013999</v>
      </c>
      <c r="J25" s="566"/>
      <c r="L25" s="572"/>
    </row>
    <row r="26" spans="1:12" ht="15.75">
      <c r="A26" s="371">
        <v>5.7</v>
      </c>
      <c r="B26" s="401" t="s">
        <v>40</v>
      </c>
      <c r="C26" s="569">
        <v>1348556869.783267</v>
      </c>
      <c r="D26" s="569">
        <v>818799621.80432606</v>
      </c>
      <c r="E26" s="570">
        <f t="shared" si="0"/>
        <v>2167356491.5875931</v>
      </c>
      <c r="F26" s="569">
        <v>895643611.33323395</v>
      </c>
      <c r="G26" s="569">
        <v>508820708.58849603</v>
      </c>
      <c r="H26" s="398">
        <f t="shared" si="1"/>
        <v>1404464319.92173</v>
      </c>
      <c r="J26" s="566"/>
      <c r="L26" s="572"/>
    </row>
    <row r="27" spans="1:12" ht="15.75">
      <c r="A27" s="371">
        <v>6</v>
      </c>
      <c r="B27" s="403" t="s">
        <v>658</v>
      </c>
      <c r="C27" s="569">
        <v>502257276.08999997</v>
      </c>
      <c r="D27" s="569">
        <v>679527795.63741398</v>
      </c>
      <c r="E27" s="570">
        <f t="shared" si="0"/>
        <v>1181785071.7274139</v>
      </c>
      <c r="F27" s="569">
        <v>463660731.38999999</v>
      </c>
      <c r="G27" s="569">
        <v>536546837.15662998</v>
      </c>
      <c r="H27" s="398">
        <f t="shared" si="1"/>
        <v>1000207568.5466299</v>
      </c>
      <c r="J27" s="566"/>
      <c r="L27" s="572"/>
    </row>
    <row r="28" spans="1:12" ht="15.75">
      <c r="A28" s="371">
        <v>7</v>
      </c>
      <c r="B28" s="403" t="s">
        <v>659</v>
      </c>
      <c r="C28" s="569">
        <v>1003848732.78</v>
      </c>
      <c r="D28" s="569">
        <v>974713787.60520995</v>
      </c>
      <c r="E28" s="570">
        <f t="shared" si="0"/>
        <v>1978562520.38521</v>
      </c>
      <c r="F28" s="569">
        <v>876467706.48000002</v>
      </c>
      <c r="G28" s="569">
        <v>973470473.22077703</v>
      </c>
      <c r="H28" s="398">
        <f t="shared" si="1"/>
        <v>1849938179.7007771</v>
      </c>
      <c r="J28" s="566"/>
      <c r="L28" s="572"/>
    </row>
    <row r="29" spans="1:12" ht="15.75">
      <c r="A29" s="371">
        <v>8</v>
      </c>
      <c r="B29" s="403" t="s">
        <v>194</v>
      </c>
      <c r="C29" s="569">
        <v>91039077.650000006</v>
      </c>
      <c r="D29" s="569">
        <v>101986186.61067748</v>
      </c>
      <c r="E29" s="570">
        <f t="shared" si="0"/>
        <v>193025264.26067749</v>
      </c>
      <c r="F29" s="569">
        <v>20640783.949999999</v>
      </c>
      <c r="G29" s="569">
        <v>162841983.143011</v>
      </c>
      <c r="H29" s="398">
        <f t="shared" si="1"/>
        <v>183482767.09301099</v>
      </c>
      <c r="J29" s="566"/>
      <c r="L29" s="572"/>
    </row>
    <row r="30" spans="1:12" ht="15.75">
      <c r="A30" s="371">
        <v>9</v>
      </c>
      <c r="B30" s="404" t="s">
        <v>211</v>
      </c>
      <c r="C30" s="569">
        <v>2208019613.619</v>
      </c>
      <c r="D30" s="569">
        <v>7091720143.8281116</v>
      </c>
      <c r="E30" s="570">
        <f t="shared" si="0"/>
        <v>9299739757.4471111</v>
      </c>
      <c r="F30" s="569">
        <v>1135324504.5601001</v>
      </c>
      <c r="G30" s="569">
        <v>6446847753.4317303</v>
      </c>
      <c r="H30" s="398">
        <f t="shared" si="1"/>
        <v>7582172257.9918308</v>
      </c>
      <c r="J30" s="566"/>
      <c r="L30" s="572"/>
    </row>
    <row r="31" spans="1:12" ht="15.75">
      <c r="A31" s="371">
        <v>9.1</v>
      </c>
      <c r="B31" s="405" t="s">
        <v>201</v>
      </c>
      <c r="C31" s="569">
        <v>1445308713.9458001</v>
      </c>
      <c r="D31" s="569">
        <v>3159056193.3650599</v>
      </c>
      <c r="E31" s="570">
        <f t="shared" si="0"/>
        <v>4604364907.3108597</v>
      </c>
      <c r="F31" s="569">
        <v>638833355.2069</v>
      </c>
      <c r="G31" s="569">
        <v>3245925165.5377102</v>
      </c>
      <c r="H31" s="398">
        <f t="shared" si="1"/>
        <v>3884758520.7446103</v>
      </c>
      <c r="J31" s="566"/>
      <c r="L31" s="572"/>
    </row>
    <row r="32" spans="1:12" ht="15.75">
      <c r="A32" s="371">
        <v>9.1999999999999993</v>
      </c>
      <c r="B32" s="405" t="s">
        <v>202</v>
      </c>
      <c r="C32" s="569">
        <v>660887899.67320001</v>
      </c>
      <c r="D32" s="569">
        <v>3913793890.4630513</v>
      </c>
      <c r="E32" s="570">
        <f t="shared" si="0"/>
        <v>4574681790.1362514</v>
      </c>
      <c r="F32" s="569">
        <v>496491149.35320002</v>
      </c>
      <c r="G32" s="569">
        <v>3180580727.8940201</v>
      </c>
      <c r="H32" s="398">
        <f t="shared" si="1"/>
        <v>3677071877.24722</v>
      </c>
      <c r="J32" s="566"/>
      <c r="L32" s="572"/>
    </row>
    <row r="33" spans="1:12" ht="15.75">
      <c r="A33" s="371">
        <v>9.3000000000000007</v>
      </c>
      <c r="B33" s="405" t="s">
        <v>198</v>
      </c>
      <c r="C33" s="569">
        <v>101823000</v>
      </c>
      <c r="D33" s="569">
        <v>18870060</v>
      </c>
      <c r="E33" s="570">
        <f t="shared" si="0"/>
        <v>120693060</v>
      </c>
      <c r="F33" s="569">
        <v>0</v>
      </c>
      <c r="G33" s="569">
        <v>20341860</v>
      </c>
      <c r="H33" s="398">
        <f t="shared" si="1"/>
        <v>20341860</v>
      </c>
      <c r="J33" s="566"/>
      <c r="L33" s="572"/>
    </row>
    <row r="34" spans="1:12" ht="15.75">
      <c r="A34" s="371">
        <v>9.4</v>
      </c>
      <c r="B34" s="405" t="s">
        <v>199</v>
      </c>
      <c r="C34" s="569">
        <v>0</v>
      </c>
      <c r="D34" s="569">
        <v>0</v>
      </c>
      <c r="E34" s="570">
        <f t="shared" si="0"/>
        <v>0</v>
      </c>
      <c r="F34" s="569">
        <v>0</v>
      </c>
      <c r="G34" s="569">
        <v>0</v>
      </c>
      <c r="H34" s="398">
        <f t="shared" si="1"/>
        <v>0</v>
      </c>
      <c r="J34" s="566"/>
      <c r="L34" s="572"/>
    </row>
    <row r="35" spans="1:12" ht="15.75">
      <c r="A35" s="371">
        <v>9.5</v>
      </c>
      <c r="B35" s="405" t="s">
        <v>200</v>
      </c>
      <c r="C35" s="569">
        <v>0</v>
      </c>
      <c r="D35" s="569">
        <v>0</v>
      </c>
      <c r="E35" s="570">
        <f t="shared" si="0"/>
        <v>0</v>
      </c>
      <c r="F35" s="569">
        <v>0</v>
      </c>
      <c r="G35" s="569">
        <v>0</v>
      </c>
      <c r="H35" s="398">
        <f t="shared" si="1"/>
        <v>0</v>
      </c>
      <c r="J35" s="566"/>
      <c r="L35" s="572"/>
    </row>
    <row r="36" spans="1:12" ht="15.75">
      <c r="A36" s="371">
        <v>9.6</v>
      </c>
      <c r="B36" s="405" t="s">
        <v>203</v>
      </c>
      <c r="C36" s="569">
        <v>0</v>
      </c>
      <c r="D36" s="569">
        <v>0</v>
      </c>
      <c r="E36" s="570">
        <f t="shared" si="0"/>
        <v>0</v>
      </c>
      <c r="F36" s="569">
        <v>0</v>
      </c>
      <c r="G36" s="569">
        <v>0</v>
      </c>
      <c r="H36" s="398">
        <f t="shared" si="1"/>
        <v>0</v>
      </c>
      <c r="J36" s="566"/>
      <c r="L36" s="572"/>
    </row>
    <row r="37" spans="1:12" ht="15.75">
      <c r="A37" s="371">
        <v>9.6999999999999993</v>
      </c>
      <c r="B37" s="405" t="s">
        <v>204</v>
      </c>
      <c r="C37" s="569">
        <v>0</v>
      </c>
      <c r="D37" s="569">
        <v>0</v>
      </c>
      <c r="E37" s="570">
        <f t="shared" si="0"/>
        <v>0</v>
      </c>
      <c r="F37" s="569">
        <v>0</v>
      </c>
      <c r="G37" s="569">
        <v>0</v>
      </c>
      <c r="H37" s="398">
        <f t="shared" si="1"/>
        <v>0</v>
      </c>
      <c r="J37" s="566"/>
      <c r="L37" s="572"/>
    </row>
    <row r="38" spans="1:12" ht="15.75">
      <c r="A38" s="371">
        <v>10</v>
      </c>
      <c r="B38" s="400" t="s">
        <v>207</v>
      </c>
      <c r="C38" s="569">
        <v>1203194793.7098022</v>
      </c>
      <c r="D38" s="569">
        <v>104839745.10915601</v>
      </c>
      <c r="E38" s="570">
        <f t="shared" si="0"/>
        <v>1308034538.8189583</v>
      </c>
      <c r="F38" s="569">
        <v>912392084.75457406</v>
      </c>
      <c r="G38" s="569">
        <v>179630965.79832006</v>
      </c>
      <c r="H38" s="398">
        <f t="shared" si="1"/>
        <v>1092023050.5528941</v>
      </c>
      <c r="J38" s="566"/>
      <c r="L38" s="572"/>
    </row>
    <row r="39" spans="1:12" ht="15.75">
      <c r="A39" s="371">
        <v>10.1</v>
      </c>
      <c r="B39" s="406" t="s">
        <v>208</v>
      </c>
      <c r="C39" s="569">
        <v>47894344.633499995</v>
      </c>
      <c r="D39" s="569">
        <v>1727094.7365000001</v>
      </c>
      <c r="E39" s="570">
        <f t="shared" si="0"/>
        <v>49621439.369999997</v>
      </c>
      <c r="F39" s="569">
        <v>36746560.43</v>
      </c>
      <c r="G39" s="569">
        <v>764527.0700000003</v>
      </c>
      <c r="H39" s="398">
        <f t="shared" si="1"/>
        <v>37511087.5</v>
      </c>
      <c r="J39" s="566"/>
      <c r="L39" s="572"/>
    </row>
    <row r="40" spans="1:12" ht="15.75">
      <c r="A40" s="371">
        <v>10.199999999999999</v>
      </c>
      <c r="B40" s="406" t="s">
        <v>209</v>
      </c>
      <c r="C40" s="569">
        <v>106830825.15000001</v>
      </c>
      <c r="D40" s="569">
        <v>3493111.9956</v>
      </c>
      <c r="E40" s="570">
        <f t="shared" si="0"/>
        <v>110323937.14560001</v>
      </c>
      <c r="F40" s="569">
        <v>10917734.979999963</v>
      </c>
      <c r="G40" s="569">
        <v>167009.62898299997</v>
      </c>
      <c r="H40" s="398">
        <f t="shared" si="1"/>
        <v>11084744.608982963</v>
      </c>
      <c r="J40" s="566"/>
      <c r="L40" s="572"/>
    </row>
    <row r="41" spans="1:12" ht="15.75">
      <c r="A41" s="371">
        <v>10.3</v>
      </c>
      <c r="B41" s="406" t="s">
        <v>212</v>
      </c>
      <c r="C41" s="569">
        <v>654353503.76630199</v>
      </c>
      <c r="D41" s="569">
        <v>43842446.718390003</v>
      </c>
      <c r="E41" s="570">
        <f t="shared" si="0"/>
        <v>698195950.48469198</v>
      </c>
      <c r="F41" s="569">
        <v>580865885.61457396</v>
      </c>
      <c r="G41" s="569">
        <v>101748837.35011804</v>
      </c>
      <c r="H41" s="398">
        <f t="shared" si="1"/>
        <v>682614722.964692</v>
      </c>
      <c r="J41" s="566"/>
      <c r="L41" s="572"/>
    </row>
    <row r="42" spans="1:12" ht="25.5">
      <c r="A42" s="371">
        <v>10.4</v>
      </c>
      <c r="B42" s="406" t="s">
        <v>213</v>
      </c>
      <c r="C42" s="569">
        <v>394116120.15999997</v>
      </c>
      <c r="D42" s="569">
        <v>55777091.658666</v>
      </c>
      <c r="E42" s="570">
        <f t="shared" si="0"/>
        <v>449893211.81866598</v>
      </c>
      <c r="F42" s="569">
        <v>283861903.73000008</v>
      </c>
      <c r="G42" s="569">
        <v>76950591.749219015</v>
      </c>
      <c r="H42" s="398">
        <f t="shared" si="1"/>
        <v>360812495.47921908</v>
      </c>
      <c r="J42" s="566"/>
      <c r="L42" s="572"/>
    </row>
    <row r="43" spans="1:12" ht="16.5" thickBot="1">
      <c r="A43" s="371">
        <v>11</v>
      </c>
      <c r="B43" s="128" t="s">
        <v>210</v>
      </c>
      <c r="C43" s="569">
        <v>1873815.8399999999</v>
      </c>
      <c r="D43" s="569">
        <v>25927755.002325002</v>
      </c>
      <c r="E43" s="570">
        <f t="shared" si="0"/>
        <v>27801570.842325002</v>
      </c>
      <c r="F43" s="569">
        <v>2829363.86</v>
      </c>
      <c r="G43" s="569">
        <v>25705445.858218696</v>
      </c>
      <c r="H43" s="398">
        <f t="shared" si="1"/>
        <v>28534809.718218695</v>
      </c>
      <c r="J43" s="566"/>
      <c r="L43" s="572"/>
    </row>
    <row r="44" spans="1:12" ht="15.75">
      <c r="C44" s="571"/>
      <c r="D44" s="571"/>
      <c r="E44" s="571"/>
      <c r="F44" s="407"/>
      <c r="G44" s="407"/>
      <c r="H44" s="407"/>
    </row>
    <row r="45" spans="1:12" ht="15.75">
      <c r="C45" s="571"/>
      <c r="D45" s="571"/>
      <c r="E45" s="571"/>
      <c r="F45" s="407"/>
      <c r="G45" s="407"/>
      <c r="H45" s="407"/>
    </row>
    <row r="46" spans="1:12" ht="15.75">
      <c r="C46" s="571"/>
      <c r="D46" s="571"/>
      <c r="E46" s="571"/>
      <c r="F46" s="407"/>
      <c r="G46" s="407"/>
      <c r="H46" s="407"/>
    </row>
    <row r="47" spans="1:12" ht="15.75">
      <c r="C47" s="571"/>
      <c r="D47" s="571"/>
      <c r="E47" s="571"/>
      <c r="F47" s="407"/>
      <c r="G47" s="407"/>
      <c r="H47" s="407"/>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9"/>
  <sheetViews>
    <sheetView zoomScaleNormal="100" workbookViewId="0">
      <pane xSplit="1" ySplit="4" topLeftCell="B5" activePane="bottomRight" state="frozen"/>
      <selection activeCell="C8" sqref="C8"/>
      <selection pane="topRight" activeCell="C8" sqref="C8"/>
      <selection pane="bottomLeft" activeCell="C8" sqref="C8"/>
      <selection pane="bottomRight" activeCell="B5" sqref="B5"/>
    </sheetView>
  </sheetViews>
  <sheetFormatPr defaultColWidth="9.28515625" defaultRowHeight="12.75"/>
  <cols>
    <col min="1" max="1" width="9.5703125" style="4" bestFit="1" customWidth="1"/>
    <col min="2" max="2" width="93.5703125" style="4" customWidth="1"/>
    <col min="3" max="4" width="12.28515625" style="4" bestFit="1" customWidth="1"/>
    <col min="5" max="7" width="12.28515625" style="19" bestFit="1" customWidth="1"/>
    <col min="8" max="11" width="9.7109375" style="19" customWidth="1"/>
    <col min="12" max="16384" width="9.28515625" style="19"/>
  </cols>
  <sheetData>
    <row r="1" spans="1:7">
      <c r="A1" s="2" t="s">
        <v>30</v>
      </c>
      <c r="B1" s="3" t="str">
        <f>'Info '!C2</f>
        <v>JSC TBC Bank</v>
      </c>
      <c r="C1" s="3"/>
    </row>
    <row r="2" spans="1:7">
      <c r="A2" s="2" t="s">
        <v>31</v>
      </c>
      <c r="B2" s="308">
        <f>'1. key ratios '!B2</f>
        <v>45107</v>
      </c>
      <c r="C2" s="3"/>
    </row>
    <row r="3" spans="1:7">
      <c r="A3" s="2"/>
      <c r="B3" s="3"/>
      <c r="C3" s="3"/>
    </row>
    <row r="4" spans="1:7" ht="15" customHeight="1" thickBot="1">
      <c r="A4" s="4" t="s">
        <v>96</v>
      </c>
      <c r="B4" s="80" t="s">
        <v>187</v>
      </c>
      <c r="C4" s="22" t="s">
        <v>35</v>
      </c>
    </row>
    <row r="5" spans="1:7" ht="15" customHeight="1">
      <c r="A5" s="151" t="s">
        <v>6</v>
      </c>
      <c r="B5" s="152"/>
      <c r="C5" s="306" t="str">
        <f>INT((MONTH($B$2))/3)&amp;"Q"&amp;"-"&amp;YEAR($B$2)</f>
        <v>2Q-2023</v>
      </c>
      <c r="D5" s="306" t="str">
        <f>IF(INT(MONTH($B$2))=3, "4"&amp;"Q"&amp;"-"&amp;YEAR($B$2)-1, IF(INT(MONTH($B$2))=6, "1"&amp;"Q"&amp;"-"&amp;YEAR($B$2), IF(INT(MONTH($B$2))=9, "2"&amp;"Q"&amp;"-"&amp;YEAR($B$2),IF(INT(MONTH($B$2))=12, "3"&amp;"Q"&amp;"-"&amp;YEAR($B$2), 0))))</f>
        <v>1Q-2023</v>
      </c>
      <c r="E5" s="306" t="str">
        <f>IF(INT(MONTH($B$2))=3, "3"&amp;"Q"&amp;"-"&amp;YEAR($B$2)-1, IF(INT(MONTH($B$2))=6, "4"&amp;"Q"&amp;"-"&amp;YEAR($B$2)-1, IF(INT(MONTH($B$2))=9, "1"&amp;"Q"&amp;"-"&amp;YEAR($B$2),IF(INT(MONTH($B$2))=12, "2"&amp;"Q"&amp;"-"&amp;YEAR($B$2), 0))))</f>
        <v>4Q-2022</v>
      </c>
      <c r="F5" s="306" t="str">
        <f>IF(INT(MONTH($B$2))=3, "2"&amp;"Q"&amp;"-"&amp;YEAR($B$2)-1, IF(INT(MONTH($B$2))=6, "3"&amp;"Q"&amp;"-"&amp;YEAR($B$2)-1, IF(INT(MONTH($B$2))=9, "4"&amp;"Q"&amp;"-"&amp;YEAR($B$2)-1,IF(INT(MONTH($B$2))=12, "1"&amp;"Q"&amp;"-"&amp;YEAR($B$2), 0))))</f>
        <v>3Q-2022</v>
      </c>
      <c r="G5" s="307" t="str">
        <f>IF(INT(MONTH($B$2))=3, "1"&amp;"Q"&amp;"-"&amp;YEAR($B$2)-1, IF(INT(MONTH($B$2))=6, "2"&amp;"Q"&amp;"-"&amp;YEAR($B$2)-1, IF(INT(MONTH($B$2))=9, "3"&amp;"Q"&amp;"-"&amp;YEAR($B$2)-1,IF(INT(MONTH($B$2))=12, "4"&amp;"Q"&amp;"-"&amp;YEAR($B$2)-1, 0))))</f>
        <v>2Q-2022</v>
      </c>
    </row>
    <row r="6" spans="1:7" ht="15" customHeight="1">
      <c r="A6" s="23">
        <v>1</v>
      </c>
      <c r="B6" s="236" t="s">
        <v>191</v>
      </c>
      <c r="C6" s="300">
        <f>C7+C9+C10</f>
        <v>18796064318.403576</v>
      </c>
      <c r="D6" s="302">
        <f>D7+D9+D10</f>
        <v>18112219200.910744</v>
      </c>
      <c r="E6" s="238">
        <f t="shared" ref="E6:G6" si="0">E7+E9+E10</f>
        <v>18488515550.390907</v>
      </c>
      <c r="F6" s="300">
        <f t="shared" si="0"/>
        <v>18409117000.070145</v>
      </c>
      <c r="G6" s="304">
        <f t="shared" si="0"/>
        <v>18626285421.055347</v>
      </c>
    </row>
    <row r="7" spans="1:7" ht="15" customHeight="1">
      <c r="A7" s="23">
        <v>1.1000000000000001</v>
      </c>
      <c r="B7" s="236" t="s">
        <v>357</v>
      </c>
      <c r="C7" s="301">
        <v>17561009604.112816</v>
      </c>
      <c r="D7" s="301">
        <v>16865749622.993767</v>
      </c>
      <c r="E7" s="301">
        <v>17318378454.566204</v>
      </c>
      <c r="F7" s="301">
        <v>17330273868.255093</v>
      </c>
      <c r="G7" s="301">
        <v>17555839747.045788</v>
      </c>
    </row>
    <row r="8" spans="1:7">
      <c r="A8" s="23" t="s">
        <v>14</v>
      </c>
      <c r="B8" s="236" t="s">
        <v>95</v>
      </c>
      <c r="C8" s="301">
        <v>29108544.867899999</v>
      </c>
      <c r="D8" s="301">
        <v>29108544.867899999</v>
      </c>
      <c r="E8" s="301">
        <v>29108544.867899999</v>
      </c>
      <c r="F8" s="301">
        <v>29108544.867899999</v>
      </c>
      <c r="G8" s="301">
        <v>29108544.867880002</v>
      </c>
    </row>
    <row r="9" spans="1:7" ht="15" customHeight="1">
      <c r="A9" s="23">
        <v>1.2</v>
      </c>
      <c r="B9" s="237" t="s">
        <v>94</v>
      </c>
      <c r="C9" s="301">
        <v>1162602222.084528</v>
      </c>
      <c r="D9" s="301">
        <v>1192102674.3048613</v>
      </c>
      <c r="E9" s="301">
        <v>1111999536.9519684</v>
      </c>
      <c r="F9" s="301">
        <v>1007444649.2208805</v>
      </c>
      <c r="G9" s="301">
        <v>1006902005.7285612</v>
      </c>
    </row>
    <row r="10" spans="1:7" ht="15" customHeight="1">
      <c r="A10" s="23">
        <v>1.3</v>
      </c>
      <c r="B10" s="236" t="s">
        <v>28</v>
      </c>
      <c r="C10" s="301">
        <v>72452492.206234038</v>
      </c>
      <c r="D10" s="301">
        <v>54366903.612112358</v>
      </c>
      <c r="E10" s="301">
        <v>58137558.87273436</v>
      </c>
      <c r="F10" s="301">
        <v>71398482.594167978</v>
      </c>
      <c r="G10" s="301">
        <v>63543668.280999996</v>
      </c>
    </row>
    <row r="11" spans="1:7" ht="15" customHeight="1">
      <c r="A11" s="23">
        <v>2</v>
      </c>
      <c r="B11" s="236" t="s">
        <v>188</v>
      </c>
      <c r="C11" s="301">
        <v>20084941.503317785</v>
      </c>
      <c r="D11" s="301">
        <v>18174618.59038027</v>
      </c>
      <c r="E11" s="301">
        <v>93833494.423371479</v>
      </c>
      <c r="F11" s="301">
        <v>110984771.99744771</v>
      </c>
      <c r="G11" s="301">
        <v>130390268.88565059</v>
      </c>
    </row>
    <row r="12" spans="1:7" ht="15" customHeight="1">
      <c r="A12" s="23">
        <v>3</v>
      </c>
      <c r="B12" s="236" t="s">
        <v>189</v>
      </c>
      <c r="C12" s="301">
        <v>2636658633.7196875</v>
      </c>
      <c r="D12" s="301">
        <v>2636658633.7196875</v>
      </c>
      <c r="E12" s="301">
        <v>2636658633.7196875</v>
      </c>
      <c r="F12" s="301">
        <v>2102695570.9899507</v>
      </c>
      <c r="G12" s="301">
        <v>2102695570.9899507</v>
      </c>
    </row>
    <row r="13" spans="1:7" ht="15" customHeight="1" thickBot="1">
      <c r="A13" s="25">
        <v>4</v>
      </c>
      <c r="B13" s="26" t="s">
        <v>190</v>
      </c>
      <c r="C13" s="239">
        <f>C6+C11+C12</f>
        <v>21452807893.626583</v>
      </c>
      <c r="D13" s="303">
        <f>D6+D11+D12</f>
        <v>20767052453.220814</v>
      </c>
      <c r="E13" s="240">
        <f t="shared" ref="E13:G13" si="1">E6+E11+E12</f>
        <v>21219007678.533966</v>
      </c>
      <c r="F13" s="239">
        <f t="shared" si="1"/>
        <v>20622797343.057545</v>
      </c>
      <c r="G13" s="305">
        <f t="shared" si="1"/>
        <v>20859371260.93095</v>
      </c>
    </row>
    <row r="14" spans="1:7">
      <c r="B14" s="29"/>
    </row>
    <row r="15" spans="1:7" ht="25.5">
      <c r="B15" s="29" t="s">
        <v>358</v>
      </c>
    </row>
    <row r="16" spans="1:7">
      <c r="B16" s="29"/>
    </row>
    <row r="17" s="19" customFormat="1" ht="11.25"/>
    <row r="18" s="19" customFormat="1" ht="11.25"/>
    <row r="19" s="19" customFormat="1" ht="11.25"/>
    <row r="20" s="19" customFormat="1" ht="11.25"/>
    <row r="21" s="19" customFormat="1" ht="11.25"/>
    <row r="22" s="19" customFormat="1" ht="11.25"/>
    <row r="23" s="19" customFormat="1" ht="11.25"/>
    <row r="24" s="19" customFormat="1" ht="11.25"/>
    <row r="25" s="19" customFormat="1" ht="11.25"/>
    <row r="26" s="19" customFormat="1" ht="11.25"/>
    <row r="27" s="19" customFormat="1" ht="11.25"/>
    <row r="28" s="19" customFormat="1" ht="11.25"/>
    <row r="29" s="19" customFormat="1" ht="11.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zoomScale="85" zoomScaleNormal="85" workbookViewId="0">
      <pane xSplit="1" ySplit="4" topLeftCell="B5" activePane="bottomRight" state="frozen"/>
      <selection activeCell="B23" sqref="B23"/>
      <selection pane="topRight" activeCell="B23" sqref="B23"/>
      <selection pane="bottomLeft" activeCell="B23" sqref="B23"/>
      <selection pane="bottomRight" activeCell="B5" sqref="B5"/>
    </sheetView>
  </sheetViews>
  <sheetFormatPr defaultColWidth="9.28515625" defaultRowHeight="14.25"/>
  <cols>
    <col min="1" max="1" width="9.5703125" style="4" bestFit="1" customWidth="1"/>
    <col min="2" max="2" width="65.5703125" style="4" customWidth="1"/>
    <col min="3" max="3" width="40.28515625" style="4" bestFit="1" customWidth="1"/>
    <col min="4" max="16384" width="9.28515625" style="5"/>
  </cols>
  <sheetData>
    <row r="1" spans="1:8">
      <c r="A1" s="2" t="s">
        <v>30</v>
      </c>
      <c r="B1" s="3" t="str">
        <f>'Info '!C2</f>
        <v>JSC TBC Bank</v>
      </c>
    </row>
    <row r="2" spans="1:8">
      <c r="A2" s="2" t="s">
        <v>31</v>
      </c>
      <c r="B2" s="308">
        <f>'1. key ratios '!B2</f>
        <v>45107</v>
      </c>
    </row>
    <row r="4" spans="1:8" ht="28.15" customHeight="1" thickBot="1">
      <c r="A4" s="30" t="s">
        <v>41</v>
      </c>
      <c r="B4" s="31" t="s">
        <v>163</v>
      </c>
      <c r="C4" s="32"/>
    </row>
    <row r="5" spans="1:8">
      <c r="A5" s="33"/>
      <c r="B5" s="295" t="s">
        <v>42</v>
      </c>
      <c r="C5" s="296" t="s">
        <v>371</v>
      </c>
    </row>
    <row r="6" spans="1:8">
      <c r="A6" s="34">
        <v>1</v>
      </c>
      <c r="B6" s="511" t="s">
        <v>713</v>
      </c>
      <c r="C6" s="512" t="s">
        <v>714</v>
      </c>
    </row>
    <row r="7" spans="1:8">
      <c r="A7" s="34">
        <v>2</v>
      </c>
      <c r="B7" s="511" t="s">
        <v>715</v>
      </c>
      <c r="C7" s="512" t="s">
        <v>716</v>
      </c>
    </row>
    <row r="8" spans="1:8">
      <c r="A8" s="34">
        <v>3</v>
      </c>
      <c r="B8" s="511" t="s">
        <v>717</v>
      </c>
      <c r="C8" s="512" t="s">
        <v>716</v>
      </c>
    </row>
    <row r="9" spans="1:8">
      <c r="A9" s="34">
        <v>4</v>
      </c>
      <c r="B9" s="511" t="s">
        <v>718</v>
      </c>
      <c r="C9" s="512" t="s">
        <v>716</v>
      </c>
    </row>
    <row r="10" spans="1:8">
      <c r="A10" s="34">
        <v>5</v>
      </c>
      <c r="B10" s="511" t="s">
        <v>719</v>
      </c>
      <c r="C10" s="512" t="s">
        <v>716</v>
      </c>
    </row>
    <row r="11" spans="1:8">
      <c r="A11" s="34">
        <v>6</v>
      </c>
      <c r="B11" s="511" t="s">
        <v>720</v>
      </c>
      <c r="C11" s="512" t="s">
        <v>716</v>
      </c>
    </row>
    <row r="12" spans="1:8">
      <c r="A12" s="34">
        <v>7</v>
      </c>
      <c r="B12" s="511" t="s">
        <v>721</v>
      </c>
      <c r="C12" s="512" t="s">
        <v>716</v>
      </c>
      <c r="H12" s="37"/>
    </row>
    <row r="13" spans="1:8">
      <c r="A13" s="34">
        <v>8</v>
      </c>
      <c r="B13" s="511" t="s">
        <v>749</v>
      </c>
      <c r="C13" s="512" t="s">
        <v>716</v>
      </c>
    </row>
    <row r="14" spans="1:8">
      <c r="A14" s="34"/>
      <c r="B14" s="35"/>
      <c r="C14" s="36"/>
    </row>
    <row r="15" spans="1:8">
      <c r="A15" s="34"/>
      <c r="B15" s="35"/>
      <c r="C15" s="36"/>
    </row>
    <row r="16" spans="1:8">
      <c r="A16" s="34"/>
      <c r="B16" s="297"/>
      <c r="C16" s="298"/>
    </row>
    <row r="17" spans="1:3">
      <c r="A17" s="34"/>
      <c r="B17" s="134" t="s">
        <v>43</v>
      </c>
      <c r="C17" s="299" t="s">
        <v>372</v>
      </c>
    </row>
    <row r="18" spans="1:3">
      <c r="A18" s="34">
        <v>1</v>
      </c>
      <c r="B18" s="511" t="s">
        <v>722</v>
      </c>
      <c r="C18" s="513" t="s">
        <v>723</v>
      </c>
    </row>
    <row r="19" spans="1:3">
      <c r="A19" s="34">
        <v>2</v>
      </c>
      <c r="B19" s="511" t="s">
        <v>724</v>
      </c>
      <c r="C19" s="513" t="s">
        <v>725</v>
      </c>
    </row>
    <row r="20" spans="1:3">
      <c r="A20" s="34">
        <v>3</v>
      </c>
      <c r="B20" s="511" t="s">
        <v>726</v>
      </c>
      <c r="C20" s="513" t="s">
        <v>727</v>
      </c>
    </row>
    <row r="21" spans="1:3">
      <c r="A21" s="34">
        <v>4</v>
      </c>
      <c r="B21" s="511" t="s">
        <v>728</v>
      </c>
      <c r="C21" s="513" t="s">
        <v>729</v>
      </c>
    </row>
    <row r="22" spans="1:3">
      <c r="A22" s="34">
        <v>5</v>
      </c>
      <c r="B22" s="511" t="s">
        <v>730</v>
      </c>
      <c r="C22" s="513" t="s">
        <v>731</v>
      </c>
    </row>
    <row r="23" spans="1:3">
      <c r="A23" s="34"/>
      <c r="B23" s="35"/>
      <c r="C23" s="38"/>
    </row>
    <row r="24" spans="1:3">
      <c r="A24" s="34"/>
      <c r="B24" s="35"/>
      <c r="C24" s="38"/>
    </row>
    <row r="25" spans="1:3">
      <c r="A25" s="34"/>
      <c r="B25" s="35"/>
      <c r="C25" s="38"/>
    </row>
    <row r="26" spans="1:3">
      <c r="A26" s="34"/>
      <c r="B26" s="35"/>
      <c r="C26" s="39"/>
    </row>
    <row r="27" spans="1:3" ht="15.75" customHeight="1">
      <c r="A27" s="34"/>
      <c r="B27" s="35"/>
      <c r="C27" s="39"/>
    </row>
    <row r="28" spans="1:3" ht="15.75" customHeight="1">
      <c r="A28" s="34"/>
      <c r="B28" s="706" t="s">
        <v>44</v>
      </c>
      <c r="C28" s="707"/>
    </row>
    <row r="29" spans="1:3" ht="30" customHeight="1">
      <c r="A29" s="34">
        <v>1</v>
      </c>
      <c r="B29" s="511" t="s">
        <v>732</v>
      </c>
      <c r="C29" s="514">
        <v>0.99878075215747519</v>
      </c>
    </row>
    <row r="30" spans="1:3">
      <c r="A30" s="34"/>
      <c r="B30" s="35"/>
      <c r="C30" s="36"/>
    </row>
    <row r="31" spans="1:3" ht="15.75" customHeight="1">
      <c r="A31" s="34"/>
      <c r="B31" s="706" t="s">
        <v>45</v>
      </c>
      <c r="C31" s="707"/>
    </row>
    <row r="32" spans="1:3" ht="29.25" customHeight="1">
      <c r="A32" s="34">
        <v>1</v>
      </c>
      <c r="B32" s="511" t="s">
        <v>733</v>
      </c>
      <c r="C32" s="514">
        <v>9.8903740695059347E-2</v>
      </c>
    </row>
    <row r="33" spans="1:3" ht="13.9" customHeight="1">
      <c r="A33" s="34">
        <v>2</v>
      </c>
      <c r="B33" s="515" t="s">
        <v>734</v>
      </c>
      <c r="C33" s="516">
        <v>5.9930522888779703E-2</v>
      </c>
    </row>
    <row r="34" spans="1:3">
      <c r="A34" s="34">
        <v>3</v>
      </c>
      <c r="B34" s="515" t="s">
        <v>735</v>
      </c>
      <c r="C34" s="516">
        <v>6.5189715109692778E-2</v>
      </c>
    </row>
    <row r="35" spans="1:3">
      <c r="A35" s="34">
        <v>4</v>
      </c>
      <c r="B35" s="515" t="s">
        <v>736</v>
      </c>
      <c r="C35" s="516">
        <v>5.3401757423563102E-2</v>
      </c>
    </row>
    <row r="36" spans="1:3" ht="15" thickBot="1">
      <c r="A36" s="34"/>
      <c r="B36" s="40"/>
      <c r="C36" s="41"/>
    </row>
  </sheetData>
  <mergeCells count="2">
    <mergeCell ref="B31:C31"/>
    <mergeCell ref="B28:C28"/>
  </mergeCells>
  <dataValidations count="1">
    <dataValidation type="list" allowBlank="1" showInputMessage="1" showErrorMessage="1" sqref="C6:C15"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3"/>
  <sheetViews>
    <sheetView zoomScale="70" zoomScaleNormal="70" workbookViewId="0">
      <pane xSplit="1" ySplit="5" topLeftCell="B6" activePane="bottomRight" state="frozen"/>
      <selection activeCell="B23" sqref="B23"/>
      <selection pane="topRight" activeCell="B23" sqref="B23"/>
      <selection pane="bottomLeft" activeCell="B23" sqref="B23"/>
      <selection pane="bottomRight" activeCell="B6" sqref="B6:B7"/>
    </sheetView>
  </sheetViews>
  <sheetFormatPr defaultColWidth="9.28515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28515625" style="5"/>
  </cols>
  <sheetData>
    <row r="1" spans="1:11">
      <c r="A1" s="28" t="s">
        <v>30</v>
      </c>
      <c r="B1" s="3" t="str">
        <f>'Info '!C2</f>
        <v>JSC TBC Bank</v>
      </c>
    </row>
    <row r="2" spans="1:11" s="2" customFormat="1" ht="15.75" customHeight="1">
      <c r="A2" s="28" t="s">
        <v>31</v>
      </c>
      <c r="B2" s="308">
        <f>'1. key ratios '!B2</f>
        <v>45107</v>
      </c>
    </row>
    <row r="3" spans="1:11" s="2" customFormat="1" ht="15.75" customHeight="1">
      <c r="A3" s="28"/>
    </row>
    <row r="4" spans="1:11" s="2" customFormat="1" ht="15.75" customHeight="1" thickBot="1">
      <c r="A4" s="188" t="s">
        <v>99</v>
      </c>
      <c r="B4" s="712" t="s">
        <v>225</v>
      </c>
      <c r="C4" s="713"/>
      <c r="D4" s="713"/>
      <c r="E4" s="713"/>
    </row>
    <row r="5" spans="1:11" s="45" customFormat="1" ht="17.649999999999999" customHeight="1">
      <c r="A5" s="137"/>
      <c r="B5" s="138"/>
      <c r="C5" s="43" t="s">
        <v>0</v>
      </c>
      <c r="D5" s="43" t="s">
        <v>1</v>
      </c>
      <c r="E5" s="44" t="s">
        <v>2</v>
      </c>
    </row>
    <row r="6" spans="1:11" ht="14.65" customHeight="1">
      <c r="A6" s="92"/>
      <c r="B6" s="708" t="s">
        <v>232</v>
      </c>
      <c r="C6" s="708" t="s">
        <v>660</v>
      </c>
      <c r="D6" s="710" t="s">
        <v>98</v>
      </c>
      <c r="E6" s="711"/>
    </row>
    <row r="7" spans="1:11" ht="99.6" customHeight="1">
      <c r="A7" s="92"/>
      <c r="B7" s="709"/>
      <c r="C7" s="708"/>
      <c r="D7" s="222" t="s">
        <v>97</v>
      </c>
      <c r="E7" s="223" t="s">
        <v>233</v>
      </c>
    </row>
    <row r="8" spans="1:11" ht="21">
      <c r="A8" s="356">
        <v>1</v>
      </c>
      <c r="B8" s="357" t="s">
        <v>561</v>
      </c>
      <c r="C8" s="408">
        <v>4539725658.9700003</v>
      </c>
      <c r="D8" s="408">
        <v>0</v>
      </c>
      <c r="E8" s="408">
        <v>4539725658.9700003</v>
      </c>
      <c r="I8" s="574"/>
      <c r="J8" s="574"/>
      <c r="K8" s="574"/>
    </row>
    <row r="9" spans="1:11" ht="15">
      <c r="A9" s="356">
        <v>1.1000000000000001</v>
      </c>
      <c r="B9" s="358" t="s">
        <v>562</v>
      </c>
      <c r="C9" s="408">
        <v>992206900.57000017</v>
      </c>
      <c r="D9" s="408">
        <v>0</v>
      </c>
      <c r="E9" s="408">
        <v>992206900.57000017</v>
      </c>
      <c r="I9" s="574"/>
      <c r="J9" s="574"/>
      <c r="K9" s="574"/>
    </row>
    <row r="10" spans="1:11" ht="15">
      <c r="A10" s="356">
        <v>1.2</v>
      </c>
      <c r="B10" s="358" t="s">
        <v>563</v>
      </c>
      <c r="C10" s="408">
        <v>2093701516.6199999</v>
      </c>
      <c r="D10" s="408">
        <v>0</v>
      </c>
      <c r="E10" s="408">
        <v>2093701516.6199999</v>
      </c>
      <c r="I10" s="574"/>
      <c r="J10" s="574"/>
      <c r="K10" s="574"/>
    </row>
    <row r="11" spans="1:11" ht="15">
      <c r="A11" s="356">
        <v>1.3</v>
      </c>
      <c r="B11" s="358" t="s">
        <v>564</v>
      </c>
      <c r="C11" s="408">
        <v>1453817241.78</v>
      </c>
      <c r="D11" s="408">
        <v>0</v>
      </c>
      <c r="E11" s="408">
        <v>1453817241.78</v>
      </c>
      <c r="I11" s="574"/>
      <c r="J11" s="574"/>
      <c r="K11" s="574"/>
    </row>
    <row r="12" spans="1:11" ht="15">
      <c r="A12" s="356">
        <v>2</v>
      </c>
      <c r="B12" s="359" t="s">
        <v>565</v>
      </c>
      <c r="C12" s="408">
        <v>103175283.77</v>
      </c>
      <c r="D12" s="408">
        <v>0</v>
      </c>
      <c r="E12" s="408">
        <v>103175283.77</v>
      </c>
      <c r="I12" s="574"/>
      <c r="J12" s="574"/>
      <c r="K12" s="574"/>
    </row>
    <row r="13" spans="1:11" ht="15">
      <c r="A13" s="356">
        <v>2.1</v>
      </c>
      <c r="B13" s="360" t="s">
        <v>566</v>
      </c>
      <c r="C13" s="409">
        <v>103175283.77</v>
      </c>
      <c r="D13" s="409">
        <v>0</v>
      </c>
      <c r="E13" s="409">
        <v>103175283.77</v>
      </c>
      <c r="I13" s="574"/>
      <c r="J13" s="574"/>
      <c r="K13" s="574"/>
    </row>
    <row r="14" spans="1:11" ht="21">
      <c r="A14" s="356">
        <v>3</v>
      </c>
      <c r="B14" s="361" t="s">
        <v>567</v>
      </c>
      <c r="C14" s="409">
        <v>0</v>
      </c>
      <c r="D14" s="409">
        <v>0</v>
      </c>
      <c r="E14" s="409">
        <v>0</v>
      </c>
      <c r="I14" s="574"/>
      <c r="J14" s="574"/>
      <c r="K14" s="574"/>
    </row>
    <row r="15" spans="1:11" ht="21">
      <c r="A15" s="356">
        <v>4</v>
      </c>
      <c r="B15" s="362" t="s">
        <v>568</v>
      </c>
      <c r="C15" s="409">
        <v>0</v>
      </c>
      <c r="D15" s="409">
        <v>0</v>
      </c>
      <c r="E15" s="409">
        <v>0</v>
      </c>
      <c r="I15" s="574"/>
      <c r="J15" s="574"/>
      <c r="K15" s="574"/>
    </row>
    <row r="16" spans="1:11" ht="21">
      <c r="A16" s="356">
        <v>5</v>
      </c>
      <c r="B16" s="363" t="s">
        <v>569</v>
      </c>
      <c r="C16" s="409">
        <v>2967186882.8399997</v>
      </c>
      <c r="D16" s="409">
        <v>0</v>
      </c>
      <c r="E16" s="409">
        <v>2967186882.8399997</v>
      </c>
      <c r="I16" s="574"/>
      <c r="J16" s="574"/>
      <c r="K16" s="574"/>
    </row>
    <row r="17" spans="1:11" ht="15">
      <c r="A17" s="356">
        <v>5.0999999999999996</v>
      </c>
      <c r="B17" s="364" t="s">
        <v>570</v>
      </c>
      <c r="C17" s="409">
        <v>673852.32000000007</v>
      </c>
      <c r="D17" s="409">
        <v>0</v>
      </c>
      <c r="E17" s="409">
        <v>673852.32000000007</v>
      </c>
      <c r="I17" s="574"/>
      <c r="J17" s="574"/>
      <c r="K17" s="574"/>
    </row>
    <row r="18" spans="1:11" ht="15">
      <c r="A18" s="356">
        <v>5.2</v>
      </c>
      <c r="B18" s="364" t="s">
        <v>571</v>
      </c>
      <c r="C18" s="409">
        <v>2966513030.5199995</v>
      </c>
      <c r="D18" s="409">
        <v>0</v>
      </c>
      <c r="E18" s="409">
        <v>2966513030.5199995</v>
      </c>
      <c r="I18" s="574"/>
      <c r="J18" s="574"/>
      <c r="K18" s="574"/>
    </row>
    <row r="19" spans="1:11" ht="15">
      <c r="A19" s="356">
        <v>5.3</v>
      </c>
      <c r="B19" s="365" t="s">
        <v>572</v>
      </c>
      <c r="C19" s="409">
        <v>0</v>
      </c>
      <c r="D19" s="409">
        <v>0</v>
      </c>
      <c r="E19" s="409">
        <v>0</v>
      </c>
      <c r="I19" s="574"/>
      <c r="J19" s="574"/>
      <c r="K19" s="574"/>
    </row>
    <row r="20" spans="1:11" ht="15">
      <c r="A20" s="356">
        <v>6</v>
      </c>
      <c r="B20" s="361" t="s">
        <v>573</v>
      </c>
      <c r="C20" s="409">
        <v>18493604512.079994</v>
      </c>
      <c r="D20" s="409">
        <v>0</v>
      </c>
      <c r="E20" s="409">
        <v>18493604512.079994</v>
      </c>
      <c r="I20" s="574"/>
      <c r="J20" s="574"/>
      <c r="K20" s="574"/>
    </row>
    <row r="21" spans="1:11" ht="15">
      <c r="A21" s="356">
        <v>6.1</v>
      </c>
      <c r="B21" s="364" t="s">
        <v>571</v>
      </c>
      <c r="C21" s="409">
        <v>0</v>
      </c>
      <c r="D21" s="409">
        <v>0</v>
      </c>
      <c r="E21" s="409">
        <v>0</v>
      </c>
      <c r="I21" s="574"/>
      <c r="J21" s="574"/>
      <c r="K21" s="574"/>
    </row>
    <row r="22" spans="1:11" ht="15">
      <c r="A22" s="356">
        <v>6.2</v>
      </c>
      <c r="B22" s="365" t="s">
        <v>572</v>
      </c>
      <c r="C22" s="409">
        <v>18493604512.079994</v>
      </c>
      <c r="D22" s="409">
        <v>0</v>
      </c>
      <c r="E22" s="409">
        <v>18493604512.079994</v>
      </c>
      <c r="I22" s="574"/>
      <c r="J22" s="574"/>
      <c r="K22" s="574"/>
    </row>
    <row r="23" spans="1:11" ht="21">
      <c r="A23" s="356">
        <v>7</v>
      </c>
      <c r="B23" s="362" t="s">
        <v>574</v>
      </c>
      <c r="C23" s="409">
        <v>33886250.189999998</v>
      </c>
      <c r="D23" s="409">
        <v>4777705.09</v>
      </c>
      <c r="E23" s="409">
        <v>29108545.099999998</v>
      </c>
      <c r="I23" s="574"/>
      <c r="J23" s="574"/>
      <c r="K23" s="574"/>
    </row>
    <row r="24" spans="1:11" ht="21">
      <c r="A24" s="356">
        <v>8</v>
      </c>
      <c r="B24" s="366" t="s">
        <v>575</v>
      </c>
      <c r="C24" s="409">
        <v>0</v>
      </c>
      <c r="D24" s="409">
        <v>0</v>
      </c>
      <c r="E24" s="409">
        <v>0</v>
      </c>
      <c r="I24" s="574"/>
      <c r="J24" s="574"/>
      <c r="K24" s="574"/>
    </row>
    <row r="25" spans="1:11" ht="15">
      <c r="A25" s="356">
        <v>9</v>
      </c>
      <c r="B25" s="362" t="s">
        <v>576</v>
      </c>
      <c r="C25" s="409">
        <v>545172192.04999995</v>
      </c>
      <c r="D25" s="409">
        <v>0</v>
      </c>
      <c r="E25" s="409">
        <v>545172192.04999995</v>
      </c>
      <c r="I25" s="574"/>
      <c r="J25" s="574"/>
      <c r="K25" s="574"/>
    </row>
    <row r="26" spans="1:11" ht="15">
      <c r="A26" s="356">
        <v>9.1</v>
      </c>
      <c r="B26" s="364" t="s">
        <v>577</v>
      </c>
      <c r="C26" s="409">
        <v>525289332.22999996</v>
      </c>
      <c r="D26" s="409">
        <v>0</v>
      </c>
      <c r="E26" s="409">
        <v>525289332.22999996</v>
      </c>
      <c r="I26" s="574"/>
      <c r="J26" s="574"/>
      <c r="K26" s="574"/>
    </row>
    <row r="27" spans="1:11" ht="15">
      <c r="A27" s="356">
        <v>9.1999999999999993</v>
      </c>
      <c r="B27" s="364" t="s">
        <v>578</v>
      </c>
      <c r="C27" s="409">
        <v>19882859.82</v>
      </c>
      <c r="D27" s="409">
        <v>0</v>
      </c>
      <c r="E27" s="409">
        <v>19882859.82</v>
      </c>
      <c r="I27" s="574"/>
      <c r="J27" s="574"/>
      <c r="K27" s="574"/>
    </row>
    <row r="28" spans="1:11" ht="15">
      <c r="A28" s="356">
        <v>10</v>
      </c>
      <c r="B28" s="362" t="s">
        <v>579</v>
      </c>
      <c r="C28" s="409">
        <v>322774431.72999996</v>
      </c>
      <c r="D28" s="409">
        <v>322774431.72999996</v>
      </c>
      <c r="E28" s="409">
        <v>0</v>
      </c>
      <c r="I28" s="574"/>
      <c r="J28" s="574"/>
      <c r="K28" s="574"/>
    </row>
    <row r="29" spans="1:11" ht="15">
      <c r="A29" s="356">
        <v>10.1</v>
      </c>
      <c r="B29" s="364" t="s">
        <v>580</v>
      </c>
      <c r="C29" s="409">
        <v>27502089.170000002</v>
      </c>
      <c r="D29" s="409">
        <v>27502089.170000002</v>
      </c>
      <c r="E29" s="409">
        <v>0</v>
      </c>
      <c r="I29" s="574"/>
      <c r="J29" s="574"/>
      <c r="K29" s="574"/>
    </row>
    <row r="30" spans="1:11" ht="15">
      <c r="A30" s="356">
        <v>10.199999999999999</v>
      </c>
      <c r="B30" s="364" t="s">
        <v>581</v>
      </c>
      <c r="C30" s="409">
        <v>295272342.55999994</v>
      </c>
      <c r="D30" s="409">
        <v>295272342.55999994</v>
      </c>
      <c r="E30" s="409">
        <v>0</v>
      </c>
      <c r="I30" s="574"/>
      <c r="J30" s="574"/>
      <c r="K30" s="574"/>
    </row>
    <row r="31" spans="1:11" ht="15">
      <c r="A31" s="356">
        <v>11</v>
      </c>
      <c r="B31" s="362" t="s">
        <v>582</v>
      </c>
      <c r="C31" s="409">
        <v>2478727.2599999998</v>
      </c>
      <c r="D31" s="409">
        <v>0</v>
      </c>
      <c r="E31" s="409">
        <v>2478727.2599999998</v>
      </c>
      <c r="I31" s="574"/>
      <c r="J31" s="574"/>
      <c r="K31" s="574"/>
    </row>
    <row r="32" spans="1:11" ht="15">
      <c r="A32" s="356">
        <v>11.1</v>
      </c>
      <c r="B32" s="364" t="s">
        <v>583</v>
      </c>
      <c r="C32" s="409">
        <v>0</v>
      </c>
      <c r="D32" s="409">
        <v>0</v>
      </c>
      <c r="E32" s="409">
        <v>0</v>
      </c>
      <c r="I32" s="574"/>
      <c r="J32" s="574"/>
      <c r="K32" s="574"/>
    </row>
    <row r="33" spans="1:11" ht="15">
      <c r="A33" s="356">
        <v>11.2</v>
      </c>
      <c r="B33" s="364" t="s">
        <v>584</v>
      </c>
      <c r="C33" s="409">
        <v>2478727.2599999998</v>
      </c>
      <c r="D33" s="409">
        <v>0</v>
      </c>
      <c r="E33" s="409">
        <v>2478727.2599999998</v>
      </c>
      <c r="I33" s="574"/>
      <c r="J33" s="574"/>
      <c r="K33" s="574"/>
    </row>
    <row r="34" spans="1:11" ht="15">
      <c r="A34" s="356">
        <v>13</v>
      </c>
      <c r="B34" s="362" t="s">
        <v>585</v>
      </c>
      <c r="C34" s="409">
        <v>556562905.69000006</v>
      </c>
      <c r="D34" s="409">
        <v>0</v>
      </c>
      <c r="E34" s="409">
        <v>556562905.69000006</v>
      </c>
      <c r="I34" s="574"/>
      <c r="J34" s="574"/>
      <c r="K34" s="574"/>
    </row>
    <row r="35" spans="1:11" ht="15">
      <c r="A35" s="356">
        <v>13.1</v>
      </c>
      <c r="B35" s="367" t="s">
        <v>586</v>
      </c>
      <c r="C35" s="409">
        <v>283079186.71000004</v>
      </c>
      <c r="D35" s="409">
        <v>0</v>
      </c>
      <c r="E35" s="409">
        <v>283079186.71000004</v>
      </c>
      <c r="I35" s="574"/>
      <c r="J35" s="574"/>
      <c r="K35" s="574"/>
    </row>
    <row r="36" spans="1:11" ht="15">
      <c r="A36" s="356">
        <v>13.2</v>
      </c>
      <c r="B36" s="367" t="s">
        <v>587</v>
      </c>
      <c r="C36" s="409">
        <v>0</v>
      </c>
      <c r="D36" s="409">
        <v>0</v>
      </c>
      <c r="E36" s="409">
        <v>0</v>
      </c>
      <c r="I36" s="574"/>
      <c r="J36" s="574"/>
      <c r="K36" s="574"/>
    </row>
    <row r="37" spans="1:11" ht="26.25" thickBot="1">
      <c r="A37" s="95"/>
      <c r="B37" s="189" t="s">
        <v>234</v>
      </c>
      <c r="C37" s="139">
        <f>SUM(C8,C12,C14,C15,C16,C20,C23,C24,C25,C28,C31,C34)</f>
        <v>27564566844.57999</v>
      </c>
      <c r="D37" s="139">
        <f>SUM(D8,D12,D14,D15,D16,D20,D23,D24,D25,D28,D31,D34)</f>
        <v>327552136.81999993</v>
      </c>
      <c r="E37" s="139">
        <f>SUM(E8,E12,E14,E15,E16,E20,E23,E24,E25,E28,E31,E34)</f>
        <v>27237014707.759991</v>
      </c>
    </row>
    <row r="38" spans="1:11">
      <c r="A38" s="5"/>
      <c r="B38" s="5"/>
      <c r="C38" s="5"/>
      <c r="D38" s="5"/>
      <c r="E38" s="5"/>
    </row>
    <row r="39" spans="1:11">
      <c r="A39" s="5"/>
      <c r="B39" s="5"/>
      <c r="C39" s="573"/>
      <c r="D39" s="573"/>
      <c r="E39" s="573"/>
    </row>
    <row r="41" spans="1:11" s="4" customFormat="1">
      <c r="B41" s="46"/>
      <c r="F41" s="5"/>
      <c r="G41" s="5"/>
    </row>
    <row r="42" spans="1:11" s="4" customFormat="1">
      <c r="B42" s="46"/>
      <c r="F42" s="5"/>
      <c r="G42" s="5"/>
    </row>
    <row r="43" spans="1:11" s="4" customFormat="1">
      <c r="B43" s="46"/>
      <c r="F43" s="5"/>
      <c r="G43" s="5"/>
    </row>
    <row r="44" spans="1:11" s="4" customFormat="1">
      <c r="B44" s="46"/>
      <c r="F44" s="5"/>
      <c r="G44" s="5"/>
    </row>
    <row r="45" spans="1:11" s="4" customFormat="1">
      <c r="B45" s="46"/>
      <c r="F45" s="5"/>
      <c r="G45" s="5"/>
    </row>
    <row r="46" spans="1:11" s="4" customFormat="1">
      <c r="B46" s="46"/>
      <c r="F46" s="5"/>
      <c r="G46" s="5"/>
    </row>
    <row r="47" spans="1:11" s="4" customFormat="1">
      <c r="B47" s="46"/>
      <c r="F47" s="5"/>
      <c r="G47" s="5"/>
    </row>
    <row r="48" spans="1:11" s="4" customFormat="1">
      <c r="B48" s="46"/>
      <c r="F48" s="5"/>
      <c r="G48" s="5"/>
    </row>
    <row r="49" spans="2:7" s="4" customFormat="1">
      <c r="B49" s="46"/>
      <c r="F49" s="5"/>
      <c r="G49" s="5"/>
    </row>
    <row r="50" spans="2:7" s="4" customFormat="1">
      <c r="B50" s="46"/>
      <c r="F50" s="5"/>
      <c r="G50" s="5"/>
    </row>
    <row r="51" spans="2:7" s="4" customFormat="1">
      <c r="B51" s="46"/>
      <c r="F51" s="5"/>
      <c r="G51" s="5"/>
    </row>
    <row r="52" spans="2:7" s="4" customFormat="1">
      <c r="B52" s="46"/>
      <c r="F52" s="5"/>
      <c r="G52" s="5"/>
    </row>
    <row r="53" spans="2:7" s="4" customFormat="1">
      <c r="B53" s="46"/>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zoomScaleNormal="100" workbookViewId="0">
      <pane xSplit="1" ySplit="4" topLeftCell="B5" activePane="bottomRight" state="frozen"/>
      <selection activeCell="B23" sqref="B23"/>
      <selection pane="topRight" activeCell="B23" sqref="B23"/>
      <selection pane="bottomLeft" activeCell="B23" sqref="B23"/>
      <selection pane="bottomRight" activeCell="B5" sqref="B5"/>
    </sheetView>
  </sheetViews>
  <sheetFormatPr defaultColWidth="9.28515625" defaultRowHeight="12.75" outlineLevelRow="1"/>
  <cols>
    <col min="1" max="1" width="9.5703125" style="4" bestFit="1" customWidth="1"/>
    <col min="2" max="2" width="114.28515625" style="4" customWidth="1"/>
    <col min="3" max="3" width="18.71093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28515625" style="4"/>
  </cols>
  <sheetData>
    <row r="1" spans="1:6">
      <c r="A1" s="2" t="s">
        <v>30</v>
      </c>
      <c r="B1" s="3" t="str">
        <f>'Info '!C2</f>
        <v>JSC TBC Bank</v>
      </c>
    </row>
    <row r="2" spans="1:6" s="2" customFormat="1" ht="15.75" customHeight="1">
      <c r="A2" s="2" t="s">
        <v>31</v>
      </c>
      <c r="B2" s="308">
        <f>'1. key ratios '!B2</f>
        <v>45107</v>
      </c>
      <c r="C2" s="4"/>
      <c r="D2" s="4"/>
      <c r="E2" s="4"/>
      <c r="F2" s="4"/>
    </row>
    <row r="3" spans="1:6" s="2" customFormat="1" ht="15.75" customHeight="1">
      <c r="C3" s="4"/>
      <c r="D3" s="4"/>
      <c r="E3" s="4"/>
      <c r="F3" s="4"/>
    </row>
    <row r="4" spans="1:6" s="2" customFormat="1" ht="13.5" thickBot="1">
      <c r="A4" s="2" t="s">
        <v>46</v>
      </c>
      <c r="B4" s="190" t="s">
        <v>554</v>
      </c>
      <c r="C4" s="42" t="s">
        <v>35</v>
      </c>
      <c r="D4" s="4"/>
      <c r="E4" s="4"/>
      <c r="F4" s="4"/>
    </row>
    <row r="5" spans="1:6">
      <c r="A5" s="143">
        <v>1</v>
      </c>
      <c r="B5" s="191" t="s">
        <v>556</v>
      </c>
      <c r="C5" s="144">
        <f>'7. LI1 '!E37</f>
        <v>27237014707.759991</v>
      </c>
    </row>
    <row r="6" spans="1:6">
      <c r="A6" s="47">
        <v>2.1</v>
      </c>
      <c r="B6" s="93" t="s">
        <v>214</v>
      </c>
      <c r="C6" s="88">
        <v>3342165441.3259006</v>
      </c>
    </row>
    <row r="7" spans="1:6" s="29" customFormat="1" outlineLevel="1">
      <c r="A7" s="23">
        <v>2.2000000000000002</v>
      </c>
      <c r="B7" s="24" t="s">
        <v>215</v>
      </c>
      <c r="C7" s="88">
        <v>4600553579.5890598</v>
      </c>
    </row>
    <row r="8" spans="1:6" s="29" customFormat="1">
      <c r="A8" s="23">
        <v>3</v>
      </c>
      <c r="B8" s="141" t="s">
        <v>555</v>
      </c>
      <c r="C8" s="145">
        <f>SUM(C5:C7)</f>
        <v>35179733728.67495</v>
      </c>
    </row>
    <row r="9" spans="1:6">
      <c r="A9" s="47">
        <v>4</v>
      </c>
      <c r="B9" s="48" t="s">
        <v>48</v>
      </c>
      <c r="C9" s="88">
        <v>0</v>
      </c>
    </row>
    <row r="10" spans="1:6" s="29" customFormat="1" outlineLevel="1">
      <c r="A10" s="23">
        <v>5.0999999999999996</v>
      </c>
      <c r="B10" s="24" t="s">
        <v>216</v>
      </c>
      <c r="C10" s="88">
        <v>-1919095084.9141004</v>
      </c>
    </row>
    <row r="11" spans="1:6" s="29" customFormat="1" outlineLevel="1">
      <c r="A11" s="23">
        <v>5.2</v>
      </c>
      <c r="B11" s="24" t="s">
        <v>217</v>
      </c>
      <c r="C11" s="88">
        <v>-4453014308.3854418</v>
      </c>
    </row>
    <row r="12" spans="1:6" s="29" customFormat="1">
      <c r="A12" s="23">
        <v>6</v>
      </c>
      <c r="B12" s="140" t="s">
        <v>359</v>
      </c>
      <c r="C12" s="88">
        <v>0</v>
      </c>
    </row>
    <row r="13" spans="1:6" s="29" customFormat="1" ht="13.5" thickBot="1">
      <c r="A13" s="25">
        <v>7</v>
      </c>
      <c r="B13" s="142" t="s">
        <v>177</v>
      </c>
      <c r="C13" s="146">
        <f>SUM(C8:C12)</f>
        <v>28807624335.375408</v>
      </c>
    </row>
    <row r="15" spans="1:6" ht="25.5">
      <c r="B15" s="29" t="s">
        <v>360</v>
      </c>
    </row>
    <row r="17" spans="1:2" ht="15">
      <c r="A17" s="153"/>
      <c r="B17" s="154"/>
    </row>
    <row r="18" spans="1:2" ht="15">
      <c r="A18" s="158"/>
      <c r="B18" s="159"/>
    </row>
    <row r="19" spans="1:2">
      <c r="A19" s="160"/>
      <c r="B19" s="155"/>
    </row>
    <row r="20" spans="1:2">
      <c r="A20" s="161"/>
      <c r="B20" s="156"/>
    </row>
    <row r="21" spans="1:2">
      <c r="A21" s="161"/>
      <c r="B21" s="159"/>
    </row>
    <row r="22" spans="1:2">
      <c r="A22" s="160"/>
      <c r="B22" s="157"/>
    </row>
    <row r="23" spans="1:2">
      <c r="A23" s="161"/>
      <c r="B23" s="156"/>
    </row>
    <row r="24" spans="1:2">
      <c r="A24" s="161"/>
      <c r="B24" s="156"/>
    </row>
    <row r="25" spans="1:2">
      <c r="A25" s="161"/>
      <c r="B25" s="162"/>
    </row>
    <row r="26" spans="1:2">
      <c r="A26" s="161"/>
      <c r="B26" s="159"/>
    </row>
    <row r="27" spans="1:2">
      <c r="B27" s="46"/>
    </row>
    <row r="28" spans="1:2">
      <c r="B28" s="46"/>
    </row>
    <row r="29" spans="1:2">
      <c r="B29" s="46"/>
    </row>
    <row r="30" spans="1:2">
      <c r="B30" s="46"/>
    </row>
    <row r="31" spans="1:2">
      <c r="B31" s="46"/>
    </row>
    <row r="32" spans="1:2">
      <c r="B32" s="46"/>
    </row>
    <row r="33" spans="2:2">
      <c r="B33" s="46"/>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2025-08-07T10:59:44Z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