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xWindow="0" yWindow="0" windowWidth="28800" windowHeight="12450" tabRatio="919"/>
  </bookViews>
  <sheets>
    <sheet name="Info " sheetId="82" r:id="rId1"/>
    <sheet name="1. key ratios " sheetId="84" r:id="rId2"/>
    <sheet name="2.RC" sheetId="107" r:id="rId3"/>
    <sheet name="3.PL " sheetId="108" r:id="rId4"/>
    <sheet name="4. Off-Balance" sheetId="109"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110"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1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AA">#REF!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18">#REF!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18">#REF!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18">#REF!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18">#REF!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18">#REF!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18">#REF!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18">#REF!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18">#REF!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18">#REF!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18">#REF!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18">#REF!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18">#REF!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18">#REF!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18">#REF!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 localSheetId="28">[3]Sheet2!$H$5:$H$31</definedName>
    <definedName name="Sheet">[3]Sheet2!$H$5:$H$31</definedName>
    <definedName name="საკრედიტო" localSheetId="18">[3]Sheet2!$B$6:$B$8</definedName>
    <definedName name="საკრედიტო" localSheetId="28">[3]Sheet2!$B$6:$B$8</definedName>
    <definedName name="საკრედიტო">[3]Sheet2!$B$6:$B$8</definedName>
    <definedName name="ფაილი" localSheetId="18">[3]Sheet2!$B$2:$B$3</definedName>
    <definedName name="ფაილი" localSheetId="28">[3]Sheet2!$B$2:$B$3</definedName>
    <definedName name="ფაილი">[3]Sheet2!$B$2:$B$3</definedName>
    <definedName name="ცვლილება_კორექტირება_რეგულაციაში" localSheetId="18">[3]Sheet2!$K$5:$K$9</definedName>
    <definedName name="ცვლილება_კორექტირება_რეგულაციაში" localSheetId="28">[3]Sheet2!$K$5:$K$9</definedName>
    <definedName name="ცვლილება_კორექტირება_რეგულაციაში">[3]Sheet2!$K$5:$K$9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 i="110" l="1"/>
  <c r="F33" i="110"/>
  <c r="E33" i="110"/>
  <c r="D33" i="110"/>
  <c r="C33" i="110"/>
  <c r="G23" i="110"/>
  <c r="G37" i="110" l="1"/>
  <c r="I17" i="99"/>
  <c r="C10" i="102" l="1"/>
  <c r="C19" i="102" s="1"/>
  <c r="C13" i="102"/>
  <c r="D17" i="101" l="1"/>
  <c r="C14" i="101"/>
  <c r="C12" i="101" s="1"/>
  <c r="D12" i="101"/>
  <c r="D7" i="101"/>
  <c r="D19" i="101" s="1"/>
  <c r="C7" i="101"/>
  <c r="H8" i="98"/>
  <c r="H22" i="98" s="1"/>
  <c r="H9" i="98"/>
  <c r="H10" i="98"/>
  <c r="H11" i="98"/>
  <c r="H12" i="98"/>
  <c r="H13" i="98"/>
  <c r="H14" i="98"/>
  <c r="H15" i="98"/>
  <c r="H16" i="98"/>
  <c r="H17" i="98"/>
  <c r="H18" i="98"/>
  <c r="H19" i="98"/>
  <c r="H20" i="98"/>
  <c r="H21" i="98"/>
  <c r="C22" i="98"/>
  <c r="D22" i="98"/>
  <c r="E22" i="98"/>
  <c r="F22" i="98"/>
  <c r="G22" i="98"/>
  <c r="C19" i="101" l="1"/>
  <c r="C37" i="69"/>
  <c r="G18" i="110" l="1"/>
  <c r="F18" i="110"/>
  <c r="E18" i="110"/>
  <c r="D18" i="110"/>
  <c r="C18" i="110"/>
  <c r="G14" i="110"/>
  <c r="F14" i="110"/>
  <c r="E14" i="110"/>
  <c r="D14" i="110"/>
  <c r="C14" i="110"/>
  <c r="G11" i="110"/>
  <c r="F11" i="110"/>
  <c r="E11" i="110"/>
  <c r="D11" i="110"/>
  <c r="C11" i="110"/>
  <c r="G8" i="110"/>
  <c r="G21" i="110" s="1"/>
  <c r="G39" i="110" s="1"/>
  <c r="F8" i="110"/>
  <c r="E8" i="110"/>
  <c r="D8" i="110"/>
  <c r="C8" i="110"/>
  <c r="I7" i="99" l="1"/>
  <c r="I8" i="99"/>
  <c r="I9" i="99"/>
  <c r="I10" i="99"/>
  <c r="I11" i="99"/>
  <c r="I12" i="99"/>
  <c r="I13" i="99"/>
  <c r="I14" i="99"/>
  <c r="I15" i="99"/>
  <c r="I16" i="99"/>
  <c r="I18" i="99"/>
  <c r="I19" i="99"/>
  <c r="I20" i="99"/>
  <c r="C21" i="99"/>
  <c r="D21" i="99"/>
  <c r="E21" i="99"/>
  <c r="F21" i="99"/>
  <c r="H21" i="99"/>
  <c r="I22" i="99"/>
  <c r="I23" i="99"/>
  <c r="I21" i="99" l="1"/>
  <c r="C21" i="88" l="1"/>
  <c r="D21" i="88"/>
  <c r="E21" i="88"/>
  <c r="B2" i="107" l="1"/>
  <c r="B2" i="108" s="1"/>
  <c r="B2" i="109" s="1"/>
  <c r="B2" i="86" s="1"/>
  <c r="B2" i="52" s="1"/>
  <c r="B2" i="88" s="1"/>
  <c r="B2" i="73" s="1"/>
  <c r="B2" i="89" s="1"/>
  <c r="B2" i="94" s="1"/>
  <c r="B2" i="69" s="1"/>
  <c r="B2" i="90" s="1"/>
  <c r="B2" i="64" s="1"/>
  <c r="B2" i="91" s="1"/>
  <c r="B2" i="93" s="1"/>
  <c r="B2" i="92" s="1"/>
  <c r="B2" i="95" s="1"/>
  <c r="B1" i="109" l="1"/>
  <c r="B1" i="108"/>
  <c r="B1" i="107"/>
  <c r="B1" i="106" l="1"/>
  <c r="B1" i="105"/>
  <c r="B1" i="104"/>
  <c r="B1" i="103"/>
  <c r="B1" i="102"/>
  <c r="B1" i="101"/>
  <c r="B1" i="100"/>
  <c r="B1" i="99"/>
  <c r="B1" i="98"/>
  <c r="B2" i="106" l="1"/>
  <c r="B2" i="111" s="1"/>
  <c r="B2" i="105"/>
  <c r="B2" i="104"/>
  <c r="B2" i="103"/>
  <c r="B2" i="102"/>
  <c r="B2" i="101"/>
  <c r="B2" i="100"/>
  <c r="B2" i="99"/>
  <c r="B2" i="98"/>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B1" i="95" l="1"/>
  <c r="B1" i="92"/>
  <c r="B1" i="93"/>
  <c r="B1" i="64"/>
  <c r="B1" i="90"/>
  <c r="B1" i="69"/>
  <c r="B1" i="94"/>
  <c r="B1" i="89"/>
  <c r="B1" i="73"/>
  <c r="B1" i="88"/>
  <c r="B1" i="52"/>
  <c r="B1" i="86"/>
  <c r="G5" i="86"/>
  <c r="F5" i="86"/>
  <c r="E5" i="86"/>
  <c r="D5" i="86"/>
  <c r="C5" i="86"/>
  <c r="B1" i="91" l="1"/>
  <c r="B1" i="84"/>
  <c r="B1" i="111" s="1"/>
  <c r="C5" i="73" l="1"/>
  <c r="C8" i="73" l="1"/>
  <c r="C13" i="73" s="1"/>
  <c r="C15" i="69" l="1"/>
  <c r="C25" i="69" s="1"/>
  <c r="C45" i="69" l="1"/>
</calcChain>
</file>

<file path=xl/sharedStrings.xml><?xml version="1.0" encoding="utf-8"?>
<sst xmlns="http://schemas.openxmlformats.org/spreadsheetml/2006/main" count="1174" uniqueCount="777">
  <si>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</si>
  <si>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</si>
  <si>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</si>
  <si>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</si>
  <si>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</si>
  <si>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</si>
  <si>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</si>
  <si>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</si>
  <si>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</si>
  <si>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</si>
  <si>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</si>
  <si>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</si>
  <si>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</si>
  <si>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</si>
  <si>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</si>
  <si>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</si>
  <si>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</si>
  <si>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</si>
  <si>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</si>
  <si>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</si>
  <si>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</si>
  <si>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</si>
  <si>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</si>
  <si>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</si>
  <si>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</si>
  <si>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</si>
  <si>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</si>
  <si>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</si>
  <si>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</si>
  <si>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</si>
  <si>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</si>
  <si>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</si>
  <si>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</si>
  <si>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</si>
  <si>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</si>
  <si>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</si>
  <si>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</si>
  <si>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</si>
  <si>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</si>
  <si>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</si>
  <si>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</si>
  <si>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</si>
  <si>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</si>
  <si>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</si>
  <si>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</si>
  <si>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</si>
  <si>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</si>
  <si>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</si>
  <si>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</si>
  <si>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</si>
  <si>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</si>
  <si>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</si>
  <si>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</si>
  <si>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</si>
  <si>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</si>
  <si>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</si>
  <si>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</si>
  <si>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</si>
  <si>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</si>
  <si>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</si>
  <si>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</si>
  <si>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</si>
  <si>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</si>
  <si>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</si>
  <si>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</si>
  <si>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</si>
  <si>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</si>
  <si>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</si>
  <si>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</si>
  <si>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</si>
  <si>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</si>
  <si>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</si>
  <si>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</si>
  <si>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</si>
  <si>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</si>
  <si>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</si>
  <si>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</si>
  <si>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</si>
  <si>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</si>
  <si>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</si>
  <si>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</si>
  <si>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</si>
  <si>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</si>
  <si>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</si>
  <si>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</si>
  <si>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</si>
  <si>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</si>
  <si>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</si>
  <si>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</si>
  <si>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</si>
  <si>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</si>
  <si>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</si>
  <si>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</si>
  <si>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</si>
  <si>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</si>
  <si>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</si>
  <si>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</si>
  <si>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</si>
  <si>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</si>
  <si>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</si>
  <si>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</si>
  <si>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</si>
  <si>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</si>
  <si>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</si>
  <si>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</si>
  <si>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</si>
  <si>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</si>
  <si>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</si>
  <si>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</si>
  <si>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</si>
  <si>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</si>
  <si>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</si>
  <si>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</si>
  <si>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</si>
  <si>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</si>
  <si>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</si>
  <si>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</si>
  <si>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</si>
  <si>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</si>
  <si>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</si>
  <si>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</si>
  <si>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</si>
  <si>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</si>
  <si>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</si>
  <si>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</si>
  <si>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</si>
  <si>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</si>
  <si>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</si>
  <si>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</si>
  <si>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</si>
  <si>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</si>
  <si>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</si>
  <si>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</si>
  <si>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</si>
  <si>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</si>
  <si>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</si>
  <si>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</si>
  <si>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</si>
  <si>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</si>
  <si>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</si>
  <si>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</si>
  <si>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</si>
  <si>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</si>
  <si>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</si>
  <si>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</si>
  <si>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</si>
  <si>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</si>
  <si>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</si>
  <si>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</si>
  <si>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</si>
  <si>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</si>
  <si>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</si>
  <si>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</si>
  <si>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</si>
  <si>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</si>
  <si>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</si>
  <si>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</si>
  <si>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</si>
  <si>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</si>
  <si>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</si>
  <si>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</si>
  <si>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</si>
  <si>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</si>
  <si>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</si>
  <si>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</si>
  <si>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</si>
  <si>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</si>
  <si>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</si>
  <si>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</si>
  <si>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</si>
  <si>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</si>
  <si>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</si>
  <si>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</si>
  <si>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</si>
  <si>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</si>
  <si>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</si>
  <si>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</si>
  <si>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</si>
  <si>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</si>
  <si>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</si>
  <si>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</si>
  <si>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</si>
  <si>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</si>
  <si>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</si>
  <si>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</si>
  <si>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</si>
  <si>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</si>
  <si>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</si>
  <si>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</si>
  <si>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</si>
  <si>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</si>
  <si>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</si>
  <si>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</si>
  <si>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</si>
  <si>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</si>
  <si>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</si>
  <si>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</si>
  <si>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</si>
  <si>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</si>
  <si>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</si>
  <si>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</si>
  <si>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</si>
  <si>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</si>
  <si>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</si>
  <si>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</si>
  <si>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</si>
  <si>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</si>
  <si>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</si>
  <si>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</si>
  <si>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</si>
  <si>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</si>
  <si>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</si>
  <si>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</si>
  <si>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</si>
  <si>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</si>
  <si>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</si>
  <si>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</si>
  <si>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</si>
  <si>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</si>
  <si>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</si>
  <si>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</si>
  <si>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</si>
  <si>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</si>
  <si>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</si>
  <si>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</si>
  <si>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</si>
  <si>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</si>
  <si>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</si>
  <si>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</si>
  <si>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</si>
  <si>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</si>
  <si>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</si>
  <si>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</si>
  <si>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</si>
  <si>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</si>
  <si>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</si>
  <si>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</si>
  <si>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</si>
  <si>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</si>
  <si>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</si>
  <si>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</si>
  <si>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</si>
  <si>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</si>
  <si>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</si>
  <si>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</si>
  <si>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</si>
  <si>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</si>
  <si>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</si>
  <si>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</si>
  <si>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</si>
  <si>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</si>
  <si>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</si>
  <si>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</si>
  <si>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</si>
  <si>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</si>
  <si>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</si>
  <si>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</si>
  <si>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</si>
  <si>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</si>
  <si>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</si>
  <si>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</si>
  <si>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</si>
  <si>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</si>
  <si>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</si>
  <si>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</si>
  <si>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</si>
  <si>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</si>
  <si>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</si>
  <si>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</si>
  <si>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</si>
  <si>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</si>
  <si>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</si>
  <si>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</si>
  <si>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</si>
  <si>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</si>
  <si>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</si>
  <si>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</si>
  <si>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</si>
  <si>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</si>
  <si>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</si>
  <si>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</si>
  <si>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</si>
  <si>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</si>
  <si>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</si>
  <si>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</si>
  <si>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</si>
  <si>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</si>
  <si>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</si>
  <si>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</si>
  <si>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</si>
  <si>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</si>
  <si>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</si>
  <si>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</si>
  <si>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</si>
  <si>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</si>
  <si>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</si>
  <si>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</si>
  <si>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</si>
  <si>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</si>
  <si>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</si>
  <si>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</si>
  <si>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</si>
  <si>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</si>
  <si>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</si>
  <si>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</si>
  <si>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</si>
  <si>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</si>
  <si>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</si>
  <si>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</si>
  <si>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</si>
  <si>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</si>
  <si>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</si>
  <si>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</si>
  <si>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</si>
  <si>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</si>
  <si>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</si>
  <si>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</si>
  <si>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</si>
  <si>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</si>
  <si>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</si>
  <si>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</si>
  <si>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</si>
  <si>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</si>
  <si>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</si>
  <si>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</si>
  <si>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</si>
  <si>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</si>
  <si>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</si>
  <si>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</si>
  <si>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</si>
  <si>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</si>
  <si>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</si>
  <si>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</si>
  <si>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</si>
  <si>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</si>
  <si>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</si>
  <si>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</si>
  <si>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</si>
  <si>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</si>
  <si>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</si>
  <si>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</si>
  <si>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</si>
  <si>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</si>
  <si>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</si>
  <si>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</si>
  <si>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</si>
  <si>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</si>
  <si>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</si>
  <si>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</si>
  <si>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</si>
  <si>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</si>
  <si>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</si>
  <si>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</si>
  <si>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</si>
  <si>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</si>
  <si>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</si>
  <si>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</si>
  <si>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</si>
  <si>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</si>
  <si>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</si>
  <si>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</si>
  <si>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</si>
  <si>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</si>
  <si>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</si>
  <si>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</si>
  <si>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</si>
  <si>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</si>
  <si>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</si>
  <si>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</si>
  <si>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</si>
  <si>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</si>
  <si>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</si>
  <si>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</si>
  <si>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</si>
  <si>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</si>
  <si>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</si>
  <si>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</si>
  <si>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</si>
  <si>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</si>
  <si>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</si>
  <si>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</si>
  <si>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</si>
  <si>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</si>
  <si>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</si>
  <si>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</si>
  <si>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</si>
  <si>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</si>
  <si>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</si>
  <si>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</si>
  <si>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</si>
  <si>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</si>
  <si>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</si>
  <si>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</si>
  <si>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</si>
  <si>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</si>
  <si>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</si>
  <si>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</si>
  <si>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</si>
  <si>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</si>
  <si>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</si>
  <si>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</si>
  <si>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</si>
  <si>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</si>
  <si>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</si>
  <si>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</si>
  <si>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</si>
  <si>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</si>
  <si>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</si>
  <si>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</si>
  <si>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</si>
  <si>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</si>
  <si>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</si>
  <si>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</si>
  <si>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</si>
  <si>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</si>
  <si>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</si>
  <si>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</si>
  <si>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</si>
  <si>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</si>
  <si>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</si>
  <si>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</si>
  <si>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</si>
  <si>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</si>
  <si>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</si>
  <si>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</si>
  <si>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</si>
  <si>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</si>
  <si>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</si>
  <si>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</si>
  <si>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</si>
  <si>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</si>
  <si>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</si>
  <si>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</si>
  <si>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</si>
  <si>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</si>
  <si>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</si>
  <si>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</si>
  <si>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</si>
  <si>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</si>
  <si>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</si>
  <si>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</si>
  <si>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</si>
  <si>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</si>
  <si>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</si>
  <si>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</si>
  <si>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</si>
  <si>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</si>
  <si>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</si>
  <si>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</si>
  <si>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</si>
  <si>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</si>
  <si>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</si>
  <si>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</si>
  <si>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</si>
  <si>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</si>
  <si>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</si>
  <si>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</si>
  <si>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</si>
  <si>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</si>
  <si>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</si>
  <si>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</si>
  <si>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</si>
  <si>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</si>
  <si>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</si>
  <si>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</si>
  <si>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</si>
  <si>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</si>
  <si>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</si>
  <si>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</si>
  <si>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</si>
  <si>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</si>
  <si>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</si>
  <si>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</si>
  <si>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</si>
  <si>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</si>
  <si>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</si>
  <si>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</si>
  <si>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</si>
  <si>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</si>
  <si>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</si>
  <si>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</si>
  <si>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</si>
  <si>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</si>
  <si>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</si>
  <si>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</si>
  <si>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</si>
  <si>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</si>
  <si>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</si>
  <si>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</si>
  <si>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</si>
  <si>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</si>
  <si>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</si>
  <si>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</si>
  <si>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</si>
  <si>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</si>
  <si>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</si>
  <si>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</si>
  <si>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</si>
  <si>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</si>
  <si>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</si>
  <si>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</si>
  <si>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</si>
  <si>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</si>
  <si>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</si>
  <si>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</si>
  <si>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</si>
  <si>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</si>
  <si>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</si>
  <si>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</si>
  <si>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</si>
  <si>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</si>
  <si>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</si>
  <si>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</si>
  <si>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</si>
  <si>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</si>
  <si>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</si>
  <si>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</si>
  <si>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</si>
  <si>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</si>
  <si>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</si>
  <si>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</si>
  <si>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</si>
  <si>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</si>
  <si>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</si>
  <si>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</si>
  <si>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</si>
  <si>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</si>
  <si>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</si>
  <si>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</si>
  <si>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</si>
  <si>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</si>
  <si>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</si>
  <si>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</si>
  <si>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</si>
  <si>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</si>
  <si>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</si>
  <si>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</si>
  <si>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</si>
  <si>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</si>
  <si>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</si>
  <si>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</si>
  <si>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</si>
  <si>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</si>
  <si>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</si>
  <si>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</si>
  <si>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</si>
  <si>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</si>
  <si>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</si>
  <si>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</si>
  <si>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</si>
  <si>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</si>
  <si>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</si>
  <si>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</si>
  <si>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</si>
  <si>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</si>
  <si>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</si>
  <si>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</si>
  <si>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</si>
  <si>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</si>
  <si>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</si>
  <si>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</si>
  <si>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</si>
  <si>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</si>
  <si>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</si>
  <si>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</si>
  <si>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</si>
  <si>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</si>
  <si>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</si>
  <si>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</si>
  <si>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</si>
  <si>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</si>
  <si>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</si>
  <si>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</si>
  <si>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</si>
  <si>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</si>
  <si>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</si>
  <si>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</si>
  <si>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</si>
  <si>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</si>
  <si>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</si>
  <si>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</si>
  <si>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</si>
  <si>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</si>
  <si>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</si>
  <si>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</si>
  <si>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</si>
  <si>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</si>
  <si>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</si>
  <si>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</si>
  <si>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</si>
  <si>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</si>
  <si>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</si>
  <si>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</si>
  <si>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</si>
  <si>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</si>
  <si>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</si>
  <si>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</si>
  <si>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</si>
  <si>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</si>
  <si>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</si>
  <si>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</si>
  <si>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</si>
  <si>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</si>
  <si>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</si>
  <si>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</si>
  <si>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</si>
  <si>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</si>
  <si>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</si>
  <si>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</si>
  <si>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</si>
  <si>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</si>
  <si>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</si>
  <si>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</si>
  <si>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</si>
  <si>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</si>
  <si>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</si>
  <si>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</si>
  <si>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</si>
  <si>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</si>
  <si>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</si>
  <si>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</si>
  <si>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</si>
  <si>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</si>
  <si>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</si>
  <si>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</si>
  <si>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</si>
  <si>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</si>
  <si>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</si>
  <si>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</si>
  <si>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</si>
  <si>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</si>
  <si>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</si>
  <si>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</si>
  <si>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</si>
  <si>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</si>
  <si>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</si>
  <si>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</si>
  <si>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</si>
  <si>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</si>
  <si>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</si>
  <si>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</si>
  <si>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</si>
  <si>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</si>
  <si>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</si>
  <si>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</si>
  <si>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</si>
  <si>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</si>
  <si>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</si>
  <si>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</si>
  <si>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</si>
  <si>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</si>
  <si>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</si>
  <si>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</si>
  <si>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</si>
  <si>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</si>
  <si>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</si>
  <si>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</si>
  <si>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</si>
  <si>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</si>
  <si>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</si>
  <si>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</si>
  <si>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</si>
  <si>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</si>
  <si>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</si>
  <si>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</si>
  <si>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</si>
  <si>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</si>
  <si>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</si>
  <si>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</si>
  <si>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</si>
  <si>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</si>
  <si>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</si>
  <si>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</si>
  <si>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</si>
  <si>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</si>
  <si>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</si>
  <si>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</si>
  <si>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</si>
  <si>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</si>
  <si>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</si>
  <si>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</si>
  <si>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</si>
  <si>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</si>
  <si>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</si>
  <si>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</si>
  <si>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</si>
  <si>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</si>
  <si>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</si>
  <si>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</si>
  <si>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</si>
  <si>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</si>
  <si>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</si>
  <si>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</si>
  <si>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</si>
  <si>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</si>
  <si>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</si>
  <si>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</si>
  <si>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</si>
  <si>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</si>
  <si>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</si>
  <si>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</si>
  <si>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</si>
  <si>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</si>
  <si>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</si>
  <si>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</si>
  <si>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</si>
  <si>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</si>
  <si>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</si>
  <si>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</si>
  <si>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</si>
  <si>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</si>
  <si>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</si>
  <si>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</si>
  <si>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</si>
  <si>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</si>
  <si>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</si>
  <si>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JSC TBC Bank</t>
  </si>
  <si>
    <t>Arne Berggren</t>
  </si>
  <si>
    <t>Vakhtang Butskhrikidze</t>
  </si>
  <si>
    <t>www.tbcbank.com.ge</t>
  </si>
  <si>
    <t>CEO</t>
  </si>
  <si>
    <t>Tornike Gogichaishvili</t>
  </si>
  <si>
    <t>Deputy CEO / Retail and SME Banking</t>
  </si>
  <si>
    <t>Nino Masurashvili</t>
  </si>
  <si>
    <t>Deputy CEO / CRO</t>
  </si>
  <si>
    <t>Giorgi Megrelishvili</t>
  </si>
  <si>
    <t>Deputy CEO / CFO</t>
  </si>
  <si>
    <t>Nikoloz Kurdiani</t>
  </si>
  <si>
    <t>George Tkhelidze</t>
  </si>
  <si>
    <t>Deputy CEO / Corporate and Investment Banking</t>
  </si>
  <si>
    <t>Tsira Kemularia</t>
  </si>
  <si>
    <t>Independent member</t>
  </si>
  <si>
    <t>Maria Luisa Cicognani</t>
  </si>
  <si>
    <t>Independent chair</t>
  </si>
  <si>
    <t>TBC Bank Group PLC</t>
  </si>
  <si>
    <t>European Bank for Reconstruction and Development</t>
  </si>
  <si>
    <t>Dunross &amp; Co.</t>
  </si>
  <si>
    <t/>
  </si>
  <si>
    <t xml:space="preserve">Efthymios Kyriakopoulos </t>
  </si>
  <si>
    <t>Eran Klein</t>
  </si>
  <si>
    <t>Per Anders Jorgen Fasth</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</si>
  <si>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</si>
  <si>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</si>
  <si>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</si>
  <si>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</si>
  <si>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</si>
  <si>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</si>
  <si>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</si>
  <si>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</si>
  <si>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</si>
  <si>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</si>
  <si>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</si>
  <si>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</si>
  <si>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</si>
  <si>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</si>
  <si>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</si>
  <si>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</si>
  <si>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</si>
  <si>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</si>
  <si>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</si>
  <si>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</si>
  <si>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</si>
  <si>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</si>
  <si>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</si>
  <si>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</si>
  <si>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4Q-2021</t>
  </si>
  <si>
    <t>3Q-2021</t>
  </si>
  <si>
    <t>2Q-2021</t>
  </si>
  <si>
    <t>Venera Suknidze</t>
  </si>
  <si>
    <t>Rajeev Lochan Sawhey</t>
  </si>
  <si>
    <t>1Q-2022</t>
  </si>
  <si>
    <t>Allan Gray Investment Management</t>
  </si>
  <si>
    <t>2Q-2022</t>
  </si>
  <si>
    <t>Deputy CEO / Brand Experience, Marketing and Payments</t>
  </si>
  <si>
    <t>Mamuka Khazaradze</t>
  </si>
  <si>
    <t>Badri Japaridze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</si>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</sst>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2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
      <b/>
      <sz val="1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2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1"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1"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4"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4"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4"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4"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164" fontId="3" fillId="0" borderId="89" xfId="7" applyNumberFormat="1" applyFont="1" applyBorder="1"/>
    <xf numFmtId="0" fontId="4" fillId="0" borderId="21" xfId="0" applyFont="1" applyBorder="1"/>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166" fontId="112" fillId="0" borderId="122" xfId="20965"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85" fillId="0" borderId="122" xfId="0" applyFont="1" applyBorder="1"/>
    <xf numFmtId="10" fontId="84" fillId="0" borderId="23" xfId="20962" applyNumberFormat="1" applyFont="1" applyBorder="1" applyAlignment="1"/>
    <xf numFmtId="10" fontId="84" fillId="0" borderId="42" xfId="20962" applyNumberFormat="1" applyFont="1" applyBorder="1" applyAlignment="1"/>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9" fontId="3" fillId="0" borderId="102" xfId="20962" applyNumberFormat="1" applyFont="1" applyFill="1" applyBorder="1" applyAlignment="1">
      <alignment vertical="center"/>
    </xf>
    <xf numFmtId="9" fontId="3" fillId="0" borderId="103" xfId="20962" applyNumberFormat="1" applyFont="1" applyFill="1" applyBorder="1" applyAlignment="1">
      <alignment vertical="center"/>
    </xf>
    <xf numFmtId="9" fontId="3" fillId="0" borderId="0" xfId="20962"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10" fontId="105" fillId="0" borderId="107" xfId="20962" applyNumberFormat="1" applyFont="1" applyFill="1" applyBorder="1" applyAlignment="1" applyProtection="1">
      <alignment horizontal="right" vertical="center"/>
      <protection locked="0"/>
    </xf>
    <xf numFmtId="164" fontId="116" fillId="0" borderId="122" xfId="7" applyNumberFormat="1" applyFont="1" applyFill="1" applyBorder="1"/>
    <xf numFmtId="164" fontId="113" fillId="0" borderId="122" xfId="7" applyNumberFormat="1" applyFont="1" applyFill="1" applyBorder="1"/>
    <xf numFmtId="164" fontId="112" fillId="0" borderId="122" xfId="7" applyNumberFormat="1" applyFont="1" applyFill="1" applyBorder="1"/>
    <xf numFmtId="164" fontId="113" fillId="0" borderId="122" xfId="7" applyNumberFormat="1" applyFont="1" applyFill="1" applyBorder="1" applyAlignment="1">
      <alignment horizontal="left" indent="1"/>
    </xf>
    <xf numFmtId="164" fontId="116" fillId="0" borderId="122" xfId="7" applyNumberFormat="1" applyFont="1" applyBorder="1"/>
    <xf numFmtId="164" fontId="113" fillId="0" borderId="122" xfId="7" applyNumberFormat="1" applyFont="1" applyBorder="1"/>
    <xf numFmtId="164" fontId="113" fillId="80" borderId="122" xfId="7" applyNumberFormat="1" applyFont="1" applyFill="1" applyBorder="1"/>
    <xf numFmtId="164" fontId="113" fillId="0" borderId="122" xfId="7" applyNumberFormat="1" applyFont="1" applyBorder="1" applyAlignment="1">
      <alignment horizontal="left" indent="1"/>
    </xf>
    <xf numFmtId="164" fontId="116" fillId="0" borderId="7" xfId="7" applyNumberFormat="1" applyFont="1" applyFill="1" applyBorder="1"/>
    <xf numFmtId="164" fontId="113" fillId="0" borderId="122" xfId="7" applyNumberFormat="1" applyFont="1" applyFill="1" applyBorder="1" applyAlignment="1">
      <alignment horizontal="left" indent="2"/>
    </xf>
    <xf numFmtId="164" fontId="113" fillId="0" borderId="122" xfId="7" applyNumberFormat="1" applyFont="1" applyFill="1" applyBorder="1" applyAlignment="1">
      <alignment horizontal="left" indent="3"/>
    </xf>
    <xf numFmtId="164" fontId="113" fillId="0" borderId="122" xfId="7" applyNumberFormat="1" applyFont="1" applyFill="1" applyBorder="1" applyAlignment="1">
      <alignment horizontal="left" vertical="top" wrapText="1" indent="2"/>
    </xf>
    <xf numFmtId="164" fontId="113" fillId="0" borderId="122" xfId="7" applyNumberFormat="1" applyFont="1" applyFill="1" applyBorder="1" applyAlignment="1">
      <alignment horizontal="left" wrapText="1" indent="3"/>
    </xf>
    <xf numFmtId="164" fontId="113" fillId="0" borderId="122" xfId="7" applyNumberFormat="1" applyFont="1" applyFill="1" applyBorder="1" applyAlignment="1">
      <alignment horizontal="left" wrapText="1" indent="2"/>
    </xf>
    <xf numFmtId="164" fontId="113" fillId="0" borderId="122" xfId="7" applyNumberFormat="1" applyFont="1" applyFill="1" applyBorder="1" applyAlignment="1">
      <alignment horizontal="left" wrapText="1" indent="1"/>
    </xf>
    <xf numFmtId="164" fontId="112" fillId="0" borderId="122" xfId="7" applyNumberFormat="1" applyFont="1" applyFill="1" applyBorder="1" applyAlignment="1">
      <alignment horizontal="left" vertical="center" wrapText="1"/>
    </xf>
    <xf numFmtId="164" fontId="113" fillId="0" borderId="122" xfId="7" applyNumberFormat="1" applyFont="1" applyFill="1" applyBorder="1" applyAlignment="1">
      <alignment horizontal="center" vertical="center" wrapText="1"/>
    </xf>
    <xf numFmtId="164" fontId="113" fillId="0" borderId="122" xfId="7" applyNumberFormat="1" applyFont="1" applyFill="1" applyBorder="1" applyAlignment="1">
      <alignment horizontal="center" vertical="center"/>
    </xf>
    <xf numFmtId="164" fontId="115" fillId="0" borderId="122" xfId="7" applyNumberFormat="1" applyFont="1" applyFill="1" applyBorder="1" applyAlignment="1">
      <alignment horizontal="left" vertical="center" wrapText="1"/>
    </xf>
    <xf numFmtId="0" fontId="45" fillId="0" borderId="124" xfId="0" applyFont="1" applyFill="1" applyBorder="1" applyAlignment="1" applyProtection="1">
      <alignment horizontal="center"/>
    </xf>
    <xf numFmtId="0" fontId="2" fillId="0" borderId="122"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2" fillId="0" borderId="124" xfId="0" applyFont="1" applyFill="1" applyBorder="1" applyAlignment="1" applyProtection="1">
      <alignment horizontal="left"/>
    </xf>
    <xf numFmtId="193" fontId="2" fillId="0" borderId="122" xfId="7" applyNumberFormat="1" applyFont="1" applyFill="1" applyBorder="1" applyAlignment="1" applyProtection="1">
      <alignment horizontal="right"/>
    </xf>
    <xf numFmtId="193" fontId="2" fillId="36" borderId="122" xfId="7" applyNumberFormat="1" applyFont="1" applyFill="1" applyBorder="1" applyAlignment="1" applyProtection="1">
      <alignment horizontal="right"/>
    </xf>
    <xf numFmtId="193" fontId="2" fillId="0" borderId="126" xfId="0" applyNumberFormat="1" applyFont="1" applyFill="1" applyBorder="1" applyAlignment="1" applyProtection="1">
      <alignment horizontal="right"/>
    </xf>
    <xf numFmtId="193" fontId="2" fillId="0" borderId="122" xfId="0" applyNumberFormat="1" applyFont="1" applyFill="1" applyBorder="1" applyAlignment="1" applyProtection="1">
      <alignment horizontal="right"/>
    </xf>
    <xf numFmtId="193" fontId="2" fillId="36"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2"/>
    </xf>
    <xf numFmtId="0" fontId="45" fillId="0" borderId="124" xfId="0" applyFont="1" applyFill="1" applyBorder="1" applyAlignment="1" applyProtection="1"/>
    <xf numFmtId="193" fontId="2" fillId="0" borderId="122" xfId="7" applyNumberFormat="1" applyFont="1" applyFill="1" applyBorder="1" applyAlignment="1" applyProtection="1">
      <alignment horizontal="right"/>
      <protection locked="0"/>
    </xf>
    <xf numFmtId="193" fontId="2" fillId="0" borderId="126" xfId="0" applyNumberFormat="1" applyFont="1" applyFill="1" applyBorder="1" applyAlignment="1" applyProtection="1">
      <alignment horizontal="right"/>
      <protection locked="0"/>
    </xf>
    <xf numFmtId="193" fontId="2" fillId="0" borderId="122" xfId="0" applyNumberFormat="1" applyFont="1" applyFill="1" applyBorder="1" applyAlignment="1" applyProtection="1">
      <alignment horizontal="right"/>
      <protection locked="0"/>
    </xf>
    <xf numFmtId="193" fontId="2" fillId="0"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1"/>
    </xf>
    <xf numFmtId="0" fontId="45" fillId="0" borderId="124" xfId="0" applyFont="1" applyFill="1" applyBorder="1" applyAlignment="1" applyProtection="1">
      <alignment horizontal="left"/>
    </xf>
    <xf numFmtId="0" fontId="2" fillId="0" borderId="122" xfId="0" applyFont="1" applyFill="1" applyBorder="1" applyAlignment="1">
      <alignment horizontal="left" vertical="center"/>
    </xf>
    <xf numFmtId="0" fontId="2" fillId="0" borderId="122" xfId="0" applyFont="1" applyFill="1" applyBorder="1" applyAlignment="1">
      <alignment horizontal="center" vertical="center" wrapText="1"/>
    </xf>
    <xf numFmtId="0" fontId="2" fillId="0" borderId="89" xfId="0" applyFont="1" applyFill="1" applyBorder="1" applyAlignment="1">
      <alignment horizontal="center" vertical="center" wrapText="1"/>
    </xf>
    <xf numFmtId="38" fontId="2" fillId="0" borderId="122" xfId="0" applyNumberFormat="1" applyFont="1" applyFill="1" applyBorder="1" applyAlignment="1" applyProtection="1">
      <alignment horizontal="right"/>
      <protection locked="0"/>
    </xf>
    <xf numFmtId="38" fontId="2" fillId="0" borderId="89" xfId="0" applyNumberFormat="1" applyFont="1" applyFill="1" applyBorder="1" applyAlignment="1" applyProtection="1">
      <alignment horizontal="right"/>
      <protection locked="0"/>
    </xf>
    <xf numFmtId="0" fontId="2" fillId="0" borderId="122" xfId="0" applyFont="1" applyFill="1" applyBorder="1" applyAlignment="1">
      <alignment horizontal="left" wrapText="1" indent="1"/>
    </xf>
    <xf numFmtId="38" fontId="2" fillId="36" borderId="122" xfId="0" applyNumberFormat="1" applyFont="1" applyFill="1" applyBorder="1" applyAlignment="1">
      <alignment horizontal="right"/>
    </xf>
    <xf numFmtId="0" fontId="2" fillId="0" borderId="122" xfId="0" applyFont="1" applyFill="1" applyBorder="1" applyAlignment="1">
      <alignment horizontal="left" wrapText="1" indent="2"/>
    </xf>
    <xf numFmtId="0" fontId="45" fillId="0" borderId="122" xfId="0" applyFont="1" applyFill="1" applyBorder="1" applyAlignment="1"/>
    <xf numFmtId="38" fontId="2" fillId="3" borderId="122" xfId="0" applyNumberFormat="1" applyFont="1" applyFill="1" applyBorder="1" applyAlignment="1" applyProtection="1">
      <alignment horizontal="right"/>
      <protection locked="0"/>
    </xf>
    <xf numFmtId="0" fontId="45" fillId="0" borderId="122" xfId="0" applyFont="1" applyFill="1" applyBorder="1" applyAlignment="1">
      <alignment horizontal="left"/>
    </xf>
    <xf numFmtId="0" fontId="45" fillId="0" borderId="122" xfId="0" applyFont="1" applyFill="1" applyBorder="1" applyAlignment="1">
      <alignment horizontal="center"/>
    </xf>
    <xf numFmtId="0" fontId="45" fillId="3" borderId="122" xfId="0" applyFont="1" applyFill="1" applyBorder="1" applyAlignment="1">
      <alignment horizontal="center"/>
    </xf>
    <xf numFmtId="0" fontId="2" fillId="0" borderId="122" xfId="0" applyFont="1" applyFill="1" applyBorder="1" applyAlignment="1">
      <alignment horizontal="left" indent="1"/>
    </xf>
    <xf numFmtId="38" fontId="2" fillId="36" borderId="122" xfId="0" applyNumberFormat="1" applyFont="1" applyFill="1" applyBorder="1" applyAlignment="1" applyProtection="1">
      <alignment horizontal="right"/>
    </xf>
    <xf numFmtId="0" fontId="45" fillId="0" borderId="122" xfId="0" applyFont="1" applyFill="1" applyBorder="1" applyAlignment="1">
      <alignment horizontal="left" indent="1"/>
    </xf>
    <xf numFmtId="0" fontId="45" fillId="0" borderId="122" xfId="0" applyFont="1" applyFill="1" applyBorder="1" applyAlignment="1">
      <alignment horizontal="left" vertical="center" wrapText="1"/>
    </xf>
    <xf numFmtId="38" fontId="2" fillId="0" borderId="122" xfId="0" applyNumberFormat="1" applyFont="1" applyFill="1" applyBorder="1" applyAlignment="1" applyProtection="1">
      <alignment horizontal="right" vertical="center"/>
      <protection locked="0"/>
    </xf>
    <xf numFmtId="0" fontId="45" fillId="0" borderId="122" xfId="0" applyFont="1" applyFill="1" applyBorder="1" applyAlignment="1" applyProtection="1">
      <alignment horizontal="left"/>
      <protection locked="0"/>
    </xf>
    <xf numFmtId="193" fontId="2" fillId="36" borderId="122" xfId="0" applyNumberFormat="1" applyFont="1" applyFill="1" applyBorder="1" applyAlignment="1" applyProtection="1">
      <alignment horizontal="right"/>
    </xf>
    <xf numFmtId="0" fontId="2" fillId="0" borderId="122" xfId="0" applyFont="1" applyFill="1" applyBorder="1" applyAlignment="1" applyProtection="1">
      <alignment horizontal="left" indent="4"/>
      <protection locked="0"/>
    </xf>
    <xf numFmtId="0" fontId="45"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95" fillId="0" borderId="126"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64" fontId="85" fillId="0" borderId="0" xfId="7" applyNumberFormat="1" applyFont="1"/>
    <xf numFmtId="193" fontId="85" fillId="0" borderId="0" xfId="0"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4" fontId="2" fillId="0" borderId="0" xfId="0" applyNumberFormat="1" applyFont="1" applyAlignment="1">
      <alignment horizontal="left"/>
    </xf>
    <xf numFmtId="0" fontId="3" fillId="0" borderId="122" xfId="0" applyFont="1" applyFill="1" applyBorder="1" applyAlignment="1">
      <alignment horizontal="center"/>
    </xf>
    <xf numFmtId="0" fontId="3" fillId="0" borderId="122" xfId="0" applyFont="1" applyBorder="1" applyAlignment="1">
      <alignment horizontal="center"/>
    </xf>
    <xf numFmtId="0" fontId="3" fillId="0" borderId="122" xfId="0" applyFont="1" applyBorder="1" applyAlignment="1">
      <alignment wrapText="1"/>
    </xf>
    <xf numFmtId="164" fontId="3" fillId="0" borderId="122" xfId="7" applyNumberFormat="1" applyFont="1" applyBorder="1"/>
    <xf numFmtId="0" fontId="99" fillId="0" borderId="122" xfId="0" applyFont="1" applyBorder="1" applyAlignment="1">
      <alignment horizontal="left" wrapText="1" indent="2"/>
    </xf>
    <xf numFmtId="169" fontId="9" fillId="37" borderId="122" xfId="20" applyBorder="1"/>
    <xf numFmtId="164" fontId="3" fillId="0" borderId="122" xfId="7" applyNumberFormat="1" applyFont="1" applyBorder="1" applyAlignment="1">
      <alignment vertical="center"/>
    </xf>
    <xf numFmtId="0" fontId="4" fillId="0" borderId="122" xfId="0" applyFont="1" applyBorder="1" applyAlignment="1">
      <alignment wrapText="1"/>
    </xf>
    <xf numFmtId="164" fontId="3" fillId="0" borderId="122" xfId="7" applyNumberFormat="1" applyFont="1" applyFill="1" applyBorder="1"/>
    <xf numFmtId="164" fontId="3" fillId="0" borderId="122" xfId="7" applyNumberFormat="1" applyFont="1" applyFill="1" applyBorder="1" applyAlignment="1">
      <alignment vertical="center"/>
    </xf>
    <xf numFmtId="0" fontId="99" fillId="0" borderId="122" xfId="0" applyFont="1" applyBorder="1" applyAlignment="1">
      <alignment horizontal="left" wrapText="1" indent="4"/>
    </xf>
    <xf numFmtId="164" fontId="3" fillId="0" borderId="78" xfId="7" applyNumberFormat="1" applyFont="1" applyFill="1" applyBorder="1"/>
    <xf numFmtId="164" fontId="2" fillId="37" borderId="0" xfId="7" applyNumberFormat="1" applyFont="1" applyFill="1" applyBorder="1"/>
    <xf numFmtId="164" fontId="2" fillId="37" borderId="104" xfId="7" applyNumberFormat="1" applyFont="1" applyFill="1" applyBorder="1"/>
    <xf numFmtId="193" fontId="2" fillId="0" borderId="122" xfId="0" applyNumberFormat="1" applyFont="1" applyFill="1" applyBorder="1" applyAlignment="1" applyProtection="1">
      <alignment vertical="center" wrapText="1"/>
      <protection locked="0"/>
    </xf>
    <xf numFmtId="193" fontId="84" fillId="0" borderId="122" xfId="0" applyNumberFormat="1" applyFont="1" applyFill="1" applyBorder="1" applyAlignment="1" applyProtection="1">
      <alignment vertical="center" wrapText="1"/>
      <protection locked="0"/>
    </xf>
    <xf numFmtId="193" fontId="84" fillId="0" borderId="89" xfId="0" applyNumberFormat="1" applyFont="1" applyFill="1" applyBorder="1" applyAlignment="1" applyProtection="1">
      <alignment vertical="center" wrapText="1"/>
      <protection locked="0"/>
    </xf>
    <xf numFmtId="169" fontId="2" fillId="37" borderId="0" xfId="20" applyFont="1" applyBorder="1"/>
    <xf numFmtId="169" fontId="2" fillId="37" borderId="104" xfId="20" applyFont="1" applyBorder="1"/>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0" fontId="84" fillId="0" borderId="122" xfId="20962" applyNumberFormat="1" applyFont="1" applyBorder="1" applyAlignment="1" applyProtection="1">
      <alignment vertical="center" wrapText="1"/>
      <protection locked="0"/>
    </xf>
    <xf numFmtId="10" fontId="84" fillId="0" borderId="89"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122" xfId="20962" applyNumberFormat="1" applyFont="1" applyFill="1" applyBorder="1" applyAlignment="1" applyProtection="1">
      <alignment vertical="center"/>
      <protection locked="0"/>
    </xf>
    <xf numFmtId="10" fontId="87" fillId="2" borderId="122"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2" fillId="0" borderId="122" xfId="20962" applyNumberFormat="1" applyFont="1" applyFill="1" applyBorder="1" applyAlignment="1" applyProtection="1">
      <alignment horizontal="right" vertical="center" wrapText="1"/>
      <protection locked="0"/>
    </xf>
    <xf numFmtId="10" fontId="84" fillId="0" borderId="122" xfId="20962" applyNumberFormat="1" applyFont="1" applyFill="1" applyBorder="1" applyAlignment="1" applyProtection="1">
      <alignment horizontal="right" vertical="center" wrapText="1"/>
      <protection locked="0"/>
    </xf>
    <xf numFmtId="10" fontId="84" fillId="0" borderId="89" xfId="20962" applyNumberFormat="1" applyFont="1" applyFill="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87" fillId="2" borderId="122"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9" fontId="2" fillId="2" borderId="123" xfId="20962" applyFont="1" applyFill="1" applyBorder="1" applyAlignment="1" applyProtection="1">
      <alignment vertical="center"/>
      <protection locked="0"/>
    </xf>
    <xf numFmtId="9" fontId="87" fillId="2" borderId="123"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193" fontId="2" fillId="2" borderId="123" xfId="0" applyNumberFormat="1" applyFont="1" applyFill="1" applyBorder="1" applyAlignment="1" applyProtection="1">
      <alignment vertical="center"/>
      <protection locked="0"/>
    </xf>
    <xf numFmtId="193" fontId="87" fillId="2" borderId="123"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4" fontId="2" fillId="2" borderId="25" xfId="0" applyNumberFormat="1" applyFont="1" applyFill="1" applyBorder="1" applyAlignment="1" applyProtection="1">
      <alignment vertical="center"/>
      <protection locked="0"/>
    </xf>
    <xf numFmtId="194" fontId="87" fillId="2" borderId="25" xfId="0" applyNumberFormat="1" applyFont="1" applyFill="1" applyBorder="1" applyAlignment="1" applyProtection="1">
      <alignment vertical="center"/>
      <protection locked="0"/>
    </xf>
    <xf numFmtId="194" fontId="87" fillId="2" borderId="26" xfId="0" applyNumberFormat="1" applyFont="1" applyFill="1" applyBorder="1" applyAlignment="1" applyProtection="1">
      <alignment vertical="center"/>
      <protection locked="0"/>
    </xf>
    <xf numFmtId="0" fontId="84" fillId="0" borderId="0" xfId="0" applyFont="1" applyFill="1" applyBorder="1" applyAlignment="1">
      <alignment horizontal="left" vertical="center" wrapText="1"/>
    </xf>
    <xf numFmtId="0" fontId="2" fillId="0" borderId="0" xfId="0" applyFont="1" applyAlignment="1">
      <alignment horizontal="left"/>
    </xf>
    <xf numFmtId="0" fontId="84" fillId="0" borderId="0" xfId="0" applyFont="1" applyFill="1" applyAlignment="1">
      <alignment horizontal="left"/>
    </xf>
    <xf numFmtId="0" fontId="85" fillId="0" borderId="0" xfId="0" applyFont="1" applyFill="1" applyAlignment="1">
      <alignment horizontal="left"/>
    </xf>
    <xf numFmtId="0" fontId="85" fillId="0" borderId="0" xfId="0" applyFont="1" applyAlignment="1">
      <alignment horizontal="left"/>
    </xf>
    <xf numFmtId="0" fontId="2" fillId="0" borderId="0" xfId="11" applyFont="1" applyFill="1" applyBorder="1" applyAlignment="1" applyProtection="1">
      <alignment horizontal="left"/>
    </xf>
    <xf numFmtId="193" fontId="3" fillId="0" borderId="0" xfId="0" applyNumberFormat="1" applyFont="1"/>
    <xf numFmtId="43" fontId="3" fillId="0" borderId="0" xfId="0" applyNumberFormat="1" applyFont="1"/>
    <xf numFmtId="0" fontId="112" fillId="0" borderId="0" xfId="11" applyFont="1" applyFill="1" applyBorder="1" applyAlignment="1" applyProtection="1">
      <alignment horizontal="left"/>
    </xf>
    <xf numFmtId="0" fontId="113" fillId="0" borderId="0" xfId="0" applyFont="1" applyFill="1" applyAlignment="1">
      <alignment horizontal="left"/>
    </xf>
    <xf numFmtId="14" fontId="84" fillId="0" borderId="0" xfId="0" applyNumberFormat="1" applyFont="1" applyFill="1" applyAlignment="1">
      <alignment horizontal="left"/>
    </xf>
    <xf numFmtId="0" fontId="113"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0" fontId="84" fillId="0" borderId="0" xfId="0" applyFont="1" applyAlignment="1">
      <alignment horizontal="left"/>
    </xf>
    <xf numFmtId="0" fontId="89" fillId="0" borderId="0" xfId="0" applyFont="1" applyAlignment="1">
      <alignment horizontal="left"/>
    </xf>
    <xf numFmtId="0" fontId="3" fillId="0" borderId="0" xfId="0" applyFont="1" applyFill="1" applyAlignment="1">
      <alignment horizontal="left"/>
    </xf>
    <xf numFmtId="0" fontId="94" fillId="0" borderId="0" xfId="11" applyFont="1" applyFill="1" applyBorder="1" applyAlignment="1" applyProtection="1">
      <alignment horizontal="left"/>
    </xf>
    <xf numFmtId="0" fontId="2" fillId="0" borderId="0" xfId="0" applyFont="1" applyBorder="1" applyAlignment="1">
      <alignment horizontal="left"/>
    </xf>
    <xf numFmtId="0" fontId="84" fillId="0" borderId="0" xfId="0" applyFont="1" applyBorder="1" applyAlignment="1">
      <alignment horizontal="left"/>
    </xf>
    <xf numFmtId="0" fontId="89" fillId="0" borderId="0" xfId="0" applyFont="1" applyBorder="1" applyAlignment="1">
      <alignment horizontal="left"/>
    </xf>
    <xf numFmtId="14" fontId="84" fillId="0" borderId="0" xfId="0" applyNumberFormat="1" applyFont="1" applyAlignment="1">
      <alignment horizontal="left"/>
    </xf>
    <xf numFmtId="0" fontId="85" fillId="0" borderId="0" xfId="0" applyFont="1" applyBorder="1" applyAlignment="1">
      <alignment horizontal="left"/>
    </xf>
    <xf numFmtId="0" fontId="84" fillId="0" borderId="3" xfId="0" applyFont="1" applyBorder="1" applyAlignment="1">
      <alignment horizontal="left"/>
    </xf>
    <xf numFmtId="0" fontId="91" fillId="0" borderId="3" xfId="20960" applyFont="1" applyFill="1" applyBorder="1" applyAlignment="1" applyProtection="1">
      <alignment horizontal="left" vertical="center"/>
    </xf>
    <xf numFmtId="0" fontId="85" fillId="0" borderId="122" xfId="0" applyFont="1" applyBorder="1" applyAlignment="1">
      <alignment horizontal="left"/>
    </xf>
    <xf numFmtId="0" fontId="86" fillId="0" borderId="0" xfId="0" applyFont="1" applyFill="1" applyBorder="1" applyAlignment="1">
      <alignment horizontal="left" wrapText="1"/>
    </xf>
    <xf numFmtId="0" fontId="86" fillId="0" borderId="0" xfId="0" applyFont="1" applyAlignment="1">
      <alignment horizontal="left"/>
    </xf>
    <xf numFmtId="0" fontId="113" fillId="0" borderId="123" xfId="0" applyFont="1" applyFill="1" applyBorder="1" applyAlignment="1">
      <alignment horizontal="center" vertical="center" wrapText="1"/>
    </xf>
    <xf numFmtId="193" fontId="94" fillId="36" borderId="122" xfId="5" applyNumberFormat="1" applyFont="1" applyFill="1" applyBorder="1" applyProtection="1">
      <protection locked="0"/>
    </xf>
    <xf numFmtId="14" fontId="84" fillId="0" borderId="0" xfId="0" applyNumberFormat="1" applyFont="1" applyFill="1"/>
    <xf numFmtId="0" fontId="0" fillId="0" borderId="7" xfId="0" applyBorder="1"/>
    <xf numFmtId="0" fontId="113" fillId="0" borderId="114" xfId="0" applyFont="1" applyFill="1" applyBorder="1" applyAlignment="1">
      <alignment horizontal="center" vertical="center" wrapText="1"/>
    </xf>
    <xf numFmtId="0" fontId="0" fillId="0" borderId="122" xfId="0"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0" fillId="0" borderId="122" xfId="0" applyBorder="1" applyAlignment="1">
      <alignment horizontal="left" indent="3"/>
    </xf>
    <xf numFmtId="0" fontId="124" fillId="0" borderId="130" xfId="0" applyNumberFormat="1" applyFont="1" applyFill="1" applyBorder="1" applyAlignment="1">
      <alignment horizontal="left" vertical="center" wrapText="1" indent="1" readingOrder="1"/>
    </xf>
    <xf numFmtId="0" fontId="0" fillId="0" borderId="123" xfId="0" applyBorder="1" applyAlignment="1">
      <alignment horizontal="left" indent="2"/>
    </xf>
    <xf numFmtId="0" fontId="124" fillId="0" borderId="131" xfId="0" applyNumberFormat="1" applyFont="1" applyFill="1" applyBorder="1" applyAlignment="1">
      <alignment vertical="center" wrapText="1" readingOrder="1"/>
    </xf>
    <xf numFmtId="0" fontId="0" fillId="0" borderId="122" xfId="0" applyFill="1" applyBorder="1" applyAlignment="1">
      <alignment horizontal="left" indent="2"/>
    </xf>
    <xf numFmtId="0" fontId="125" fillId="0" borderId="122" xfId="0" applyNumberFormat="1" applyFont="1" applyFill="1" applyBorder="1" applyAlignment="1">
      <alignment vertical="center" wrapText="1" readingOrder="1"/>
    </xf>
    <xf numFmtId="0" fontId="84" fillId="0" borderId="122" xfId="0" applyFont="1" applyFill="1" applyBorder="1"/>
    <xf numFmtId="0" fontId="6" fillId="0" borderId="122" xfId="17" applyFill="1" applyBorder="1" applyAlignment="1" applyProtection="1"/>
    <xf numFmtId="43" fontId="121" fillId="0" borderId="122" xfId="7" applyFont="1" applyBorder="1"/>
    <xf numFmtId="9" fontId="121" fillId="0" borderId="122" xfId="20962" applyFont="1" applyBorder="1"/>
    <xf numFmtId="43" fontId="121" fillId="0" borderId="123" xfId="7" applyFont="1" applyBorder="1"/>
    <xf numFmtId="9" fontId="121" fillId="0" borderId="123" xfId="20962" applyFont="1" applyBorder="1"/>
    <xf numFmtId="43" fontId="126" fillId="0" borderId="122" xfId="7" applyFont="1" applyBorder="1"/>
    <xf numFmtId="9" fontId="126" fillId="0" borderId="122" xfId="20962" applyFont="1" applyBorder="1"/>
    <xf numFmtId="164" fontId="3" fillId="0" borderId="89" xfId="7" applyNumberFormat="1" applyFont="1" applyBorder="1" applyAlignment="1">
      <alignment vertical="center"/>
    </xf>
    <xf numFmtId="164" fontId="2" fillId="36" borderId="122" xfId="7" applyNumberFormat="1" applyFont="1" applyFill="1" applyBorder="1" applyAlignment="1" applyProtection="1">
      <alignment horizontal="right"/>
    </xf>
    <xf numFmtId="164" fontId="2" fillId="0" borderId="122" xfId="7" applyNumberFormat="1" applyFont="1" applyFill="1" applyBorder="1" applyAlignment="1" applyProtection="1">
      <alignment horizontal="right"/>
      <protection locked="0"/>
    </xf>
    <xf numFmtId="164" fontId="2" fillId="36" borderId="89" xfId="7" applyNumberFormat="1" applyFont="1" applyFill="1" applyBorder="1" applyAlignment="1" applyProtection="1">
      <alignment horizontal="right"/>
    </xf>
    <xf numFmtId="164" fontId="2" fillId="36" borderId="122" xfId="7" applyNumberFormat="1" applyFont="1" applyFill="1" applyBorder="1" applyAlignment="1">
      <alignment horizontal="right"/>
    </xf>
    <xf numFmtId="164" fontId="2" fillId="3" borderId="122" xfId="7" applyNumberFormat="1" applyFont="1" applyFill="1" applyBorder="1" applyAlignment="1" applyProtection="1">
      <alignment horizontal="right"/>
    </xf>
    <xf numFmtId="164" fontId="2" fillId="3" borderId="122" xfId="7" applyNumberFormat="1" applyFont="1" applyFill="1" applyBorder="1" applyAlignment="1" applyProtection="1">
      <alignment horizontal="right"/>
      <protection locked="0"/>
    </xf>
    <xf numFmtId="164" fontId="2" fillId="3" borderId="89" xfId="7" applyNumberFormat="1" applyFont="1" applyFill="1" applyBorder="1" applyAlignment="1" applyProtection="1">
      <alignment horizontal="right"/>
    </xf>
    <xf numFmtId="164" fontId="45" fillId="3" borderId="122" xfId="7" applyNumberFormat="1" applyFont="1" applyFill="1" applyBorder="1" applyAlignment="1">
      <alignment horizontal="center"/>
    </xf>
    <xf numFmtId="164" fontId="2" fillId="0" borderId="122" xfId="7" applyNumberFormat="1" applyFont="1" applyFill="1" applyBorder="1" applyAlignment="1" applyProtection="1">
      <alignment horizontal="right" vertical="center"/>
      <protection locked="0"/>
    </xf>
    <xf numFmtId="164" fontId="2" fillId="36" borderId="25" xfId="7" applyNumberFormat="1" applyFont="1" applyFill="1" applyBorder="1" applyAlignment="1" applyProtection="1">
      <alignment horizontal="right"/>
    </xf>
    <xf numFmtId="164" fontId="2" fillId="36" borderId="25" xfId="7" applyNumberFormat="1" applyFont="1" applyFill="1" applyBorder="1" applyAlignment="1">
      <alignment horizontal="right"/>
    </xf>
    <xf numFmtId="164" fontId="2" fillId="36" borderId="26" xfId="7" applyNumberFormat="1" applyFont="1" applyFill="1" applyBorder="1" applyAlignment="1" applyProtection="1">
      <alignment horizontal="right"/>
    </xf>
    <xf numFmtId="193" fontId="96" fillId="0" borderId="89" xfId="2" applyNumberFormat="1" applyFont="1" applyFill="1" applyBorder="1" applyAlignment="1" applyProtection="1">
      <alignment vertical="top"/>
      <protection locked="0"/>
    </xf>
    <xf numFmtId="193" fontId="96" fillId="3" borderId="89" xfId="2" applyNumberFormat="1" applyFont="1" applyFill="1" applyBorder="1" applyAlignment="1" applyProtection="1">
      <alignment vertical="top"/>
      <protection locked="0"/>
    </xf>
    <xf numFmtId="193" fontId="96" fillId="3" borderId="89" xfId="2" applyNumberFormat="1" applyFont="1" applyFill="1" applyBorder="1" applyAlignment="1" applyProtection="1">
      <alignment vertical="top" wrapText="1"/>
      <protection locked="0"/>
    </xf>
    <xf numFmtId="193" fontId="95" fillId="36" borderId="89" xfId="2" applyNumberFormat="1" applyFont="1" applyFill="1" applyBorder="1" applyAlignment="1" applyProtection="1">
      <alignment vertical="top"/>
    </xf>
    <xf numFmtId="193" fontId="95" fillId="36" borderId="89" xfId="2" applyNumberFormat="1" applyFont="1" applyFill="1" applyBorder="1" applyAlignment="1" applyProtection="1">
      <alignment vertical="top" wrapText="1"/>
    </xf>
    <xf numFmtId="193" fontId="95" fillId="36" borderId="89" xfId="2" applyNumberFormat="1" applyFont="1" applyFill="1" applyBorder="1" applyAlignment="1" applyProtection="1">
      <alignment vertical="top" wrapText="1"/>
      <protection locked="0"/>
    </xf>
    <xf numFmtId="193" fontId="95" fillId="36" borderId="26" xfId="2" applyNumberFormat="1" applyFont="1" applyFill="1" applyBorder="1" applyAlignment="1" applyProtection="1">
      <alignment vertical="top" wrapText="1"/>
    </xf>
    <xf numFmtId="0" fontId="94" fillId="3" borderId="122" xfId="5" applyFont="1" applyFill="1" applyBorder="1" applyProtection="1">
      <protection locked="0"/>
    </xf>
    <xf numFmtId="193" fontId="94" fillId="36" borderId="122" xfId="1" applyNumberFormat="1" applyFont="1" applyFill="1" applyBorder="1" applyProtection="1">
      <protection locked="0"/>
    </xf>
    <xf numFmtId="164" fontId="94" fillId="36" borderId="89" xfId="7" applyNumberFormat="1" applyFont="1" applyFill="1" applyBorder="1" applyProtection="1">
      <protection locked="0"/>
    </xf>
    <xf numFmtId="193" fontId="94" fillId="3" borderId="122" xfId="5" applyNumberFormat="1" applyFont="1" applyFill="1" applyBorder="1" applyProtection="1">
      <protection locked="0"/>
    </xf>
    <xf numFmtId="165" fontId="94" fillId="3" borderId="122" xfId="8" applyNumberFormat="1" applyFont="1" applyFill="1" applyBorder="1" applyAlignment="1" applyProtection="1">
      <alignment horizontal="right" wrapText="1"/>
      <protection locked="0"/>
    </xf>
    <xf numFmtId="165" fontId="94" fillId="4" borderId="122" xfId="8" applyNumberFormat="1" applyFont="1" applyFill="1" applyBorder="1" applyAlignment="1" applyProtection="1">
      <alignment horizontal="right" wrapText="1"/>
      <protection locked="0"/>
    </xf>
    <xf numFmtId="193" fontId="127" fillId="36" borderId="25" xfId="16" applyNumberFormat="1" applyFont="1" applyFill="1" applyBorder="1" applyAlignment="1" applyProtection="1">
      <protection locked="0"/>
    </xf>
    <xf numFmtId="3" fontId="127" fillId="36" borderId="25" xfId="16" applyNumberFormat="1" applyFont="1" applyFill="1" applyBorder="1" applyAlignment="1" applyProtection="1">
      <protection locked="0"/>
    </xf>
    <xf numFmtId="193" fontId="127" fillId="36" borderId="25" xfId="1" applyNumberFormat="1" applyFont="1" applyFill="1" applyBorder="1" applyAlignment="1" applyProtection="1">
      <protection locked="0"/>
    </xf>
    <xf numFmtId="164" fontId="3" fillId="0" borderId="89" xfId="7" applyNumberFormat="1" applyFont="1" applyFill="1" applyBorder="1"/>
    <xf numFmtId="164" fontId="113" fillId="0" borderId="0" xfId="0" applyNumberFormat="1" applyFont="1" applyFill="1"/>
    <xf numFmtId="0" fontId="2" fillId="0" borderId="124" xfId="0" applyFont="1" applyBorder="1" applyAlignment="1">
      <alignment wrapText="1"/>
    </xf>
    <xf numFmtId="10" fontId="84" fillId="0" borderId="92" xfId="20962" applyNumberFormat="1" applyFont="1" applyBorder="1" applyAlignment="1"/>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xf numFmtId="0" fontId="123" fillId="0" borderId="122" xfId="0" applyFont="1" applyBorder="1" applyAlignment="1">
      <alignment horizontal="center" vertical="center" wrapText="1"/>
    </xf>
    <xf numFmtId="0" fontId="122" fillId="0" borderId="122" xfId="0" applyFont="1" applyBorder="1" applyAlignment="1">
      <alignment horizontal="center" vertical="center"/>
    </xf>
    <xf numFmtId="0" fontId="121" fillId="0" borderId="123" xfId="0" applyFont="1" applyBorder="1" applyAlignment="1">
      <alignment horizontal="center" vertical="center" wrapText="1"/>
    </xf>
    <xf numFmtId="0" fontId="121" fillId="0" borderId="114"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A2" sqref="A2"/>
    </sheetView>
  </sheetViews>
  <sheetFormatPr defaultColWidth="9.140625" defaultRowHeight="14.25"/>
  <cols>
    <col min="1" max="1" width="10.42578125" style="4" customWidth="1"/>
    <col min="2" max="2" width="138.42578125" style="5" bestFit="1" customWidth="1"/>
    <col min="3" max="3" width="39.42578125" style="5" customWidth="1"/>
    <col min="4" max="6" width="9.140625" style="5"/>
    <col min="7" max="7" width="25" style="5" customWidth="1"/>
    <col min="8" max="16384" width="9.140625" style="5"/>
  </cols>
  <sheetData>
    <row r="1" spans="1:3" s="633" customFormat="1" ht="15">
      <c r="A1" s="652"/>
      <c r="B1" s="653" t="s">
        <v>343</v>
      </c>
      <c r="C1" s="652"/>
    </row>
    <row r="2" spans="1:3" s="633" customFormat="1">
      <c r="A2" s="185">
        <v>6</v>
      </c>
      <c r="B2" s="321" t="s">
        <v>344</v>
      </c>
      <c r="C2" s="654" t="s">
        <v>716</v>
      </c>
    </row>
    <row r="3" spans="1:3">
      <c r="A3" s="185">
        <v>2</v>
      </c>
      <c r="B3" s="322" t="s">
        <v>340</v>
      </c>
      <c r="C3" s="489" t="s">
        <v>717</v>
      </c>
    </row>
    <row r="4" spans="1:3">
      <c r="A4" s="185">
        <v>3</v>
      </c>
      <c r="B4" s="323" t="s">
        <v>345</v>
      </c>
      <c r="C4" s="489" t="s">
        <v>718</v>
      </c>
    </row>
    <row r="5" spans="1:3">
      <c r="A5" s="186">
        <v>4</v>
      </c>
      <c r="B5" s="324" t="s">
        <v>341</v>
      </c>
      <c r="C5" s="489" t="s">
        <v>719</v>
      </c>
    </row>
    <row r="6" spans="1:3" s="187" customFormat="1" ht="45.75" customHeight="1">
      <c r="A6" s="712" t="s">
        <v>419</v>
      </c>
      <c r="B6" s="713"/>
      <c r="C6" s="713"/>
    </row>
    <row r="7" spans="1:3" ht="15">
      <c r="A7" s="188" t="s">
        <v>29</v>
      </c>
      <c r="B7" s="184" t="s">
        <v>342</v>
      </c>
    </row>
    <row r="8" spans="1:3">
      <c r="A8" s="153">
        <v>1</v>
      </c>
      <c r="B8" s="228" t="s">
        <v>20</v>
      </c>
    </row>
    <row r="9" spans="1:3">
      <c r="A9" s="153">
        <v>2</v>
      </c>
      <c r="B9" s="229" t="s">
        <v>21</v>
      </c>
    </row>
    <row r="10" spans="1:3">
      <c r="A10" s="153">
        <v>3</v>
      </c>
      <c r="B10" s="229" t="s">
        <v>22</v>
      </c>
    </row>
    <row r="11" spans="1:3">
      <c r="A11" s="153">
        <v>4</v>
      </c>
      <c r="B11" s="229" t="s">
        <v>23</v>
      </c>
      <c r="C11" s="71"/>
    </row>
    <row r="12" spans="1:3">
      <c r="A12" s="153">
        <v>5</v>
      </c>
      <c r="B12" s="229" t="s">
        <v>24</v>
      </c>
    </row>
    <row r="13" spans="1:3">
      <c r="A13" s="153">
        <v>6</v>
      </c>
      <c r="B13" s="230" t="s">
        <v>352</v>
      </c>
    </row>
    <row r="14" spans="1:3">
      <c r="A14" s="153">
        <v>7</v>
      </c>
      <c r="B14" s="229" t="s">
        <v>346</v>
      </c>
    </row>
    <row r="15" spans="1:3">
      <c r="A15" s="153">
        <v>8</v>
      </c>
      <c r="B15" s="229" t="s">
        <v>347</v>
      </c>
    </row>
    <row r="16" spans="1:3">
      <c r="A16" s="153">
        <v>9</v>
      </c>
      <c r="B16" s="229" t="s">
        <v>25</v>
      </c>
    </row>
    <row r="17" spans="1:2">
      <c r="A17" s="320" t="s">
        <v>418</v>
      </c>
      <c r="B17" s="319" t="s">
        <v>405</v>
      </c>
    </row>
    <row r="18" spans="1:2">
      <c r="A18" s="153">
        <v>10</v>
      </c>
      <c r="B18" s="229" t="s">
        <v>26</v>
      </c>
    </row>
    <row r="19" spans="1:2">
      <c r="A19" s="153">
        <v>11</v>
      </c>
      <c r="B19" s="230" t="s">
        <v>348</v>
      </c>
    </row>
    <row r="20" spans="1:2">
      <c r="A20" s="153">
        <v>12</v>
      </c>
      <c r="B20" s="230" t="s">
        <v>27</v>
      </c>
    </row>
    <row r="21" spans="1:2">
      <c r="A21" s="373">
        <v>13</v>
      </c>
      <c r="B21" s="374" t="s">
        <v>349</v>
      </c>
    </row>
    <row r="22" spans="1:2">
      <c r="A22" s="373">
        <v>14</v>
      </c>
      <c r="B22" s="375" t="s">
        <v>376</v>
      </c>
    </row>
    <row r="23" spans="1:2">
      <c r="A23" s="376">
        <v>15</v>
      </c>
      <c r="B23" s="377" t="s">
        <v>28</v>
      </c>
    </row>
    <row r="24" spans="1:2">
      <c r="A24" s="376">
        <v>15.1</v>
      </c>
      <c r="B24" s="378" t="s">
        <v>432</v>
      </c>
    </row>
    <row r="25" spans="1:2">
      <c r="A25" s="376">
        <v>16</v>
      </c>
      <c r="B25" s="378" t="s">
        <v>496</v>
      </c>
    </row>
    <row r="26" spans="1:2">
      <c r="A26" s="376">
        <v>17</v>
      </c>
      <c r="B26" s="378" t="s">
        <v>537</v>
      </c>
    </row>
    <row r="27" spans="1:2">
      <c r="A27" s="376">
        <v>18</v>
      </c>
      <c r="B27" s="378" t="s">
        <v>707</v>
      </c>
    </row>
    <row r="28" spans="1:2">
      <c r="A28" s="376">
        <v>19</v>
      </c>
      <c r="B28" s="378" t="s">
        <v>708</v>
      </c>
    </row>
    <row r="29" spans="1:2">
      <c r="A29" s="376">
        <v>20</v>
      </c>
      <c r="B29" s="461" t="s">
        <v>538</v>
      </c>
    </row>
    <row r="30" spans="1:2">
      <c r="A30" s="376">
        <v>21</v>
      </c>
      <c r="B30" s="378" t="s">
        <v>704</v>
      </c>
    </row>
    <row r="31" spans="1:2">
      <c r="A31" s="376">
        <v>22</v>
      </c>
      <c r="B31" s="378" t="s">
        <v>539</v>
      </c>
    </row>
    <row r="32" spans="1:2">
      <c r="A32" s="376">
        <v>23</v>
      </c>
      <c r="B32" s="378" t="s">
        <v>540</v>
      </c>
    </row>
    <row r="33" spans="1:2">
      <c r="A33" s="376">
        <v>24</v>
      </c>
      <c r="B33" s="378" t="s">
        <v>541</v>
      </c>
    </row>
    <row r="34" spans="1:2">
      <c r="A34" s="376">
        <v>25</v>
      </c>
      <c r="B34" s="378" t="s">
        <v>542</v>
      </c>
    </row>
    <row r="35" spans="1:2">
      <c r="A35" s="671">
        <v>26</v>
      </c>
      <c r="B35" s="672" t="s">
        <v>764</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6" activePane="bottomRight" state="frozen"/>
      <selection activeCell="B20" sqref="B20"/>
      <selection pane="topRight" activeCell="B20" sqref="B20"/>
      <selection pane="bottomLeft" activeCell="B20" sqref="B20"/>
      <selection pane="bottomRight"/>
    </sheetView>
  </sheetViews>
  <sheetFormatPr defaultColWidth="9.140625" defaultRowHeight="12.75"/>
  <cols>
    <col min="1" max="1" width="9.5703125" style="74" bestFit="1" customWidth="1"/>
    <col min="2" max="2" width="132.42578125" style="4" customWidth="1"/>
    <col min="3" max="3" width="18.42578125" style="4" customWidth="1"/>
    <col min="4" max="16384" width="9.140625" style="4"/>
  </cols>
  <sheetData>
    <row r="1" spans="1:5" s="643" customFormat="1">
      <c r="A1" s="634" t="s">
        <v>30</v>
      </c>
      <c r="B1" s="630" t="str">
        <f>'Info '!C2</f>
        <v>JSC TBC Bank</v>
      </c>
    </row>
    <row r="2" spans="1:5" s="634" customFormat="1" ht="15.75" customHeight="1">
      <c r="A2" s="634" t="s">
        <v>31</v>
      </c>
      <c r="B2" s="584">
        <f>'8. LI2'!B2</f>
        <v>44742</v>
      </c>
    </row>
    <row r="3" spans="1:5" s="63" customFormat="1" ht="15.75" customHeight="1"/>
    <row r="4" spans="1:5" ht="13.5" thickBot="1">
      <c r="A4" s="74" t="s">
        <v>245</v>
      </c>
      <c r="B4" s="134" t="s">
        <v>244</v>
      </c>
    </row>
    <row r="5" spans="1:5">
      <c r="A5" s="75" t="s">
        <v>6</v>
      </c>
      <c r="B5" s="76"/>
      <c r="C5" s="77" t="s">
        <v>73</v>
      </c>
    </row>
    <row r="6" spans="1:5">
      <c r="A6" s="78">
        <v>1</v>
      </c>
      <c r="B6" s="79" t="s">
        <v>243</v>
      </c>
      <c r="C6" s="695">
        <v>3367498971.3211303</v>
      </c>
      <c r="E6" s="175"/>
    </row>
    <row r="7" spans="1:5">
      <c r="A7" s="78">
        <v>2</v>
      </c>
      <c r="B7" s="80" t="s">
        <v>242</v>
      </c>
      <c r="C7" s="692">
        <v>21015907.600000001</v>
      </c>
      <c r="E7" s="175"/>
    </row>
    <row r="8" spans="1:5">
      <c r="A8" s="78">
        <v>3</v>
      </c>
      <c r="B8" s="81" t="s">
        <v>241</v>
      </c>
      <c r="C8" s="692">
        <v>521190198.81999999</v>
      </c>
      <c r="E8" s="175"/>
    </row>
    <row r="9" spans="1:5">
      <c r="A9" s="78">
        <v>4</v>
      </c>
      <c r="B9" s="81" t="s">
        <v>240</v>
      </c>
      <c r="C9" s="692">
        <v>201634.38</v>
      </c>
      <c r="E9" s="175"/>
    </row>
    <row r="10" spans="1:5">
      <c r="A10" s="78">
        <v>5</v>
      </c>
      <c r="B10" s="81" t="s">
        <v>239</v>
      </c>
      <c r="C10" s="692">
        <v>18951077.030000001</v>
      </c>
      <c r="E10" s="175"/>
    </row>
    <row r="11" spans="1:5">
      <c r="A11" s="78">
        <v>6</v>
      </c>
      <c r="B11" s="82" t="s">
        <v>238</v>
      </c>
      <c r="C11" s="692">
        <v>2806140153.4911304</v>
      </c>
      <c r="E11" s="175"/>
    </row>
    <row r="12" spans="1:5" s="49" customFormat="1">
      <c r="A12" s="78">
        <v>7</v>
      </c>
      <c r="B12" s="79" t="s">
        <v>237</v>
      </c>
      <c r="C12" s="696">
        <v>297997608.73999995</v>
      </c>
      <c r="D12" s="4"/>
      <c r="E12" s="175"/>
    </row>
    <row r="13" spans="1:5" s="49" customFormat="1">
      <c r="A13" s="78">
        <v>8</v>
      </c>
      <c r="B13" s="83" t="s">
        <v>236</v>
      </c>
      <c r="C13" s="693">
        <v>201634.38</v>
      </c>
      <c r="D13" s="4"/>
      <c r="E13" s="175"/>
    </row>
    <row r="14" spans="1:5" s="49" customFormat="1" ht="25.5">
      <c r="A14" s="78">
        <v>9</v>
      </c>
      <c r="B14" s="84" t="s">
        <v>235</v>
      </c>
      <c r="C14" s="692">
        <v>0</v>
      </c>
      <c r="D14" s="4"/>
      <c r="E14" s="175"/>
    </row>
    <row r="15" spans="1:5" s="49" customFormat="1">
      <c r="A15" s="78">
        <v>10</v>
      </c>
      <c r="B15" s="85" t="s">
        <v>234</v>
      </c>
      <c r="C15" s="692">
        <v>290188030.45999998</v>
      </c>
      <c r="D15" s="4"/>
      <c r="E15" s="175"/>
    </row>
    <row r="16" spans="1:5" s="49" customFormat="1">
      <c r="A16" s="78">
        <v>11</v>
      </c>
      <c r="B16" s="86" t="s">
        <v>233</v>
      </c>
      <c r="C16" s="692">
        <v>0</v>
      </c>
      <c r="D16" s="4"/>
      <c r="E16" s="175"/>
    </row>
    <row r="17" spans="1:5" s="49" customFormat="1">
      <c r="A17" s="78">
        <v>12</v>
      </c>
      <c r="B17" s="85" t="s">
        <v>232</v>
      </c>
      <c r="C17" s="692">
        <v>0</v>
      </c>
      <c r="D17" s="4"/>
      <c r="E17" s="175"/>
    </row>
    <row r="18" spans="1:5" s="49" customFormat="1">
      <c r="A18" s="78">
        <v>13</v>
      </c>
      <c r="B18" s="85" t="s">
        <v>231</v>
      </c>
      <c r="C18" s="692">
        <v>0</v>
      </c>
      <c r="D18" s="4"/>
      <c r="E18" s="175"/>
    </row>
    <row r="19" spans="1:5" s="49" customFormat="1">
      <c r="A19" s="78">
        <v>14</v>
      </c>
      <c r="B19" s="85" t="s">
        <v>230</v>
      </c>
      <c r="C19" s="692">
        <v>0</v>
      </c>
      <c r="D19" s="4"/>
      <c r="E19" s="175"/>
    </row>
    <row r="20" spans="1:5" s="49" customFormat="1">
      <c r="A20" s="78">
        <v>15</v>
      </c>
      <c r="B20" s="85" t="s">
        <v>229</v>
      </c>
      <c r="C20" s="692">
        <v>0</v>
      </c>
      <c r="D20" s="4"/>
      <c r="E20" s="175"/>
    </row>
    <row r="21" spans="1:5" s="49" customFormat="1" ht="25.5">
      <c r="A21" s="78">
        <v>16</v>
      </c>
      <c r="B21" s="84" t="s">
        <v>228</v>
      </c>
      <c r="C21" s="692">
        <v>0</v>
      </c>
      <c r="D21" s="4"/>
      <c r="E21" s="175"/>
    </row>
    <row r="22" spans="1:5" s="49" customFormat="1">
      <c r="A22" s="78">
        <v>17</v>
      </c>
      <c r="B22" s="87" t="s">
        <v>227</v>
      </c>
      <c r="C22" s="692">
        <v>7607943.8999999994</v>
      </c>
      <c r="D22" s="4"/>
      <c r="E22" s="175"/>
    </row>
    <row r="23" spans="1:5" s="49" customFormat="1">
      <c r="A23" s="78">
        <v>18</v>
      </c>
      <c r="B23" s="84" t="s">
        <v>226</v>
      </c>
      <c r="C23" s="693">
        <v>0</v>
      </c>
      <c r="D23" s="4"/>
      <c r="E23" s="175"/>
    </row>
    <row r="24" spans="1:5" s="49" customFormat="1" ht="25.5">
      <c r="A24" s="78">
        <v>19</v>
      </c>
      <c r="B24" s="84" t="s">
        <v>203</v>
      </c>
      <c r="C24" s="693">
        <v>0</v>
      </c>
      <c r="D24" s="4"/>
      <c r="E24" s="175"/>
    </row>
    <row r="25" spans="1:5" s="49" customFormat="1">
      <c r="A25" s="78">
        <v>20</v>
      </c>
      <c r="B25" s="88" t="s">
        <v>225</v>
      </c>
      <c r="C25" s="693">
        <v>0</v>
      </c>
      <c r="D25" s="4"/>
      <c r="E25" s="175"/>
    </row>
    <row r="26" spans="1:5" s="49" customFormat="1">
      <c r="A26" s="78">
        <v>21</v>
      </c>
      <c r="B26" s="88" t="s">
        <v>224</v>
      </c>
      <c r="C26" s="693">
        <v>0</v>
      </c>
      <c r="D26" s="4"/>
      <c r="E26" s="175"/>
    </row>
    <row r="27" spans="1:5" s="49" customFormat="1">
      <c r="A27" s="78">
        <v>22</v>
      </c>
      <c r="B27" s="88" t="s">
        <v>223</v>
      </c>
      <c r="C27" s="693">
        <v>0</v>
      </c>
      <c r="D27" s="4"/>
      <c r="E27" s="175"/>
    </row>
    <row r="28" spans="1:5" s="49" customFormat="1">
      <c r="A28" s="78">
        <v>23</v>
      </c>
      <c r="B28" s="89" t="s">
        <v>222</v>
      </c>
      <c r="C28" s="696">
        <v>3069501362.5811305</v>
      </c>
      <c r="D28" s="4"/>
      <c r="E28" s="175"/>
    </row>
    <row r="29" spans="1:5" s="49" customFormat="1">
      <c r="A29" s="90"/>
      <c r="B29" s="91"/>
      <c r="C29" s="694"/>
      <c r="D29" s="4"/>
      <c r="E29" s="175"/>
    </row>
    <row r="30" spans="1:5" s="49" customFormat="1">
      <c r="A30" s="90">
        <v>24</v>
      </c>
      <c r="B30" s="89" t="s">
        <v>221</v>
      </c>
      <c r="C30" s="696">
        <v>585780000</v>
      </c>
      <c r="D30" s="4"/>
      <c r="E30" s="175"/>
    </row>
    <row r="31" spans="1:5" s="49" customFormat="1">
      <c r="A31" s="90">
        <v>25</v>
      </c>
      <c r="B31" s="81" t="s">
        <v>220</v>
      </c>
      <c r="C31" s="697">
        <v>585780000</v>
      </c>
      <c r="D31" s="4"/>
      <c r="E31" s="175"/>
    </row>
    <row r="32" spans="1:5" s="49" customFormat="1">
      <c r="A32" s="90">
        <v>26</v>
      </c>
      <c r="B32" s="92" t="s">
        <v>301</v>
      </c>
      <c r="C32" s="693">
        <v>0</v>
      </c>
      <c r="D32" s="4"/>
      <c r="E32" s="175"/>
    </row>
    <row r="33" spans="1:5" s="49" customFormat="1">
      <c r="A33" s="90">
        <v>27</v>
      </c>
      <c r="B33" s="92" t="s">
        <v>219</v>
      </c>
      <c r="C33" s="692">
        <v>585780000</v>
      </c>
      <c r="D33" s="4"/>
      <c r="E33" s="175"/>
    </row>
    <row r="34" spans="1:5" s="49" customFormat="1">
      <c r="A34" s="90">
        <v>28</v>
      </c>
      <c r="B34" s="81" t="s">
        <v>218</v>
      </c>
      <c r="C34" s="693">
        <v>0</v>
      </c>
      <c r="D34" s="4"/>
      <c r="E34" s="175"/>
    </row>
    <row r="35" spans="1:5" s="49" customFormat="1">
      <c r="A35" s="90">
        <v>29</v>
      </c>
      <c r="B35" s="89" t="s">
        <v>217</v>
      </c>
      <c r="C35" s="696">
        <v>0</v>
      </c>
      <c r="D35" s="4"/>
      <c r="E35" s="175"/>
    </row>
    <row r="36" spans="1:5" s="49" customFormat="1">
      <c r="A36" s="90">
        <v>30</v>
      </c>
      <c r="B36" s="84" t="s">
        <v>216</v>
      </c>
      <c r="C36" s="693">
        <v>0</v>
      </c>
      <c r="D36" s="4"/>
      <c r="E36" s="175"/>
    </row>
    <row r="37" spans="1:5" s="49" customFormat="1">
      <c r="A37" s="90">
        <v>31</v>
      </c>
      <c r="B37" s="85" t="s">
        <v>215</v>
      </c>
      <c r="C37" s="693">
        <v>0</v>
      </c>
      <c r="D37" s="4"/>
      <c r="E37" s="175"/>
    </row>
    <row r="38" spans="1:5" s="49" customFormat="1" ht="25.5">
      <c r="A38" s="90">
        <v>32</v>
      </c>
      <c r="B38" s="84" t="s">
        <v>214</v>
      </c>
      <c r="C38" s="693">
        <v>0</v>
      </c>
      <c r="D38" s="4"/>
      <c r="E38" s="175"/>
    </row>
    <row r="39" spans="1:5" s="49" customFormat="1" ht="25.5">
      <c r="A39" s="90">
        <v>33</v>
      </c>
      <c r="B39" s="84" t="s">
        <v>203</v>
      </c>
      <c r="C39" s="693">
        <v>0</v>
      </c>
      <c r="D39" s="4"/>
      <c r="E39" s="175"/>
    </row>
    <row r="40" spans="1:5" s="49" customFormat="1">
      <c r="A40" s="90">
        <v>34</v>
      </c>
      <c r="B40" s="88" t="s">
        <v>213</v>
      </c>
      <c r="C40" s="693">
        <v>0</v>
      </c>
      <c r="D40" s="4"/>
      <c r="E40" s="175"/>
    </row>
    <row r="41" spans="1:5" s="49" customFormat="1">
      <c r="A41" s="90">
        <v>35</v>
      </c>
      <c r="B41" s="89" t="s">
        <v>212</v>
      </c>
      <c r="C41" s="696">
        <v>585780000</v>
      </c>
      <c r="D41" s="4"/>
      <c r="E41" s="175"/>
    </row>
    <row r="42" spans="1:5" s="49" customFormat="1">
      <c r="A42" s="90"/>
      <c r="B42" s="91"/>
      <c r="C42" s="694"/>
      <c r="D42" s="4"/>
      <c r="E42" s="175"/>
    </row>
    <row r="43" spans="1:5" s="49" customFormat="1">
      <c r="A43" s="90">
        <v>36</v>
      </c>
      <c r="B43" s="93" t="s">
        <v>211</v>
      </c>
      <c r="C43" s="696">
        <v>701902425.42432499</v>
      </c>
      <c r="D43" s="4"/>
      <c r="E43" s="175"/>
    </row>
    <row r="44" spans="1:5" s="49" customFormat="1">
      <c r="A44" s="90">
        <v>37</v>
      </c>
      <c r="B44" s="81" t="s">
        <v>210</v>
      </c>
      <c r="C44" s="692">
        <v>473207728.5</v>
      </c>
      <c r="D44" s="4"/>
      <c r="E44" s="175"/>
    </row>
    <row r="45" spans="1:5" s="49" customFormat="1">
      <c r="A45" s="90">
        <v>38</v>
      </c>
      <c r="B45" s="81" t="s">
        <v>209</v>
      </c>
      <c r="C45" s="692">
        <v>0</v>
      </c>
      <c r="D45" s="4"/>
      <c r="E45" s="175"/>
    </row>
    <row r="46" spans="1:5" s="49" customFormat="1">
      <c r="A46" s="90">
        <v>39</v>
      </c>
      <c r="B46" s="81" t="s">
        <v>208</v>
      </c>
      <c r="C46" s="692">
        <v>228694696.92432496</v>
      </c>
      <c r="D46" s="4"/>
      <c r="E46" s="175"/>
    </row>
    <row r="47" spans="1:5" s="49" customFormat="1">
      <c r="A47" s="90">
        <v>40</v>
      </c>
      <c r="B47" s="93" t="s">
        <v>207</v>
      </c>
      <c r="C47" s="696">
        <v>0</v>
      </c>
      <c r="D47" s="4"/>
      <c r="E47" s="175"/>
    </row>
    <row r="48" spans="1:5" s="49" customFormat="1">
      <c r="A48" s="90">
        <v>41</v>
      </c>
      <c r="B48" s="84" t="s">
        <v>206</v>
      </c>
      <c r="C48" s="693">
        <v>0</v>
      </c>
      <c r="D48" s="4"/>
      <c r="E48" s="175"/>
    </row>
    <row r="49" spans="1:5" s="49" customFormat="1">
      <c r="A49" s="90">
        <v>42</v>
      </c>
      <c r="B49" s="85" t="s">
        <v>205</v>
      </c>
      <c r="C49" s="693">
        <v>0</v>
      </c>
      <c r="D49" s="4"/>
      <c r="E49" s="175"/>
    </row>
    <row r="50" spans="1:5" s="49" customFormat="1">
      <c r="A50" s="90">
        <v>43</v>
      </c>
      <c r="B50" s="84" t="s">
        <v>204</v>
      </c>
      <c r="C50" s="693">
        <v>0</v>
      </c>
      <c r="D50" s="4"/>
      <c r="E50" s="175"/>
    </row>
    <row r="51" spans="1:5" s="49" customFormat="1" ht="25.5">
      <c r="A51" s="90">
        <v>44</v>
      </c>
      <c r="B51" s="84" t="s">
        <v>203</v>
      </c>
      <c r="C51" s="693">
        <v>0</v>
      </c>
      <c r="D51" s="4"/>
      <c r="E51" s="175"/>
    </row>
    <row r="52" spans="1:5" s="49" customFormat="1" ht="13.5" thickBot="1">
      <c r="A52" s="94">
        <v>45</v>
      </c>
      <c r="B52" s="95" t="s">
        <v>202</v>
      </c>
      <c r="C52" s="698">
        <v>701902425.42432499</v>
      </c>
      <c r="D52" s="4"/>
      <c r="E52" s="175"/>
    </row>
    <row r="55" spans="1:5">
      <c r="B55" s="4" t="s">
        <v>7</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ColWidth="9.140625" defaultRowHeight="12.75"/>
  <cols>
    <col min="1" max="1" width="9.42578125" style="243" bestFit="1" customWidth="1"/>
    <col min="2" max="2" width="59" style="243" customWidth="1"/>
    <col min="3" max="3" width="16.5703125" style="243" bestFit="1" customWidth="1"/>
    <col min="4" max="4" width="14.5703125" style="243" bestFit="1" customWidth="1"/>
    <col min="5" max="16384" width="9.140625" style="243"/>
  </cols>
  <sheetData>
    <row r="1" spans="1:4" s="641" customFormat="1" ht="15">
      <c r="A1" s="646" t="s">
        <v>30</v>
      </c>
      <c r="B1" s="630" t="str">
        <f>'Info '!C2</f>
        <v>JSC TBC Bank</v>
      </c>
    </row>
    <row r="2" spans="1:4" s="646" customFormat="1" ht="15.75" customHeight="1">
      <c r="A2" s="646" t="s">
        <v>31</v>
      </c>
      <c r="B2" s="584">
        <f>'9.Capital'!B2</f>
        <v>44742</v>
      </c>
    </row>
    <row r="3" spans="1:4" s="216" customFormat="1" ht="15.75" customHeight="1"/>
    <row r="4" spans="1:4" ht="13.5" thickBot="1">
      <c r="A4" s="265" t="s">
        <v>404</v>
      </c>
      <c r="B4" s="308" t="s">
        <v>405</v>
      </c>
    </row>
    <row r="5" spans="1:4" s="309" customFormat="1" ht="12.75" customHeight="1">
      <c r="A5" s="371"/>
      <c r="B5" s="372" t="s">
        <v>408</v>
      </c>
      <c r="C5" s="301" t="s">
        <v>406</v>
      </c>
      <c r="D5" s="302" t="s">
        <v>407</v>
      </c>
    </row>
    <row r="6" spans="1:4" s="310" customFormat="1">
      <c r="A6" s="303">
        <v>1</v>
      </c>
      <c r="B6" s="366" t="s">
        <v>409</v>
      </c>
      <c r="C6" s="366"/>
      <c r="D6" s="304"/>
    </row>
    <row r="7" spans="1:4" s="310" customFormat="1">
      <c r="A7" s="305" t="s">
        <v>395</v>
      </c>
      <c r="B7" s="367" t="s">
        <v>410</v>
      </c>
      <c r="C7" s="358">
        <v>4.4999999999999998E-2</v>
      </c>
      <c r="D7" s="492">
        <v>923398491.71971405</v>
      </c>
    </row>
    <row r="8" spans="1:4" s="310" customFormat="1">
      <c r="A8" s="305" t="s">
        <v>396</v>
      </c>
      <c r="B8" s="367" t="s">
        <v>411</v>
      </c>
      <c r="C8" s="360">
        <v>0.06</v>
      </c>
      <c r="D8" s="492">
        <v>1231197988.9596188</v>
      </c>
    </row>
    <row r="9" spans="1:4" s="310" customFormat="1">
      <c r="A9" s="305" t="s">
        <v>397</v>
      </c>
      <c r="B9" s="367" t="s">
        <v>412</v>
      </c>
      <c r="C9" s="360">
        <v>0.08</v>
      </c>
      <c r="D9" s="492">
        <v>1641597318.6128252</v>
      </c>
    </row>
    <row r="10" spans="1:4" s="310" customFormat="1">
      <c r="A10" s="303" t="s">
        <v>398</v>
      </c>
      <c r="B10" s="366" t="s">
        <v>413</v>
      </c>
      <c r="C10" s="361"/>
      <c r="D10" s="368"/>
    </row>
    <row r="11" spans="1:4" s="311" customFormat="1">
      <c r="A11" s="306" t="s">
        <v>399</v>
      </c>
      <c r="B11" s="357" t="s">
        <v>479</v>
      </c>
      <c r="C11" s="362">
        <v>2.5000000000000001E-2</v>
      </c>
      <c r="D11" s="492">
        <v>512999162.06650782</v>
      </c>
    </row>
    <row r="12" spans="1:4" s="311" customFormat="1">
      <c r="A12" s="306" t="s">
        <v>400</v>
      </c>
      <c r="B12" s="357" t="s">
        <v>414</v>
      </c>
      <c r="C12" s="362">
        <v>0</v>
      </c>
      <c r="D12" s="359">
        <v>0</v>
      </c>
    </row>
    <row r="13" spans="1:4" s="311" customFormat="1">
      <c r="A13" s="306" t="s">
        <v>401</v>
      </c>
      <c r="B13" s="357" t="s">
        <v>415</v>
      </c>
      <c r="C13" s="362">
        <v>2.5000000000000001E-2</v>
      </c>
      <c r="D13" s="492">
        <v>512999162.06650782</v>
      </c>
    </row>
    <row r="14" spans="1:4" s="311" customFormat="1">
      <c r="A14" s="303" t="s">
        <v>402</v>
      </c>
      <c r="B14" s="366" t="s">
        <v>476</v>
      </c>
      <c r="C14" s="363"/>
      <c r="D14" s="493"/>
    </row>
    <row r="15" spans="1:4" s="311" customFormat="1">
      <c r="A15" s="306">
        <v>3.1</v>
      </c>
      <c r="B15" s="357" t="s">
        <v>420</v>
      </c>
      <c r="C15" s="362">
        <v>2.6251317046421127E-2</v>
      </c>
      <c r="D15" s="492">
        <v>538676145.9182508</v>
      </c>
    </row>
    <row r="16" spans="1:4" s="311" customFormat="1">
      <c r="A16" s="306">
        <v>3.2</v>
      </c>
      <c r="B16" s="357" t="s">
        <v>421</v>
      </c>
      <c r="C16" s="362">
        <v>3.5079727568050605E-2</v>
      </c>
      <c r="D16" s="492">
        <v>719834833.91725349</v>
      </c>
    </row>
    <row r="17" spans="1:6" s="310" customFormat="1">
      <c r="A17" s="306">
        <v>3.3</v>
      </c>
      <c r="B17" s="357" t="s">
        <v>422</v>
      </c>
      <c r="C17" s="362">
        <v>5.2618349651734717E-2</v>
      </c>
      <c r="D17" s="492">
        <v>1079726771.2264974</v>
      </c>
    </row>
    <row r="18" spans="1:6" s="309" customFormat="1" ht="12.75" customHeight="1">
      <c r="A18" s="369"/>
      <c r="B18" s="370" t="s">
        <v>475</v>
      </c>
      <c r="C18" s="364" t="s">
        <v>406</v>
      </c>
      <c r="D18" s="494" t="s">
        <v>407</v>
      </c>
    </row>
    <row r="19" spans="1:6" s="310" customFormat="1">
      <c r="A19" s="307">
        <v>4</v>
      </c>
      <c r="B19" s="357" t="s">
        <v>416</v>
      </c>
      <c r="C19" s="362">
        <v>0.12125131704642113</v>
      </c>
      <c r="D19" s="492">
        <v>2488072961.7709804</v>
      </c>
    </row>
    <row r="20" spans="1:6" s="310" customFormat="1">
      <c r="A20" s="307">
        <v>5</v>
      </c>
      <c r="B20" s="357" t="s">
        <v>136</v>
      </c>
      <c r="C20" s="362">
        <v>0.1450797275680506</v>
      </c>
      <c r="D20" s="492">
        <v>2977031147.0098877</v>
      </c>
    </row>
    <row r="21" spans="1:6" s="310" customFormat="1" ht="13.5" thickBot="1">
      <c r="A21" s="312" t="s">
        <v>403</v>
      </c>
      <c r="B21" s="313" t="s">
        <v>417</v>
      </c>
      <c r="C21" s="365">
        <v>0.18261834965173473</v>
      </c>
      <c r="D21" s="495">
        <v>3747322413.9723382</v>
      </c>
    </row>
    <row r="22" spans="1:6">
      <c r="F22" s="265"/>
    </row>
    <row r="23" spans="1:6" ht="51">
      <c r="B23" s="264" t="s">
        <v>478</v>
      </c>
    </row>
  </sheetData>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sheetView>
  </sheetViews>
  <sheetFormatPr defaultColWidth="9.140625" defaultRowHeight="14.25"/>
  <cols>
    <col min="1" max="1" width="10.5703125" style="4" customWidth="1"/>
    <col min="2" max="2" width="91.85546875" style="4" customWidth="1"/>
    <col min="3" max="3" width="53.140625" style="4" customWidth="1"/>
    <col min="4" max="4" width="32.42578125" style="4" customWidth="1"/>
    <col min="5" max="5" width="9.42578125" style="5" customWidth="1"/>
    <col min="6" max="16384" width="9.140625" style="5"/>
  </cols>
  <sheetData>
    <row r="1" spans="1:6" s="633" customFormat="1">
      <c r="A1" s="634" t="s">
        <v>30</v>
      </c>
      <c r="B1" s="630" t="str">
        <f>'Info '!C2</f>
        <v>JSC TBC Bank</v>
      </c>
      <c r="C1" s="643"/>
      <c r="D1" s="643"/>
      <c r="E1" s="643"/>
      <c r="F1" s="643"/>
    </row>
    <row r="2" spans="1:6" s="634" customFormat="1" ht="15.75" customHeight="1">
      <c r="A2" s="634" t="s">
        <v>31</v>
      </c>
      <c r="B2" s="584">
        <f>'9.1. Capital Requirements'!B2</f>
        <v>44742</v>
      </c>
    </row>
    <row r="3" spans="1:6" s="63" customFormat="1" ht="15.75" customHeight="1">
      <c r="A3" s="96"/>
    </row>
    <row r="4" spans="1:6" s="63" customFormat="1" ht="15.75" customHeight="1" thickBot="1">
      <c r="A4" s="63" t="s">
        <v>86</v>
      </c>
      <c r="B4" s="207" t="s">
        <v>285</v>
      </c>
      <c r="D4" s="32" t="s">
        <v>73</v>
      </c>
    </row>
    <row r="5" spans="1:6" ht="25.5">
      <c r="A5" s="97" t="s">
        <v>6</v>
      </c>
      <c r="B5" s="233" t="s">
        <v>339</v>
      </c>
      <c r="C5" s="98" t="s">
        <v>92</v>
      </c>
      <c r="D5" s="99" t="s">
        <v>93</v>
      </c>
    </row>
    <row r="6" spans="1:6">
      <c r="A6" s="68">
        <v>1</v>
      </c>
      <c r="B6" s="100" t="s">
        <v>35</v>
      </c>
      <c r="C6" s="101">
        <v>883407069.46000004</v>
      </c>
      <c r="D6" s="102"/>
      <c r="E6" s="103"/>
      <c r="F6" s="103"/>
    </row>
    <row r="7" spans="1:6">
      <c r="A7" s="68">
        <v>2</v>
      </c>
      <c r="B7" s="104" t="s">
        <v>36</v>
      </c>
      <c r="C7" s="105">
        <v>2516693326.54</v>
      </c>
      <c r="D7" s="106"/>
      <c r="E7" s="103"/>
      <c r="F7" s="103"/>
    </row>
    <row r="8" spans="1:6">
      <c r="A8" s="68">
        <v>3</v>
      </c>
      <c r="B8" s="104" t="s">
        <v>37</v>
      </c>
      <c r="C8" s="105">
        <v>1358309005.26</v>
      </c>
      <c r="D8" s="106"/>
      <c r="E8" s="103"/>
      <c r="F8" s="103"/>
    </row>
    <row r="9" spans="1:6">
      <c r="A9" s="68">
        <v>4</v>
      </c>
      <c r="B9" s="104" t="s">
        <v>38</v>
      </c>
      <c r="C9" s="105">
        <v>0</v>
      </c>
      <c r="D9" s="106"/>
      <c r="E9" s="103"/>
      <c r="F9" s="103"/>
    </row>
    <row r="10" spans="1:6">
      <c r="A10" s="68">
        <v>5</v>
      </c>
      <c r="B10" s="104" t="s">
        <v>39</v>
      </c>
      <c r="C10" s="105">
        <v>1919973288.4863858</v>
      </c>
      <c r="D10" s="106"/>
      <c r="E10" s="103"/>
      <c r="F10" s="103"/>
    </row>
    <row r="11" spans="1:6">
      <c r="A11" s="68">
        <v>6.1</v>
      </c>
      <c r="B11" s="208" t="s">
        <v>40</v>
      </c>
      <c r="C11" s="107">
        <v>17053403518.01</v>
      </c>
      <c r="D11" s="108"/>
      <c r="E11" s="103"/>
      <c r="F11" s="103"/>
    </row>
    <row r="12" spans="1:6">
      <c r="A12" s="68">
        <v>6.2</v>
      </c>
      <c r="B12" s="209" t="s">
        <v>41</v>
      </c>
      <c r="C12" s="107">
        <v>-657626195.96000004</v>
      </c>
      <c r="D12" s="108"/>
      <c r="E12" s="103"/>
      <c r="F12" s="103"/>
    </row>
    <row r="13" spans="1:6">
      <c r="A13" s="68" t="s">
        <v>710</v>
      </c>
      <c r="B13" s="110" t="s">
        <v>712</v>
      </c>
      <c r="C13" s="107">
        <v>-19704826.039999999</v>
      </c>
      <c r="D13" s="108"/>
      <c r="E13" s="103"/>
      <c r="F13" s="103"/>
    </row>
    <row r="14" spans="1:6">
      <c r="A14" s="68" t="s">
        <v>711</v>
      </c>
      <c r="B14" s="110" t="s">
        <v>713</v>
      </c>
      <c r="C14" s="107">
        <v>0</v>
      </c>
      <c r="D14" s="108"/>
      <c r="E14" s="103"/>
      <c r="F14" s="103"/>
    </row>
    <row r="15" spans="1:6">
      <c r="A15" s="68">
        <v>6</v>
      </c>
      <c r="B15" s="104" t="s">
        <v>42</v>
      </c>
      <c r="C15" s="109">
        <f>C11+C12</f>
        <v>16395777322.049999</v>
      </c>
      <c r="D15" s="108"/>
      <c r="E15" s="103"/>
      <c r="F15" s="103"/>
    </row>
    <row r="16" spans="1:6">
      <c r="A16" s="68">
        <v>7</v>
      </c>
      <c r="B16" s="104" t="s">
        <v>43</v>
      </c>
      <c r="C16" s="105">
        <v>233788084.63</v>
      </c>
      <c r="D16" s="106"/>
      <c r="E16" s="103"/>
      <c r="F16" s="103"/>
    </row>
    <row r="17" spans="1:6">
      <c r="A17" s="68">
        <v>8</v>
      </c>
      <c r="B17" s="231" t="s">
        <v>198</v>
      </c>
      <c r="C17" s="105">
        <v>147638717.13999999</v>
      </c>
      <c r="D17" s="106"/>
      <c r="E17" s="103"/>
      <c r="F17" s="103"/>
    </row>
    <row r="18" spans="1:6">
      <c r="A18" s="68">
        <v>9</v>
      </c>
      <c r="B18" s="104" t="s">
        <v>44</v>
      </c>
      <c r="C18" s="105">
        <v>36327577.688339002</v>
      </c>
      <c r="D18" s="106"/>
      <c r="E18" s="103"/>
      <c r="F18" s="103"/>
    </row>
    <row r="19" spans="1:6">
      <c r="A19" s="68">
        <v>9.1</v>
      </c>
      <c r="B19" s="110" t="s">
        <v>88</v>
      </c>
      <c r="C19" s="107">
        <v>7607943.8999999994</v>
      </c>
      <c r="D19" s="106"/>
      <c r="E19" s="103"/>
      <c r="F19" s="103"/>
    </row>
    <row r="20" spans="1:6">
      <c r="A20" s="68">
        <v>9.1999999999999993</v>
      </c>
      <c r="B20" s="110" t="s">
        <v>89</v>
      </c>
      <c r="C20" s="107">
        <v>28263068.238338999</v>
      </c>
      <c r="D20" s="106"/>
      <c r="E20" s="103"/>
      <c r="F20" s="103"/>
    </row>
    <row r="21" spans="1:6">
      <c r="A21" s="68">
        <v>9.3000000000000007</v>
      </c>
      <c r="B21" s="210" t="s">
        <v>267</v>
      </c>
      <c r="C21" s="107">
        <v>3000</v>
      </c>
      <c r="D21" s="106"/>
      <c r="E21" s="103"/>
      <c r="F21" s="103"/>
    </row>
    <row r="22" spans="1:6">
      <c r="A22" s="68">
        <v>10</v>
      </c>
      <c r="B22" s="104" t="s">
        <v>45</v>
      </c>
      <c r="C22" s="105">
        <v>734970543.10000002</v>
      </c>
      <c r="D22" s="106"/>
      <c r="E22" s="103"/>
      <c r="F22" s="103"/>
    </row>
    <row r="23" spans="1:6">
      <c r="A23" s="68">
        <v>10.1</v>
      </c>
      <c r="B23" s="110" t="s">
        <v>90</v>
      </c>
      <c r="C23" s="105">
        <v>281824216.64999998</v>
      </c>
      <c r="D23" s="111" t="s">
        <v>91</v>
      </c>
      <c r="E23" s="103"/>
      <c r="F23" s="103"/>
    </row>
    <row r="24" spans="1:6">
      <c r="A24" s="68">
        <v>11</v>
      </c>
      <c r="B24" s="112" t="s">
        <v>46</v>
      </c>
      <c r="C24" s="113">
        <v>560723525.05999994</v>
      </c>
      <c r="D24" s="114"/>
      <c r="E24" s="103"/>
      <c r="F24" s="103"/>
    </row>
    <row r="25" spans="1:6">
      <c r="A25" s="68">
        <v>12</v>
      </c>
      <c r="B25" s="115" t="s">
        <v>47</v>
      </c>
      <c r="C25" s="116">
        <f>SUM(C6:C10,C15:C18,C22,C24)</f>
        <v>24787608459.414726</v>
      </c>
      <c r="D25" s="117"/>
      <c r="E25" s="103"/>
      <c r="F25" s="103"/>
    </row>
    <row r="26" spans="1:6">
      <c r="A26" s="68">
        <v>13</v>
      </c>
      <c r="B26" s="104" t="s">
        <v>49</v>
      </c>
      <c r="C26" s="119">
        <v>540044746.68999994</v>
      </c>
      <c r="D26" s="120"/>
      <c r="E26" s="103"/>
      <c r="F26" s="103"/>
    </row>
    <row r="27" spans="1:6">
      <c r="A27" s="68">
        <v>14</v>
      </c>
      <c r="B27" s="104" t="s">
        <v>50</v>
      </c>
      <c r="C27" s="105">
        <v>4782789686.3299999</v>
      </c>
      <c r="D27" s="106"/>
      <c r="E27" s="103"/>
      <c r="F27" s="103"/>
    </row>
    <row r="28" spans="1:6">
      <c r="A28" s="68">
        <v>15</v>
      </c>
      <c r="B28" s="104" t="s">
        <v>51</v>
      </c>
      <c r="C28" s="105">
        <v>5569002585.8299999</v>
      </c>
      <c r="D28" s="106"/>
      <c r="E28" s="103"/>
      <c r="F28" s="103"/>
    </row>
    <row r="29" spans="1:6">
      <c r="A29" s="68">
        <v>16</v>
      </c>
      <c r="B29" s="104" t="s">
        <v>52</v>
      </c>
      <c r="C29" s="105">
        <v>5213542695.9699993</v>
      </c>
      <c r="D29" s="106"/>
      <c r="E29" s="103"/>
      <c r="F29" s="103"/>
    </row>
    <row r="30" spans="1:6">
      <c r="A30" s="68">
        <v>17</v>
      </c>
      <c r="B30" s="104" t="s">
        <v>53</v>
      </c>
      <c r="C30" s="105">
        <v>714644308.38999999</v>
      </c>
      <c r="D30" s="106"/>
      <c r="E30" s="103"/>
      <c r="F30" s="103"/>
    </row>
    <row r="31" spans="1:6">
      <c r="A31" s="68">
        <v>18</v>
      </c>
      <c r="B31" s="104" t="s">
        <v>54</v>
      </c>
      <c r="C31" s="105">
        <v>2807320426.5495</v>
      </c>
      <c r="D31" s="106"/>
      <c r="E31" s="103"/>
      <c r="F31" s="103"/>
    </row>
    <row r="32" spans="1:6">
      <c r="A32" s="68">
        <v>19</v>
      </c>
      <c r="B32" s="104" t="s">
        <v>55</v>
      </c>
      <c r="C32" s="105">
        <v>215052037.53999999</v>
      </c>
      <c r="D32" s="106"/>
      <c r="E32" s="103"/>
      <c r="F32" s="103"/>
    </row>
    <row r="33" spans="1:6">
      <c r="A33" s="68">
        <v>20</v>
      </c>
      <c r="B33" s="104" t="s">
        <v>56</v>
      </c>
      <c r="C33" s="105">
        <v>385589651.85000002</v>
      </c>
      <c r="D33" s="106"/>
      <c r="E33" s="103"/>
      <c r="F33" s="103"/>
    </row>
    <row r="34" spans="1:6">
      <c r="A34" s="68">
        <v>20.100000000000001</v>
      </c>
      <c r="B34" s="121" t="s">
        <v>715</v>
      </c>
      <c r="C34" s="113">
        <v>-365903.83</v>
      </c>
      <c r="D34" s="114"/>
      <c r="E34" s="103"/>
      <c r="F34" s="103"/>
    </row>
    <row r="35" spans="1:6">
      <c r="A35" s="68">
        <v>21</v>
      </c>
      <c r="B35" s="112" t="s">
        <v>57</v>
      </c>
      <c r="C35" s="113">
        <v>1186497390</v>
      </c>
      <c r="D35" s="114"/>
      <c r="E35" s="103"/>
      <c r="F35" s="103"/>
    </row>
    <row r="36" spans="1:6">
      <c r="A36" s="68">
        <v>21.1</v>
      </c>
      <c r="B36" s="121" t="s">
        <v>714</v>
      </c>
      <c r="C36" s="122">
        <v>466947234.5</v>
      </c>
      <c r="D36" s="123"/>
      <c r="E36" s="103"/>
      <c r="F36" s="103"/>
    </row>
    <row r="37" spans="1:6">
      <c r="A37" s="68">
        <v>22</v>
      </c>
      <c r="B37" s="115" t="s">
        <v>58</v>
      </c>
      <c r="C37" s="116">
        <f>SUM(C26:C35)</f>
        <v>21414117625.319496</v>
      </c>
      <c r="D37" s="117"/>
      <c r="E37" s="103"/>
      <c r="F37" s="103"/>
    </row>
    <row r="38" spans="1:6">
      <c r="A38" s="68">
        <v>23</v>
      </c>
      <c r="B38" s="112" t="s">
        <v>60</v>
      </c>
      <c r="C38" s="105">
        <v>21015907.600000001</v>
      </c>
      <c r="D38" s="106"/>
      <c r="E38" s="103"/>
      <c r="F38" s="103"/>
    </row>
    <row r="39" spans="1:6">
      <c r="A39" s="68">
        <v>24</v>
      </c>
      <c r="B39" s="112" t="s">
        <v>61</v>
      </c>
      <c r="C39" s="105">
        <v>0</v>
      </c>
      <c r="D39" s="106"/>
      <c r="E39" s="103"/>
      <c r="F39" s="103"/>
    </row>
    <row r="40" spans="1:6">
      <c r="A40" s="68">
        <v>25</v>
      </c>
      <c r="B40" s="112" t="s">
        <v>62</v>
      </c>
      <c r="C40" s="105">
        <v>0</v>
      </c>
      <c r="D40" s="106"/>
      <c r="E40" s="103"/>
      <c r="F40" s="103"/>
    </row>
    <row r="41" spans="1:6">
      <c r="A41" s="68">
        <v>26</v>
      </c>
      <c r="B41" s="112" t="s">
        <v>63</v>
      </c>
      <c r="C41" s="105">
        <v>540141275.85000002</v>
      </c>
      <c r="D41" s="106"/>
      <c r="E41" s="103"/>
      <c r="F41" s="103"/>
    </row>
    <row r="42" spans="1:6">
      <c r="A42" s="68">
        <v>27</v>
      </c>
      <c r="B42" s="112" t="s">
        <v>64</v>
      </c>
      <c r="C42" s="105">
        <v>0</v>
      </c>
      <c r="D42" s="106"/>
      <c r="E42" s="103"/>
      <c r="F42" s="103"/>
    </row>
    <row r="43" spans="1:6">
      <c r="A43" s="68">
        <v>28</v>
      </c>
      <c r="B43" s="112" t="s">
        <v>65</v>
      </c>
      <c r="C43" s="105">
        <v>2811766111.9800005</v>
      </c>
      <c r="D43" s="106"/>
      <c r="E43" s="103"/>
      <c r="F43" s="103"/>
    </row>
    <row r="44" spans="1:6">
      <c r="A44" s="68">
        <v>29</v>
      </c>
      <c r="B44" s="112" t="s">
        <v>66</v>
      </c>
      <c r="C44" s="105">
        <v>201634.38</v>
      </c>
      <c r="D44" s="106"/>
      <c r="E44" s="103"/>
      <c r="F44" s="103"/>
    </row>
    <row r="45" spans="1:6" ht="15.75" thickBot="1">
      <c r="A45" s="124">
        <v>30</v>
      </c>
      <c r="B45" s="125" t="s">
        <v>265</v>
      </c>
      <c r="C45" s="126">
        <f>SUM(C38:C44)</f>
        <v>3373124929.8100004</v>
      </c>
      <c r="D45" s="127"/>
      <c r="E45" s="11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sheetView>
  </sheetViews>
  <sheetFormatPr defaultColWidth="9.140625" defaultRowHeight="12.75"/>
  <cols>
    <col min="1" max="1" width="10.5703125" style="4" bestFit="1" customWidth="1"/>
    <col min="2" max="2" width="73.85546875" style="4" customWidth="1"/>
    <col min="3" max="3" width="15.85546875" style="4" bestFit="1" customWidth="1"/>
    <col min="4" max="4" width="16.42578125" style="4" bestFit="1" customWidth="1"/>
    <col min="5" max="5" width="13" style="4" bestFit="1" customWidth="1"/>
    <col min="6" max="6" width="16.42578125" style="4" bestFit="1" customWidth="1"/>
    <col min="7" max="7" width="15.85546875" style="4" bestFit="1" customWidth="1"/>
    <col min="8" max="8" width="13.42578125" style="4" bestFit="1" customWidth="1"/>
    <col min="9" max="9" width="13" style="4" bestFit="1" customWidth="1"/>
    <col min="10" max="10" width="13.42578125" style="4" bestFit="1" customWidth="1"/>
    <col min="11" max="11" width="15.85546875" style="4" bestFit="1" customWidth="1"/>
    <col min="12" max="12" width="13" style="30" bestFit="1" customWidth="1"/>
    <col min="13" max="14" width="15.85546875" style="30" bestFit="1" customWidth="1"/>
    <col min="15" max="16" width="13" style="30" bestFit="1" customWidth="1"/>
    <col min="17" max="17" width="14.5703125" style="30" customWidth="1"/>
    <col min="18" max="18" width="13" style="30" bestFit="1" customWidth="1"/>
    <col min="19" max="19" width="34.85546875" style="30" customWidth="1"/>
    <col min="20" max="16384" width="9.140625" style="30"/>
  </cols>
  <sheetData>
    <row r="1" spans="1:19" s="644" customFormat="1">
      <c r="A1" s="634" t="s">
        <v>30</v>
      </c>
      <c r="B1" s="630" t="str">
        <f>'Info '!C2</f>
        <v>JSC TBC Bank</v>
      </c>
      <c r="C1" s="643"/>
      <c r="D1" s="643"/>
      <c r="E1" s="643"/>
      <c r="F1" s="643"/>
      <c r="G1" s="643"/>
      <c r="H1" s="643"/>
      <c r="I1" s="643"/>
      <c r="J1" s="643"/>
      <c r="K1" s="643"/>
    </row>
    <row r="2" spans="1:19" s="644" customFormat="1">
      <c r="A2" s="634" t="s">
        <v>31</v>
      </c>
      <c r="B2" s="584">
        <f>'10. CC2'!B2</f>
        <v>44742</v>
      </c>
      <c r="C2" s="643"/>
      <c r="D2" s="643"/>
      <c r="E2" s="643"/>
      <c r="F2" s="643"/>
      <c r="G2" s="643"/>
      <c r="H2" s="643"/>
      <c r="I2" s="643"/>
      <c r="J2" s="643"/>
      <c r="K2" s="643"/>
    </row>
    <row r="4" spans="1:19" ht="26.25" thickBot="1">
      <c r="A4" s="4" t="s">
        <v>248</v>
      </c>
      <c r="B4" s="655" t="s">
        <v>374</v>
      </c>
    </row>
    <row r="5" spans="1:19" s="240" customFormat="1">
      <c r="A5" s="235"/>
      <c r="B5" s="236"/>
      <c r="C5" s="237" t="s">
        <v>0</v>
      </c>
      <c r="D5" s="237" t="s">
        <v>1</v>
      </c>
      <c r="E5" s="237" t="s">
        <v>2</v>
      </c>
      <c r="F5" s="237" t="s">
        <v>3</v>
      </c>
      <c r="G5" s="237" t="s">
        <v>4</v>
      </c>
      <c r="H5" s="237" t="s">
        <v>5</v>
      </c>
      <c r="I5" s="237" t="s">
        <v>8</v>
      </c>
      <c r="J5" s="237" t="s">
        <v>9</v>
      </c>
      <c r="K5" s="237" t="s">
        <v>10</v>
      </c>
      <c r="L5" s="237" t="s">
        <v>11</v>
      </c>
      <c r="M5" s="237" t="s">
        <v>12</v>
      </c>
      <c r="N5" s="237" t="s">
        <v>13</v>
      </c>
      <c r="O5" s="237" t="s">
        <v>357</v>
      </c>
      <c r="P5" s="237" t="s">
        <v>358</v>
      </c>
      <c r="Q5" s="237" t="s">
        <v>359</v>
      </c>
      <c r="R5" s="238" t="s">
        <v>360</v>
      </c>
      <c r="S5" s="239" t="s">
        <v>361</v>
      </c>
    </row>
    <row r="6" spans="1:19" s="240" customFormat="1" ht="99" customHeight="1">
      <c r="A6" s="241"/>
      <c r="B6" s="734" t="s">
        <v>362</v>
      </c>
      <c r="C6" s="730">
        <v>0</v>
      </c>
      <c r="D6" s="731"/>
      <c r="E6" s="730">
        <v>0.2</v>
      </c>
      <c r="F6" s="731"/>
      <c r="G6" s="730">
        <v>0.35</v>
      </c>
      <c r="H6" s="731"/>
      <c r="I6" s="730">
        <v>0.5</v>
      </c>
      <c r="J6" s="731"/>
      <c r="K6" s="730">
        <v>0.75</v>
      </c>
      <c r="L6" s="731"/>
      <c r="M6" s="730">
        <v>1</v>
      </c>
      <c r="N6" s="731"/>
      <c r="O6" s="730">
        <v>1.5</v>
      </c>
      <c r="P6" s="731"/>
      <c r="Q6" s="730">
        <v>2.5</v>
      </c>
      <c r="R6" s="731"/>
      <c r="S6" s="732" t="s">
        <v>247</v>
      </c>
    </row>
    <row r="7" spans="1:19" s="240" customFormat="1" ht="30.75" customHeight="1">
      <c r="A7" s="241"/>
      <c r="B7" s="735"/>
      <c r="C7" s="232" t="s">
        <v>250</v>
      </c>
      <c r="D7" s="232" t="s">
        <v>249</v>
      </c>
      <c r="E7" s="232" t="s">
        <v>250</v>
      </c>
      <c r="F7" s="232" t="s">
        <v>249</v>
      </c>
      <c r="G7" s="232" t="s">
        <v>250</v>
      </c>
      <c r="H7" s="232" t="s">
        <v>249</v>
      </c>
      <c r="I7" s="232" t="s">
        <v>250</v>
      </c>
      <c r="J7" s="232" t="s">
        <v>249</v>
      </c>
      <c r="K7" s="232" t="s">
        <v>250</v>
      </c>
      <c r="L7" s="232" t="s">
        <v>249</v>
      </c>
      <c r="M7" s="232" t="s">
        <v>250</v>
      </c>
      <c r="N7" s="232" t="s">
        <v>249</v>
      </c>
      <c r="O7" s="232" t="s">
        <v>250</v>
      </c>
      <c r="P7" s="232" t="s">
        <v>249</v>
      </c>
      <c r="Q7" s="232" t="s">
        <v>250</v>
      </c>
      <c r="R7" s="232" t="s">
        <v>249</v>
      </c>
      <c r="S7" s="733"/>
    </row>
    <row r="8" spans="1:19" s="130" customFormat="1">
      <c r="A8" s="128">
        <v>1</v>
      </c>
      <c r="B8" s="1" t="s">
        <v>95</v>
      </c>
      <c r="C8" s="129">
        <v>1545038359.8700001</v>
      </c>
      <c r="D8" s="129">
        <v>0</v>
      </c>
      <c r="E8" s="129">
        <v>0</v>
      </c>
      <c r="F8" s="129">
        <v>0</v>
      </c>
      <c r="G8" s="129">
        <v>0</v>
      </c>
      <c r="H8" s="129">
        <v>0</v>
      </c>
      <c r="I8" s="129">
        <v>0</v>
      </c>
      <c r="J8" s="129">
        <v>0</v>
      </c>
      <c r="K8" s="129">
        <v>0</v>
      </c>
      <c r="L8" s="129">
        <v>0</v>
      </c>
      <c r="M8" s="129">
        <v>2114845474.7858</v>
      </c>
      <c r="N8" s="129">
        <v>0</v>
      </c>
      <c r="O8" s="129">
        <v>0</v>
      </c>
      <c r="P8" s="129">
        <v>0</v>
      </c>
      <c r="Q8" s="129">
        <v>0</v>
      </c>
      <c r="R8" s="129">
        <v>0</v>
      </c>
      <c r="S8" s="254">
        <v>2114845474.7858</v>
      </c>
    </row>
    <row r="9" spans="1:19" s="130" customFormat="1">
      <c r="A9" s="128">
        <v>2</v>
      </c>
      <c r="B9" s="1" t="s">
        <v>96</v>
      </c>
      <c r="C9" s="129">
        <v>0</v>
      </c>
      <c r="D9" s="129">
        <v>0</v>
      </c>
      <c r="E9" s="129">
        <v>0</v>
      </c>
      <c r="F9" s="129">
        <v>0</v>
      </c>
      <c r="G9" s="129">
        <v>0</v>
      </c>
      <c r="H9" s="129">
        <v>0</v>
      </c>
      <c r="I9" s="129">
        <v>0</v>
      </c>
      <c r="J9" s="129">
        <v>0</v>
      </c>
      <c r="K9" s="129">
        <v>0</v>
      </c>
      <c r="L9" s="129">
        <v>0</v>
      </c>
      <c r="M9" s="129">
        <v>0</v>
      </c>
      <c r="N9" s="129">
        <v>0</v>
      </c>
      <c r="O9" s="129">
        <v>0</v>
      </c>
      <c r="P9" s="129">
        <v>0</v>
      </c>
      <c r="Q9" s="129">
        <v>0</v>
      </c>
      <c r="R9" s="129">
        <v>0</v>
      </c>
      <c r="S9" s="254">
        <v>0</v>
      </c>
    </row>
    <row r="10" spans="1:19" s="130" customFormat="1">
      <c r="A10" s="128">
        <v>3</v>
      </c>
      <c r="B10" s="1" t="s">
        <v>268</v>
      </c>
      <c r="C10" s="129">
        <v>104281637.49000001</v>
      </c>
      <c r="D10" s="129">
        <v>0</v>
      </c>
      <c r="E10" s="129">
        <v>0</v>
      </c>
      <c r="F10" s="129">
        <v>0</v>
      </c>
      <c r="G10" s="129">
        <v>0</v>
      </c>
      <c r="H10" s="129">
        <v>0</v>
      </c>
      <c r="I10" s="129">
        <v>0</v>
      </c>
      <c r="J10" s="129">
        <v>0</v>
      </c>
      <c r="K10" s="129">
        <v>0</v>
      </c>
      <c r="L10" s="129">
        <v>0</v>
      </c>
      <c r="M10" s="129">
        <v>0</v>
      </c>
      <c r="N10" s="129">
        <v>0</v>
      </c>
      <c r="O10" s="129">
        <v>0</v>
      </c>
      <c r="P10" s="129">
        <v>0</v>
      </c>
      <c r="Q10" s="129">
        <v>0</v>
      </c>
      <c r="R10" s="129">
        <v>0</v>
      </c>
      <c r="S10" s="254">
        <v>0</v>
      </c>
    </row>
    <row r="11" spans="1:19" s="130" customFormat="1">
      <c r="A11" s="128">
        <v>4</v>
      </c>
      <c r="B11" s="1" t="s">
        <v>97</v>
      </c>
      <c r="C11" s="129">
        <v>496779316.81830007</v>
      </c>
      <c r="D11" s="129">
        <v>0</v>
      </c>
      <c r="E11" s="129">
        <v>0</v>
      </c>
      <c r="F11" s="129">
        <v>0</v>
      </c>
      <c r="G11" s="129">
        <v>0</v>
      </c>
      <c r="H11" s="129">
        <v>0</v>
      </c>
      <c r="I11" s="129">
        <v>0</v>
      </c>
      <c r="J11" s="129">
        <v>0</v>
      </c>
      <c r="K11" s="129">
        <v>0</v>
      </c>
      <c r="L11" s="129">
        <v>0</v>
      </c>
      <c r="M11" s="129">
        <v>0</v>
      </c>
      <c r="N11" s="129">
        <v>0</v>
      </c>
      <c r="O11" s="129">
        <v>0</v>
      </c>
      <c r="P11" s="129">
        <v>0</v>
      </c>
      <c r="Q11" s="129">
        <v>0</v>
      </c>
      <c r="R11" s="129">
        <v>0</v>
      </c>
      <c r="S11" s="254">
        <v>0</v>
      </c>
    </row>
    <row r="12" spans="1:19" s="130" customFormat="1">
      <c r="A12" s="128">
        <v>5</v>
      </c>
      <c r="B12" s="1" t="s">
        <v>98</v>
      </c>
      <c r="C12" s="129">
        <v>0</v>
      </c>
      <c r="D12" s="129">
        <v>0</v>
      </c>
      <c r="E12" s="129">
        <v>0</v>
      </c>
      <c r="F12" s="129">
        <v>0</v>
      </c>
      <c r="G12" s="129">
        <v>0</v>
      </c>
      <c r="H12" s="129">
        <v>0</v>
      </c>
      <c r="I12" s="129">
        <v>0</v>
      </c>
      <c r="J12" s="129">
        <v>0</v>
      </c>
      <c r="K12" s="129">
        <v>0</v>
      </c>
      <c r="L12" s="129">
        <v>0</v>
      </c>
      <c r="M12" s="129">
        <v>0</v>
      </c>
      <c r="N12" s="129">
        <v>0</v>
      </c>
      <c r="O12" s="129">
        <v>0</v>
      </c>
      <c r="P12" s="129">
        <v>0</v>
      </c>
      <c r="Q12" s="129">
        <v>0</v>
      </c>
      <c r="R12" s="129">
        <v>0</v>
      </c>
      <c r="S12" s="254">
        <v>0</v>
      </c>
    </row>
    <row r="13" spans="1:19" s="130" customFormat="1">
      <c r="A13" s="128">
        <v>6</v>
      </c>
      <c r="B13" s="1" t="s">
        <v>99</v>
      </c>
      <c r="C13" s="129">
        <v>0</v>
      </c>
      <c r="D13" s="129">
        <v>0</v>
      </c>
      <c r="E13" s="129">
        <v>1342263538.1027005</v>
      </c>
      <c r="F13" s="129">
        <v>3574195.1932000001</v>
      </c>
      <c r="G13" s="129">
        <v>0</v>
      </c>
      <c r="H13" s="129">
        <v>0</v>
      </c>
      <c r="I13" s="129">
        <v>211788239.19</v>
      </c>
      <c r="J13" s="129">
        <v>168007461.67910001</v>
      </c>
      <c r="K13" s="129">
        <v>0</v>
      </c>
      <c r="L13" s="129">
        <v>0</v>
      </c>
      <c r="M13" s="129">
        <v>3324005.5218000002</v>
      </c>
      <c r="N13" s="129">
        <v>59506247.679974005</v>
      </c>
      <c r="O13" s="129">
        <v>0</v>
      </c>
      <c r="P13" s="129">
        <v>0</v>
      </c>
      <c r="Q13" s="129">
        <v>0</v>
      </c>
      <c r="R13" s="129">
        <v>0</v>
      </c>
      <c r="S13" s="254">
        <v>521895650.29550409</v>
      </c>
    </row>
    <row r="14" spans="1:19" s="130" customFormat="1">
      <c r="A14" s="128">
        <v>7</v>
      </c>
      <c r="B14" s="1" t="s">
        <v>100</v>
      </c>
      <c r="C14" s="129">
        <v>0</v>
      </c>
      <c r="D14" s="129">
        <v>0</v>
      </c>
      <c r="E14" s="129">
        <v>0</v>
      </c>
      <c r="F14" s="129">
        <v>0</v>
      </c>
      <c r="G14" s="129">
        <v>0</v>
      </c>
      <c r="H14" s="129">
        <v>0</v>
      </c>
      <c r="I14" s="129">
        <v>0</v>
      </c>
      <c r="J14" s="129">
        <v>0</v>
      </c>
      <c r="K14" s="129">
        <v>0</v>
      </c>
      <c r="L14" s="129">
        <v>0</v>
      </c>
      <c r="M14" s="129">
        <v>6377205656.0253</v>
      </c>
      <c r="N14" s="129">
        <v>912700112.745</v>
      </c>
      <c r="O14" s="129">
        <v>0</v>
      </c>
      <c r="P14" s="129">
        <v>0</v>
      </c>
      <c r="Q14" s="129">
        <v>0</v>
      </c>
      <c r="R14" s="129">
        <v>0</v>
      </c>
      <c r="S14" s="254">
        <v>7289905768.7702999</v>
      </c>
    </row>
    <row r="15" spans="1:19" s="130" customFormat="1">
      <c r="A15" s="128">
        <v>8</v>
      </c>
      <c r="B15" s="1" t="s">
        <v>101</v>
      </c>
      <c r="C15" s="129">
        <v>0</v>
      </c>
      <c r="D15" s="129">
        <v>0</v>
      </c>
      <c r="E15" s="129">
        <v>0</v>
      </c>
      <c r="F15" s="129">
        <v>0</v>
      </c>
      <c r="G15" s="129">
        <v>0</v>
      </c>
      <c r="H15" s="129">
        <v>0</v>
      </c>
      <c r="I15" s="129">
        <v>0</v>
      </c>
      <c r="J15" s="129">
        <v>0</v>
      </c>
      <c r="K15" s="129">
        <v>4308059411.2032986</v>
      </c>
      <c r="L15" s="129">
        <v>107001370.42019999</v>
      </c>
      <c r="M15" s="129">
        <v>0</v>
      </c>
      <c r="N15" s="129">
        <v>0</v>
      </c>
      <c r="O15" s="129">
        <v>0</v>
      </c>
      <c r="P15" s="129">
        <v>0</v>
      </c>
      <c r="Q15" s="129">
        <v>0</v>
      </c>
      <c r="R15" s="129">
        <v>0</v>
      </c>
      <c r="S15" s="254">
        <v>3311295586.2176242</v>
      </c>
    </row>
    <row r="16" spans="1:19" s="130" customFormat="1">
      <c r="A16" s="128">
        <v>9</v>
      </c>
      <c r="B16" s="1" t="s">
        <v>102</v>
      </c>
      <c r="C16" s="129">
        <v>0</v>
      </c>
      <c r="D16" s="129">
        <v>0</v>
      </c>
      <c r="E16" s="129">
        <v>0</v>
      </c>
      <c r="F16" s="129">
        <v>0</v>
      </c>
      <c r="G16" s="129">
        <v>3293781586.1900983</v>
      </c>
      <c r="H16" s="129">
        <v>18762709.9947</v>
      </c>
      <c r="I16" s="129">
        <v>0</v>
      </c>
      <c r="J16" s="129">
        <v>0</v>
      </c>
      <c r="K16" s="129">
        <v>0</v>
      </c>
      <c r="L16" s="129">
        <v>0</v>
      </c>
      <c r="M16" s="129">
        <v>0</v>
      </c>
      <c r="N16" s="129">
        <v>0</v>
      </c>
      <c r="O16" s="129">
        <v>0</v>
      </c>
      <c r="P16" s="129">
        <v>0</v>
      </c>
      <c r="Q16" s="129">
        <v>0</v>
      </c>
      <c r="R16" s="129">
        <v>0</v>
      </c>
      <c r="S16" s="254">
        <v>1159390503.6646793</v>
      </c>
    </row>
    <row r="17" spans="1:19" s="130" customFormat="1">
      <c r="A17" s="128">
        <v>10</v>
      </c>
      <c r="B17" s="1" t="s">
        <v>103</v>
      </c>
      <c r="C17" s="129">
        <v>0</v>
      </c>
      <c r="D17" s="129">
        <v>0</v>
      </c>
      <c r="E17" s="129">
        <v>0</v>
      </c>
      <c r="F17" s="129">
        <v>0</v>
      </c>
      <c r="G17" s="129">
        <v>0</v>
      </c>
      <c r="H17" s="129">
        <v>0</v>
      </c>
      <c r="I17" s="129">
        <v>27668642.59590001</v>
      </c>
      <c r="J17" s="129">
        <v>140000</v>
      </c>
      <c r="K17" s="129">
        <v>0</v>
      </c>
      <c r="L17" s="129">
        <v>0</v>
      </c>
      <c r="M17" s="129">
        <v>100170360.2666</v>
      </c>
      <c r="N17" s="129">
        <v>980787.34329999995</v>
      </c>
      <c r="O17" s="129">
        <v>9988118.4365000017</v>
      </c>
      <c r="P17" s="129">
        <v>1050600.7064</v>
      </c>
      <c r="Q17" s="129">
        <v>0</v>
      </c>
      <c r="R17" s="129">
        <v>0</v>
      </c>
      <c r="S17" s="254">
        <v>131613547.6222</v>
      </c>
    </row>
    <row r="18" spans="1:19" s="130" customFormat="1">
      <c r="A18" s="128">
        <v>11</v>
      </c>
      <c r="B18" s="1" t="s">
        <v>104</v>
      </c>
      <c r="C18" s="129">
        <v>0</v>
      </c>
      <c r="D18" s="129">
        <v>0</v>
      </c>
      <c r="E18" s="129">
        <v>0</v>
      </c>
      <c r="F18" s="129">
        <v>0</v>
      </c>
      <c r="G18" s="129">
        <v>0</v>
      </c>
      <c r="H18" s="129">
        <v>0</v>
      </c>
      <c r="I18" s="129">
        <v>0</v>
      </c>
      <c r="J18" s="129">
        <v>0</v>
      </c>
      <c r="K18" s="129">
        <v>0</v>
      </c>
      <c r="L18" s="129">
        <v>0</v>
      </c>
      <c r="M18" s="129">
        <v>756382961.35809994</v>
      </c>
      <c r="N18" s="129">
        <v>0</v>
      </c>
      <c r="O18" s="129">
        <v>517514212.98200005</v>
      </c>
      <c r="P18" s="129">
        <v>0</v>
      </c>
      <c r="Q18" s="129">
        <v>8300633.8080000002</v>
      </c>
      <c r="R18" s="129">
        <v>0</v>
      </c>
      <c r="S18" s="254">
        <v>1553405865.3511</v>
      </c>
    </row>
    <row r="19" spans="1:19" s="130" customFormat="1">
      <c r="A19" s="128">
        <v>12</v>
      </c>
      <c r="B19" s="1" t="s">
        <v>105</v>
      </c>
      <c r="C19" s="129">
        <v>0</v>
      </c>
      <c r="D19" s="129">
        <v>0</v>
      </c>
      <c r="E19" s="129">
        <v>0</v>
      </c>
      <c r="F19" s="129">
        <v>0</v>
      </c>
      <c r="G19" s="129">
        <v>0</v>
      </c>
      <c r="H19" s="129">
        <v>0</v>
      </c>
      <c r="I19" s="129">
        <v>0</v>
      </c>
      <c r="J19" s="129">
        <v>0</v>
      </c>
      <c r="K19" s="129">
        <v>0</v>
      </c>
      <c r="L19" s="129">
        <v>0</v>
      </c>
      <c r="M19" s="129">
        <v>0</v>
      </c>
      <c r="N19" s="129">
        <v>0</v>
      </c>
      <c r="O19" s="129">
        <v>0</v>
      </c>
      <c r="P19" s="129">
        <v>0</v>
      </c>
      <c r="Q19" s="129">
        <v>0</v>
      </c>
      <c r="R19" s="129">
        <v>0</v>
      </c>
      <c r="S19" s="254">
        <v>0</v>
      </c>
    </row>
    <row r="20" spans="1:19" s="130" customFormat="1">
      <c r="A20" s="128">
        <v>13</v>
      </c>
      <c r="B20" s="1" t="s">
        <v>246</v>
      </c>
      <c r="C20" s="129">
        <v>0</v>
      </c>
      <c r="D20" s="129">
        <v>0</v>
      </c>
      <c r="E20" s="129">
        <v>0</v>
      </c>
      <c r="F20" s="129">
        <v>0</v>
      </c>
      <c r="G20" s="129">
        <v>0</v>
      </c>
      <c r="H20" s="129">
        <v>0</v>
      </c>
      <c r="I20" s="129">
        <v>0</v>
      </c>
      <c r="J20" s="129">
        <v>0</v>
      </c>
      <c r="K20" s="129">
        <v>0</v>
      </c>
      <c r="L20" s="129">
        <v>0</v>
      </c>
      <c r="M20" s="129">
        <v>0</v>
      </c>
      <c r="N20" s="129">
        <v>0</v>
      </c>
      <c r="O20" s="129">
        <v>0</v>
      </c>
      <c r="P20" s="129">
        <v>0</v>
      </c>
      <c r="Q20" s="129">
        <v>0</v>
      </c>
      <c r="R20" s="129">
        <v>0</v>
      </c>
      <c r="S20" s="254">
        <v>0</v>
      </c>
    </row>
    <row r="21" spans="1:19" s="130" customFormat="1">
      <c r="A21" s="128">
        <v>14</v>
      </c>
      <c r="B21" s="1" t="s">
        <v>107</v>
      </c>
      <c r="C21" s="129">
        <v>892398738.6400001</v>
      </c>
      <c r="D21" s="129">
        <v>0</v>
      </c>
      <c r="E21" s="129">
        <v>0</v>
      </c>
      <c r="F21" s="129">
        <v>0</v>
      </c>
      <c r="G21" s="129">
        <v>0</v>
      </c>
      <c r="H21" s="129">
        <v>0</v>
      </c>
      <c r="I21" s="129">
        <v>0</v>
      </c>
      <c r="J21" s="129">
        <v>0</v>
      </c>
      <c r="K21" s="129">
        <v>0</v>
      </c>
      <c r="L21" s="129">
        <v>0</v>
      </c>
      <c r="M21" s="129">
        <v>2669413515.5808983</v>
      </c>
      <c r="N21" s="129">
        <v>43141222.992849492</v>
      </c>
      <c r="O21" s="129">
        <v>0</v>
      </c>
      <c r="P21" s="129">
        <v>0</v>
      </c>
      <c r="Q21" s="129">
        <v>28263068.238338999</v>
      </c>
      <c r="R21" s="129">
        <v>0</v>
      </c>
      <c r="S21" s="254">
        <v>2783212409.1695952</v>
      </c>
    </row>
    <row r="22" spans="1:19" ht="13.5" thickBot="1">
      <c r="A22" s="131"/>
      <c r="B22" s="132" t="s">
        <v>108</v>
      </c>
      <c r="C22" s="133">
        <v>3038498052.8183002</v>
      </c>
      <c r="D22" s="133">
        <v>0</v>
      </c>
      <c r="E22" s="133">
        <v>1342263538.1027005</v>
      </c>
      <c r="F22" s="133">
        <v>3574195.1932000001</v>
      </c>
      <c r="G22" s="133">
        <v>3293781586.1900983</v>
      </c>
      <c r="H22" s="133">
        <v>18762709.9947</v>
      </c>
      <c r="I22" s="133">
        <v>239456881.7859</v>
      </c>
      <c r="J22" s="133">
        <v>168147461.67910001</v>
      </c>
      <c r="K22" s="133">
        <v>4308059411.2032986</v>
      </c>
      <c r="L22" s="133">
        <v>107001370.42019999</v>
      </c>
      <c r="M22" s="133">
        <v>12021341973.538498</v>
      </c>
      <c r="N22" s="133">
        <v>1016328370.7611234</v>
      </c>
      <c r="O22" s="133">
        <v>527502331.41850007</v>
      </c>
      <c r="P22" s="133">
        <v>1050600.7064</v>
      </c>
      <c r="Q22" s="133">
        <v>36563702.046338998</v>
      </c>
      <c r="R22" s="133">
        <v>0</v>
      </c>
      <c r="S22" s="255">
        <v>18865564805.876801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sheetView>
  </sheetViews>
  <sheetFormatPr defaultColWidth="9.140625" defaultRowHeight="12.75"/>
  <cols>
    <col min="1" max="1" width="10.5703125" style="4" bestFit="1" customWidth="1"/>
    <col min="2" max="2" width="63.570312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5703125" style="4" customWidth="1"/>
    <col min="10" max="10" width="21.5703125" style="4" customWidth="1"/>
    <col min="11" max="11" width="15.5703125" style="4" customWidth="1"/>
    <col min="12" max="12" width="13.42578125" style="4" customWidth="1"/>
    <col min="13" max="13" width="20.85546875" style="4" customWidth="1"/>
    <col min="14" max="14" width="19.42578125" style="4" customWidth="1"/>
    <col min="15" max="15" width="18.42578125" style="4" customWidth="1"/>
    <col min="16" max="16" width="19" style="4" customWidth="1"/>
    <col min="17" max="17" width="20.425781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s="644" customFormat="1">
      <c r="A1" s="634" t="s">
        <v>30</v>
      </c>
      <c r="B1" s="630" t="str">
        <f>'Info '!C2</f>
        <v>JSC TBC Bank</v>
      </c>
      <c r="C1" s="643"/>
      <c r="D1" s="643"/>
      <c r="E1" s="643"/>
      <c r="F1" s="643"/>
      <c r="G1" s="643"/>
      <c r="H1" s="643"/>
      <c r="I1" s="643"/>
      <c r="J1" s="643"/>
      <c r="K1" s="643"/>
      <c r="L1" s="643"/>
      <c r="M1" s="643"/>
      <c r="N1" s="643"/>
      <c r="O1" s="643"/>
      <c r="P1" s="643"/>
      <c r="Q1" s="643"/>
      <c r="R1" s="643"/>
      <c r="S1" s="643"/>
      <c r="T1" s="643"/>
      <c r="U1" s="643"/>
      <c r="V1" s="643"/>
    </row>
    <row r="2" spans="1:22" s="644" customFormat="1">
      <c r="A2" s="634" t="s">
        <v>31</v>
      </c>
      <c r="B2" s="584">
        <f>'11. CRWA '!B2</f>
        <v>44742</v>
      </c>
      <c r="C2" s="643"/>
      <c r="D2" s="643"/>
      <c r="E2" s="643"/>
      <c r="F2" s="643"/>
      <c r="G2" s="643"/>
      <c r="H2" s="643"/>
      <c r="I2" s="643"/>
      <c r="J2" s="643"/>
      <c r="K2" s="643"/>
      <c r="L2" s="643"/>
      <c r="M2" s="643"/>
      <c r="N2" s="643"/>
      <c r="O2" s="643"/>
      <c r="P2" s="643"/>
      <c r="Q2" s="643"/>
      <c r="R2" s="643"/>
      <c r="S2" s="643"/>
      <c r="T2" s="643"/>
      <c r="U2" s="643"/>
      <c r="V2" s="643"/>
    </row>
    <row r="4" spans="1:22" ht="13.5" thickBot="1">
      <c r="A4" s="4" t="s">
        <v>365</v>
      </c>
      <c r="B4" s="656" t="s">
        <v>94</v>
      </c>
      <c r="V4" s="32" t="s">
        <v>73</v>
      </c>
    </row>
    <row r="5" spans="1:22" ht="12.75" customHeight="1">
      <c r="A5" s="135"/>
      <c r="B5" s="136"/>
      <c r="C5" s="736" t="s">
        <v>276</v>
      </c>
      <c r="D5" s="737"/>
      <c r="E5" s="737"/>
      <c r="F5" s="737"/>
      <c r="G5" s="737"/>
      <c r="H5" s="737"/>
      <c r="I5" s="737"/>
      <c r="J5" s="737"/>
      <c r="K5" s="737"/>
      <c r="L5" s="738"/>
      <c r="M5" s="739" t="s">
        <v>277</v>
      </c>
      <c r="N5" s="740"/>
      <c r="O5" s="740"/>
      <c r="P5" s="740"/>
      <c r="Q5" s="740"/>
      <c r="R5" s="740"/>
      <c r="S5" s="741"/>
      <c r="T5" s="744" t="s">
        <v>363</v>
      </c>
      <c r="U5" s="744" t="s">
        <v>364</v>
      </c>
      <c r="V5" s="742" t="s">
        <v>120</v>
      </c>
    </row>
    <row r="6" spans="1:22" s="73" customFormat="1" ht="102">
      <c r="A6" s="70"/>
      <c r="B6" s="137"/>
      <c r="C6" s="138" t="s">
        <v>109</v>
      </c>
      <c r="D6" s="213" t="s">
        <v>110</v>
      </c>
      <c r="E6" s="164" t="s">
        <v>279</v>
      </c>
      <c r="F6" s="164" t="s">
        <v>280</v>
      </c>
      <c r="G6" s="213" t="s">
        <v>283</v>
      </c>
      <c r="H6" s="213" t="s">
        <v>278</v>
      </c>
      <c r="I6" s="213" t="s">
        <v>111</v>
      </c>
      <c r="J6" s="213" t="s">
        <v>112</v>
      </c>
      <c r="K6" s="139" t="s">
        <v>113</v>
      </c>
      <c r="L6" s="140" t="s">
        <v>114</v>
      </c>
      <c r="M6" s="138" t="s">
        <v>281</v>
      </c>
      <c r="N6" s="139" t="s">
        <v>115</v>
      </c>
      <c r="O6" s="139" t="s">
        <v>116</v>
      </c>
      <c r="P6" s="139" t="s">
        <v>117</v>
      </c>
      <c r="Q6" s="139" t="s">
        <v>118</v>
      </c>
      <c r="R6" s="139" t="s">
        <v>119</v>
      </c>
      <c r="S6" s="234" t="s">
        <v>282</v>
      </c>
      <c r="T6" s="745"/>
      <c r="U6" s="745"/>
      <c r="V6" s="743"/>
    </row>
    <row r="7" spans="1:22" s="130" customFormat="1">
      <c r="A7" s="141">
        <v>1</v>
      </c>
      <c r="B7" s="1" t="s">
        <v>95</v>
      </c>
      <c r="C7" s="142">
        <v>0</v>
      </c>
      <c r="D7" s="129">
        <v>0</v>
      </c>
      <c r="E7" s="129">
        <v>0</v>
      </c>
      <c r="F7" s="129">
        <v>0</v>
      </c>
      <c r="G7" s="129">
        <v>0</v>
      </c>
      <c r="H7" s="129">
        <v>0</v>
      </c>
      <c r="I7" s="129">
        <v>0</v>
      </c>
      <c r="J7" s="129">
        <v>0</v>
      </c>
      <c r="K7" s="129">
        <v>0</v>
      </c>
      <c r="L7" s="143">
        <v>0</v>
      </c>
      <c r="M7" s="142">
        <v>0</v>
      </c>
      <c r="N7" s="129">
        <v>0</v>
      </c>
      <c r="O7" s="129">
        <v>0</v>
      </c>
      <c r="P7" s="129">
        <v>0</v>
      </c>
      <c r="Q7" s="129">
        <v>0</v>
      </c>
      <c r="R7" s="129">
        <v>0</v>
      </c>
      <c r="S7" s="143">
        <v>0</v>
      </c>
      <c r="T7" s="242">
        <v>0</v>
      </c>
      <c r="U7" s="242">
        <v>0</v>
      </c>
      <c r="V7" s="144">
        <v>0</v>
      </c>
    </row>
    <row r="8" spans="1:22" s="130" customFormat="1">
      <c r="A8" s="141">
        <v>2</v>
      </c>
      <c r="B8" s="1" t="s">
        <v>96</v>
      </c>
      <c r="C8" s="142">
        <v>0</v>
      </c>
      <c r="D8" s="129">
        <v>0</v>
      </c>
      <c r="E8" s="129">
        <v>0</v>
      </c>
      <c r="F8" s="129">
        <v>0</v>
      </c>
      <c r="G8" s="129">
        <v>0</v>
      </c>
      <c r="H8" s="129">
        <v>0</v>
      </c>
      <c r="I8" s="129">
        <v>0</v>
      </c>
      <c r="J8" s="129">
        <v>0</v>
      </c>
      <c r="K8" s="129">
        <v>0</v>
      </c>
      <c r="L8" s="143">
        <v>0</v>
      </c>
      <c r="M8" s="142">
        <v>0</v>
      </c>
      <c r="N8" s="129">
        <v>0</v>
      </c>
      <c r="O8" s="129">
        <v>0</v>
      </c>
      <c r="P8" s="129">
        <v>0</v>
      </c>
      <c r="Q8" s="129">
        <v>0</v>
      </c>
      <c r="R8" s="129">
        <v>0</v>
      </c>
      <c r="S8" s="143">
        <v>0</v>
      </c>
      <c r="T8" s="242">
        <v>0</v>
      </c>
      <c r="U8" s="242">
        <v>0</v>
      </c>
      <c r="V8" s="144">
        <v>0</v>
      </c>
    </row>
    <row r="9" spans="1:22" s="130" customFormat="1">
      <c r="A9" s="141">
        <v>3</v>
      </c>
      <c r="B9" s="1" t="s">
        <v>269</v>
      </c>
      <c r="C9" s="142">
        <v>0</v>
      </c>
      <c r="D9" s="129">
        <v>0</v>
      </c>
      <c r="E9" s="129">
        <v>0</v>
      </c>
      <c r="F9" s="129">
        <v>0</v>
      </c>
      <c r="G9" s="129">
        <v>0</v>
      </c>
      <c r="H9" s="129">
        <v>0</v>
      </c>
      <c r="I9" s="129">
        <v>0</v>
      </c>
      <c r="J9" s="129">
        <v>0</v>
      </c>
      <c r="K9" s="129">
        <v>0</v>
      </c>
      <c r="L9" s="143">
        <v>0</v>
      </c>
      <c r="M9" s="142">
        <v>0</v>
      </c>
      <c r="N9" s="129">
        <v>0</v>
      </c>
      <c r="O9" s="129">
        <v>0</v>
      </c>
      <c r="P9" s="129">
        <v>0</v>
      </c>
      <c r="Q9" s="129">
        <v>0</v>
      </c>
      <c r="R9" s="129">
        <v>0</v>
      </c>
      <c r="S9" s="143">
        <v>0</v>
      </c>
      <c r="T9" s="242">
        <v>0</v>
      </c>
      <c r="U9" s="242">
        <v>0</v>
      </c>
      <c r="V9" s="144">
        <v>0</v>
      </c>
    </row>
    <row r="10" spans="1:22" s="130" customFormat="1">
      <c r="A10" s="141">
        <v>4</v>
      </c>
      <c r="B10" s="1" t="s">
        <v>97</v>
      </c>
      <c r="C10" s="142">
        <v>0</v>
      </c>
      <c r="D10" s="129">
        <v>0</v>
      </c>
      <c r="E10" s="129">
        <v>0</v>
      </c>
      <c r="F10" s="129">
        <v>0</v>
      </c>
      <c r="G10" s="129">
        <v>0</v>
      </c>
      <c r="H10" s="129">
        <v>0</v>
      </c>
      <c r="I10" s="129">
        <v>0</v>
      </c>
      <c r="J10" s="129">
        <v>0</v>
      </c>
      <c r="K10" s="129">
        <v>0</v>
      </c>
      <c r="L10" s="143">
        <v>0</v>
      </c>
      <c r="M10" s="142">
        <v>0</v>
      </c>
      <c r="N10" s="129">
        <v>0</v>
      </c>
      <c r="O10" s="129">
        <v>0</v>
      </c>
      <c r="P10" s="129">
        <v>0</v>
      </c>
      <c r="Q10" s="129">
        <v>0</v>
      </c>
      <c r="R10" s="129">
        <v>0</v>
      </c>
      <c r="S10" s="143">
        <v>0</v>
      </c>
      <c r="T10" s="242">
        <v>0</v>
      </c>
      <c r="U10" s="242">
        <v>0</v>
      </c>
      <c r="V10" s="144">
        <v>0</v>
      </c>
    </row>
    <row r="11" spans="1:22" s="130" customFormat="1">
      <c r="A11" s="141">
        <v>5</v>
      </c>
      <c r="B11" s="1" t="s">
        <v>98</v>
      </c>
      <c r="C11" s="142">
        <v>0</v>
      </c>
      <c r="D11" s="129">
        <v>0</v>
      </c>
      <c r="E11" s="129">
        <v>0</v>
      </c>
      <c r="F11" s="129">
        <v>0</v>
      </c>
      <c r="G11" s="129">
        <v>0</v>
      </c>
      <c r="H11" s="129">
        <v>0</v>
      </c>
      <c r="I11" s="129">
        <v>0</v>
      </c>
      <c r="J11" s="129">
        <v>0</v>
      </c>
      <c r="K11" s="129">
        <v>0</v>
      </c>
      <c r="L11" s="143">
        <v>0</v>
      </c>
      <c r="M11" s="142">
        <v>0</v>
      </c>
      <c r="N11" s="129">
        <v>0</v>
      </c>
      <c r="O11" s="129">
        <v>0</v>
      </c>
      <c r="P11" s="129">
        <v>0</v>
      </c>
      <c r="Q11" s="129">
        <v>0</v>
      </c>
      <c r="R11" s="129">
        <v>0</v>
      </c>
      <c r="S11" s="143">
        <v>0</v>
      </c>
      <c r="T11" s="242">
        <v>0</v>
      </c>
      <c r="U11" s="242">
        <v>0</v>
      </c>
      <c r="V11" s="144">
        <v>0</v>
      </c>
    </row>
    <row r="12" spans="1:22" s="130" customFormat="1">
      <c r="A12" s="141">
        <v>6</v>
      </c>
      <c r="B12" s="1" t="s">
        <v>99</v>
      </c>
      <c r="C12" s="142">
        <v>0</v>
      </c>
      <c r="D12" s="129">
        <v>58153453.101260006</v>
      </c>
      <c r="E12" s="129">
        <v>0</v>
      </c>
      <c r="F12" s="129">
        <v>0</v>
      </c>
      <c r="G12" s="129">
        <v>0</v>
      </c>
      <c r="H12" s="129">
        <v>0</v>
      </c>
      <c r="I12" s="129">
        <v>0</v>
      </c>
      <c r="J12" s="129">
        <v>0</v>
      </c>
      <c r="K12" s="129">
        <v>0</v>
      </c>
      <c r="L12" s="143">
        <v>0</v>
      </c>
      <c r="M12" s="142">
        <v>0</v>
      </c>
      <c r="N12" s="129">
        <v>0</v>
      </c>
      <c r="O12" s="129">
        <v>0</v>
      </c>
      <c r="P12" s="129">
        <v>0</v>
      </c>
      <c r="Q12" s="129">
        <v>0</v>
      </c>
      <c r="R12" s="129">
        <v>4001807.1757</v>
      </c>
      <c r="S12" s="143">
        <v>0</v>
      </c>
      <c r="T12" s="242">
        <v>58153453.101260006</v>
      </c>
      <c r="U12" s="242">
        <v>3779348.3497000001</v>
      </c>
      <c r="V12" s="144">
        <v>62155260.276960008</v>
      </c>
    </row>
    <row r="13" spans="1:22" s="130" customFormat="1">
      <c r="A13" s="141">
        <v>7</v>
      </c>
      <c r="B13" s="1" t="s">
        <v>100</v>
      </c>
      <c r="C13" s="142">
        <v>0</v>
      </c>
      <c r="D13" s="129">
        <v>152669056.07090002</v>
      </c>
      <c r="E13" s="129">
        <v>0</v>
      </c>
      <c r="F13" s="129">
        <v>0</v>
      </c>
      <c r="G13" s="129">
        <v>0</v>
      </c>
      <c r="H13" s="129">
        <v>0</v>
      </c>
      <c r="I13" s="129">
        <v>0</v>
      </c>
      <c r="J13" s="129">
        <v>0</v>
      </c>
      <c r="K13" s="129">
        <v>0</v>
      </c>
      <c r="L13" s="143">
        <v>0</v>
      </c>
      <c r="M13" s="142">
        <v>13914411.4684</v>
      </c>
      <c r="N13" s="129">
        <v>0</v>
      </c>
      <c r="O13" s="129">
        <v>45112698.080900006</v>
      </c>
      <c r="P13" s="129">
        <v>0</v>
      </c>
      <c r="Q13" s="129">
        <v>0</v>
      </c>
      <c r="R13" s="129">
        <v>88545891.079400003</v>
      </c>
      <c r="S13" s="143">
        <v>0</v>
      </c>
      <c r="T13" s="242">
        <v>152288900.38450003</v>
      </c>
      <c r="U13" s="242">
        <v>147953156.31510001</v>
      </c>
      <c r="V13" s="144">
        <v>300242056.69960004</v>
      </c>
    </row>
    <row r="14" spans="1:22" s="130" customFormat="1">
      <c r="A14" s="141">
        <v>8</v>
      </c>
      <c r="B14" s="1" t="s">
        <v>101</v>
      </c>
      <c r="C14" s="142">
        <v>0</v>
      </c>
      <c r="D14" s="129">
        <v>46593128.800299995</v>
      </c>
      <c r="E14" s="129">
        <v>0</v>
      </c>
      <c r="F14" s="129">
        <v>0</v>
      </c>
      <c r="G14" s="129">
        <v>0</v>
      </c>
      <c r="H14" s="129">
        <v>0</v>
      </c>
      <c r="I14" s="129">
        <v>0</v>
      </c>
      <c r="J14" s="129">
        <v>0</v>
      </c>
      <c r="K14" s="129">
        <v>0</v>
      </c>
      <c r="L14" s="143">
        <v>0</v>
      </c>
      <c r="M14" s="142">
        <v>0</v>
      </c>
      <c r="N14" s="129">
        <v>0</v>
      </c>
      <c r="O14" s="129">
        <v>2804481.3920999998</v>
      </c>
      <c r="P14" s="129">
        <v>0</v>
      </c>
      <c r="Q14" s="129">
        <v>0</v>
      </c>
      <c r="R14" s="129">
        <v>0</v>
      </c>
      <c r="S14" s="143">
        <v>0</v>
      </c>
      <c r="T14" s="242">
        <v>41494613.007399991</v>
      </c>
      <c r="U14" s="242">
        <v>8938647.8910000008</v>
      </c>
      <c r="V14" s="144">
        <v>49397610.192399994</v>
      </c>
    </row>
    <row r="15" spans="1:22" s="130" customFormat="1" ht="25.5">
      <c r="A15" s="141">
        <v>9</v>
      </c>
      <c r="B15" s="1" t="s">
        <v>102</v>
      </c>
      <c r="C15" s="142">
        <v>0</v>
      </c>
      <c r="D15" s="129">
        <v>5448370.4760000007</v>
      </c>
      <c r="E15" s="129">
        <v>0</v>
      </c>
      <c r="F15" s="129">
        <v>0</v>
      </c>
      <c r="G15" s="129">
        <v>0</v>
      </c>
      <c r="H15" s="129">
        <v>0</v>
      </c>
      <c r="I15" s="129">
        <v>0</v>
      </c>
      <c r="J15" s="129">
        <v>0</v>
      </c>
      <c r="K15" s="129">
        <v>0</v>
      </c>
      <c r="L15" s="143">
        <v>0</v>
      </c>
      <c r="M15" s="142">
        <v>1035650.706</v>
      </c>
      <c r="N15" s="129">
        <v>0</v>
      </c>
      <c r="O15" s="129">
        <v>95887.4951</v>
      </c>
      <c r="P15" s="129">
        <v>0</v>
      </c>
      <c r="Q15" s="129">
        <v>0</v>
      </c>
      <c r="R15" s="129">
        <v>0</v>
      </c>
      <c r="S15" s="143">
        <v>0</v>
      </c>
      <c r="T15" s="242">
        <v>4786454.9447000008</v>
      </c>
      <c r="U15" s="242">
        <v>769476.48230000003</v>
      </c>
      <c r="V15" s="144">
        <v>6579908.6771000009</v>
      </c>
    </row>
    <row r="16" spans="1:22" s="130" customFormat="1">
      <c r="A16" s="141">
        <v>10</v>
      </c>
      <c r="B16" s="1" t="s">
        <v>103</v>
      </c>
      <c r="C16" s="142">
        <v>0</v>
      </c>
      <c r="D16" s="129">
        <v>986017.33110000007</v>
      </c>
      <c r="E16" s="129">
        <v>0</v>
      </c>
      <c r="F16" s="129">
        <v>0</v>
      </c>
      <c r="G16" s="129">
        <v>0</v>
      </c>
      <c r="H16" s="129">
        <v>0</v>
      </c>
      <c r="I16" s="129">
        <v>0</v>
      </c>
      <c r="J16" s="129">
        <v>0</v>
      </c>
      <c r="K16" s="129">
        <v>0</v>
      </c>
      <c r="L16" s="143">
        <v>0</v>
      </c>
      <c r="M16" s="142">
        <v>0</v>
      </c>
      <c r="N16" s="129">
        <v>0</v>
      </c>
      <c r="O16" s="129">
        <v>136502.98550000001</v>
      </c>
      <c r="P16" s="129">
        <v>0</v>
      </c>
      <c r="Q16" s="129">
        <v>0</v>
      </c>
      <c r="R16" s="129">
        <v>0</v>
      </c>
      <c r="S16" s="143">
        <v>0</v>
      </c>
      <c r="T16" s="242">
        <v>676946.49679999996</v>
      </c>
      <c r="U16" s="242">
        <v>476840.21110000001</v>
      </c>
      <c r="V16" s="144">
        <v>1122520.3166</v>
      </c>
    </row>
    <row r="17" spans="1:22" s="130" customFormat="1">
      <c r="A17" s="141">
        <v>11</v>
      </c>
      <c r="B17" s="1" t="s">
        <v>104</v>
      </c>
      <c r="C17" s="142">
        <v>0</v>
      </c>
      <c r="D17" s="129">
        <v>40713599.595200002</v>
      </c>
      <c r="E17" s="129">
        <v>0</v>
      </c>
      <c r="F17" s="129">
        <v>0</v>
      </c>
      <c r="G17" s="129">
        <v>0</v>
      </c>
      <c r="H17" s="129">
        <v>0</v>
      </c>
      <c r="I17" s="129">
        <v>0</v>
      </c>
      <c r="J17" s="129">
        <v>0</v>
      </c>
      <c r="K17" s="129">
        <v>0</v>
      </c>
      <c r="L17" s="143">
        <v>0</v>
      </c>
      <c r="M17" s="142">
        <v>11673.455900000001</v>
      </c>
      <c r="N17" s="129">
        <v>0</v>
      </c>
      <c r="O17" s="129">
        <v>0</v>
      </c>
      <c r="P17" s="129">
        <v>0</v>
      </c>
      <c r="Q17" s="129">
        <v>0</v>
      </c>
      <c r="R17" s="129">
        <v>0</v>
      </c>
      <c r="S17" s="143">
        <v>0</v>
      </c>
      <c r="T17" s="242">
        <v>40713599.595200002</v>
      </c>
      <c r="U17" s="242">
        <v>0</v>
      </c>
      <c r="V17" s="144">
        <v>40725273.051100001</v>
      </c>
    </row>
    <row r="18" spans="1:22" s="130" customFormat="1">
      <c r="A18" s="141">
        <v>12</v>
      </c>
      <c r="B18" s="1" t="s">
        <v>105</v>
      </c>
      <c r="C18" s="142">
        <v>0</v>
      </c>
      <c r="D18" s="129">
        <v>0</v>
      </c>
      <c r="E18" s="129">
        <v>0</v>
      </c>
      <c r="F18" s="129">
        <v>0</v>
      </c>
      <c r="G18" s="129">
        <v>0</v>
      </c>
      <c r="H18" s="129">
        <v>0</v>
      </c>
      <c r="I18" s="129">
        <v>0</v>
      </c>
      <c r="J18" s="129">
        <v>0</v>
      </c>
      <c r="K18" s="129">
        <v>0</v>
      </c>
      <c r="L18" s="143">
        <v>0</v>
      </c>
      <c r="M18" s="142">
        <v>31266.391299999999</v>
      </c>
      <c r="N18" s="129">
        <v>0</v>
      </c>
      <c r="O18" s="129">
        <v>0</v>
      </c>
      <c r="P18" s="129">
        <v>0</v>
      </c>
      <c r="Q18" s="129">
        <v>0</v>
      </c>
      <c r="R18" s="129">
        <v>0</v>
      </c>
      <c r="S18" s="143">
        <v>0</v>
      </c>
      <c r="T18" s="242">
        <v>0</v>
      </c>
      <c r="U18" s="242">
        <v>0</v>
      </c>
      <c r="V18" s="144">
        <v>31266.391299999999</v>
      </c>
    </row>
    <row r="19" spans="1:22" s="130" customFormat="1">
      <c r="A19" s="141">
        <v>13</v>
      </c>
      <c r="B19" s="1" t="s">
        <v>106</v>
      </c>
      <c r="C19" s="142">
        <v>0</v>
      </c>
      <c r="D19" s="129">
        <v>0</v>
      </c>
      <c r="E19" s="129">
        <v>0</v>
      </c>
      <c r="F19" s="129">
        <v>0</v>
      </c>
      <c r="G19" s="129">
        <v>0</v>
      </c>
      <c r="H19" s="129">
        <v>0</v>
      </c>
      <c r="I19" s="129">
        <v>0</v>
      </c>
      <c r="J19" s="129">
        <v>0</v>
      </c>
      <c r="K19" s="129">
        <v>0</v>
      </c>
      <c r="L19" s="143">
        <v>0</v>
      </c>
      <c r="M19" s="142">
        <v>0</v>
      </c>
      <c r="N19" s="129">
        <v>0</v>
      </c>
      <c r="O19" s="129">
        <v>0</v>
      </c>
      <c r="P19" s="129">
        <v>0</v>
      </c>
      <c r="Q19" s="129">
        <v>0</v>
      </c>
      <c r="R19" s="129">
        <v>0</v>
      </c>
      <c r="S19" s="143">
        <v>0</v>
      </c>
      <c r="T19" s="242">
        <v>0</v>
      </c>
      <c r="U19" s="242">
        <v>0</v>
      </c>
      <c r="V19" s="144">
        <v>0</v>
      </c>
    </row>
    <row r="20" spans="1:22" s="130" customFormat="1">
      <c r="A20" s="141">
        <v>14</v>
      </c>
      <c r="B20" s="1" t="s">
        <v>107</v>
      </c>
      <c r="C20" s="142">
        <v>0</v>
      </c>
      <c r="D20" s="129">
        <v>140272561.2518</v>
      </c>
      <c r="E20" s="129">
        <v>0</v>
      </c>
      <c r="F20" s="129">
        <v>0</v>
      </c>
      <c r="G20" s="129">
        <v>0</v>
      </c>
      <c r="H20" s="129">
        <v>0</v>
      </c>
      <c r="I20" s="129">
        <v>0</v>
      </c>
      <c r="J20" s="129">
        <v>0</v>
      </c>
      <c r="K20" s="129">
        <v>0</v>
      </c>
      <c r="L20" s="143">
        <v>0</v>
      </c>
      <c r="M20" s="142">
        <v>23692763.532400001</v>
      </c>
      <c r="N20" s="129">
        <v>0</v>
      </c>
      <c r="O20" s="129">
        <v>9535958.6223000009</v>
      </c>
      <c r="P20" s="129">
        <v>0</v>
      </c>
      <c r="Q20" s="129">
        <v>0</v>
      </c>
      <c r="R20" s="129">
        <v>0</v>
      </c>
      <c r="S20" s="143">
        <v>0</v>
      </c>
      <c r="T20" s="242">
        <v>171534350.1769</v>
      </c>
      <c r="U20" s="242">
        <v>1966933.2296</v>
      </c>
      <c r="V20" s="144">
        <v>173501283.40650001</v>
      </c>
    </row>
    <row r="21" spans="1:22" ht="13.5" thickBot="1">
      <c r="A21" s="131"/>
      <c r="B21" s="145" t="s">
        <v>108</v>
      </c>
      <c r="C21" s="146">
        <v>0</v>
      </c>
      <c r="D21" s="133">
        <v>444836186.62656003</v>
      </c>
      <c r="E21" s="133">
        <v>0</v>
      </c>
      <c r="F21" s="133">
        <v>0</v>
      </c>
      <c r="G21" s="133">
        <v>0</v>
      </c>
      <c r="H21" s="133">
        <v>0</v>
      </c>
      <c r="I21" s="133">
        <v>0</v>
      </c>
      <c r="J21" s="133">
        <v>0</v>
      </c>
      <c r="K21" s="133">
        <v>0</v>
      </c>
      <c r="L21" s="147">
        <v>0</v>
      </c>
      <c r="M21" s="146">
        <v>38685765.554000005</v>
      </c>
      <c r="N21" s="133">
        <v>0</v>
      </c>
      <c r="O21" s="133">
        <v>57685528.575900003</v>
      </c>
      <c r="P21" s="133">
        <v>0</v>
      </c>
      <c r="Q21" s="133">
        <v>0</v>
      </c>
      <c r="R21" s="133">
        <v>92547698.255099997</v>
      </c>
      <c r="S21" s="147">
        <v>0</v>
      </c>
      <c r="T21" s="147">
        <v>469648317.70676005</v>
      </c>
      <c r="U21" s="147">
        <v>163884402.47880006</v>
      </c>
      <c r="V21" s="148">
        <v>633755179.01156008</v>
      </c>
    </row>
    <row r="24" spans="1:22">
      <c r="A24" s="7"/>
      <c r="B24" s="7"/>
      <c r="C24" s="47"/>
      <c r="D24" s="47"/>
      <c r="E24" s="47"/>
    </row>
    <row r="25" spans="1:22">
      <c r="A25" s="149"/>
      <c r="B25" s="149"/>
      <c r="C25" s="7"/>
      <c r="D25" s="47"/>
      <c r="E25" s="47"/>
    </row>
    <row r="26" spans="1:22">
      <c r="A26" s="149"/>
      <c r="B26" s="48"/>
      <c r="C26" s="7"/>
      <c r="D26" s="47"/>
      <c r="E26" s="47"/>
    </row>
    <row r="27" spans="1:22">
      <c r="A27" s="149"/>
      <c r="B27" s="149"/>
      <c r="C27" s="7"/>
      <c r="D27" s="47"/>
      <c r="E27" s="47"/>
    </row>
    <row r="28" spans="1:22">
      <c r="A28" s="149"/>
      <c r="B28" s="48"/>
      <c r="C28" s="7"/>
      <c r="D28" s="47"/>
      <c r="E28" s="4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5" zoomScaleNormal="85" workbookViewId="0">
      <pane xSplit="1" ySplit="7" topLeftCell="B8" activePane="bottomRight" state="frozen"/>
      <selection activeCell="B20" sqref="B20"/>
      <selection pane="topRight" activeCell="B20" sqref="B20"/>
      <selection pane="bottomLeft" activeCell="B20" sqref="B20"/>
      <selection pane="bottomRight" activeCell="H47" sqref="H47"/>
    </sheetView>
  </sheetViews>
  <sheetFormatPr defaultColWidth="9.140625" defaultRowHeight="12.75"/>
  <cols>
    <col min="1" max="1" width="10.5703125" style="4" bestFit="1" customWidth="1"/>
    <col min="2" max="2" width="101.85546875" style="4" customWidth="1"/>
    <col min="3" max="3" width="24.140625" style="243" bestFit="1" customWidth="1"/>
    <col min="4" max="4" width="14.85546875" style="243" bestFit="1" customWidth="1"/>
    <col min="5" max="5" width="17.5703125" style="243" customWidth="1"/>
    <col min="6" max="6" width="15.85546875" style="243" customWidth="1"/>
    <col min="7" max="7" width="17.42578125" style="243" customWidth="1"/>
    <col min="8" max="8" width="15.42578125" style="243" customWidth="1"/>
    <col min="9" max="16384" width="9.140625" style="30"/>
  </cols>
  <sheetData>
    <row r="1" spans="1:9" s="644" customFormat="1">
      <c r="A1" s="634" t="s">
        <v>30</v>
      </c>
      <c r="B1" s="643" t="str">
        <f>'Info '!C2</f>
        <v>JSC TBC Bank</v>
      </c>
      <c r="C1" s="630"/>
      <c r="D1" s="641"/>
      <c r="E1" s="641"/>
      <c r="F1" s="641"/>
      <c r="G1" s="641"/>
      <c r="H1" s="641"/>
    </row>
    <row r="2" spans="1:9" s="644" customFormat="1">
      <c r="A2" s="634" t="s">
        <v>31</v>
      </c>
      <c r="B2" s="584">
        <f>'12. CRM'!B2</f>
        <v>44742</v>
      </c>
      <c r="D2" s="641"/>
      <c r="E2" s="641"/>
      <c r="F2" s="641"/>
      <c r="G2" s="641"/>
      <c r="H2" s="641"/>
    </row>
    <row r="4" spans="1:9" ht="13.5" thickBot="1">
      <c r="A4" s="2" t="s">
        <v>252</v>
      </c>
      <c r="B4" s="134" t="s">
        <v>375</v>
      </c>
    </row>
    <row r="5" spans="1:9">
      <c r="A5" s="135"/>
      <c r="B5" s="150"/>
      <c r="C5" s="244" t="s">
        <v>0</v>
      </c>
      <c r="D5" s="244" t="s">
        <v>1</v>
      </c>
      <c r="E5" s="244" t="s">
        <v>2</v>
      </c>
      <c r="F5" s="244" t="s">
        <v>3</v>
      </c>
      <c r="G5" s="245" t="s">
        <v>4</v>
      </c>
      <c r="H5" s="246" t="s">
        <v>5</v>
      </c>
      <c r="I5" s="151"/>
    </row>
    <row r="6" spans="1:9" s="151" customFormat="1" ht="12.75" customHeight="1">
      <c r="A6" s="152"/>
      <c r="B6" s="748" t="s">
        <v>251</v>
      </c>
      <c r="C6" s="750" t="s">
        <v>367</v>
      </c>
      <c r="D6" s="752" t="s">
        <v>366</v>
      </c>
      <c r="E6" s="753"/>
      <c r="F6" s="750" t="s">
        <v>371</v>
      </c>
      <c r="G6" s="750" t="s">
        <v>372</v>
      </c>
      <c r="H6" s="746" t="s">
        <v>370</v>
      </c>
    </row>
    <row r="7" spans="1:9" ht="38.25">
      <c r="A7" s="154"/>
      <c r="B7" s="749"/>
      <c r="C7" s="751"/>
      <c r="D7" s="247" t="s">
        <v>369</v>
      </c>
      <c r="E7" s="247" t="s">
        <v>368</v>
      </c>
      <c r="F7" s="751"/>
      <c r="G7" s="751"/>
      <c r="H7" s="747"/>
      <c r="I7" s="151"/>
    </row>
    <row r="8" spans="1:9">
      <c r="A8" s="152">
        <v>1</v>
      </c>
      <c r="B8" s="1" t="s">
        <v>95</v>
      </c>
      <c r="C8" s="248">
        <v>3659883834.6557999</v>
      </c>
      <c r="D8" s="249">
        <v>0</v>
      </c>
      <c r="E8" s="248">
        <v>0</v>
      </c>
      <c r="F8" s="248">
        <v>2114845474.7858</v>
      </c>
      <c r="G8" s="250">
        <v>2114845474.7858</v>
      </c>
      <c r="H8" s="252">
        <v>0.57784497277211921</v>
      </c>
    </row>
    <row r="9" spans="1:9" ht="15" customHeight="1">
      <c r="A9" s="152">
        <v>2</v>
      </c>
      <c r="B9" s="1" t="s">
        <v>96</v>
      </c>
      <c r="C9" s="248">
        <v>0</v>
      </c>
      <c r="D9" s="249">
        <v>0</v>
      </c>
      <c r="E9" s="248">
        <v>0</v>
      </c>
      <c r="F9" s="248">
        <v>0</v>
      </c>
      <c r="G9" s="250">
        <v>0</v>
      </c>
      <c r="H9" s="252" t="s">
        <v>737</v>
      </c>
    </row>
    <row r="10" spans="1:9">
      <c r="A10" s="152">
        <v>3</v>
      </c>
      <c r="B10" s="1" t="s">
        <v>269</v>
      </c>
      <c r="C10" s="248">
        <v>104281637.49000001</v>
      </c>
      <c r="D10" s="249">
        <v>0</v>
      </c>
      <c r="E10" s="248">
        <v>0</v>
      </c>
      <c r="F10" s="248">
        <v>0</v>
      </c>
      <c r="G10" s="250">
        <v>0</v>
      </c>
      <c r="H10" s="252">
        <v>0</v>
      </c>
    </row>
    <row r="11" spans="1:9">
      <c r="A11" s="152">
        <v>4</v>
      </c>
      <c r="B11" s="1" t="s">
        <v>97</v>
      </c>
      <c r="C11" s="248">
        <v>496779316.81830007</v>
      </c>
      <c r="D11" s="249">
        <v>0</v>
      </c>
      <c r="E11" s="248">
        <v>0</v>
      </c>
      <c r="F11" s="248">
        <v>0</v>
      </c>
      <c r="G11" s="250">
        <v>0</v>
      </c>
      <c r="H11" s="252">
        <v>0</v>
      </c>
    </row>
    <row r="12" spans="1:9">
      <c r="A12" s="152">
        <v>5</v>
      </c>
      <c r="B12" s="1" t="s">
        <v>98</v>
      </c>
      <c r="C12" s="248">
        <v>0</v>
      </c>
      <c r="D12" s="249">
        <v>0</v>
      </c>
      <c r="E12" s="248">
        <v>0</v>
      </c>
      <c r="F12" s="248">
        <v>0</v>
      </c>
      <c r="G12" s="250">
        <v>0</v>
      </c>
      <c r="H12" s="252" t="s">
        <v>737</v>
      </c>
    </row>
    <row r="13" spans="1:9">
      <c r="A13" s="152">
        <v>6</v>
      </c>
      <c r="B13" s="1" t="s">
        <v>99</v>
      </c>
      <c r="C13" s="248">
        <v>1557375782.8145006</v>
      </c>
      <c r="D13" s="249">
        <v>427835392.21847397</v>
      </c>
      <c r="E13" s="248">
        <v>231087904.55227399</v>
      </c>
      <c r="F13" s="248">
        <v>521895650.29550403</v>
      </c>
      <c r="G13" s="250">
        <v>459962848.84454405</v>
      </c>
      <c r="H13" s="252">
        <v>0.25718321937067978</v>
      </c>
    </row>
    <row r="14" spans="1:9">
      <c r="A14" s="152">
        <v>7</v>
      </c>
      <c r="B14" s="1" t="s">
        <v>100</v>
      </c>
      <c r="C14" s="248">
        <v>6377205656.0253</v>
      </c>
      <c r="D14" s="249">
        <v>2049067226.8929772</v>
      </c>
      <c r="E14" s="248">
        <v>912700112.745</v>
      </c>
      <c r="F14" s="248">
        <v>7289905768.7702999</v>
      </c>
      <c r="G14" s="250">
        <v>6989663712.0707006</v>
      </c>
      <c r="H14" s="252">
        <v>0.958814000314541</v>
      </c>
    </row>
    <row r="15" spans="1:9">
      <c r="A15" s="152">
        <v>8</v>
      </c>
      <c r="B15" s="1" t="s">
        <v>101</v>
      </c>
      <c r="C15" s="248">
        <v>4308059411.2032986</v>
      </c>
      <c r="D15" s="249">
        <v>365739595.6928131</v>
      </c>
      <c r="E15" s="248">
        <v>107001370.42019999</v>
      </c>
      <c r="F15" s="248">
        <v>3311295586.2176237</v>
      </c>
      <c r="G15" s="250">
        <v>3260862325.3192239</v>
      </c>
      <c r="H15" s="252">
        <v>0.73857699510993935</v>
      </c>
    </row>
    <row r="16" spans="1:9">
      <c r="A16" s="152">
        <v>9</v>
      </c>
      <c r="B16" s="1" t="s">
        <v>102</v>
      </c>
      <c r="C16" s="248">
        <v>3293781586.1900983</v>
      </c>
      <c r="D16" s="249">
        <v>35658673.23580797</v>
      </c>
      <c r="E16" s="248">
        <v>18762709.9947</v>
      </c>
      <c r="F16" s="248">
        <v>1159390503.6646795</v>
      </c>
      <c r="G16" s="250">
        <v>1153834572.2376795</v>
      </c>
      <c r="H16" s="252">
        <v>0.3483227601111934</v>
      </c>
    </row>
    <row r="17" spans="1:8">
      <c r="A17" s="152">
        <v>10</v>
      </c>
      <c r="B17" s="1" t="s">
        <v>103</v>
      </c>
      <c r="C17" s="248">
        <v>137827121.29900002</v>
      </c>
      <c r="D17" s="249">
        <v>4536007.246199999</v>
      </c>
      <c r="E17" s="248">
        <v>2171388.0496999999</v>
      </c>
      <c r="F17" s="248">
        <v>131613547.6222</v>
      </c>
      <c r="G17" s="250">
        <v>130459760.91429999</v>
      </c>
      <c r="H17" s="252">
        <v>0.93186535714718599</v>
      </c>
    </row>
    <row r="18" spans="1:8">
      <c r="A18" s="152">
        <v>11</v>
      </c>
      <c r="B18" s="1" t="s">
        <v>104</v>
      </c>
      <c r="C18" s="248">
        <v>1282197808.1481001</v>
      </c>
      <c r="D18" s="249">
        <v>3188791.7203000002</v>
      </c>
      <c r="E18" s="248">
        <v>0</v>
      </c>
      <c r="F18" s="248">
        <v>1553405865.3511</v>
      </c>
      <c r="G18" s="250">
        <v>1512692265.7558999</v>
      </c>
      <c r="H18" s="252">
        <v>1.1797651315132933</v>
      </c>
    </row>
    <row r="19" spans="1:8">
      <c r="A19" s="152">
        <v>12</v>
      </c>
      <c r="B19" s="1" t="s">
        <v>105</v>
      </c>
      <c r="C19" s="248">
        <v>0</v>
      </c>
      <c r="D19" s="249">
        <v>0</v>
      </c>
      <c r="E19" s="248">
        <v>0</v>
      </c>
      <c r="F19" s="248">
        <v>0</v>
      </c>
      <c r="G19" s="250">
        <v>0</v>
      </c>
      <c r="H19" s="252" t="s">
        <v>737</v>
      </c>
    </row>
    <row r="20" spans="1:8">
      <c r="A20" s="152">
        <v>13</v>
      </c>
      <c r="B20" s="1" t="s">
        <v>246</v>
      </c>
      <c r="C20" s="248">
        <v>0</v>
      </c>
      <c r="D20" s="249">
        <v>0</v>
      </c>
      <c r="E20" s="248">
        <v>0</v>
      </c>
      <c r="F20" s="248">
        <v>0</v>
      </c>
      <c r="G20" s="250">
        <v>0</v>
      </c>
      <c r="H20" s="252" t="s">
        <v>737</v>
      </c>
    </row>
    <row r="21" spans="1:8">
      <c r="A21" s="152">
        <v>14</v>
      </c>
      <c r="B21" s="1" t="s">
        <v>107</v>
      </c>
      <c r="C21" s="248">
        <v>3590075322.4592376</v>
      </c>
      <c r="D21" s="249">
        <v>170198478.64890209</v>
      </c>
      <c r="E21" s="248">
        <v>43141222.992849492</v>
      </c>
      <c r="F21" s="248">
        <v>2783212409.1695952</v>
      </c>
      <c r="G21" s="250">
        <v>2609711125.7630954</v>
      </c>
      <c r="H21" s="252">
        <v>0.71829220557465145</v>
      </c>
    </row>
    <row r="22" spans="1:8" ht="13.5" thickBot="1">
      <c r="A22" s="155"/>
      <c r="B22" s="156" t="s">
        <v>108</v>
      </c>
      <c r="C22" s="251">
        <v>24807467477.103638</v>
      </c>
      <c r="D22" s="251">
        <v>3056224165.6554742</v>
      </c>
      <c r="E22" s="251">
        <v>1314864708.7547235</v>
      </c>
      <c r="F22" s="251">
        <v>18865564805.876804</v>
      </c>
      <c r="G22" s="251">
        <v>18232032085.691242</v>
      </c>
      <c r="H22" s="253">
        <v>0.69794809881337372</v>
      </c>
    </row>
    <row r="27" spans="1:8">
      <c r="C27" s="635"/>
      <c r="D27" s="635"/>
      <c r="E27" s="635"/>
      <c r="F27" s="635"/>
      <c r="G27" s="635"/>
      <c r="H27" s="635"/>
    </row>
    <row r="28" spans="1:8">
      <c r="C28" s="635"/>
      <c r="D28" s="635"/>
      <c r="E28" s="635"/>
      <c r="F28" s="635"/>
      <c r="G28" s="635"/>
      <c r="H28" s="635"/>
    </row>
    <row r="29" spans="1:8">
      <c r="C29" s="635"/>
      <c r="D29" s="635"/>
      <c r="E29" s="635"/>
      <c r="F29" s="635"/>
      <c r="G29" s="635"/>
      <c r="H29" s="635"/>
    </row>
    <row r="30" spans="1:8">
      <c r="C30" s="635"/>
      <c r="D30" s="635"/>
      <c r="E30" s="635"/>
      <c r="F30" s="635"/>
      <c r="G30" s="635"/>
      <c r="H30" s="635"/>
    </row>
    <row r="31" spans="1:8">
      <c r="C31" s="635"/>
      <c r="D31" s="635"/>
      <c r="E31" s="635"/>
      <c r="F31" s="635"/>
      <c r="G31" s="635"/>
      <c r="H31" s="635"/>
    </row>
    <row r="32" spans="1:8">
      <c r="C32" s="635"/>
      <c r="D32" s="635"/>
      <c r="E32" s="635"/>
      <c r="F32" s="635"/>
      <c r="G32" s="635"/>
      <c r="H32" s="635"/>
    </row>
    <row r="33" spans="3:8">
      <c r="C33" s="635"/>
      <c r="D33" s="635" t="s">
        <v>776</v>
      </c>
      <c r="E33" s="635"/>
      <c r="F33" s="635"/>
      <c r="G33" s="635"/>
      <c r="H33" s="635"/>
    </row>
    <row r="34" spans="3:8">
      <c r="C34" s="635"/>
      <c r="D34" s="635"/>
      <c r="E34" s="635"/>
      <c r="F34" s="635"/>
      <c r="G34" s="635"/>
      <c r="H34" s="635"/>
    </row>
    <row r="35" spans="3:8">
      <c r="C35" s="635"/>
      <c r="D35" s="635"/>
      <c r="E35" s="635"/>
      <c r="F35" s="635"/>
      <c r="G35" s="635"/>
      <c r="H35" s="635"/>
    </row>
    <row r="36" spans="3:8">
      <c r="C36" s="635"/>
      <c r="D36" s="635"/>
      <c r="E36" s="635"/>
      <c r="F36" s="635"/>
      <c r="G36" s="635"/>
      <c r="H36" s="635"/>
    </row>
    <row r="37" spans="3:8">
      <c r="C37" s="635"/>
      <c r="D37" s="635"/>
      <c r="E37" s="635"/>
      <c r="F37" s="635"/>
      <c r="G37" s="635"/>
      <c r="H37" s="635"/>
    </row>
    <row r="38" spans="3:8">
      <c r="C38" s="635"/>
      <c r="D38" s="635"/>
      <c r="E38" s="635"/>
      <c r="F38" s="635"/>
      <c r="G38" s="635"/>
      <c r="H38" s="635"/>
    </row>
    <row r="39" spans="3:8">
      <c r="C39" s="635"/>
      <c r="D39" s="635"/>
      <c r="E39" s="635"/>
      <c r="F39" s="635"/>
      <c r="G39" s="635"/>
      <c r="H39" s="635"/>
    </row>
    <row r="40" spans="3:8">
      <c r="C40" s="635"/>
      <c r="D40" s="635"/>
      <c r="E40" s="635"/>
      <c r="F40" s="635"/>
      <c r="G40" s="635"/>
      <c r="H40" s="635"/>
    </row>
    <row r="41" spans="3:8">
      <c r="C41" s="635"/>
      <c r="D41" s="635"/>
      <c r="E41" s="635"/>
      <c r="F41" s="635"/>
      <c r="G41" s="635"/>
      <c r="H41" s="635"/>
    </row>
    <row r="42" spans="3:8">
      <c r="C42" s="635"/>
      <c r="D42" s="635"/>
      <c r="E42" s="635"/>
      <c r="F42" s="635"/>
      <c r="G42" s="635"/>
      <c r="H42" s="635"/>
    </row>
    <row r="43" spans="3:8">
      <c r="C43" s="635"/>
      <c r="D43" s="635"/>
      <c r="E43" s="635"/>
      <c r="F43" s="635"/>
      <c r="G43" s="635"/>
      <c r="H43" s="635"/>
    </row>
    <row r="44" spans="3:8">
      <c r="C44" s="635"/>
      <c r="D44" s="635"/>
      <c r="E44" s="635"/>
      <c r="F44" s="635"/>
      <c r="G44" s="635"/>
      <c r="H44" s="635"/>
    </row>
    <row r="45" spans="3:8">
      <c r="C45" s="635"/>
      <c r="D45" s="635"/>
      <c r="E45" s="635"/>
      <c r="F45" s="635"/>
      <c r="G45" s="635"/>
      <c r="H45" s="635"/>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pane xSplit="2" ySplit="6" topLeftCell="C7" activePane="bottomRight" state="frozen"/>
      <selection activeCell="B20" sqref="B20"/>
      <selection pane="topRight" activeCell="B20" sqref="B20"/>
      <selection pane="bottomLeft" activeCell="B20" sqref="B20"/>
      <selection pane="bottomRight" activeCell="C7" sqref="C7"/>
    </sheetView>
  </sheetViews>
  <sheetFormatPr defaultColWidth="9.140625" defaultRowHeight="12.75"/>
  <cols>
    <col min="1" max="1" width="10.5703125" style="243" bestFit="1" customWidth="1"/>
    <col min="2" max="2" width="104.140625" style="243" customWidth="1"/>
    <col min="3" max="3" width="13.5703125" style="243" bestFit="1" customWidth="1"/>
    <col min="4" max="5" width="14.5703125" style="243" bestFit="1" customWidth="1"/>
    <col min="6" max="11" width="13.5703125" style="243" bestFit="1" customWidth="1"/>
    <col min="12" max="16384" width="9.140625" style="243"/>
  </cols>
  <sheetData>
    <row r="1" spans="1:11" s="641" customFormat="1">
      <c r="A1" s="641" t="s">
        <v>30</v>
      </c>
      <c r="B1" s="630" t="str">
        <f>'Info '!C2</f>
        <v>JSC TBC Bank</v>
      </c>
    </row>
    <row r="2" spans="1:11" s="641" customFormat="1">
      <c r="A2" s="641" t="s">
        <v>31</v>
      </c>
      <c r="B2" s="584">
        <f>'13. CRME '!B2</f>
        <v>44742</v>
      </c>
      <c r="C2" s="645"/>
      <c r="D2" s="645"/>
    </row>
    <row r="3" spans="1:11">
      <c r="B3" s="265"/>
      <c r="C3" s="265"/>
      <c r="D3" s="265"/>
    </row>
    <row r="4" spans="1:11" ht="13.5" thickBot="1">
      <c r="A4" s="243" t="s">
        <v>248</v>
      </c>
      <c r="B4" s="291" t="s">
        <v>376</v>
      </c>
      <c r="C4" s="265"/>
      <c r="D4" s="265"/>
    </row>
    <row r="5" spans="1:11" ht="30" customHeight="1">
      <c r="A5" s="754"/>
      <c r="B5" s="755"/>
      <c r="C5" s="756" t="s">
        <v>428</v>
      </c>
      <c r="D5" s="756"/>
      <c r="E5" s="756"/>
      <c r="F5" s="756" t="s">
        <v>429</v>
      </c>
      <c r="G5" s="756"/>
      <c r="H5" s="756"/>
      <c r="I5" s="756" t="s">
        <v>430</v>
      </c>
      <c r="J5" s="756"/>
      <c r="K5" s="757"/>
    </row>
    <row r="6" spans="1:11">
      <c r="A6" s="266"/>
      <c r="B6" s="267"/>
      <c r="C6" s="36" t="s">
        <v>69</v>
      </c>
      <c r="D6" s="36" t="s">
        <v>70</v>
      </c>
      <c r="E6" s="36" t="s">
        <v>71</v>
      </c>
      <c r="F6" s="36" t="s">
        <v>69</v>
      </c>
      <c r="G6" s="36" t="s">
        <v>70</v>
      </c>
      <c r="H6" s="36" t="s">
        <v>71</v>
      </c>
      <c r="I6" s="36" t="s">
        <v>69</v>
      </c>
      <c r="J6" s="36" t="s">
        <v>70</v>
      </c>
      <c r="K6" s="36" t="s">
        <v>71</v>
      </c>
    </row>
    <row r="7" spans="1:11">
      <c r="A7" s="268" t="s">
        <v>379</v>
      </c>
      <c r="B7" s="269"/>
      <c r="C7" s="269"/>
      <c r="D7" s="269"/>
      <c r="E7" s="269"/>
      <c r="F7" s="269"/>
      <c r="G7" s="269"/>
      <c r="H7" s="269"/>
      <c r="I7" s="269"/>
      <c r="J7" s="269"/>
      <c r="K7" s="270"/>
    </row>
    <row r="8" spans="1:11">
      <c r="A8" s="271">
        <v>1</v>
      </c>
      <c r="B8" s="272" t="s">
        <v>377</v>
      </c>
      <c r="C8" s="496"/>
      <c r="D8" s="496"/>
      <c r="E8" s="496"/>
      <c r="F8" s="497">
        <v>1364242296.2048652</v>
      </c>
      <c r="G8" s="497">
        <v>3685266237.4900856</v>
      </c>
      <c r="H8" s="497">
        <v>5049508533.6949511</v>
      </c>
      <c r="I8" s="497">
        <v>1341689735.3307137</v>
      </c>
      <c r="J8" s="497">
        <v>2630886065.9660249</v>
      </c>
      <c r="K8" s="498">
        <v>3972575801.2967386</v>
      </c>
    </row>
    <row r="9" spans="1:11">
      <c r="A9" s="268" t="s">
        <v>380</v>
      </c>
      <c r="B9" s="269"/>
      <c r="C9" s="499"/>
      <c r="D9" s="499"/>
      <c r="E9" s="499"/>
      <c r="F9" s="499"/>
      <c r="G9" s="499"/>
      <c r="H9" s="499"/>
      <c r="I9" s="499"/>
      <c r="J9" s="499"/>
      <c r="K9" s="500"/>
    </row>
    <row r="10" spans="1:11">
      <c r="A10" s="273">
        <v>2</v>
      </c>
      <c r="B10" s="274" t="s">
        <v>388</v>
      </c>
      <c r="C10" s="501">
        <v>1638620796.440707</v>
      </c>
      <c r="D10" s="502">
        <v>5907481145.6802502</v>
      </c>
      <c r="E10" s="502">
        <v>7546101942.1209574</v>
      </c>
      <c r="F10" s="502">
        <v>262160356.69768548</v>
      </c>
      <c r="G10" s="502">
        <v>1158555889.1565025</v>
      </c>
      <c r="H10" s="502">
        <v>1420716245.854188</v>
      </c>
      <c r="I10" s="502">
        <v>1098664231.3357415</v>
      </c>
      <c r="J10" s="502">
        <v>1647528811.6389828</v>
      </c>
      <c r="K10" s="503">
        <v>2746193042.9747243</v>
      </c>
    </row>
    <row r="11" spans="1:11">
      <c r="A11" s="273">
        <v>3</v>
      </c>
      <c r="B11" s="274" t="s">
        <v>382</v>
      </c>
      <c r="C11" s="501">
        <v>4063358396.3987064</v>
      </c>
      <c r="D11" s="502">
        <v>6578966093.6233482</v>
      </c>
      <c r="E11" s="502">
        <v>10642324490.022055</v>
      </c>
      <c r="F11" s="502">
        <v>1205505939.0357292</v>
      </c>
      <c r="G11" s="502">
        <v>1589502871.3251035</v>
      </c>
      <c r="H11" s="502">
        <v>2795008810.3608327</v>
      </c>
      <c r="I11" s="502">
        <v>66903017.97906518</v>
      </c>
      <c r="J11" s="502">
        <v>68634485.143731117</v>
      </c>
      <c r="K11" s="503">
        <v>135537503.1227963</v>
      </c>
    </row>
    <row r="12" spans="1:11">
      <c r="A12" s="273">
        <v>4</v>
      </c>
      <c r="B12" s="274" t="s">
        <v>383</v>
      </c>
      <c r="C12" s="501">
        <v>1354025090.9080002</v>
      </c>
      <c r="D12" s="502">
        <v>0</v>
      </c>
      <c r="E12" s="502">
        <v>1354025090.9080002</v>
      </c>
      <c r="F12" s="502">
        <v>0</v>
      </c>
      <c r="G12" s="502">
        <v>0</v>
      </c>
      <c r="H12" s="502">
        <v>0</v>
      </c>
      <c r="I12" s="502">
        <v>0</v>
      </c>
      <c r="J12" s="502">
        <v>0</v>
      </c>
      <c r="K12" s="503">
        <v>0</v>
      </c>
    </row>
    <row r="13" spans="1:11">
      <c r="A13" s="273">
        <v>5</v>
      </c>
      <c r="B13" s="274" t="s">
        <v>391</v>
      </c>
      <c r="C13" s="501">
        <v>1711701077.3867834</v>
      </c>
      <c r="D13" s="502">
        <v>4963684005.2622023</v>
      </c>
      <c r="E13" s="502">
        <v>6675385082.6489859</v>
      </c>
      <c r="F13" s="502">
        <v>238497007.49240398</v>
      </c>
      <c r="G13" s="502">
        <v>789890452.15974259</v>
      </c>
      <c r="H13" s="502">
        <v>1028387459.6521466</v>
      </c>
      <c r="I13" s="502">
        <v>138111518.00007915</v>
      </c>
      <c r="J13" s="502">
        <v>646220555.86028147</v>
      </c>
      <c r="K13" s="503">
        <v>784332073.86036062</v>
      </c>
    </row>
    <row r="14" spans="1:11">
      <c r="A14" s="273">
        <v>6</v>
      </c>
      <c r="B14" s="274" t="s">
        <v>423</v>
      </c>
      <c r="C14" s="501">
        <v>0</v>
      </c>
      <c r="D14" s="502">
        <v>0</v>
      </c>
      <c r="E14" s="502">
        <v>0</v>
      </c>
      <c r="F14" s="502">
        <v>0</v>
      </c>
      <c r="G14" s="502">
        <v>0</v>
      </c>
      <c r="H14" s="502">
        <v>0</v>
      </c>
      <c r="I14" s="502">
        <v>0</v>
      </c>
      <c r="J14" s="502">
        <v>0</v>
      </c>
      <c r="K14" s="503">
        <v>0</v>
      </c>
    </row>
    <row r="15" spans="1:11">
      <c r="A15" s="273">
        <v>7</v>
      </c>
      <c r="B15" s="274" t="s">
        <v>424</v>
      </c>
      <c r="C15" s="501">
        <v>48500194.476500012</v>
      </c>
      <c r="D15" s="502">
        <v>99803555.237689689</v>
      </c>
      <c r="E15" s="502">
        <v>148303749.71418971</v>
      </c>
      <c r="F15" s="502">
        <v>48500194.47649999</v>
      </c>
      <c r="G15" s="502">
        <v>99803555.237689853</v>
      </c>
      <c r="H15" s="502">
        <v>148303749.71418983</v>
      </c>
      <c r="I15" s="502">
        <v>48282110.903000012</v>
      </c>
      <c r="J15" s="502">
        <v>99075993.505127013</v>
      </c>
      <c r="K15" s="503">
        <v>147358104.40812701</v>
      </c>
    </row>
    <row r="16" spans="1:11">
      <c r="A16" s="273">
        <v>8</v>
      </c>
      <c r="B16" s="275" t="s">
        <v>384</v>
      </c>
      <c r="C16" s="501">
        <v>8816205555.6106968</v>
      </c>
      <c r="D16" s="502">
        <v>17549934799.80349</v>
      </c>
      <c r="E16" s="502">
        <v>26366140355.414192</v>
      </c>
      <c r="F16" s="502">
        <v>1754663497.7023187</v>
      </c>
      <c r="G16" s="502">
        <v>3637752767.8790388</v>
      </c>
      <c r="H16" s="502">
        <v>5392416265.581357</v>
      </c>
      <c r="I16" s="502">
        <v>1351960878.217886</v>
      </c>
      <c r="J16" s="502">
        <v>2461459846.1481223</v>
      </c>
      <c r="K16" s="503">
        <v>3813420724.3660083</v>
      </c>
    </row>
    <row r="17" spans="1:11">
      <c r="A17" s="268" t="s">
        <v>381</v>
      </c>
      <c r="B17" s="269"/>
      <c r="C17" s="499"/>
      <c r="D17" s="499"/>
      <c r="E17" s="499"/>
      <c r="F17" s="499"/>
      <c r="G17" s="499"/>
      <c r="H17" s="499"/>
      <c r="I17" s="499"/>
      <c r="J17" s="499"/>
      <c r="K17" s="500"/>
    </row>
    <row r="18" spans="1:11">
      <c r="A18" s="273">
        <v>9</v>
      </c>
      <c r="B18" s="274" t="s">
        <v>387</v>
      </c>
      <c r="C18" s="501">
        <v>11052700</v>
      </c>
      <c r="D18" s="502">
        <v>0</v>
      </c>
      <c r="E18" s="502">
        <v>11052700</v>
      </c>
      <c r="F18" s="502">
        <v>0</v>
      </c>
      <c r="G18" s="502">
        <v>0</v>
      </c>
      <c r="H18" s="502">
        <v>0</v>
      </c>
      <c r="I18" s="502">
        <v>0</v>
      </c>
      <c r="J18" s="502">
        <v>0</v>
      </c>
      <c r="K18" s="503">
        <v>0</v>
      </c>
    </row>
    <row r="19" spans="1:11">
      <c r="A19" s="273">
        <v>10</v>
      </c>
      <c r="B19" s="274" t="s">
        <v>425</v>
      </c>
      <c r="C19" s="501">
        <v>6943915359.2649136</v>
      </c>
      <c r="D19" s="502">
        <v>8705895999.3487358</v>
      </c>
      <c r="E19" s="502">
        <v>15649811358.613649</v>
      </c>
      <c r="F19" s="502">
        <v>220303651.92508745</v>
      </c>
      <c r="G19" s="502">
        <v>118174381.44745843</v>
      </c>
      <c r="H19" s="502">
        <v>338478033.3725459</v>
      </c>
      <c r="I19" s="502">
        <v>238326435.25928485</v>
      </c>
      <c r="J19" s="502">
        <v>1166228764.3750694</v>
      </c>
      <c r="K19" s="503">
        <v>1404555199.6343541</v>
      </c>
    </row>
    <row r="20" spans="1:11">
      <c r="A20" s="273">
        <v>11</v>
      </c>
      <c r="B20" s="274" t="s">
        <v>386</v>
      </c>
      <c r="C20" s="501">
        <v>1602217.0724949995</v>
      </c>
      <c r="D20" s="502">
        <v>2501760.7485993067</v>
      </c>
      <c r="E20" s="502">
        <v>4103977.8210943062</v>
      </c>
      <c r="F20" s="502">
        <v>228490696.66054502</v>
      </c>
      <c r="G20" s="502">
        <v>417515951.64158386</v>
      </c>
      <c r="H20" s="502">
        <v>646006648.30212891</v>
      </c>
      <c r="I20" s="502">
        <v>225187534.84264499</v>
      </c>
      <c r="J20" s="502">
        <v>401254283.08232385</v>
      </c>
      <c r="K20" s="503">
        <v>626441817.92496884</v>
      </c>
    </row>
    <row r="21" spans="1:11" ht="13.5" thickBot="1">
      <c r="A21" s="276">
        <v>12</v>
      </c>
      <c r="B21" s="277" t="s">
        <v>385</v>
      </c>
      <c r="C21" s="504">
        <v>6956570276.337409</v>
      </c>
      <c r="D21" s="505">
        <v>8708397760.0973358</v>
      </c>
      <c r="E21" s="504">
        <v>15664968036.434744</v>
      </c>
      <c r="F21" s="505">
        <v>448794348.58563244</v>
      </c>
      <c r="G21" s="505">
        <v>535690333.08904231</v>
      </c>
      <c r="H21" s="505">
        <v>984484681.67467475</v>
      </c>
      <c r="I21" s="505">
        <v>463513970.10192984</v>
      </c>
      <c r="J21" s="505">
        <v>1567483047.4573932</v>
      </c>
      <c r="K21" s="506">
        <v>2030997017.5593228</v>
      </c>
    </row>
    <row r="22" spans="1:11" ht="38.25" customHeight="1" thickBot="1">
      <c r="A22" s="278"/>
      <c r="B22" s="279"/>
      <c r="C22" s="279"/>
      <c r="D22" s="279"/>
      <c r="E22" s="279"/>
      <c r="F22" s="758" t="s">
        <v>427</v>
      </c>
      <c r="G22" s="756"/>
      <c r="H22" s="756"/>
      <c r="I22" s="758" t="s">
        <v>392</v>
      </c>
      <c r="J22" s="756"/>
      <c r="K22" s="757"/>
    </row>
    <row r="23" spans="1:11">
      <c r="A23" s="280">
        <v>13</v>
      </c>
      <c r="B23" s="281" t="s">
        <v>377</v>
      </c>
      <c r="C23" s="282"/>
      <c r="D23" s="282"/>
      <c r="E23" s="282"/>
      <c r="F23" s="510">
        <v>1364242296.2048652</v>
      </c>
      <c r="G23" s="510">
        <v>3685266237.4900856</v>
      </c>
      <c r="H23" s="510">
        <v>5049508533.6949511</v>
      </c>
      <c r="I23" s="510">
        <v>1341689735.3307137</v>
      </c>
      <c r="J23" s="510">
        <v>2630886065.9660249</v>
      </c>
      <c r="K23" s="511">
        <v>3972575801.2967386</v>
      </c>
    </row>
    <row r="24" spans="1:11" ht="13.5" thickBot="1">
      <c r="A24" s="283">
        <v>14</v>
      </c>
      <c r="B24" s="284" t="s">
        <v>389</v>
      </c>
      <c r="C24" s="285"/>
      <c r="D24" s="286"/>
      <c r="E24" s="287"/>
      <c r="F24" s="512">
        <v>1305869149.1166863</v>
      </c>
      <c r="G24" s="512">
        <v>3102062434.7899966</v>
      </c>
      <c r="H24" s="512">
        <v>4407931583.906682</v>
      </c>
      <c r="I24" s="512">
        <v>888446908.11595607</v>
      </c>
      <c r="J24" s="512">
        <v>893976798.69072914</v>
      </c>
      <c r="K24" s="513">
        <v>1782423706.8066854</v>
      </c>
    </row>
    <row r="25" spans="1:11" ht="13.5" thickBot="1">
      <c r="A25" s="288">
        <v>15</v>
      </c>
      <c r="B25" s="289" t="s">
        <v>390</v>
      </c>
      <c r="C25" s="290"/>
      <c r="D25" s="290"/>
      <c r="E25" s="290"/>
      <c r="F25" s="507">
        <v>1.044700609649645</v>
      </c>
      <c r="G25" s="507">
        <v>1.1880051787995591</v>
      </c>
      <c r="H25" s="507">
        <v>1.1455505689177801</v>
      </c>
      <c r="I25" s="507">
        <v>1.5101518425855138</v>
      </c>
      <c r="J25" s="507">
        <v>2.9429019520630519</v>
      </c>
      <c r="K25" s="508">
        <v>2.228749419190478</v>
      </c>
    </row>
    <row r="26" spans="1:11">
      <c r="F26" s="509"/>
      <c r="G26" s="509"/>
      <c r="H26" s="509"/>
      <c r="I26" s="509"/>
      <c r="J26" s="509"/>
      <c r="K26" s="509"/>
    </row>
    <row r="27" spans="1:11" ht="25.5">
      <c r="B27" s="264" t="s">
        <v>426</v>
      </c>
    </row>
    <row r="29" spans="1:11">
      <c r="C29" s="636"/>
      <c r="D29" s="636"/>
      <c r="E29" s="636"/>
      <c r="F29" s="636"/>
      <c r="G29" s="636"/>
      <c r="H29" s="636"/>
      <c r="I29" s="636"/>
      <c r="J29" s="636"/>
      <c r="K29" s="636"/>
    </row>
    <row r="30" spans="1:11">
      <c r="C30" s="636"/>
      <c r="D30" s="636"/>
      <c r="E30" s="636"/>
      <c r="F30" s="636"/>
      <c r="G30" s="636"/>
      <c r="H30" s="636"/>
      <c r="I30" s="636"/>
      <c r="J30" s="636"/>
      <c r="K30" s="636"/>
    </row>
    <row r="31" spans="1:11">
      <c r="C31" s="636"/>
      <c r="D31" s="636"/>
      <c r="E31" s="636"/>
      <c r="F31" s="636"/>
      <c r="G31" s="636"/>
      <c r="H31" s="636"/>
      <c r="I31" s="636"/>
      <c r="J31" s="636"/>
      <c r="K31" s="636"/>
    </row>
    <row r="32" spans="1:11">
      <c r="C32" s="636"/>
      <c r="D32" s="636"/>
      <c r="E32" s="636"/>
      <c r="F32" s="636"/>
      <c r="G32" s="636"/>
      <c r="H32" s="636"/>
      <c r="I32" s="636"/>
      <c r="J32" s="636"/>
      <c r="K32" s="636"/>
    </row>
    <row r="33" spans="3:11">
      <c r="C33" s="636"/>
      <c r="D33" s="636"/>
      <c r="E33" s="636"/>
      <c r="F33" s="636"/>
      <c r="G33" s="636"/>
      <c r="H33" s="636"/>
      <c r="I33" s="636"/>
      <c r="J33" s="636"/>
      <c r="K33" s="636"/>
    </row>
    <row r="34" spans="3:11">
      <c r="C34" s="636"/>
      <c r="D34" s="636"/>
      <c r="E34" s="636"/>
      <c r="F34" s="636"/>
      <c r="G34" s="636"/>
      <c r="H34" s="636"/>
      <c r="I34" s="636"/>
      <c r="J34" s="636"/>
      <c r="K34" s="636"/>
    </row>
    <row r="35" spans="3:11">
      <c r="C35" s="636"/>
      <c r="D35" s="636"/>
      <c r="E35" s="636"/>
      <c r="F35" s="636"/>
      <c r="G35" s="636"/>
      <c r="H35" s="636"/>
      <c r="I35" s="636"/>
      <c r="J35" s="636"/>
      <c r="K35" s="636"/>
    </row>
    <row r="36" spans="3:11">
      <c r="C36" s="636"/>
      <c r="D36" s="636"/>
      <c r="E36" s="636"/>
      <c r="F36" s="636"/>
      <c r="G36" s="636"/>
      <c r="H36" s="636"/>
      <c r="I36" s="636"/>
      <c r="J36" s="636"/>
      <c r="K36" s="636"/>
    </row>
    <row r="37" spans="3:11">
      <c r="C37" s="636"/>
      <c r="D37" s="636"/>
      <c r="E37" s="636"/>
      <c r="F37" s="636"/>
      <c r="G37" s="636"/>
      <c r="H37" s="636"/>
      <c r="I37" s="636"/>
      <c r="J37" s="636"/>
      <c r="K37" s="636"/>
    </row>
    <row r="38" spans="3:11">
      <c r="C38" s="636"/>
      <c r="D38" s="636"/>
      <c r="E38" s="636"/>
      <c r="F38" s="636"/>
      <c r="G38" s="636"/>
      <c r="H38" s="636"/>
      <c r="I38" s="636"/>
      <c r="J38" s="636"/>
      <c r="K38" s="636"/>
    </row>
    <row r="39" spans="3:11">
      <c r="C39" s="636"/>
      <c r="D39" s="636"/>
      <c r="E39" s="636"/>
      <c r="F39" s="636"/>
      <c r="G39" s="636"/>
      <c r="H39" s="636"/>
      <c r="I39" s="636"/>
      <c r="J39" s="636"/>
      <c r="K39" s="636"/>
    </row>
    <row r="40" spans="3:11">
      <c r="C40" s="636"/>
      <c r="D40" s="636"/>
      <c r="E40" s="636"/>
      <c r="F40" s="636"/>
      <c r="G40" s="636"/>
      <c r="H40" s="636"/>
      <c r="I40" s="636"/>
      <c r="J40" s="636"/>
      <c r="K40" s="636"/>
    </row>
    <row r="41" spans="3:11">
      <c r="C41" s="636"/>
      <c r="D41" s="636"/>
      <c r="E41" s="636"/>
      <c r="F41" s="636"/>
      <c r="G41" s="636"/>
      <c r="H41" s="636"/>
      <c r="I41" s="636"/>
      <c r="J41" s="636"/>
      <c r="K41" s="636"/>
    </row>
    <row r="42" spans="3:11">
      <c r="C42" s="636"/>
      <c r="D42" s="636"/>
      <c r="E42" s="636"/>
      <c r="F42" s="636"/>
      <c r="G42" s="636"/>
      <c r="H42" s="636"/>
      <c r="I42" s="636"/>
      <c r="J42" s="636"/>
      <c r="K42" s="636"/>
    </row>
    <row r="43" spans="3:11">
      <c r="C43" s="636"/>
      <c r="D43" s="636"/>
      <c r="E43" s="636"/>
      <c r="F43" s="636"/>
      <c r="G43" s="636"/>
      <c r="H43" s="636"/>
      <c r="I43" s="636"/>
      <c r="J43" s="636"/>
      <c r="K43" s="636"/>
    </row>
    <row r="44" spans="3:11">
      <c r="C44" s="636"/>
      <c r="D44" s="636"/>
      <c r="E44" s="636"/>
      <c r="F44" s="636"/>
      <c r="G44" s="636"/>
      <c r="H44" s="636"/>
      <c r="I44" s="636"/>
      <c r="J44" s="636"/>
      <c r="K44" s="636"/>
    </row>
    <row r="45" spans="3:11">
      <c r="C45" s="636"/>
      <c r="D45" s="636"/>
      <c r="E45" s="636"/>
      <c r="F45" s="636"/>
      <c r="G45" s="636"/>
      <c r="H45" s="636"/>
      <c r="I45" s="636"/>
      <c r="J45" s="636"/>
      <c r="K45" s="636"/>
    </row>
    <row r="46" spans="3:11">
      <c r="C46" s="636"/>
      <c r="D46" s="636"/>
      <c r="E46" s="636"/>
      <c r="F46" s="636"/>
      <c r="G46" s="636"/>
      <c r="H46" s="636"/>
      <c r="I46" s="636"/>
      <c r="J46" s="636"/>
      <c r="K46" s="636"/>
    </row>
    <row r="47" spans="3:11">
      <c r="C47" s="636"/>
      <c r="D47" s="636"/>
      <c r="E47" s="636"/>
      <c r="F47" s="636"/>
      <c r="G47" s="636"/>
      <c r="H47" s="636"/>
      <c r="I47" s="636"/>
      <c r="J47" s="636"/>
      <c r="K47" s="636"/>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I33" sqref="I33"/>
    </sheetView>
  </sheetViews>
  <sheetFormatPr defaultColWidth="9.140625" defaultRowHeight="12.75"/>
  <cols>
    <col min="1" max="1" width="10.5703125" style="4" bestFit="1" customWidth="1"/>
    <col min="2" max="2" width="95" style="4" customWidth="1"/>
    <col min="3" max="3" width="13.140625" style="4" bestFit="1" customWidth="1"/>
    <col min="4" max="4" width="11.42578125" style="4" customWidth="1"/>
    <col min="5" max="5" width="18.42578125" style="4" bestFit="1" customWidth="1"/>
    <col min="6" max="13" width="12.5703125" style="4" customWidth="1"/>
    <col min="14" max="14" width="31" style="4" bestFit="1" customWidth="1"/>
    <col min="15" max="16384" width="9.140625" style="30"/>
  </cols>
  <sheetData>
    <row r="1" spans="1:14" s="644" customFormat="1">
      <c r="A1" s="643" t="s">
        <v>30</v>
      </c>
      <c r="B1" s="630" t="str">
        <f>'Info '!C2</f>
        <v>JSC TBC Bank</v>
      </c>
      <c r="C1" s="643"/>
      <c r="D1" s="643"/>
      <c r="E1" s="643"/>
      <c r="F1" s="643"/>
      <c r="G1" s="643"/>
      <c r="H1" s="643"/>
      <c r="I1" s="643"/>
      <c r="J1" s="643"/>
      <c r="K1" s="643"/>
      <c r="L1" s="643"/>
      <c r="M1" s="643"/>
      <c r="N1" s="643"/>
    </row>
    <row r="2" spans="1:14" s="644" customFormat="1" ht="14.25" customHeight="1">
      <c r="A2" s="643" t="s">
        <v>31</v>
      </c>
      <c r="B2" s="584">
        <f>'14. LCR'!B2</f>
        <v>44742</v>
      </c>
      <c r="C2" s="643"/>
      <c r="D2" s="643"/>
      <c r="E2" s="643"/>
      <c r="F2" s="643"/>
      <c r="G2" s="643"/>
      <c r="H2" s="643"/>
      <c r="I2" s="643"/>
      <c r="J2" s="643"/>
      <c r="K2" s="643"/>
      <c r="L2" s="643"/>
      <c r="M2" s="643"/>
      <c r="N2" s="643"/>
    </row>
    <row r="3" spans="1:14" ht="14.25" customHeight="1"/>
    <row r="4" spans="1:14" ht="13.5" thickBot="1">
      <c r="A4" s="4" t="s">
        <v>264</v>
      </c>
      <c r="B4" s="212" t="s">
        <v>28</v>
      </c>
    </row>
    <row r="5" spans="1:14" s="161" customFormat="1">
      <c r="A5" s="157"/>
      <c r="B5" s="158"/>
      <c r="C5" s="159" t="s">
        <v>0</v>
      </c>
      <c r="D5" s="159" t="s">
        <v>1</v>
      </c>
      <c r="E5" s="159" t="s">
        <v>2</v>
      </c>
      <c r="F5" s="159" t="s">
        <v>3</v>
      </c>
      <c r="G5" s="159" t="s">
        <v>4</v>
      </c>
      <c r="H5" s="159" t="s">
        <v>5</v>
      </c>
      <c r="I5" s="159" t="s">
        <v>8</v>
      </c>
      <c r="J5" s="159" t="s">
        <v>9</v>
      </c>
      <c r="K5" s="159" t="s">
        <v>10</v>
      </c>
      <c r="L5" s="159" t="s">
        <v>11</v>
      </c>
      <c r="M5" s="159" t="s">
        <v>12</v>
      </c>
      <c r="N5" s="160" t="s">
        <v>13</v>
      </c>
    </row>
    <row r="6" spans="1:14" ht="25.5">
      <c r="A6" s="162"/>
      <c r="B6" s="163"/>
      <c r="C6" s="164" t="s">
        <v>263</v>
      </c>
      <c r="D6" s="165" t="s">
        <v>262</v>
      </c>
      <c r="E6" s="166" t="s">
        <v>261</v>
      </c>
      <c r="F6" s="167">
        <v>0</v>
      </c>
      <c r="G6" s="167">
        <v>0.2</v>
      </c>
      <c r="H6" s="167">
        <v>0.35</v>
      </c>
      <c r="I6" s="167">
        <v>0.5</v>
      </c>
      <c r="J6" s="167">
        <v>0.75</v>
      </c>
      <c r="K6" s="167">
        <v>1</v>
      </c>
      <c r="L6" s="167">
        <v>1.5</v>
      </c>
      <c r="M6" s="167">
        <v>2.5</v>
      </c>
      <c r="N6" s="211" t="s">
        <v>275</v>
      </c>
    </row>
    <row r="7" spans="1:14" ht="15.75">
      <c r="A7" s="168">
        <v>1</v>
      </c>
      <c r="B7" s="169" t="s">
        <v>260</v>
      </c>
      <c r="C7" s="658">
        <v>3846501043.7434998</v>
      </c>
      <c r="D7" s="699"/>
      <c r="E7" s="700">
        <v>108173520.26261799</v>
      </c>
      <c r="F7" s="658">
        <v>6157633.7189999996</v>
      </c>
      <c r="G7" s="658">
        <v>3894068.7690000003</v>
      </c>
      <c r="H7" s="658">
        <v>0</v>
      </c>
      <c r="I7" s="658">
        <v>71355003.346499994</v>
      </c>
      <c r="J7" s="658">
        <v>0</v>
      </c>
      <c r="K7" s="658">
        <v>26766814.427676</v>
      </c>
      <c r="L7" s="658">
        <v>0</v>
      </c>
      <c r="M7" s="658">
        <v>0</v>
      </c>
      <c r="N7" s="701">
        <v>63223129.854725994</v>
      </c>
    </row>
    <row r="8" spans="1:14" ht="15">
      <c r="A8" s="168">
        <v>1.1000000000000001</v>
      </c>
      <c r="B8" s="170" t="s">
        <v>258</v>
      </c>
      <c r="C8" s="702">
        <v>3236331438.46</v>
      </c>
      <c r="D8" s="703">
        <v>0.02</v>
      </c>
      <c r="E8" s="700">
        <v>64726628.769200005</v>
      </c>
      <c r="F8" s="702">
        <v>0</v>
      </c>
      <c r="G8" s="702">
        <v>3894068.7690000003</v>
      </c>
      <c r="H8" s="702">
        <v>0</v>
      </c>
      <c r="I8" s="702">
        <v>52156063.846499994</v>
      </c>
      <c r="J8" s="702">
        <v>0</v>
      </c>
      <c r="K8" s="702">
        <v>8676496.1532759964</v>
      </c>
      <c r="L8" s="702">
        <v>0</v>
      </c>
      <c r="M8" s="702">
        <v>0</v>
      </c>
      <c r="N8" s="701">
        <v>35533341.830325991</v>
      </c>
    </row>
    <row r="9" spans="1:14" ht="15">
      <c r="A9" s="168">
        <v>1.2</v>
      </c>
      <c r="B9" s="170" t="s">
        <v>257</v>
      </c>
      <c r="C9" s="702">
        <v>266855426.96059999</v>
      </c>
      <c r="D9" s="703">
        <v>0.05</v>
      </c>
      <c r="E9" s="700">
        <v>13342771.348030001</v>
      </c>
      <c r="F9" s="702">
        <v>0</v>
      </c>
      <c r="G9" s="702">
        <v>0</v>
      </c>
      <c r="H9" s="702">
        <v>0</v>
      </c>
      <c r="I9" s="702">
        <v>3148567.5</v>
      </c>
      <c r="J9" s="702">
        <v>0</v>
      </c>
      <c r="K9" s="702">
        <v>10194203.848000001</v>
      </c>
      <c r="L9" s="702">
        <v>0</v>
      </c>
      <c r="M9" s="702">
        <v>0</v>
      </c>
      <c r="N9" s="701">
        <v>11768487.598000001</v>
      </c>
    </row>
    <row r="10" spans="1:14" ht="15">
      <c r="A10" s="168">
        <v>1.3</v>
      </c>
      <c r="B10" s="170" t="s">
        <v>256</v>
      </c>
      <c r="C10" s="702">
        <v>299331080.33029997</v>
      </c>
      <c r="D10" s="703">
        <v>0.08</v>
      </c>
      <c r="E10" s="700">
        <v>23946486.426423997</v>
      </c>
      <c r="F10" s="702">
        <v>0</v>
      </c>
      <c r="G10" s="702">
        <v>0</v>
      </c>
      <c r="H10" s="702">
        <v>0</v>
      </c>
      <c r="I10" s="702">
        <v>16050372</v>
      </c>
      <c r="J10" s="702">
        <v>0</v>
      </c>
      <c r="K10" s="702">
        <v>7896114.4264000002</v>
      </c>
      <c r="L10" s="702">
        <v>0</v>
      </c>
      <c r="M10" s="702">
        <v>0</v>
      </c>
      <c r="N10" s="701">
        <v>15921300.4264</v>
      </c>
    </row>
    <row r="11" spans="1:14" ht="15">
      <c r="A11" s="168">
        <v>1.4</v>
      </c>
      <c r="B11" s="170" t="s">
        <v>255</v>
      </c>
      <c r="C11" s="702">
        <v>0</v>
      </c>
      <c r="D11" s="703">
        <v>0.11</v>
      </c>
      <c r="E11" s="700">
        <v>0</v>
      </c>
      <c r="F11" s="702">
        <v>0</v>
      </c>
      <c r="G11" s="702">
        <v>0</v>
      </c>
      <c r="H11" s="702">
        <v>0</v>
      </c>
      <c r="I11" s="702">
        <v>0</v>
      </c>
      <c r="J11" s="702">
        <v>0</v>
      </c>
      <c r="K11" s="702">
        <v>0</v>
      </c>
      <c r="L11" s="702">
        <v>0</v>
      </c>
      <c r="M11" s="702">
        <v>0</v>
      </c>
      <c r="N11" s="701">
        <v>0</v>
      </c>
    </row>
    <row r="12" spans="1:14" ht="15">
      <c r="A12" s="168">
        <v>1.5</v>
      </c>
      <c r="B12" s="170" t="s">
        <v>254</v>
      </c>
      <c r="C12" s="702">
        <v>43983097.992600001</v>
      </c>
      <c r="D12" s="703">
        <v>0.14000000000000001</v>
      </c>
      <c r="E12" s="700">
        <v>6157633.7189640012</v>
      </c>
      <c r="F12" s="702">
        <v>6157633.7189999996</v>
      </c>
      <c r="G12" s="702">
        <v>0</v>
      </c>
      <c r="H12" s="702">
        <v>0</v>
      </c>
      <c r="I12" s="702">
        <v>0</v>
      </c>
      <c r="J12" s="702">
        <v>0</v>
      </c>
      <c r="K12" s="702">
        <v>0</v>
      </c>
      <c r="L12" s="702">
        <v>0</v>
      </c>
      <c r="M12" s="702">
        <v>0</v>
      </c>
      <c r="N12" s="701">
        <v>0</v>
      </c>
    </row>
    <row r="13" spans="1:14" ht="15">
      <c r="A13" s="168">
        <v>1.6</v>
      </c>
      <c r="B13" s="171" t="s">
        <v>253</v>
      </c>
      <c r="C13" s="702">
        <v>0</v>
      </c>
      <c r="D13" s="704"/>
      <c r="E13" s="702"/>
      <c r="F13" s="702">
        <v>0</v>
      </c>
      <c r="G13" s="702">
        <v>0</v>
      </c>
      <c r="H13" s="702">
        <v>0</v>
      </c>
      <c r="I13" s="702">
        <v>0</v>
      </c>
      <c r="J13" s="702">
        <v>0</v>
      </c>
      <c r="K13" s="702">
        <v>0</v>
      </c>
      <c r="L13" s="702">
        <v>0</v>
      </c>
      <c r="M13" s="702">
        <v>0</v>
      </c>
      <c r="N13" s="701">
        <v>0</v>
      </c>
    </row>
    <row r="14" spans="1:14" ht="15.75">
      <c r="A14" s="168">
        <v>2</v>
      </c>
      <c r="B14" s="172" t="s">
        <v>259</v>
      </c>
      <c r="C14" s="658">
        <v>20341860</v>
      </c>
      <c r="D14" s="699"/>
      <c r="E14" s="700">
        <v>641076.80000000005</v>
      </c>
      <c r="F14" s="702">
        <v>0</v>
      </c>
      <c r="G14" s="702">
        <v>0</v>
      </c>
      <c r="H14" s="702">
        <v>0</v>
      </c>
      <c r="I14" s="702">
        <v>641076.80000000005</v>
      </c>
      <c r="J14" s="702">
        <v>0</v>
      </c>
      <c r="K14" s="702">
        <v>0</v>
      </c>
      <c r="L14" s="702">
        <v>0</v>
      </c>
      <c r="M14" s="702">
        <v>0</v>
      </c>
      <c r="N14" s="701">
        <v>320538.40000000002</v>
      </c>
    </row>
    <row r="15" spans="1:14" ht="15">
      <c r="A15" s="168">
        <v>2.1</v>
      </c>
      <c r="B15" s="171" t="s">
        <v>258</v>
      </c>
      <c r="C15" s="702">
        <v>0</v>
      </c>
      <c r="D15" s="703">
        <v>5.0000000000000001E-3</v>
      </c>
      <c r="E15" s="700">
        <v>0</v>
      </c>
      <c r="F15" s="702">
        <v>0</v>
      </c>
      <c r="G15" s="702">
        <v>0</v>
      </c>
      <c r="H15" s="702">
        <v>0</v>
      </c>
      <c r="I15" s="702">
        <v>0</v>
      </c>
      <c r="J15" s="702">
        <v>0</v>
      </c>
      <c r="K15" s="702">
        <v>0</v>
      </c>
      <c r="L15" s="702">
        <v>0</v>
      </c>
      <c r="M15" s="702">
        <v>0</v>
      </c>
      <c r="N15" s="701">
        <v>0</v>
      </c>
    </row>
    <row r="16" spans="1:14" ht="15">
      <c r="A16" s="168">
        <v>2.2000000000000002</v>
      </c>
      <c r="B16" s="171" t="s">
        <v>257</v>
      </c>
      <c r="C16" s="702">
        <v>0</v>
      </c>
      <c r="D16" s="703">
        <v>0.01</v>
      </c>
      <c r="E16" s="700">
        <v>0</v>
      </c>
      <c r="F16" s="702">
        <v>0</v>
      </c>
      <c r="G16" s="702">
        <v>0</v>
      </c>
      <c r="H16" s="702">
        <v>0</v>
      </c>
      <c r="I16" s="702">
        <v>0</v>
      </c>
      <c r="J16" s="702">
        <v>0</v>
      </c>
      <c r="K16" s="702">
        <v>0</v>
      </c>
      <c r="L16" s="702">
        <v>0</v>
      </c>
      <c r="M16" s="702">
        <v>0</v>
      </c>
      <c r="N16" s="701">
        <v>0</v>
      </c>
    </row>
    <row r="17" spans="1:14" ht="15">
      <c r="A17" s="168">
        <v>2.2999999999999998</v>
      </c>
      <c r="B17" s="171" t="s">
        <v>256</v>
      </c>
      <c r="C17" s="702">
        <v>8629880</v>
      </c>
      <c r="D17" s="703">
        <v>0.02</v>
      </c>
      <c r="E17" s="700">
        <v>172597.6</v>
      </c>
      <c r="F17" s="702">
        <v>0</v>
      </c>
      <c r="G17" s="702">
        <v>0</v>
      </c>
      <c r="H17" s="702">
        <v>0</v>
      </c>
      <c r="I17" s="702">
        <v>172597.6</v>
      </c>
      <c r="J17" s="702">
        <v>0</v>
      </c>
      <c r="K17" s="702">
        <v>0</v>
      </c>
      <c r="L17" s="702">
        <v>0</v>
      </c>
      <c r="M17" s="702">
        <v>0</v>
      </c>
      <c r="N17" s="701">
        <v>86298.8</v>
      </c>
    </row>
    <row r="18" spans="1:14" ht="15">
      <c r="A18" s="168">
        <v>2.4</v>
      </c>
      <c r="B18" s="171" t="s">
        <v>255</v>
      </c>
      <c r="C18" s="702">
        <v>0</v>
      </c>
      <c r="D18" s="703">
        <v>0.03</v>
      </c>
      <c r="E18" s="700">
        <v>0</v>
      </c>
      <c r="F18" s="702">
        <v>0</v>
      </c>
      <c r="G18" s="702">
        <v>0</v>
      </c>
      <c r="H18" s="702">
        <v>0</v>
      </c>
      <c r="I18" s="702">
        <v>0</v>
      </c>
      <c r="J18" s="702">
        <v>0</v>
      </c>
      <c r="K18" s="702">
        <v>0</v>
      </c>
      <c r="L18" s="702">
        <v>0</v>
      </c>
      <c r="M18" s="702">
        <v>0</v>
      </c>
      <c r="N18" s="701">
        <v>0</v>
      </c>
    </row>
    <row r="19" spans="1:14" ht="15">
      <c r="A19" s="168">
        <v>2.5</v>
      </c>
      <c r="B19" s="171" t="s">
        <v>254</v>
      </c>
      <c r="C19" s="702">
        <v>11711980</v>
      </c>
      <c r="D19" s="703">
        <v>0.04</v>
      </c>
      <c r="E19" s="700">
        <v>468479.2</v>
      </c>
      <c r="F19" s="702">
        <v>0</v>
      </c>
      <c r="G19" s="702">
        <v>0</v>
      </c>
      <c r="H19" s="702">
        <v>0</v>
      </c>
      <c r="I19" s="702">
        <v>468479.2</v>
      </c>
      <c r="J19" s="702">
        <v>0</v>
      </c>
      <c r="K19" s="702">
        <v>0</v>
      </c>
      <c r="L19" s="702">
        <v>0</v>
      </c>
      <c r="M19" s="702">
        <v>0</v>
      </c>
      <c r="N19" s="701">
        <v>234239.6</v>
      </c>
    </row>
    <row r="20" spans="1:14" ht="15">
      <c r="A20" s="168">
        <v>2.6</v>
      </c>
      <c r="B20" s="171" t="s">
        <v>253</v>
      </c>
      <c r="C20" s="702">
        <v>0</v>
      </c>
      <c r="D20" s="704"/>
      <c r="E20" s="702">
        <v>0</v>
      </c>
      <c r="F20" s="702">
        <v>0</v>
      </c>
      <c r="G20" s="702">
        <v>0</v>
      </c>
      <c r="H20" s="702">
        <v>0</v>
      </c>
      <c r="I20" s="702">
        <v>0</v>
      </c>
      <c r="J20" s="702">
        <v>0</v>
      </c>
      <c r="K20" s="702">
        <v>0</v>
      </c>
      <c r="L20" s="702">
        <v>0</v>
      </c>
      <c r="M20" s="702">
        <v>0</v>
      </c>
      <c r="N20" s="701">
        <v>0</v>
      </c>
    </row>
    <row r="21" spans="1:14" ht="16.5" thickBot="1">
      <c r="A21" s="173"/>
      <c r="B21" s="174" t="s">
        <v>108</v>
      </c>
      <c r="C21" s="705">
        <v>3866842903.7434998</v>
      </c>
      <c r="D21" s="706"/>
      <c r="E21" s="707">
        <v>108814597.06261799</v>
      </c>
      <c r="F21" s="702">
        <v>0</v>
      </c>
      <c r="G21" s="702">
        <v>0</v>
      </c>
      <c r="H21" s="702">
        <v>0</v>
      </c>
      <c r="I21" s="702">
        <v>0</v>
      </c>
      <c r="J21" s="702">
        <v>0</v>
      </c>
      <c r="K21" s="702">
        <v>0</v>
      </c>
      <c r="L21" s="702">
        <v>0</v>
      </c>
      <c r="M21" s="702">
        <v>0</v>
      </c>
      <c r="N21" s="701">
        <v>63543668.254725993</v>
      </c>
    </row>
    <row r="22" spans="1:14">
      <c r="E22" s="175"/>
      <c r="F22" s="175"/>
      <c r="G22" s="175"/>
      <c r="H22" s="175"/>
      <c r="I22" s="175"/>
      <c r="J22" s="175"/>
      <c r="K22" s="175"/>
      <c r="L22" s="175"/>
      <c r="M22" s="175"/>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7" sqref="C7"/>
    </sheetView>
  </sheetViews>
  <sheetFormatPr defaultRowHeight="15"/>
  <cols>
    <col min="1" max="1" width="11.42578125" customWidth="1"/>
    <col min="2" max="2" width="76.85546875" style="325" customWidth="1"/>
    <col min="3" max="3" width="22.85546875" customWidth="1"/>
  </cols>
  <sheetData>
    <row r="1" spans="1:3" s="642" customFormat="1">
      <c r="A1" s="634" t="s">
        <v>30</v>
      </c>
      <c r="B1" s="630" t="str">
        <f>'Info '!C2</f>
        <v>JSC TBC Bank</v>
      </c>
    </row>
    <row r="2" spans="1:3" s="642" customFormat="1">
      <c r="A2" s="634" t="s">
        <v>31</v>
      </c>
      <c r="B2" s="584">
        <f>'15. CCR '!B2</f>
        <v>44742</v>
      </c>
    </row>
    <row r="3" spans="1:3">
      <c r="A3" s="4"/>
      <c r="B3"/>
    </row>
    <row r="4" spans="1:3">
      <c r="A4" s="4" t="s">
        <v>431</v>
      </c>
      <c r="B4" t="s">
        <v>432</v>
      </c>
    </row>
    <row r="5" spans="1:3">
      <c r="A5" s="326" t="s">
        <v>433</v>
      </c>
      <c r="B5" s="327"/>
      <c r="C5" s="328"/>
    </row>
    <row r="6" spans="1:3" ht="24">
      <c r="A6" s="329">
        <v>1</v>
      </c>
      <c r="B6" s="330" t="s">
        <v>484</v>
      </c>
      <c r="C6" s="331">
        <v>25105465085.843636</v>
      </c>
    </row>
    <row r="7" spans="1:3">
      <c r="A7" s="329">
        <v>2</v>
      </c>
      <c r="B7" s="330" t="s">
        <v>434</v>
      </c>
      <c r="C7" s="331">
        <v>-297997608.73999995</v>
      </c>
    </row>
    <row r="8" spans="1:3" ht="24">
      <c r="A8" s="332">
        <v>3</v>
      </c>
      <c r="B8" s="333" t="s">
        <v>435</v>
      </c>
      <c r="C8" s="331">
        <v>24807467477.103634</v>
      </c>
    </row>
    <row r="9" spans="1:3">
      <c r="A9" s="326" t="s">
        <v>436</v>
      </c>
      <c r="B9" s="327"/>
      <c r="C9" s="334"/>
    </row>
    <row r="10" spans="1:3" ht="24">
      <c r="A10" s="335">
        <v>4</v>
      </c>
      <c r="B10" s="336" t="s">
        <v>437</v>
      </c>
      <c r="C10" s="331"/>
    </row>
    <row r="11" spans="1:3">
      <c r="A11" s="335">
        <v>5</v>
      </c>
      <c r="B11" s="337" t="s">
        <v>438</v>
      </c>
      <c r="C11" s="331"/>
    </row>
    <row r="12" spans="1:3">
      <c r="A12" s="335" t="s">
        <v>439</v>
      </c>
      <c r="B12" s="337" t="s">
        <v>440</v>
      </c>
      <c r="C12" s="331">
        <v>108814597.06261799</v>
      </c>
    </row>
    <row r="13" spans="1:3" ht="24">
      <c r="A13" s="338">
        <v>6</v>
      </c>
      <c r="B13" s="336" t="s">
        <v>441</v>
      </c>
      <c r="C13" s="331"/>
    </row>
    <row r="14" spans="1:3">
      <c r="A14" s="338">
        <v>7</v>
      </c>
      <c r="B14" s="339" t="s">
        <v>442</v>
      </c>
      <c r="C14" s="331"/>
    </row>
    <row r="15" spans="1:3">
      <c r="A15" s="340">
        <v>8</v>
      </c>
      <c r="B15" s="341" t="s">
        <v>443</v>
      </c>
      <c r="C15" s="331"/>
    </row>
    <row r="16" spans="1:3">
      <c r="A16" s="338">
        <v>9</v>
      </c>
      <c r="B16" s="339" t="s">
        <v>444</v>
      </c>
      <c r="C16" s="331"/>
    </row>
    <row r="17" spans="1:3">
      <c r="A17" s="338">
        <v>10</v>
      </c>
      <c r="B17" s="339" t="s">
        <v>445</v>
      </c>
      <c r="C17" s="331"/>
    </row>
    <row r="18" spans="1:3">
      <c r="A18" s="342">
        <v>11</v>
      </c>
      <c r="B18" s="343" t="s">
        <v>446</v>
      </c>
      <c r="C18" s="344">
        <v>108814597.06261799</v>
      </c>
    </row>
    <row r="19" spans="1:3">
      <c r="A19" s="345" t="s">
        <v>447</v>
      </c>
      <c r="B19" s="346"/>
      <c r="C19" s="347"/>
    </row>
    <row r="20" spans="1:3" ht="24">
      <c r="A20" s="348">
        <v>12</v>
      </c>
      <c r="B20" s="336" t="s">
        <v>448</v>
      </c>
      <c r="C20" s="331"/>
    </row>
    <row r="21" spans="1:3">
      <c r="A21" s="348">
        <v>13</v>
      </c>
      <c r="B21" s="336" t="s">
        <v>449</v>
      </c>
      <c r="C21" s="331"/>
    </row>
    <row r="22" spans="1:3">
      <c r="A22" s="348">
        <v>14</v>
      </c>
      <c r="B22" s="336" t="s">
        <v>450</v>
      </c>
      <c r="C22" s="331"/>
    </row>
    <row r="23" spans="1:3" ht="24">
      <c r="A23" s="348" t="s">
        <v>451</v>
      </c>
      <c r="B23" s="336" t="s">
        <v>452</v>
      </c>
      <c r="C23" s="331"/>
    </row>
    <row r="24" spans="1:3">
      <c r="A24" s="348">
        <v>15</v>
      </c>
      <c r="B24" s="336" t="s">
        <v>453</v>
      </c>
      <c r="C24" s="331"/>
    </row>
    <row r="25" spans="1:3">
      <c r="A25" s="348" t="s">
        <v>454</v>
      </c>
      <c r="B25" s="336" t="s">
        <v>455</v>
      </c>
      <c r="C25" s="331"/>
    </row>
    <row r="26" spans="1:3">
      <c r="A26" s="349">
        <v>16</v>
      </c>
      <c r="B26" s="350" t="s">
        <v>456</v>
      </c>
      <c r="C26" s="344">
        <v>0</v>
      </c>
    </row>
    <row r="27" spans="1:3">
      <c r="A27" s="326" t="s">
        <v>457</v>
      </c>
      <c r="B27" s="327"/>
      <c r="C27" s="334"/>
    </row>
    <row r="28" spans="1:3">
      <c r="A28" s="351">
        <v>17</v>
      </c>
      <c r="B28" s="337" t="s">
        <v>458</v>
      </c>
      <c r="C28" s="331">
        <v>3056224165.6555004</v>
      </c>
    </row>
    <row r="29" spans="1:3">
      <c r="A29" s="351">
        <v>18</v>
      </c>
      <c r="B29" s="337" t="s">
        <v>459</v>
      </c>
      <c r="C29" s="331">
        <v>-1660096324.3164001</v>
      </c>
    </row>
    <row r="30" spans="1:3">
      <c r="A30" s="349">
        <v>19</v>
      </c>
      <c r="B30" s="350" t="s">
        <v>460</v>
      </c>
      <c r="C30" s="344">
        <v>1396127841.3391004</v>
      </c>
    </row>
    <row r="31" spans="1:3">
      <c r="A31" s="326" t="s">
        <v>461</v>
      </c>
      <c r="B31" s="327"/>
      <c r="C31" s="334"/>
    </row>
    <row r="32" spans="1:3" ht="24">
      <c r="A32" s="351" t="s">
        <v>462</v>
      </c>
      <c r="B32" s="336" t="s">
        <v>463</v>
      </c>
      <c r="C32" s="352"/>
    </row>
    <row r="33" spans="1:3">
      <c r="A33" s="351" t="s">
        <v>464</v>
      </c>
      <c r="B33" s="337" t="s">
        <v>465</v>
      </c>
      <c r="C33" s="352"/>
    </row>
    <row r="34" spans="1:3">
      <c r="A34" s="326" t="s">
        <v>466</v>
      </c>
      <c r="B34" s="327"/>
      <c r="C34" s="334"/>
    </row>
    <row r="35" spans="1:3">
      <c r="A35" s="353">
        <v>20</v>
      </c>
      <c r="B35" s="354" t="s">
        <v>467</v>
      </c>
      <c r="C35" s="344">
        <v>3655281362.5811305</v>
      </c>
    </row>
    <row r="36" spans="1:3">
      <c r="A36" s="349">
        <v>21</v>
      </c>
      <c r="B36" s="350" t="s">
        <v>468</v>
      </c>
      <c r="C36" s="344">
        <v>26312409915.505352</v>
      </c>
    </row>
    <row r="37" spans="1:3">
      <c r="A37" s="326" t="s">
        <v>469</v>
      </c>
      <c r="B37" s="327"/>
      <c r="C37" s="334"/>
    </row>
    <row r="38" spans="1:3">
      <c r="A38" s="349">
        <v>22</v>
      </c>
      <c r="B38" s="350" t="s">
        <v>469</v>
      </c>
      <c r="C38" s="514">
        <v>0.1389185321420198</v>
      </c>
    </row>
    <row r="39" spans="1:3">
      <c r="A39" s="326" t="s">
        <v>470</v>
      </c>
      <c r="B39" s="327"/>
      <c r="C39" s="334"/>
    </row>
    <row r="40" spans="1:3">
      <c r="A40" s="355" t="s">
        <v>471</v>
      </c>
      <c r="B40" s="336" t="s">
        <v>472</v>
      </c>
      <c r="C40" s="352"/>
    </row>
    <row r="41" spans="1:3" ht="24">
      <c r="A41" s="356" t="s">
        <v>473</v>
      </c>
      <c r="B41" s="330" t="s">
        <v>474</v>
      </c>
      <c r="C41" s="352"/>
    </row>
    <row r="43" spans="1:3">
      <c r="B43" s="325"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70" zoomScaleNormal="70" workbookViewId="0">
      <pane xSplit="2" ySplit="6" topLeftCell="C7" activePane="bottomRight" state="frozen"/>
      <selection activeCell="B20" sqref="B20"/>
      <selection pane="topRight" activeCell="B20" sqref="B20"/>
      <selection pane="bottomLeft" activeCell="B20" sqref="B20"/>
      <selection pane="bottomRight" activeCell="L33" sqref="L33"/>
    </sheetView>
  </sheetViews>
  <sheetFormatPr defaultRowHeight="15"/>
  <cols>
    <col min="1" max="1" width="8.5703125" style="243"/>
    <col min="2" max="2" width="82.5703125" style="401" customWidth="1"/>
    <col min="3" max="7" width="17.5703125" style="243" customWidth="1"/>
  </cols>
  <sheetData>
    <row r="1" spans="1:8" s="642" customFormat="1">
      <c r="A1" s="641" t="s">
        <v>30</v>
      </c>
      <c r="B1" s="630" t="s">
        <v>716</v>
      </c>
      <c r="C1" s="641"/>
      <c r="D1" s="641"/>
      <c r="E1" s="641"/>
      <c r="F1" s="641"/>
      <c r="G1" s="641"/>
    </row>
    <row r="2" spans="1:8" s="642" customFormat="1">
      <c r="A2" s="641" t="s">
        <v>31</v>
      </c>
      <c r="B2" s="584">
        <v>44377</v>
      </c>
      <c r="C2" s="641"/>
      <c r="D2" s="641"/>
      <c r="E2" s="641"/>
      <c r="F2" s="641"/>
      <c r="G2" s="641"/>
    </row>
    <row r="4" spans="1:8" ht="15.75" thickBot="1">
      <c r="A4" s="243" t="s">
        <v>535</v>
      </c>
      <c r="B4" s="402" t="s">
        <v>496</v>
      </c>
    </row>
    <row r="5" spans="1:8">
      <c r="A5" s="403"/>
      <c r="B5" s="404"/>
      <c r="C5" s="759" t="s">
        <v>497</v>
      </c>
      <c r="D5" s="759"/>
      <c r="E5" s="759"/>
      <c r="F5" s="759"/>
      <c r="G5" s="760" t="s">
        <v>498</v>
      </c>
    </row>
    <row r="6" spans="1:8">
      <c r="A6" s="405"/>
      <c r="B6" s="406"/>
      <c r="C6" s="585" t="s">
        <v>499</v>
      </c>
      <c r="D6" s="586" t="s">
        <v>500</v>
      </c>
      <c r="E6" s="586" t="s">
        <v>501</v>
      </c>
      <c r="F6" s="586" t="s">
        <v>502</v>
      </c>
      <c r="G6" s="761"/>
    </row>
    <row r="7" spans="1:8">
      <c r="A7" s="407"/>
      <c r="B7" s="408" t="s">
        <v>503</v>
      </c>
      <c r="C7" s="409"/>
      <c r="D7" s="409"/>
      <c r="E7" s="409"/>
      <c r="F7" s="409"/>
      <c r="G7" s="410"/>
    </row>
    <row r="8" spans="1:8">
      <c r="A8" s="411">
        <v>1</v>
      </c>
      <c r="B8" s="587" t="s">
        <v>504</v>
      </c>
      <c r="C8" s="588">
        <f>SUM(C9:C10)</f>
        <v>3655281362.58113</v>
      </c>
      <c r="D8" s="588">
        <f>SUM(D9:D10)</f>
        <v>0</v>
      </c>
      <c r="E8" s="588">
        <f>SUM(E9:E10)</f>
        <v>0</v>
      </c>
      <c r="F8" s="588">
        <f>SUM(F9:F10)</f>
        <v>3896792902.6148257</v>
      </c>
      <c r="G8" s="412">
        <f>SUM(G9:G10)</f>
        <v>7552074265.1959553</v>
      </c>
      <c r="H8" s="596"/>
    </row>
    <row r="9" spans="1:8">
      <c r="A9" s="411">
        <v>2</v>
      </c>
      <c r="B9" s="589" t="s">
        <v>505</v>
      </c>
      <c r="C9" s="588">
        <v>3655281362.58113</v>
      </c>
      <c r="D9" s="588">
        <v>0</v>
      </c>
      <c r="E9" s="588">
        <v>0</v>
      </c>
      <c r="F9" s="588">
        <v>473207728.5</v>
      </c>
      <c r="G9" s="412">
        <v>4128489091.08113</v>
      </c>
      <c r="H9" s="596"/>
    </row>
    <row r="10" spans="1:8">
      <c r="A10" s="411">
        <v>3</v>
      </c>
      <c r="B10" s="589" t="s">
        <v>506</v>
      </c>
      <c r="C10" s="590"/>
      <c r="D10" s="590"/>
      <c r="E10" s="590"/>
      <c r="F10" s="588">
        <v>3423585174.1148257</v>
      </c>
      <c r="G10" s="412">
        <v>3423585174.1148257</v>
      </c>
      <c r="H10" s="596"/>
    </row>
    <row r="11" spans="1:8" ht="14.45" customHeight="1">
      <c r="A11" s="411">
        <v>4</v>
      </c>
      <c r="B11" s="587" t="s">
        <v>507</v>
      </c>
      <c r="C11" s="588">
        <f t="shared" ref="C11:F11" si="0">SUM(C12:C13)</f>
        <v>2698168945.4266787</v>
      </c>
      <c r="D11" s="588">
        <f t="shared" si="0"/>
        <v>3317801891.3443003</v>
      </c>
      <c r="E11" s="588">
        <f t="shared" si="0"/>
        <v>1105908284.8049409</v>
      </c>
      <c r="F11" s="588">
        <f t="shared" si="0"/>
        <v>411474435.89816093</v>
      </c>
      <c r="G11" s="412">
        <f>SUM(G12:G13)</f>
        <v>6294175337.485116</v>
      </c>
      <c r="H11" s="596"/>
    </row>
    <row r="12" spans="1:8">
      <c r="A12" s="411">
        <v>5</v>
      </c>
      <c r="B12" s="589" t="s">
        <v>508</v>
      </c>
      <c r="C12" s="588">
        <v>1913742135.3414819</v>
      </c>
      <c r="D12" s="588">
        <v>2530208084.3209701</v>
      </c>
      <c r="E12" s="588">
        <v>886152507.97661197</v>
      </c>
      <c r="F12" s="588">
        <v>286560736.24554896</v>
      </c>
      <c r="G12" s="412">
        <v>5335830290.690382</v>
      </c>
      <c r="H12" s="596"/>
    </row>
    <row r="13" spans="1:8">
      <c r="A13" s="411">
        <v>6</v>
      </c>
      <c r="B13" s="589" t="s">
        <v>509</v>
      </c>
      <c r="C13" s="588">
        <v>784426810.08519697</v>
      </c>
      <c r="D13" s="591">
        <v>787593807.02332997</v>
      </c>
      <c r="E13" s="588">
        <v>219755776.828329</v>
      </c>
      <c r="F13" s="588">
        <v>124913699.652612</v>
      </c>
      <c r="G13" s="412">
        <v>958345046.794734</v>
      </c>
      <c r="H13" s="596"/>
    </row>
    <row r="14" spans="1:8">
      <c r="A14" s="411">
        <v>7</v>
      </c>
      <c r="B14" s="587" t="s">
        <v>510</v>
      </c>
      <c r="C14" s="588">
        <f t="shared" ref="C14:F14" si="1">SUM(C15:C16)</f>
        <v>5041761232.9962111</v>
      </c>
      <c r="D14" s="588">
        <f t="shared" si="1"/>
        <v>3207681756.61165</v>
      </c>
      <c r="E14" s="588">
        <f t="shared" si="1"/>
        <v>558561751.90206397</v>
      </c>
      <c r="F14" s="588">
        <f t="shared" si="1"/>
        <v>29109941.629999999</v>
      </c>
      <c r="G14" s="412">
        <f>SUM(G15:G16)</f>
        <v>3137365802.4926529</v>
      </c>
      <c r="H14" s="596"/>
    </row>
    <row r="15" spans="1:8" ht="39">
      <c r="A15" s="411">
        <v>8</v>
      </c>
      <c r="B15" s="589" t="s">
        <v>511</v>
      </c>
      <c r="C15" s="591">
        <v>4693613782.0483284</v>
      </c>
      <c r="D15" s="591">
        <v>994578613.3871702</v>
      </c>
      <c r="E15" s="591">
        <v>233547935.06123996</v>
      </c>
      <c r="F15" s="591">
        <v>29049441.629999999</v>
      </c>
      <c r="G15" s="679">
        <v>2975394886.0633693</v>
      </c>
      <c r="H15" s="596"/>
    </row>
    <row r="16" spans="1:8" ht="26.25">
      <c r="A16" s="411">
        <v>9</v>
      </c>
      <c r="B16" s="589" t="s">
        <v>512</v>
      </c>
      <c r="C16" s="591">
        <v>348147450.94788301</v>
      </c>
      <c r="D16" s="591">
        <v>2213103143.2244797</v>
      </c>
      <c r="E16" s="591">
        <v>325013816.84082401</v>
      </c>
      <c r="F16" s="591">
        <v>60500</v>
      </c>
      <c r="G16" s="679">
        <v>161970916.4292835</v>
      </c>
      <c r="H16" s="596"/>
    </row>
    <row r="17" spans="1:8">
      <c r="A17" s="411">
        <v>10</v>
      </c>
      <c r="B17" s="587" t="s">
        <v>513</v>
      </c>
      <c r="C17" s="588">
        <v>0</v>
      </c>
      <c r="D17" s="591">
        <v>0</v>
      </c>
      <c r="E17" s="588">
        <v>0</v>
      </c>
      <c r="F17" s="588">
        <v>0</v>
      </c>
      <c r="G17" s="412">
        <v>0</v>
      </c>
      <c r="H17" s="596"/>
    </row>
    <row r="18" spans="1:8">
      <c r="A18" s="411">
        <v>11</v>
      </c>
      <c r="B18" s="587" t="s">
        <v>514</v>
      </c>
      <c r="C18" s="588">
        <f>SUM(C19:C20)</f>
        <v>215052037.55392304</v>
      </c>
      <c r="D18" s="591">
        <f>SUM(D19:D20)</f>
        <v>575085045.58555198</v>
      </c>
      <c r="E18" s="588">
        <f t="shared" ref="E18:G18" si="2">SUM(E19:E20)</f>
        <v>0</v>
      </c>
      <c r="F18" s="588">
        <f t="shared" si="2"/>
        <v>0</v>
      </c>
      <c r="G18" s="412">
        <f t="shared" si="2"/>
        <v>0</v>
      </c>
      <c r="H18" s="596"/>
    </row>
    <row r="19" spans="1:8">
      <c r="A19" s="411">
        <v>12</v>
      </c>
      <c r="B19" s="589" t="s">
        <v>515</v>
      </c>
      <c r="C19" s="590"/>
      <c r="D19" s="591">
        <v>31523670.640000001</v>
      </c>
      <c r="E19" s="588">
        <v>0</v>
      </c>
      <c r="F19" s="588">
        <v>0</v>
      </c>
      <c r="G19" s="412">
        <v>0</v>
      </c>
      <c r="H19" s="596"/>
    </row>
    <row r="20" spans="1:8">
      <c r="A20" s="411">
        <v>13</v>
      </c>
      <c r="B20" s="589" t="s">
        <v>516</v>
      </c>
      <c r="C20" s="588">
        <v>215052037.55392304</v>
      </c>
      <c r="D20" s="588">
        <v>543561374.94555199</v>
      </c>
      <c r="E20" s="588">
        <v>0</v>
      </c>
      <c r="F20" s="588">
        <v>0</v>
      </c>
      <c r="G20" s="412">
        <v>0</v>
      </c>
      <c r="H20" s="596"/>
    </row>
    <row r="21" spans="1:8">
      <c r="A21" s="413">
        <v>14</v>
      </c>
      <c r="B21" s="592" t="s">
        <v>517</v>
      </c>
      <c r="C21" s="590"/>
      <c r="D21" s="590"/>
      <c r="E21" s="590"/>
      <c r="F21" s="590"/>
      <c r="G21" s="414">
        <f>SUM(G8,G11,G14,G17,G18)</f>
        <v>16983615405.173725</v>
      </c>
      <c r="H21" s="596"/>
    </row>
    <row r="22" spans="1:8">
      <c r="A22" s="415"/>
      <c r="B22" s="416" t="s">
        <v>518</v>
      </c>
      <c r="C22" s="417"/>
      <c r="D22" s="418"/>
      <c r="E22" s="417"/>
      <c r="F22" s="417"/>
      <c r="G22" s="419"/>
      <c r="H22" s="596"/>
    </row>
    <row r="23" spans="1:8">
      <c r="A23" s="411">
        <v>15</v>
      </c>
      <c r="B23" s="587" t="s">
        <v>519</v>
      </c>
      <c r="C23" s="593">
        <v>3400100396.0002804</v>
      </c>
      <c r="D23" s="594">
        <v>2912785595.1494999</v>
      </c>
      <c r="E23" s="593">
        <v>0</v>
      </c>
      <c r="F23" s="593">
        <v>0</v>
      </c>
      <c r="G23" s="708">
        <f>D23*0.05</f>
        <v>145639279.75747499</v>
      </c>
      <c r="H23" s="596"/>
    </row>
    <row r="24" spans="1:8">
      <c r="A24" s="411">
        <v>16</v>
      </c>
      <c r="B24" s="587" t="s">
        <v>520</v>
      </c>
      <c r="C24" s="593">
        <v>4469286.1604002714</v>
      </c>
      <c r="D24" s="593">
        <v>2848464522.1638317</v>
      </c>
      <c r="E24" s="593">
        <v>1848363846.3691473</v>
      </c>
      <c r="F24" s="593">
        <v>10932074454.073931</v>
      </c>
      <c r="G24" s="419">
        <v>10624426190.528097</v>
      </c>
      <c r="H24" s="596"/>
    </row>
    <row r="25" spans="1:8">
      <c r="A25" s="411">
        <v>17</v>
      </c>
      <c r="B25" s="589" t="s">
        <v>521</v>
      </c>
      <c r="C25" s="593">
        <v>0</v>
      </c>
      <c r="D25" s="594">
        <v>0</v>
      </c>
      <c r="E25" s="593">
        <v>0</v>
      </c>
      <c r="F25" s="593">
        <v>0</v>
      </c>
      <c r="G25" s="708">
        <v>0</v>
      </c>
      <c r="H25" s="596"/>
    </row>
    <row r="26" spans="1:8" ht="26.25">
      <c r="A26" s="411">
        <v>18</v>
      </c>
      <c r="B26" s="589" t="s">
        <v>522</v>
      </c>
      <c r="C26" s="593">
        <v>4469286.1604002714</v>
      </c>
      <c r="D26" s="593">
        <v>811288334.56414175</v>
      </c>
      <c r="E26" s="593">
        <v>61502399.675783999</v>
      </c>
      <c r="F26" s="593">
        <v>25994818.310959999</v>
      </c>
      <c r="G26" s="708">
        <v>179109661.25753328</v>
      </c>
      <c r="H26" s="596"/>
    </row>
    <row r="27" spans="1:8">
      <c r="A27" s="411">
        <v>19</v>
      </c>
      <c r="B27" s="589" t="s">
        <v>523</v>
      </c>
      <c r="C27" s="593">
        <v>0</v>
      </c>
      <c r="D27" s="594">
        <v>1689047774.8053553</v>
      </c>
      <c r="E27" s="593">
        <v>1454400957.0586424</v>
      </c>
      <c r="F27" s="593">
        <v>8222581788.9807281</v>
      </c>
      <c r="G27" s="708">
        <v>8959409163.7640514</v>
      </c>
      <c r="H27" s="596"/>
    </row>
    <row r="28" spans="1:8">
      <c r="A28" s="411">
        <v>20</v>
      </c>
      <c r="B28" s="595" t="s">
        <v>524</v>
      </c>
      <c r="C28" s="593">
        <v>0</v>
      </c>
      <c r="D28" s="594">
        <v>0</v>
      </c>
      <c r="E28" s="593">
        <v>0</v>
      </c>
      <c r="F28" s="593">
        <v>0</v>
      </c>
      <c r="G28" s="708">
        <v>0</v>
      </c>
      <c r="H28" s="596"/>
    </row>
    <row r="29" spans="1:8">
      <c r="A29" s="411">
        <v>21</v>
      </c>
      <c r="B29" s="589" t="s">
        <v>525</v>
      </c>
      <c r="C29" s="593">
        <v>0</v>
      </c>
      <c r="D29" s="594">
        <v>328192254.84423453</v>
      </c>
      <c r="E29" s="593">
        <v>332460489.63472074</v>
      </c>
      <c r="F29" s="593">
        <v>2484869718.3425159</v>
      </c>
      <c r="G29" s="708">
        <v>1307105377.3576937</v>
      </c>
      <c r="H29" s="596"/>
    </row>
    <row r="30" spans="1:8">
      <c r="A30" s="411">
        <v>22</v>
      </c>
      <c r="B30" s="595" t="s">
        <v>524</v>
      </c>
      <c r="C30" s="593">
        <v>0</v>
      </c>
      <c r="D30" s="594">
        <v>168203121.2154288</v>
      </c>
      <c r="E30" s="593">
        <v>175261138.07863617</v>
      </c>
      <c r="F30" s="593">
        <v>2484869718.3425159</v>
      </c>
      <c r="G30" s="708">
        <v>989916892.17280328</v>
      </c>
      <c r="H30" s="596"/>
    </row>
    <row r="31" spans="1:8">
      <c r="A31" s="411">
        <v>23</v>
      </c>
      <c r="B31" s="589" t="s">
        <v>526</v>
      </c>
      <c r="C31" s="593">
        <v>0</v>
      </c>
      <c r="D31" s="593">
        <v>19936157.950100001</v>
      </c>
      <c r="E31" s="593">
        <v>0</v>
      </c>
      <c r="F31" s="593">
        <v>198628128.43972647</v>
      </c>
      <c r="G31" s="708">
        <v>178801988.14881751</v>
      </c>
      <c r="H31" s="596"/>
    </row>
    <row r="32" spans="1:8">
      <c r="A32" s="411">
        <v>24</v>
      </c>
      <c r="B32" s="587" t="s">
        <v>527</v>
      </c>
      <c r="C32" s="593">
        <v>0</v>
      </c>
      <c r="D32" s="594">
        <v>0</v>
      </c>
      <c r="E32" s="593">
        <v>0</v>
      </c>
      <c r="F32" s="593">
        <v>0</v>
      </c>
      <c r="G32" s="708">
        <v>0</v>
      </c>
      <c r="H32" s="596"/>
    </row>
    <row r="33" spans="1:8">
      <c r="A33" s="411">
        <v>25</v>
      </c>
      <c r="B33" s="587" t="s">
        <v>528</v>
      </c>
      <c r="C33" s="593">
        <f>SUM(C34:C35)</f>
        <v>620939229.18833899</v>
      </c>
      <c r="D33" s="593">
        <f>SUM(D34:D35)</f>
        <v>652495613.42999995</v>
      </c>
      <c r="E33" s="593">
        <f>SUM(E34:E35)</f>
        <v>479792069.21197301</v>
      </c>
      <c r="F33" s="593">
        <f>SUM(F34:F35)</f>
        <v>790125838.9273169</v>
      </c>
      <c r="G33" s="708">
        <f>SUM(G34:G35)</f>
        <v>2334182479.8076291</v>
      </c>
      <c r="H33" s="596"/>
    </row>
    <row r="34" spans="1:8">
      <c r="A34" s="411">
        <v>26</v>
      </c>
      <c r="B34" s="589" t="s">
        <v>529</v>
      </c>
      <c r="C34" s="590"/>
      <c r="D34" s="594">
        <v>234155071.53</v>
      </c>
      <c r="E34" s="593">
        <v>0</v>
      </c>
      <c r="F34" s="593">
        <v>0</v>
      </c>
      <c r="G34" s="708">
        <v>234155071.53</v>
      </c>
      <c r="H34" s="596"/>
    </row>
    <row r="35" spans="1:8">
      <c r="A35" s="411">
        <v>27</v>
      </c>
      <c r="B35" s="589" t="s">
        <v>530</v>
      </c>
      <c r="C35" s="593">
        <v>620939229.18833899</v>
      </c>
      <c r="D35" s="594">
        <v>418340541.89999998</v>
      </c>
      <c r="E35" s="593">
        <v>479792069.21197301</v>
      </c>
      <c r="F35" s="593">
        <v>790125838.9273169</v>
      </c>
      <c r="G35" s="708">
        <v>2100027408.2776289</v>
      </c>
      <c r="H35" s="596"/>
    </row>
    <row r="36" spans="1:8">
      <c r="A36" s="411">
        <v>28</v>
      </c>
      <c r="B36" s="587" t="s">
        <v>531</v>
      </c>
      <c r="C36" s="593">
        <v>1020848352.49663</v>
      </c>
      <c r="D36" s="594">
        <v>541824026.45034385</v>
      </c>
      <c r="E36" s="593">
        <v>666373944.13226807</v>
      </c>
      <c r="F36" s="593">
        <v>858638763.09745002</v>
      </c>
      <c r="G36" s="708">
        <v>300658029.1477102</v>
      </c>
      <c r="H36" s="596"/>
    </row>
    <row r="37" spans="1:8">
      <c r="A37" s="413">
        <v>29</v>
      </c>
      <c r="B37" s="592" t="s">
        <v>532</v>
      </c>
      <c r="C37" s="590"/>
      <c r="D37" s="590"/>
      <c r="E37" s="590"/>
      <c r="F37" s="590"/>
      <c r="G37" s="414">
        <f>SUM(G23:G24,G32:G33,G36)</f>
        <v>13404905979.240911</v>
      </c>
      <c r="H37" s="596"/>
    </row>
    <row r="38" spans="1:8">
      <c r="A38" s="407"/>
      <c r="B38" s="420"/>
      <c r="C38" s="421"/>
      <c r="D38" s="421"/>
      <c r="E38" s="421"/>
      <c r="F38" s="421"/>
      <c r="G38" s="422"/>
      <c r="H38" s="596"/>
    </row>
    <row r="39" spans="1:8" ht="15.75" thickBot="1">
      <c r="A39" s="423">
        <v>30</v>
      </c>
      <c r="B39" s="424" t="s">
        <v>533</v>
      </c>
      <c r="C39" s="285"/>
      <c r="D39" s="286"/>
      <c r="E39" s="286"/>
      <c r="F39" s="287"/>
      <c r="G39" s="425">
        <f>IFERROR(G21/G37,0)</f>
        <v>1.2669701250777043</v>
      </c>
      <c r="H39" s="596"/>
    </row>
    <row r="42" spans="1:8" ht="39">
      <c r="B42" s="401"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sheetView>
  </sheetViews>
  <sheetFormatPr defaultColWidth="9.140625" defaultRowHeight="14.25"/>
  <cols>
    <col min="1" max="1" width="9.5703125" style="3" bestFit="1" customWidth="1"/>
    <col min="2" max="2" width="86" style="3" customWidth="1"/>
    <col min="3" max="3" width="18.85546875" style="3" bestFit="1" customWidth="1"/>
    <col min="4" max="7" width="18.85546875" style="4" bestFit="1" customWidth="1"/>
    <col min="8" max="8" width="6.5703125" style="5" customWidth="1"/>
    <col min="9" max="10" width="15.85546875" style="5" bestFit="1" customWidth="1"/>
    <col min="11" max="11" width="6.5703125" style="5" customWidth="1"/>
    <col min="12" max="12" width="13.5703125" style="5" bestFit="1" customWidth="1"/>
    <col min="13" max="13" width="6.5703125" style="5" customWidth="1"/>
    <col min="14" max="16384" width="9.140625" style="5"/>
  </cols>
  <sheetData>
    <row r="1" spans="1:13" s="633" customFormat="1">
      <c r="A1" s="634" t="s">
        <v>30</v>
      </c>
      <c r="B1" s="630" t="str">
        <f>'Info '!C2</f>
        <v>JSC TBC Bank</v>
      </c>
      <c r="C1" s="630"/>
      <c r="D1" s="643"/>
      <c r="E1" s="643"/>
      <c r="F1" s="643"/>
      <c r="G1" s="643"/>
    </row>
    <row r="2" spans="1:13" s="633" customFormat="1">
      <c r="A2" s="634" t="s">
        <v>31</v>
      </c>
      <c r="B2" s="584">
        <v>44742</v>
      </c>
      <c r="C2" s="647"/>
      <c r="D2" s="648"/>
      <c r="E2" s="648"/>
      <c r="F2" s="648"/>
      <c r="G2" s="648"/>
      <c r="H2" s="651"/>
    </row>
    <row r="3" spans="1:13">
      <c r="A3" s="2"/>
      <c r="B3" s="6"/>
      <c r="C3" s="6"/>
      <c r="D3" s="7"/>
      <c r="E3" s="7"/>
      <c r="F3" s="7"/>
      <c r="G3" s="7"/>
      <c r="H3" s="8"/>
    </row>
    <row r="4" spans="1:13" ht="15" thickBot="1">
      <c r="A4" s="9" t="s">
        <v>139</v>
      </c>
      <c r="B4" s="10" t="s">
        <v>138</v>
      </c>
      <c r="C4" s="10"/>
      <c r="D4" s="10"/>
      <c r="E4" s="10"/>
      <c r="F4" s="10"/>
      <c r="G4" s="10"/>
      <c r="H4" s="8"/>
    </row>
    <row r="5" spans="1:13">
      <c r="A5" s="11" t="s">
        <v>6</v>
      </c>
      <c r="B5" s="12"/>
      <c r="C5" s="395" t="s">
        <v>772</v>
      </c>
      <c r="D5" s="395" t="s">
        <v>770</v>
      </c>
      <c r="E5" s="395" t="s">
        <v>765</v>
      </c>
      <c r="F5" s="395" t="s">
        <v>766</v>
      </c>
      <c r="G5" s="396" t="s">
        <v>767</v>
      </c>
    </row>
    <row r="6" spans="1:13">
      <c r="B6" s="189" t="s">
        <v>137</v>
      </c>
      <c r="C6" s="597"/>
      <c r="D6" s="597"/>
      <c r="E6" s="597"/>
      <c r="F6" s="597"/>
      <c r="G6" s="598"/>
    </row>
    <row r="7" spans="1:13">
      <c r="A7" s="13"/>
      <c r="B7" s="190" t="s">
        <v>135</v>
      </c>
      <c r="C7" s="597"/>
      <c r="D7" s="597"/>
      <c r="E7" s="597"/>
      <c r="F7" s="597"/>
      <c r="G7" s="598"/>
      <c r="I7" s="579"/>
      <c r="J7" s="579"/>
      <c r="K7" s="579"/>
      <c r="L7" s="579"/>
      <c r="M7" s="579"/>
    </row>
    <row r="8" spans="1:13">
      <c r="A8" s="397">
        <v>1</v>
      </c>
      <c r="B8" s="14" t="s">
        <v>486</v>
      </c>
      <c r="C8" s="599">
        <v>3069501362.5811305</v>
      </c>
      <c r="D8" s="600">
        <v>2964648160.1507301</v>
      </c>
      <c r="E8" s="600">
        <v>2759894403.9200001</v>
      </c>
      <c r="F8" s="600">
        <v>2565560231.3100004</v>
      </c>
      <c r="G8" s="601">
        <v>2382595125.34481</v>
      </c>
      <c r="I8" s="579"/>
      <c r="J8" s="579"/>
      <c r="K8" s="579"/>
      <c r="L8" s="579"/>
      <c r="M8" s="579"/>
    </row>
    <row r="9" spans="1:13">
      <c r="A9" s="397">
        <v>2</v>
      </c>
      <c r="B9" s="14" t="s">
        <v>487</v>
      </c>
      <c r="C9" s="599">
        <v>3655281362.5811305</v>
      </c>
      <c r="D9" s="600">
        <v>3584908160.1507301</v>
      </c>
      <c r="E9" s="600">
        <v>3379414403.9200001</v>
      </c>
      <c r="F9" s="600">
        <v>2955910231.3100004</v>
      </c>
      <c r="G9" s="601">
        <v>2837805425.34481</v>
      </c>
      <c r="I9" s="579"/>
      <c r="J9" s="579"/>
      <c r="K9" s="579"/>
      <c r="L9" s="579"/>
      <c r="M9" s="579"/>
    </row>
    <row r="10" spans="1:13">
      <c r="A10" s="397">
        <v>3</v>
      </c>
      <c r="B10" s="14" t="s">
        <v>244</v>
      </c>
      <c r="C10" s="599">
        <v>4357183788.005455</v>
      </c>
      <c r="D10" s="600">
        <v>4279803081.5050569</v>
      </c>
      <c r="E10" s="600">
        <v>4102927462.577383</v>
      </c>
      <c r="F10" s="600">
        <v>3693637215.8302498</v>
      </c>
      <c r="G10" s="601">
        <v>3575542751.4206161</v>
      </c>
      <c r="I10" s="579"/>
      <c r="J10" s="579"/>
      <c r="K10" s="579"/>
      <c r="L10" s="579"/>
      <c r="M10" s="579"/>
    </row>
    <row r="11" spans="1:13">
      <c r="A11" s="397">
        <v>4</v>
      </c>
      <c r="B11" s="14" t="s">
        <v>489</v>
      </c>
      <c r="C11" s="599">
        <v>2488072961.7709804</v>
      </c>
      <c r="D11" s="600">
        <v>2477465018.5955715</v>
      </c>
      <c r="E11" s="600">
        <v>2372447925.7896714</v>
      </c>
      <c r="F11" s="600">
        <v>2156458640.993402</v>
      </c>
      <c r="G11" s="601">
        <v>1441509488.6042976</v>
      </c>
      <c r="I11" s="579"/>
      <c r="J11" s="579"/>
      <c r="K11" s="579"/>
      <c r="L11" s="579"/>
      <c r="M11" s="579"/>
    </row>
    <row r="12" spans="1:13">
      <c r="A12" s="397">
        <v>5</v>
      </c>
      <c r="B12" s="14" t="s">
        <v>490</v>
      </c>
      <c r="C12" s="599">
        <v>2977031147.0098877</v>
      </c>
      <c r="D12" s="600">
        <v>2965623462.4561911</v>
      </c>
      <c r="E12" s="600">
        <v>2827914672.6413612</v>
      </c>
      <c r="F12" s="600">
        <v>2589673996.5855722</v>
      </c>
      <c r="G12" s="601">
        <v>1799473580.63975</v>
      </c>
      <c r="I12" s="579"/>
      <c r="J12" s="579"/>
      <c r="K12" s="579"/>
      <c r="L12" s="579"/>
      <c r="M12" s="579"/>
    </row>
    <row r="13" spans="1:13">
      <c r="A13" s="397">
        <v>6</v>
      </c>
      <c r="B13" s="14" t="s">
        <v>488</v>
      </c>
      <c r="C13" s="599">
        <v>3747322413.9723382</v>
      </c>
      <c r="D13" s="600">
        <v>3733944515.0546455</v>
      </c>
      <c r="E13" s="600">
        <v>3715274771.3850665</v>
      </c>
      <c r="F13" s="600">
        <v>3435725658.2512631</v>
      </c>
      <c r="G13" s="601">
        <v>2520327134.3006077</v>
      </c>
      <c r="I13" s="579"/>
      <c r="J13" s="579"/>
      <c r="K13" s="579"/>
      <c r="L13" s="579"/>
      <c r="M13" s="579"/>
    </row>
    <row r="14" spans="1:13">
      <c r="A14" s="13"/>
      <c r="B14" s="189" t="s">
        <v>492</v>
      </c>
      <c r="C14" s="602"/>
      <c r="D14" s="602"/>
      <c r="E14" s="602"/>
      <c r="F14" s="602"/>
      <c r="G14" s="603"/>
      <c r="I14" s="579"/>
      <c r="J14" s="579"/>
      <c r="K14" s="579"/>
      <c r="L14" s="579"/>
      <c r="M14" s="579"/>
    </row>
    <row r="15" spans="1:13" ht="15" customHeight="1">
      <c r="A15" s="397">
        <v>7</v>
      </c>
      <c r="B15" s="14" t="s">
        <v>491</v>
      </c>
      <c r="C15" s="604">
        <v>20519966482.660313</v>
      </c>
      <c r="D15" s="600">
        <v>20358186775.74052</v>
      </c>
      <c r="E15" s="600">
        <v>20217629285.010185</v>
      </c>
      <c r="F15" s="600">
        <v>19143450202.991592</v>
      </c>
      <c r="G15" s="601">
        <v>18456682654.523552</v>
      </c>
      <c r="I15" s="579"/>
      <c r="J15" s="579"/>
      <c r="K15" s="579"/>
      <c r="L15" s="579"/>
      <c r="M15" s="579"/>
    </row>
    <row r="16" spans="1:13">
      <c r="A16" s="13"/>
      <c r="B16" s="189" t="s">
        <v>493</v>
      </c>
      <c r="C16" s="602"/>
      <c r="D16" s="602"/>
      <c r="E16" s="602"/>
      <c r="F16" s="602"/>
      <c r="G16" s="603"/>
      <c r="I16" s="579"/>
      <c r="J16" s="579"/>
      <c r="K16" s="579"/>
      <c r="L16" s="579"/>
      <c r="M16" s="579"/>
    </row>
    <row r="17" spans="1:13" s="15" customFormat="1">
      <c r="A17" s="397"/>
      <c r="B17" s="190" t="s">
        <v>477</v>
      </c>
      <c r="C17" s="605"/>
      <c r="D17" s="600"/>
      <c r="E17" s="600"/>
      <c r="F17" s="600"/>
      <c r="G17" s="601"/>
      <c r="H17" s="5"/>
      <c r="I17" s="579"/>
      <c r="J17" s="579"/>
      <c r="K17" s="579"/>
      <c r="L17" s="579"/>
      <c r="M17" s="579"/>
    </row>
    <row r="18" spans="1:13">
      <c r="A18" s="11">
        <v>8</v>
      </c>
      <c r="B18" s="14" t="s">
        <v>486</v>
      </c>
      <c r="C18" s="606">
        <v>0.14958608071679388</v>
      </c>
      <c r="D18" s="607">
        <v>0.14562437179736959</v>
      </c>
      <c r="E18" s="607">
        <v>0.13650929913757243</v>
      </c>
      <c r="F18" s="607">
        <v>0.13401765116034695</v>
      </c>
      <c r="G18" s="608">
        <v>0.12909118989272209</v>
      </c>
      <c r="I18" s="579"/>
      <c r="J18" s="579"/>
      <c r="K18" s="579"/>
      <c r="L18" s="579"/>
      <c r="M18" s="579"/>
    </row>
    <row r="19" spans="1:13" ht="15" customHeight="1">
      <c r="A19" s="11">
        <v>9</v>
      </c>
      <c r="B19" s="14" t="s">
        <v>487</v>
      </c>
      <c r="C19" s="606">
        <v>0.17813291097087802</v>
      </c>
      <c r="D19" s="607">
        <v>0.17609172170591458</v>
      </c>
      <c r="E19" s="607">
        <v>0.16715186317248262</v>
      </c>
      <c r="F19" s="607">
        <v>0.15440843734887838</v>
      </c>
      <c r="G19" s="608">
        <v>0.15375490159653862</v>
      </c>
      <c r="I19" s="579"/>
      <c r="J19" s="579"/>
      <c r="K19" s="579"/>
      <c r="L19" s="579"/>
      <c r="M19" s="579"/>
    </row>
    <row r="20" spans="1:13">
      <c r="A20" s="11">
        <v>10</v>
      </c>
      <c r="B20" s="14" t="s">
        <v>244</v>
      </c>
      <c r="C20" s="606">
        <v>0.21233873806213779</v>
      </c>
      <c r="D20" s="607">
        <v>0.21022516045510545</v>
      </c>
      <c r="E20" s="607">
        <v>0.20293810934694442</v>
      </c>
      <c r="F20" s="607">
        <v>0.19294522025361113</v>
      </c>
      <c r="G20" s="608">
        <v>0.19372618678819217</v>
      </c>
      <c r="I20" s="579"/>
      <c r="J20" s="579"/>
      <c r="K20" s="579"/>
      <c r="L20" s="579"/>
      <c r="M20" s="579"/>
    </row>
    <row r="21" spans="1:13">
      <c r="A21" s="11">
        <v>11</v>
      </c>
      <c r="B21" s="14" t="s">
        <v>489</v>
      </c>
      <c r="C21" s="606">
        <v>0.12125131704642113</v>
      </c>
      <c r="D21" s="607">
        <v>0.12169379551757525</v>
      </c>
      <c r="E21" s="607">
        <v>0.11734550536786521</v>
      </c>
      <c r="F21" s="607">
        <v>0.11264733463022289</v>
      </c>
      <c r="G21" s="608">
        <v>7.8102306659696391E-2</v>
      </c>
      <c r="I21" s="579"/>
      <c r="J21" s="579"/>
      <c r="K21" s="579"/>
      <c r="L21" s="579"/>
      <c r="M21" s="579"/>
    </row>
    <row r="22" spans="1:13">
      <c r="A22" s="11">
        <v>12</v>
      </c>
      <c r="B22" s="14" t="s">
        <v>490</v>
      </c>
      <c r="C22" s="606">
        <v>0.1450797275680506</v>
      </c>
      <c r="D22" s="607">
        <v>0.14567227892761672</v>
      </c>
      <c r="E22" s="607">
        <v>0.13987370293400533</v>
      </c>
      <c r="F22" s="607">
        <v>0.13527728644133741</v>
      </c>
      <c r="G22" s="608">
        <v>9.749712959380144E-2</v>
      </c>
      <c r="I22" s="579"/>
      <c r="J22" s="579"/>
      <c r="K22" s="579"/>
      <c r="L22" s="579"/>
      <c r="M22" s="579"/>
    </row>
    <row r="23" spans="1:13">
      <c r="A23" s="11">
        <v>13</v>
      </c>
      <c r="B23" s="14" t="s">
        <v>488</v>
      </c>
      <c r="C23" s="606">
        <v>0.18261834965173473</v>
      </c>
      <c r="D23" s="607">
        <v>0.18341243039896538</v>
      </c>
      <c r="E23" s="607">
        <v>0.1837641159114366</v>
      </c>
      <c r="F23" s="607">
        <v>0.17947264583028791</v>
      </c>
      <c r="G23" s="608">
        <v>0.13655363650536084</v>
      </c>
      <c r="I23" s="579"/>
      <c r="J23" s="579"/>
      <c r="K23" s="579"/>
      <c r="L23" s="579"/>
      <c r="M23" s="579"/>
    </row>
    <row r="24" spans="1:13">
      <c r="A24" s="13"/>
      <c r="B24" s="189" t="s">
        <v>134</v>
      </c>
      <c r="C24" s="609"/>
      <c r="D24" s="609"/>
      <c r="E24" s="609"/>
      <c r="F24" s="609"/>
      <c r="G24" s="610"/>
      <c r="I24" s="579"/>
      <c r="J24" s="579"/>
      <c r="K24" s="579"/>
      <c r="L24" s="579"/>
      <c r="M24" s="579"/>
    </row>
    <row r="25" spans="1:13" ht="15" customHeight="1">
      <c r="A25" s="398">
        <v>14</v>
      </c>
      <c r="B25" s="14" t="s">
        <v>133</v>
      </c>
      <c r="C25" s="611">
        <v>7.8781900846636124E-2</v>
      </c>
      <c r="D25" s="612">
        <v>7.8550374716210902E-2</v>
      </c>
      <c r="E25" s="612">
        <v>7.6213303683416764E-2</v>
      </c>
      <c r="F25" s="612">
        <v>7.5472918063993893E-2</v>
      </c>
      <c r="G25" s="613">
        <v>7.5067965837580811E-2</v>
      </c>
      <c r="I25" s="579"/>
      <c r="J25" s="579"/>
      <c r="K25" s="579"/>
      <c r="L25" s="579"/>
      <c r="M25" s="579"/>
    </row>
    <row r="26" spans="1:13">
      <c r="A26" s="398">
        <v>15</v>
      </c>
      <c r="B26" s="14" t="s">
        <v>132</v>
      </c>
      <c r="C26" s="611">
        <v>3.8961769197696235E-2</v>
      </c>
      <c r="D26" s="612">
        <v>3.8939007205109247E-2</v>
      </c>
      <c r="E26" s="612">
        <v>3.8921732485210664E-2</v>
      </c>
      <c r="F26" s="612">
        <v>3.8641340915080931E-2</v>
      </c>
      <c r="G26" s="613">
        <v>3.886506878130945E-2</v>
      </c>
      <c r="I26" s="579"/>
      <c r="J26" s="579"/>
      <c r="K26" s="579"/>
      <c r="L26" s="579"/>
      <c r="M26" s="579"/>
    </row>
    <row r="27" spans="1:13">
      <c r="A27" s="398">
        <v>16</v>
      </c>
      <c r="B27" s="14" t="s">
        <v>131</v>
      </c>
      <c r="C27" s="611">
        <v>4.3364666144804373E-2</v>
      </c>
      <c r="D27" s="612">
        <v>4.3232335934909133E-2</v>
      </c>
      <c r="E27" s="612">
        <v>3.7919610391211979E-2</v>
      </c>
      <c r="F27" s="612">
        <v>3.6714213686904786E-2</v>
      </c>
      <c r="G27" s="613">
        <v>3.3261956473097418E-2</v>
      </c>
      <c r="I27" s="579"/>
      <c r="J27" s="579"/>
      <c r="K27" s="579"/>
      <c r="L27" s="579"/>
      <c r="M27" s="579"/>
    </row>
    <row r="28" spans="1:13">
      <c r="A28" s="398">
        <v>17</v>
      </c>
      <c r="B28" s="14" t="s">
        <v>130</v>
      </c>
      <c r="C28" s="611">
        <v>3.982013164893989E-2</v>
      </c>
      <c r="D28" s="612">
        <v>3.9611367511101656E-2</v>
      </c>
      <c r="E28" s="612">
        <v>3.72915711982061E-2</v>
      </c>
      <c r="F28" s="612">
        <v>3.6831577148912942E-2</v>
      </c>
      <c r="G28" s="613">
        <v>3.6202897056271367E-2</v>
      </c>
      <c r="I28" s="579"/>
      <c r="J28" s="579"/>
      <c r="K28" s="579"/>
      <c r="L28" s="579"/>
      <c r="M28" s="579"/>
    </row>
    <row r="29" spans="1:13">
      <c r="A29" s="398">
        <v>18</v>
      </c>
      <c r="B29" s="14" t="s">
        <v>270</v>
      </c>
      <c r="C29" s="611">
        <v>3.6322722259485005E-2</v>
      </c>
      <c r="D29" s="612">
        <v>3.5390165702328197E-2</v>
      </c>
      <c r="E29" s="612">
        <v>4.2050247712113138E-2</v>
      </c>
      <c r="F29" s="612">
        <v>4.4261720106789033E-2</v>
      </c>
      <c r="G29" s="613">
        <v>4.4167598821485514E-2</v>
      </c>
      <c r="I29" s="579"/>
      <c r="J29" s="579"/>
      <c r="K29" s="579"/>
      <c r="L29" s="579"/>
      <c r="M29" s="579"/>
    </row>
    <row r="30" spans="1:13">
      <c r="A30" s="398">
        <v>19</v>
      </c>
      <c r="B30" s="14" t="s">
        <v>271</v>
      </c>
      <c r="C30" s="611">
        <v>0.26617833958197989</v>
      </c>
      <c r="D30" s="612">
        <v>0.26120353288399356</v>
      </c>
      <c r="E30" s="612">
        <v>0.36115406009618917</v>
      </c>
      <c r="F30" s="612">
        <v>0.39342671685917985</v>
      </c>
      <c r="G30" s="613">
        <v>0.41125068228915068</v>
      </c>
      <c r="I30" s="579"/>
      <c r="J30" s="579"/>
      <c r="K30" s="579"/>
      <c r="L30" s="579"/>
      <c r="M30" s="579"/>
    </row>
    <row r="31" spans="1:13">
      <c r="A31" s="13"/>
      <c r="B31" s="189" t="s">
        <v>350</v>
      </c>
      <c r="C31" s="609"/>
      <c r="D31" s="609"/>
      <c r="E31" s="609"/>
      <c r="F31" s="609"/>
      <c r="G31" s="610"/>
      <c r="I31" s="579"/>
      <c r="J31" s="579"/>
      <c r="K31" s="579"/>
      <c r="L31" s="579"/>
      <c r="M31" s="579"/>
    </row>
    <row r="32" spans="1:13">
      <c r="A32" s="398">
        <v>20</v>
      </c>
      <c r="B32" s="14" t="s">
        <v>129</v>
      </c>
      <c r="C32" s="611">
        <v>3.5926035532025738E-2</v>
      </c>
      <c r="D32" s="612">
        <v>3.9342598566344492E-2</v>
      </c>
      <c r="E32" s="612">
        <v>3.8778049708739513E-2</v>
      </c>
      <c r="F32" s="612">
        <v>5.195814989292092E-2</v>
      </c>
      <c r="G32" s="613">
        <v>5.9977806053455318E-2</v>
      </c>
      <c r="I32" s="579"/>
      <c r="J32" s="579"/>
      <c r="K32" s="579"/>
      <c r="L32" s="579"/>
      <c r="M32" s="579"/>
    </row>
    <row r="33" spans="1:13" ht="15" customHeight="1">
      <c r="A33" s="398">
        <v>21</v>
      </c>
      <c r="B33" s="14" t="s">
        <v>128</v>
      </c>
      <c r="C33" s="611">
        <v>3.8562753485864854E-2</v>
      </c>
      <c r="D33" s="612">
        <v>4.0316810534445316E-2</v>
      </c>
      <c r="E33" s="612">
        <v>4.1747377070381307E-2</v>
      </c>
      <c r="F33" s="612">
        <v>4.7327722802421687E-2</v>
      </c>
      <c r="G33" s="613">
        <v>5.0815297134892412E-2</v>
      </c>
      <c r="I33" s="579"/>
      <c r="J33" s="579"/>
      <c r="K33" s="579"/>
      <c r="L33" s="579"/>
      <c r="M33" s="579"/>
    </row>
    <row r="34" spans="1:13">
      <c r="A34" s="398">
        <v>22</v>
      </c>
      <c r="B34" s="14" t="s">
        <v>127</v>
      </c>
      <c r="C34" s="611">
        <v>0.51634680264444532</v>
      </c>
      <c r="D34" s="612">
        <v>0.53770318170032572</v>
      </c>
      <c r="E34" s="612">
        <v>0.53543089626322471</v>
      </c>
      <c r="F34" s="612">
        <v>0.54716153085896657</v>
      </c>
      <c r="G34" s="613">
        <v>0.56330594689590363</v>
      </c>
      <c r="I34" s="579"/>
      <c r="J34" s="579"/>
      <c r="K34" s="579"/>
      <c r="L34" s="579"/>
      <c r="M34" s="579"/>
    </row>
    <row r="35" spans="1:13" ht="15" customHeight="1">
      <c r="A35" s="398">
        <v>23</v>
      </c>
      <c r="B35" s="14" t="s">
        <v>126</v>
      </c>
      <c r="C35" s="611">
        <v>0.51431654803763749</v>
      </c>
      <c r="D35" s="612">
        <v>0.52571292886407706</v>
      </c>
      <c r="E35" s="612">
        <v>0.51803561004442622</v>
      </c>
      <c r="F35" s="612">
        <v>0.53641454248949483</v>
      </c>
      <c r="G35" s="613">
        <v>0.53560694089961314</v>
      </c>
      <c r="I35" s="579"/>
      <c r="J35" s="579"/>
      <c r="K35" s="579"/>
      <c r="L35" s="579"/>
      <c r="M35" s="579"/>
    </row>
    <row r="36" spans="1:13">
      <c r="A36" s="398">
        <v>24</v>
      </c>
      <c r="B36" s="14" t="s">
        <v>125</v>
      </c>
      <c r="C36" s="611">
        <v>1.8774466412713114E-2</v>
      </c>
      <c r="D36" s="612">
        <v>7.9259430496535707E-3</v>
      </c>
      <c r="E36" s="612">
        <v>0.12253030523267486</v>
      </c>
      <c r="F36" s="612">
        <v>5.4553826509223052E-2</v>
      </c>
      <c r="G36" s="613">
        <v>3.4253359410007589E-3</v>
      </c>
      <c r="I36" s="579"/>
      <c r="J36" s="579"/>
      <c r="K36" s="579"/>
      <c r="L36" s="579"/>
      <c r="M36" s="579"/>
    </row>
    <row r="37" spans="1:13" ht="15" customHeight="1">
      <c r="A37" s="13"/>
      <c r="B37" s="189" t="s">
        <v>351</v>
      </c>
      <c r="C37" s="609"/>
      <c r="D37" s="609"/>
      <c r="E37" s="609"/>
      <c r="F37" s="609"/>
      <c r="G37" s="610"/>
      <c r="I37" s="579"/>
      <c r="J37" s="579"/>
      <c r="K37" s="579"/>
      <c r="L37" s="579"/>
      <c r="M37" s="579"/>
    </row>
    <row r="38" spans="1:13" ht="15" customHeight="1">
      <c r="A38" s="398">
        <v>25</v>
      </c>
      <c r="B38" s="14" t="s">
        <v>124</v>
      </c>
      <c r="C38" s="614">
        <v>0.2144056711164497</v>
      </c>
      <c r="D38" s="615">
        <v>0.20752156896625917</v>
      </c>
      <c r="E38" s="615">
        <v>0.20387313326897655</v>
      </c>
      <c r="F38" s="615">
        <v>0.19468094170677719</v>
      </c>
      <c r="G38" s="616">
        <v>0.20866715989119572</v>
      </c>
      <c r="I38" s="579"/>
      <c r="J38" s="579"/>
      <c r="K38" s="579"/>
      <c r="L38" s="579"/>
      <c r="M38" s="579"/>
    </row>
    <row r="39" spans="1:13" ht="15" customHeight="1">
      <c r="A39" s="398">
        <v>26</v>
      </c>
      <c r="B39" s="14" t="s">
        <v>123</v>
      </c>
      <c r="C39" s="614">
        <v>0.61273494218007085</v>
      </c>
      <c r="D39" s="615">
        <v>0.63758477577743855</v>
      </c>
      <c r="E39" s="615">
        <v>0.62833188161545617</v>
      </c>
      <c r="F39" s="615">
        <v>0.62257864069307478</v>
      </c>
      <c r="G39" s="616">
        <v>0.63528472051006712</v>
      </c>
      <c r="I39" s="579"/>
      <c r="J39" s="579"/>
      <c r="K39" s="579"/>
      <c r="L39" s="579"/>
      <c r="M39" s="579"/>
    </row>
    <row r="40" spans="1:13" ht="15" customHeight="1">
      <c r="A40" s="398">
        <v>27</v>
      </c>
      <c r="B40" s="14" t="s">
        <v>122</v>
      </c>
      <c r="C40" s="614">
        <v>0.41761964608684243</v>
      </c>
      <c r="D40" s="615">
        <v>0.41785734041399519</v>
      </c>
      <c r="E40" s="615">
        <v>0.42920080019589141</v>
      </c>
      <c r="F40" s="615">
        <v>0.39820830089321446</v>
      </c>
      <c r="G40" s="616">
        <v>0.38080354024350738</v>
      </c>
      <c r="I40" s="579"/>
      <c r="J40" s="579"/>
      <c r="K40" s="579"/>
      <c r="L40" s="579"/>
      <c r="M40" s="579"/>
    </row>
    <row r="41" spans="1:13" ht="15" customHeight="1">
      <c r="A41" s="399"/>
      <c r="B41" s="189" t="s">
        <v>394</v>
      </c>
      <c r="C41" s="602"/>
      <c r="D41" s="602"/>
      <c r="E41" s="602"/>
      <c r="F41" s="602"/>
      <c r="G41" s="603"/>
      <c r="I41" s="579"/>
      <c r="J41" s="579"/>
      <c r="K41" s="579"/>
      <c r="L41" s="579"/>
      <c r="M41" s="579"/>
    </row>
    <row r="42" spans="1:13">
      <c r="A42" s="398">
        <v>28</v>
      </c>
      <c r="B42" s="14" t="s">
        <v>377</v>
      </c>
      <c r="C42" s="617">
        <v>5049508533.6949511</v>
      </c>
      <c r="D42" s="618">
        <v>4887570336.2257557</v>
      </c>
      <c r="E42" s="618">
        <v>4927455401.0810204</v>
      </c>
      <c r="F42" s="618">
        <v>4914953741</v>
      </c>
      <c r="G42" s="619">
        <v>4848580890.0532522</v>
      </c>
      <c r="I42" s="579"/>
      <c r="J42" s="579"/>
      <c r="K42" s="579"/>
      <c r="L42" s="579"/>
      <c r="M42" s="579"/>
    </row>
    <row r="43" spans="1:13" ht="15" customHeight="1">
      <c r="A43" s="398">
        <v>29</v>
      </c>
      <c r="B43" s="14" t="s">
        <v>389</v>
      </c>
      <c r="C43" s="617">
        <v>4407931583.906682</v>
      </c>
      <c r="D43" s="618">
        <v>4307958480.4773998</v>
      </c>
      <c r="E43" s="618">
        <v>4254005621.6900392</v>
      </c>
      <c r="F43" s="618">
        <v>3888397448</v>
      </c>
      <c r="G43" s="619">
        <v>3820629986.0560265</v>
      </c>
      <c r="I43" s="579"/>
      <c r="J43" s="579"/>
      <c r="K43" s="579"/>
      <c r="L43" s="579"/>
      <c r="M43" s="579"/>
    </row>
    <row r="44" spans="1:13" ht="15" customHeight="1">
      <c r="A44" s="426">
        <v>30</v>
      </c>
      <c r="B44" s="427" t="s">
        <v>378</v>
      </c>
      <c r="C44" s="620">
        <v>1.1455505689177801</v>
      </c>
      <c r="D44" s="621">
        <v>1.134544438711518</v>
      </c>
      <c r="E44" s="621">
        <v>1.1583095649797077</v>
      </c>
      <c r="F44" s="621">
        <v>1.2640049806451781</v>
      </c>
      <c r="G44" s="622">
        <v>1.2690527236997275</v>
      </c>
      <c r="I44" s="579"/>
      <c r="J44" s="579"/>
      <c r="K44" s="579"/>
      <c r="L44" s="579"/>
      <c r="M44" s="579"/>
    </row>
    <row r="45" spans="1:13" ht="15" customHeight="1">
      <c r="A45" s="426"/>
      <c r="B45" s="189" t="s">
        <v>496</v>
      </c>
      <c r="C45" s="623"/>
      <c r="D45" s="624"/>
      <c r="E45" s="624"/>
      <c r="F45" s="624"/>
      <c r="G45" s="625"/>
      <c r="I45" s="579"/>
      <c r="J45" s="579"/>
      <c r="K45" s="579"/>
      <c r="L45" s="579"/>
      <c r="M45" s="579"/>
    </row>
    <row r="46" spans="1:13" ht="15" customHeight="1">
      <c r="A46" s="426">
        <v>31</v>
      </c>
      <c r="B46" s="427" t="s">
        <v>503</v>
      </c>
      <c r="C46" s="623">
        <v>16983615405.318785</v>
      </c>
      <c r="D46" s="624">
        <v>16780425733.721352</v>
      </c>
      <c r="E46" s="624">
        <v>16800168490.662302</v>
      </c>
      <c r="F46" s="624">
        <v>15801937585.688618</v>
      </c>
      <c r="G46" s="625">
        <v>15211829718.015596</v>
      </c>
      <c r="I46" s="579"/>
      <c r="J46" s="579"/>
      <c r="K46" s="579"/>
      <c r="L46" s="579"/>
      <c r="M46" s="579"/>
    </row>
    <row r="47" spans="1:13" ht="15" customHeight="1">
      <c r="A47" s="426">
        <v>32</v>
      </c>
      <c r="B47" s="427" t="s">
        <v>518</v>
      </c>
      <c r="C47" s="623">
        <v>13404905979.240911</v>
      </c>
      <c r="D47" s="624">
        <v>13227058617.426636</v>
      </c>
      <c r="E47" s="624">
        <v>13198030730.374672</v>
      </c>
      <c r="F47" s="624">
        <v>12434602911.729895</v>
      </c>
      <c r="G47" s="625">
        <v>11651330461.87318</v>
      </c>
      <c r="I47" s="579"/>
      <c r="J47" s="579"/>
      <c r="K47" s="579"/>
      <c r="L47" s="579"/>
      <c r="M47" s="579"/>
    </row>
    <row r="48" spans="1:13" ht="15" thickBot="1">
      <c r="A48" s="400">
        <v>33</v>
      </c>
      <c r="B48" s="191" t="s">
        <v>536</v>
      </c>
      <c r="C48" s="626">
        <v>1.2669701250885257</v>
      </c>
      <c r="D48" s="627">
        <v>1.2686437868819269</v>
      </c>
      <c r="E48" s="627">
        <v>1.2729299418887905</v>
      </c>
      <c r="F48" s="627">
        <v>1.2708035550361021</v>
      </c>
      <c r="G48" s="628">
        <v>1.305587354834153</v>
      </c>
      <c r="I48" s="579"/>
      <c r="J48" s="579"/>
      <c r="K48" s="579"/>
      <c r="L48" s="579"/>
      <c r="M48" s="579"/>
    </row>
    <row r="49" spans="1:2">
      <c r="A49" s="16"/>
    </row>
    <row r="50" spans="1:2" ht="38.25">
      <c r="B50" s="264" t="s">
        <v>478</v>
      </c>
    </row>
    <row r="51" spans="1:2" ht="51">
      <c r="B51" s="264" t="s">
        <v>393</v>
      </c>
    </row>
    <row r="53" spans="1:2">
      <c r="B53" s="26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C8" sqref="C8:H22"/>
    </sheetView>
  </sheetViews>
  <sheetFormatPr defaultColWidth="9.140625" defaultRowHeight="12.75"/>
  <cols>
    <col min="1" max="1" width="11.85546875" style="438" bestFit="1" customWidth="1"/>
    <col min="2" max="2" width="105.140625" style="438" bestFit="1" customWidth="1"/>
    <col min="3" max="3" width="16.5703125" style="438" bestFit="1" customWidth="1"/>
    <col min="4" max="4" width="16.42578125" style="438" bestFit="1" customWidth="1"/>
    <col min="5" max="6" width="16.5703125" style="438" bestFit="1" customWidth="1"/>
    <col min="7" max="7" width="18.5703125" style="438" bestFit="1" customWidth="1"/>
    <col min="8" max="8" width="17.85546875" style="438" bestFit="1" customWidth="1"/>
    <col min="9" max="16384" width="9.140625" style="438"/>
  </cols>
  <sheetData>
    <row r="1" spans="1:8" s="638" customFormat="1" ht="13.5">
      <c r="A1" s="637" t="s">
        <v>30</v>
      </c>
      <c r="B1" s="630" t="str">
        <f>'Info '!C2</f>
        <v>JSC TBC Bank</v>
      </c>
    </row>
    <row r="2" spans="1:8" s="638" customFormat="1" ht="13.5">
      <c r="A2" s="637" t="s">
        <v>31</v>
      </c>
      <c r="B2" s="639">
        <f>'1. key ratios '!B2</f>
        <v>44742</v>
      </c>
    </row>
    <row r="3" spans="1:8">
      <c r="A3" s="430" t="s">
        <v>543</v>
      </c>
    </row>
    <row r="5" spans="1:8" ht="15" customHeight="1">
      <c r="A5" s="762" t="s">
        <v>544</v>
      </c>
      <c r="B5" s="763"/>
      <c r="C5" s="768" t="s">
        <v>545</v>
      </c>
      <c r="D5" s="769"/>
      <c r="E5" s="769"/>
      <c r="F5" s="769"/>
      <c r="G5" s="769"/>
      <c r="H5" s="770"/>
    </row>
    <row r="6" spans="1:8">
      <c r="A6" s="764"/>
      <c r="B6" s="765"/>
      <c r="C6" s="771"/>
      <c r="D6" s="772"/>
      <c r="E6" s="772"/>
      <c r="F6" s="772"/>
      <c r="G6" s="772"/>
      <c r="H6" s="773"/>
    </row>
    <row r="7" spans="1:8">
      <c r="A7" s="766"/>
      <c r="B7" s="767"/>
      <c r="C7" s="462" t="s">
        <v>546</v>
      </c>
      <c r="D7" s="462" t="s">
        <v>547</v>
      </c>
      <c r="E7" s="462" t="s">
        <v>548</v>
      </c>
      <c r="F7" s="462" t="s">
        <v>549</v>
      </c>
      <c r="G7" s="462" t="s">
        <v>550</v>
      </c>
      <c r="H7" s="462" t="s">
        <v>108</v>
      </c>
    </row>
    <row r="8" spans="1:8">
      <c r="A8" s="432">
        <v>1</v>
      </c>
      <c r="B8" s="431" t="s">
        <v>95</v>
      </c>
      <c r="C8" s="516">
        <v>2517132325.0332999</v>
      </c>
      <c r="D8" s="516">
        <v>181201876.46849999</v>
      </c>
      <c r="E8" s="516">
        <v>700895042.28530002</v>
      </c>
      <c r="F8" s="516">
        <v>260654590.86809999</v>
      </c>
      <c r="G8" s="516">
        <v>0</v>
      </c>
      <c r="H8" s="515">
        <f>SUM(C8:G8)</f>
        <v>3659883834.6552</v>
      </c>
    </row>
    <row r="9" spans="1:8">
      <c r="A9" s="432">
        <v>2</v>
      </c>
      <c r="B9" s="431" t="s">
        <v>96</v>
      </c>
      <c r="C9" s="516">
        <v>0</v>
      </c>
      <c r="D9" s="516">
        <v>0</v>
      </c>
      <c r="E9" s="516">
        <v>0</v>
      </c>
      <c r="F9" s="516">
        <v>0</v>
      </c>
      <c r="G9" s="516">
        <v>0</v>
      </c>
      <c r="H9" s="515">
        <f t="shared" ref="H9:H21" si="0">SUM(C9:G9)</f>
        <v>0</v>
      </c>
    </row>
    <row r="10" spans="1:8">
      <c r="A10" s="432">
        <v>3</v>
      </c>
      <c r="B10" s="431" t="s">
        <v>268</v>
      </c>
      <c r="C10" s="516">
        <v>0</v>
      </c>
      <c r="D10" s="516">
        <v>0</v>
      </c>
      <c r="E10" s="516">
        <v>104281637.48999999</v>
      </c>
      <c r="F10" s="516">
        <v>0</v>
      </c>
      <c r="G10" s="516">
        <v>0</v>
      </c>
      <c r="H10" s="515">
        <f t="shared" si="0"/>
        <v>104281637.48999999</v>
      </c>
    </row>
    <row r="11" spans="1:8">
      <c r="A11" s="432">
        <v>4</v>
      </c>
      <c r="B11" s="431" t="s">
        <v>97</v>
      </c>
      <c r="C11" s="516">
        <v>0</v>
      </c>
      <c r="D11" s="516">
        <v>100406887.81999999</v>
      </c>
      <c r="E11" s="516">
        <v>234379772.72</v>
      </c>
      <c r="F11" s="516">
        <v>161992656.25999999</v>
      </c>
      <c r="G11" s="516">
        <v>0</v>
      </c>
      <c r="H11" s="515">
        <f t="shared" si="0"/>
        <v>496779316.79999995</v>
      </c>
    </row>
    <row r="12" spans="1:8">
      <c r="A12" s="432">
        <v>5</v>
      </c>
      <c r="B12" s="431" t="s">
        <v>98</v>
      </c>
      <c r="C12" s="516">
        <v>0</v>
      </c>
      <c r="D12" s="516">
        <v>0</v>
      </c>
      <c r="E12" s="516">
        <v>0</v>
      </c>
      <c r="F12" s="516">
        <v>0</v>
      </c>
      <c r="G12" s="516">
        <v>0</v>
      </c>
      <c r="H12" s="515">
        <f t="shared" si="0"/>
        <v>0</v>
      </c>
    </row>
    <row r="13" spans="1:8">
      <c r="A13" s="432">
        <v>6</v>
      </c>
      <c r="B13" s="431" t="s">
        <v>99</v>
      </c>
      <c r="C13" s="516">
        <v>595714561.64359999</v>
      </c>
      <c r="D13" s="516">
        <v>760524708.29299998</v>
      </c>
      <c r="E13" s="516">
        <v>4252021.1613999996</v>
      </c>
      <c r="F13" s="516">
        <v>677266</v>
      </c>
      <c r="G13" s="516">
        <v>196207225.7096</v>
      </c>
      <c r="H13" s="515">
        <f t="shared" si="0"/>
        <v>1557375782.8076</v>
      </c>
    </row>
    <row r="14" spans="1:8">
      <c r="A14" s="432">
        <v>7</v>
      </c>
      <c r="B14" s="431" t="s">
        <v>100</v>
      </c>
      <c r="C14" s="516">
        <v>0</v>
      </c>
      <c r="D14" s="516">
        <v>1717946631.0078993</v>
      </c>
      <c r="E14" s="516">
        <v>1786228869.8684998</v>
      </c>
      <c r="F14" s="516">
        <v>2829973830.132</v>
      </c>
      <c r="G14" s="516">
        <v>74552568.312099993</v>
      </c>
      <c r="H14" s="515">
        <f t="shared" si="0"/>
        <v>6408701899.3204994</v>
      </c>
    </row>
    <row r="15" spans="1:8">
      <c r="A15" s="432">
        <v>8</v>
      </c>
      <c r="B15" s="431" t="s">
        <v>101</v>
      </c>
      <c r="C15" s="516">
        <v>686353.53009999997</v>
      </c>
      <c r="D15" s="516">
        <v>346324631.43100005</v>
      </c>
      <c r="E15" s="516">
        <v>2253420933.0154014</v>
      </c>
      <c r="F15" s="516">
        <v>1667818103.0241003</v>
      </c>
      <c r="G15" s="516">
        <v>114522746.05199991</v>
      </c>
      <c r="H15" s="515">
        <f t="shared" si="0"/>
        <v>4382772767.0526018</v>
      </c>
    </row>
    <row r="16" spans="1:8">
      <c r="A16" s="432">
        <v>9</v>
      </c>
      <c r="B16" s="431" t="s">
        <v>102</v>
      </c>
      <c r="C16" s="516">
        <v>0</v>
      </c>
      <c r="D16" s="516">
        <v>78808685.218200043</v>
      </c>
      <c r="E16" s="516">
        <v>605818463.6176002</v>
      </c>
      <c r="F16" s="516">
        <v>2608915637.8141003</v>
      </c>
      <c r="G16" s="516">
        <v>238799.43160000001</v>
      </c>
      <c r="H16" s="515">
        <f t="shared" si="0"/>
        <v>3293781586.0815005</v>
      </c>
    </row>
    <row r="17" spans="1:8">
      <c r="A17" s="432">
        <v>10</v>
      </c>
      <c r="B17" s="465" t="s">
        <v>562</v>
      </c>
      <c r="C17" s="516">
        <v>3909.2660999999998</v>
      </c>
      <c r="D17" s="516">
        <v>14778123.975499999</v>
      </c>
      <c r="E17" s="516">
        <v>49148787.740800001</v>
      </c>
      <c r="F17" s="516">
        <v>53627249.691900015</v>
      </c>
      <c r="G17" s="516">
        <v>20269050.624300003</v>
      </c>
      <c r="H17" s="515">
        <f t="shared" si="0"/>
        <v>137827121.29860002</v>
      </c>
    </row>
    <row r="18" spans="1:8">
      <c r="A18" s="432">
        <v>11</v>
      </c>
      <c r="B18" s="431" t="s">
        <v>104</v>
      </c>
      <c r="C18" s="516">
        <v>2074620.9971</v>
      </c>
      <c r="D18" s="516">
        <v>83911244.248099998</v>
      </c>
      <c r="E18" s="516">
        <v>386850170.45790011</v>
      </c>
      <c r="F18" s="516">
        <v>776161423.46410036</v>
      </c>
      <c r="G18" s="516">
        <v>33221109.484799996</v>
      </c>
      <c r="H18" s="515">
        <f t="shared" si="0"/>
        <v>1282218568.6520007</v>
      </c>
    </row>
    <row r="19" spans="1:8">
      <c r="A19" s="432">
        <v>12</v>
      </c>
      <c r="B19" s="431" t="s">
        <v>105</v>
      </c>
      <c r="C19" s="516">
        <v>0</v>
      </c>
      <c r="D19" s="516">
        <v>0</v>
      </c>
      <c r="E19" s="516">
        <v>0</v>
      </c>
      <c r="F19" s="516">
        <v>0</v>
      </c>
      <c r="G19" s="516">
        <v>0</v>
      </c>
      <c r="H19" s="515">
        <f t="shared" si="0"/>
        <v>0</v>
      </c>
    </row>
    <row r="20" spans="1:8">
      <c r="A20" s="432">
        <v>13</v>
      </c>
      <c r="B20" s="431" t="s">
        <v>246</v>
      </c>
      <c r="C20" s="516">
        <v>0</v>
      </c>
      <c r="D20" s="516">
        <v>0</v>
      </c>
      <c r="E20" s="516">
        <v>0</v>
      </c>
      <c r="F20" s="516">
        <v>0</v>
      </c>
      <c r="G20" s="516">
        <v>0</v>
      </c>
      <c r="H20" s="515">
        <f t="shared" si="0"/>
        <v>0</v>
      </c>
    </row>
    <row r="21" spans="1:8">
      <c r="A21" s="432">
        <v>14</v>
      </c>
      <c r="B21" s="431" t="s">
        <v>107</v>
      </c>
      <c r="C21" s="516">
        <v>892521784.69439995</v>
      </c>
      <c r="D21" s="516">
        <v>356148421.76420009</v>
      </c>
      <c r="E21" s="516">
        <v>353295284.53830004</v>
      </c>
      <c r="F21" s="516">
        <v>1184805947.1020002</v>
      </c>
      <c r="G21" s="516">
        <v>834900644.06613731</v>
      </c>
      <c r="H21" s="515">
        <f t="shared" si="0"/>
        <v>3621672082.1650376</v>
      </c>
    </row>
    <row r="22" spans="1:8">
      <c r="A22" s="433">
        <v>15</v>
      </c>
      <c r="B22" s="440" t="s">
        <v>108</v>
      </c>
      <c r="C22" s="515">
        <f>+SUM(C8:C16)+SUM(C18:C21)</f>
        <v>4008129645.8984995</v>
      </c>
      <c r="D22" s="515">
        <f t="shared" ref="D22:G22" si="1">+SUM(D8:D16)+SUM(D18:D21)</f>
        <v>3625273086.2508998</v>
      </c>
      <c r="E22" s="515">
        <f t="shared" si="1"/>
        <v>6429422195.1544018</v>
      </c>
      <c r="F22" s="515">
        <f t="shared" si="1"/>
        <v>9490999454.664402</v>
      </c>
      <c r="G22" s="515">
        <f t="shared" si="1"/>
        <v>1253643093.0562372</v>
      </c>
      <c r="H22" s="515">
        <f>+SUM(H8:H16)+SUM(H18:H21)</f>
        <v>24807467475.024441</v>
      </c>
    </row>
    <row r="26" spans="1:8" ht="25.5">
      <c r="B26" s="466"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topLeftCell="B1" zoomScale="85" zoomScaleNormal="85" workbookViewId="0">
      <selection activeCell="J43" sqref="J43"/>
    </sheetView>
  </sheetViews>
  <sheetFormatPr defaultColWidth="9.140625" defaultRowHeight="12.75"/>
  <cols>
    <col min="1" max="1" width="11.85546875" style="467" bestFit="1" customWidth="1"/>
    <col min="2" max="2" width="114.5703125" style="438" customWidth="1"/>
    <col min="3" max="3" width="21.85546875" style="438" bestFit="1" customWidth="1"/>
    <col min="4" max="4" width="27.5703125" style="438" bestFit="1" customWidth="1"/>
    <col min="5" max="5" width="14.5703125" style="438" bestFit="1" customWidth="1"/>
    <col min="6" max="6" width="15" style="438" bestFit="1" customWidth="1"/>
    <col min="7" max="7" width="22.5703125" style="438" bestFit="1" customWidth="1"/>
    <col min="8" max="8" width="24.5703125" style="438" bestFit="1" customWidth="1"/>
    <col min="9" max="9" width="14.42578125" style="438" bestFit="1" customWidth="1"/>
    <col min="10" max="16384" width="9.140625" style="438"/>
  </cols>
  <sheetData>
    <row r="1" spans="1:9" s="638" customFormat="1" ht="13.5">
      <c r="A1" s="637" t="s">
        <v>30</v>
      </c>
      <c r="B1" s="630" t="str">
        <f>'Info '!C2</f>
        <v>JSC TBC Bank</v>
      </c>
    </row>
    <row r="2" spans="1:9" s="638" customFormat="1" ht="13.5">
      <c r="A2" s="637" t="s">
        <v>31</v>
      </c>
      <c r="B2" s="639">
        <f>'1. key ratios '!B2</f>
        <v>44742</v>
      </c>
    </row>
    <row r="3" spans="1:9">
      <c r="A3" s="430" t="s">
        <v>551</v>
      </c>
    </row>
    <row r="4" spans="1:9">
      <c r="C4" s="468" t="s">
        <v>0</v>
      </c>
      <c r="D4" s="468" t="s">
        <v>1</v>
      </c>
      <c r="E4" s="468" t="s">
        <v>2</v>
      </c>
      <c r="F4" s="468" t="s">
        <v>3</v>
      </c>
      <c r="G4" s="468" t="s">
        <v>4</v>
      </c>
      <c r="H4" s="468" t="s">
        <v>5</v>
      </c>
      <c r="I4" s="468" t="s">
        <v>8</v>
      </c>
    </row>
    <row r="5" spans="1:9" ht="44.25" customHeight="1">
      <c r="A5" s="762" t="s">
        <v>552</v>
      </c>
      <c r="B5" s="763"/>
      <c r="C5" s="776" t="s">
        <v>553</v>
      </c>
      <c r="D5" s="776"/>
      <c r="E5" s="776" t="s">
        <v>554</v>
      </c>
      <c r="F5" s="776" t="s">
        <v>555</v>
      </c>
      <c r="G5" s="774" t="s">
        <v>556</v>
      </c>
      <c r="H5" s="774" t="s">
        <v>557</v>
      </c>
      <c r="I5" s="469" t="s">
        <v>558</v>
      </c>
    </row>
    <row r="6" spans="1:9" ht="60" customHeight="1">
      <c r="A6" s="766"/>
      <c r="B6" s="767"/>
      <c r="C6" s="458" t="s">
        <v>559</v>
      </c>
      <c r="D6" s="458" t="s">
        <v>560</v>
      </c>
      <c r="E6" s="776"/>
      <c r="F6" s="776"/>
      <c r="G6" s="775"/>
      <c r="H6" s="775"/>
      <c r="I6" s="469" t="s">
        <v>561</v>
      </c>
    </row>
    <row r="7" spans="1:9">
      <c r="A7" s="436">
        <v>1</v>
      </c>
      <c r="B7" s="431" t="s">
        <v>95</v>
      </c>
      <c r="C7" s="516">
        <v>0</v>
      </c>
      <c r="D7" s="516">
        <v>3660365742.9800525</v>
      </c>
      <c r="E7" s="516">
        <v>0</v>
      </c>
      <c r="F7" s="516">
        <v>0</v>
      </c>
      <c r="G7" s="516"/>
      <c r="H7" s="516"/>
      <c r="I7" s="517">
        <f t="shared" ref="I7:I23" si="0">C7+D7-E7-F7-G7</f>
        <v>3660365742.9800525</v>
      </c>
    </row>
    <row r="8" spans="1:9">
      <c r="A8" s="436">
        <v>2</v>
      </c>
      <c r="B8" s="431" t="s">
        <v>96</v>
      </c>
      <c r="C8" s="516">
        <v>0</v>
      </c>
      <c r="D8" s="516">
        <v>0</v>
      </c>
      <c r="E8" s="516">
        <v>0</v>
      </c>
      <c r="F8" s="516">
        <v>0</v>
      </c>
      <c r="G8" s="516"/>
      <c r="H8" s="516"/>
      <c r="I8" s="517">
        <f t="shared" si="0"/>
        <v>0</v>
      </c>
    </row>
    <row r="9" spans="1:9">
      <c r="A9" s="436">
        <v>3</v>
      </c>
      <c r="B9" s="431" t="s">
        <v>268</v>
      </c>
      <c r="C9" s="516">
        <v>0</v>
      </c>
      <c r="D9" s="516">
        <v>104281637.48999999</v>
      </c>
      <c r="E9" s="516">
        <v>0</v>
      </c>
      <c r="F9" s="516">
        <v>0</v>
      </c>
      <c r="G9" s="516"/>
      <c r="H9" s="516"/>
      <c r="I9" s="517">
        <f t="shared" si="0"/>
        <v>104281637.48999999</v>
      </c>
    </row>
    <row r="10" spans="1:9">
      <c r="A10" s="436">
        <v>4</v>
      </c>
      <c r="B10" s="431" t="s">
        <v>97</v>
      </c>
      <c r="C10" s="516">
        <v>0</v>
      </c>
      <c r="D10" s="516">
        <v>496779316.80000001</v>
      </c>
      <c r="E10" s="516">
        <v>0</v>
      </c>
      <c r="F10" s="516">
        <v>0</v>
      </c>
      <c r="G10" s="516"/>
      <c r="H10" s="516"/>
      <c r="I10" s="517">
        <f t="shared" si="0"/>
        <v>496779316.80000001</v>
      </c>
    </row>
    <row r="11" spans="1:9">
      <c r="A11" s="436">
        <v>5</v>
      </c>
      <c r="B11" s="431" t="s">
        <v>98</v>
      </c>
      <c r="C11" s="516">
        <v>0</v>
      </c>
      <c r="D11" s="516">
        <v>0</v>
      </c>
      <c r="E11" s="516">
        <v>0</v>
      </c>
      <c r="F11" s="516">
        <v>0</v>
      </c>
      <c r="G11" s="516"/>
      <c r="H11" s="516"/>
      <c r="I11" s="517">
        <f t="shared" si="0"/>
        <v>0</v>
      </c>
    </row>
    <row r="12" spans="1:9">
      <c r="A12" s="436">
        <v>6</v>
      </c>
      <c r="B12" s="431" t="s">
        <v>99</v>
      </c>
      <c r="C12" s="516">
        <v>0</v>
      </c>
      <c r="D12" s="516">
        <v>1360859048.8034167</v>
      </c>
      <c r="E12" s="516">
        <v>0</v>
      </c>
      <c r="F12" s="516">
        <v>0</v>
      </c>
      <c r="G12" s="516"/>
      <c r="H12" s="516"/>
      <c r="I12" s="517">
        <f t="shared" si="0"/>
        <v>1360859048.8034167</v>
      </c>
    </row>
    <row r="13" spans="1:9">
      <c r="A13" s="436">
        <v>7</v>
      </c>
      <c r="B13" s="431" t="s">
        <v>100</v>
      </c>
      <c r="C13" s="516">
        <v>128413151.17399999</v>
      </c>
      <c r="D13" s="516">
        <v>6255360479.1880951</v>
      </c>
      <c r="E13" s="516">
        <v>95412022.255999982</v>
      </c>
      <c r="F13" s="516">
        <v>113925530.66879998</v>
      </c>
      <c r="G13" s="516"/>
      <c r="H13" s="516">
        <v>0</v>
      </c>
      <c r="I13" s="517">
        <f t="shared" si="0"/>
        <v>6174436077.437295</v>
      </c>
    </row>
    <row r="14" spans="1:9">
      <c r="A14" s="436">
        <v>8</v>
      </c>
      <c r="B14" s="431" t="s">
        <v>101</v>
      </c>
      <c r="C14" s="516">
        <v>331399226.14910001</v>
      </c>
      <c r="D14" s="516">
        <v>4218674460.0905972</v>
      </c>
      <c r="E14" s="516">
        <v>167300919.18759996</v>
      </c>
      <c r="F14" s="516">
        <v>80222193.999200046</v>
      </c>
      <c r="G14" s="516"/>
      <c r="H14" s="516">
        <v>37324875.098653972</v>
      </c>
      <c r="I14" s="517">
        <f t="shared" si="0"/>
        <v>4302550573.0528975</v>
      </c>
    </row>
    <row r="15" spans="1:9">
      <c r="A15" s="436">
        <v>9</v>
      </c>
      <c r="B15" s="431" t="s">
        <v>102</v>
      </c>
      <c r="C15" s="516">
        <v>85924694.584899977</v>
      </c>
      <c r="D15" s="516">
        <v>3241857321.2351985</v>
      </c>
      <c r="E15" s="516">
        <v>34000429.738600008</v>
      </c>
      <c r="F15" s="516">
        <v>62629682.110299997</v>
      </c>
      <c r="G15" s="516"/>
      <c r="H15" s="516">
        <v>0</v>
      </c>
      <c r="I15" s="517">
        <f t="shared" si="0"/>
        <v>3231151903.9711986</v>
      </c>
    </row>
    <row r="16" spans="1:9">
      <c r="A16" s="436">
        <v>10</v>
      </c>
      <c r="B16" s="465" t="s">
        <v>562</v>
      </c>
      <c r="C16" s="516">
        <v>234030612.16390008</v>
      </c>
      <c r="D16" s="516">
        <v>15485226.773299994</v>
      </c>
      <c r="E16" s="516">
        <v>111728718.38859998</v>
      </c>
      <c r="F16" s="516">
        <v>169013.53100000002</v>
      </c>
      <c r="G16" s="516"/>
      <c r="H16" s="516">
        <v>37431477.611497998</v>
      </c>
      <c r="I16" s="517">
        <f t="shared" si="0"/>
        <v>137618107.01760009</v>
      </c>
    </row>
    <row r="17" spans="1:23">
      <c r="A17" s="436">
        <v>11</v>
      </c>
      <c r="B17" s="431" t="s">
        <v>104</v>
      </c>
      <c r="C17" s="516">
        <v>1028272.7999999998</v>
      </c>
      <c r="D17" s="516">
        <v>1273436870.0278003</v>
      </c>
      <c r="E17" s="516">
        <v>547207.98380000005</v>
      </c>
      <c r="F17" s="516">
        <v>25140715.501500003</v>
      </c>
      <c r="G17" s="516"/>
      <c r="H17" s="516">
        <v>0</v>
      </c>
      <c r="I17" s="517">
        <f>C17+D17-E17-F17-G17</f>
        <v>1248777219.3425004</v>
      </c>
    </row>
    <row r="18" spans="1:23">
      <c r="A18" s="436">
        <v>12</v>
      </c>
      <c r="B18" s="431" t="s">
        <v>105</v>
      </c>
      <c r="C18" s="516">
        <v>0</v>
      </c>
      <c r="D18" s="516">
        <v>0</v>
      </c>
      <c r="E18" s="516">
        <v>0</v>
      </c>
      <c r="F18" s="516">
        <v>0</v>
      </c>
      <c r="G18" s="516"/>
      <c r="H18" s="516">
        <v>0</v>
      </c>
      <c r="I18" s="517">
        <f t="shared" si="0"/>
        <v>0</v>
      </c>
    </row>
    <row r="19" spans="1:23">
      <c r="A19" s="436">
        <v>13</v>
      </c>
      <c r="B19" s="431" t="s">
        <v>246</v>
      </c>
      <c r="C19" s="516">
        <v>0</v>
      </c>
      <c r="D19" s="516">
        <v>0</v>
      </c>
      <c r="E19" s="516">
        <v>0</v>
      </c>
      <c r="F19" s="516">
        <v>0</v>
      </c>
      <c r="G19" s="516"/>
      <c r="H19" s="516">
        <v>0</v>
      </c>
      <c r="I19" s="517">
        <f t="shared" si="0"/>
        <v>0</v>
      </c>
    </row>
    <row r="20" spans="1:23">
      <c r="A20" s="436">
        <v>14</v>
      </c>
      <c r="B20" s="431" t="s">
        <v>107</v>
      </c>
      <c r="C20" s="516">
        <v>383850239.49629998</v>
      </c>
      <c r="D20" s="516">
        <v>4045443358.2275391</v>
      </c>
      <c r="E20" s="516">
        <v>162202975.80400008</v>
      </c>
      <c r="F20" s="516">
        <v>38978856.528699957</v>
      </c>
      <c r="G20" s="516"/>
      <c r="H20" s="516">
        <v>9273607.6113460008</v>
      </c>
      <c r="I20" s="517">
        <f t="shared" si="0"/>
        <v>4228111765.391139</v>
      </c>
    </row>
    <row r="21" spans="1:23" s="470" customFormat="1">
      <c r="A21" s="437">
        <v>15</v>
      </c>
      <c r="B21" s="440" t="s">
        <v>108</v>
      </c>
      <c r="C21" s="515">
        <f>SUM(C7:C15)+SUM(C17:C20)</f>
        <v>930615584.20429993</v>
      </c>
      <c r="D21" s="515">
        <f t="shared" ref="D21:H21" si="1">SUM(D7:D15)+SUM(D17:D20)</f>
        <v>24657058234.842701</v>
      </c>
      <c r="E21" s="515">
        <f t="shared" si="1"/>
        <v>459463554.97000003</v>
      </c>
      <c r="F21" s="515">
        <f t="shared" si="1"/>
        <v>320896978.80849999</v>
      </c>
      <c r="G21" s="515">
        <v>19704826.039999999</v>
      </c>
      <c r="H21" s="515">
        <f t="shared" si="1"/>
        <v>46598482.709999971</v>
      </c>
      <c r="I21" s="517">
        <f t="shared" si="0"/>
        <v>24787608459.2285</v>
      </c>
      <c r="J21" s="438"/>
      <c r="K21" s="438"/>
      <c r="L21" s="438"/>
      <c r="M21" s="438"/>
      <c r="N21" s="438"/>
      <c r="O21" s="438"/>
      <c r="P21" s="438"/>
      <c r="Q21" s="438"/>
      <c r="R21" s="438"/>
      <c r="S21" s="438"/>
      <c r="T21" s="438"/>
      <c r="U21" s="438"/>
      <c r="V21" s="438"/>
      <c r="W21" s="438"/>
    </row>
    <row r="22" spans="1:23">
      <c r="A22" s="471">
        <v>16</v>
      </c>
      <c r="B22" s="472" t="s">
        <v>563</v>
      </c>
      <c r="C22" s="516">
        <v>612680910.67429996</v>
      </c>
      <c r="D22" s="516">
        <v>16633557353.285789</v>
      </c>
      <c r="E22" s="516">
        <v>324244629.72000003</v>
      </c>
      <c r="F22" s="516">
        <v>313676740.21000004</v>
      </c>
      <c r="G22" s="516">
        <v>19704826.039999999</v>
      </c>
      <c r="H22" s="516">
        <v>37511087.509999998</v>
      </c>
      <c r="I22" s="517">
        <f t="shared" si="0"/>
        <v>16588612067.990089</v>
      </c>
    </row>
    <row r="23" spans="1:23">
      <c r="A23" s="471">
        <v>17</v>
      </c>
      <c r="B23" s="472" t="s">
        <v>564</v>
      </c>
      <c r="C23" s="516">
        <v>0</v>
      </c>
      <c r="D23" s="516">
        <v>1961172908.0084002</v>
      </c>
      <c r="E23" s="516">
        <v>0</v>
      </c>
      <c r="F23" s="516">
        <v>4179888.1885000002</v>
      </c>
      <c r="G23" s="516">
        <v>0</v>
      </c>
      <c r="H23" s="516">
        <v>0</v>
      </c>
      <c r="I23" s="517">
        <f t="shared" si="0"/>
        <v>1956993019.8199003</v>
      </c>
    </row>
    <row r="26" spans="1:23" ht="25.5">
      <c r="B26" s="466"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C7" sqref="C7:I34"/>
    </sheetView>
  </sheetViews>
  <sheetFormatPr defaultColWidth="9.140625" defaultRowHeight="12.75"/>
  <cols>
    <col min="1" max="1" width="11" style="438" bestFit="1" customWidth="1"/>
    <col min="2" max="2" width="93.42578125" style="438" customWidth="1"/>
    <col min="3" max="8" width="22" style="438" customWidth="1"/>
    <col min="9" max="9" width="42.42578125" style="438" bestFit="1" customWidth="1"/>
    <col min="10" max="16384" width="9.140625" style="438"/>
  </cols>
  <sheetData>
    <row r="1" spans="1:9" s="638" customFormat="1" ht="13.5">
      <c r="A1" s="637" t="s">
        <v>30</v>
      </c>
      <c r="B1" s="630" t="str">
        <f>'Info '!C2</f>
        <v>JSC TBC Bank</v>
      </c>
    </row>
    <row r="2" spans="1:9" s="638" customFormat="1" ht="13.5">
      <c r="A2" s="637" t="s">
        <v>31</v>
      </c>
      <c r="B2" s="639">
        <f>'1. key ratios '!B2</f>
        <v>44742</v>
      </c>
    </row>
    <row r="3" spans="1:9">
      <c r="A3" s="430" t="s">
        <v>565</v>
      </c>
    </row>
    <row r="4" spans="1:9">
      <c r="C4" s="468" t="s">
        <v>0</v>
      </c>
      <c r="D4" s="468" t="s">
        <v>1</v>
      </c>
      <c r="E4" s="468" t="s">
        <v>2</v>
      </c>
      <c r="F4" s="468" t="s">
        <v>3</v>
      </c>
      <c r="G4" s="468" t="s">
        <v>4</v>
      </c>
      <c r="H4" s="468" t="s">
        <v>5</v>
      </c>
      <c r="I4" s="468" t="s">
        <v>8</v>
      </c>
    </row>
    <row r="5" spans="1:9" ht="46.5" customHeight="1">
      <c r="A5" s="762" t="s">
        <v>706</v>
      </c>
      <c r="B5" s="763"/>
      <c r="C5" s="776" t="s">
        <v>553</v>
      </c>
      <c r="D5" s="776"/>
      <c r="E5" s="776" t="s">
        <v>554</v>
      </c>
      <c r="F5" s="776" t="s">
        <v>555</v>
      </c>
      <c r="G5" s="774" t="s">
        <v>556</v>
      </c>
      <c r="H5" s="774" t="s">
        <v>557</v>
      </c>
      <c r="I5" s="469" t="s">
        <v>558</v>
      </c>
    </row>
    <row r="6" spans="1:9" ht="75" customHeight="1">
      <c r="A6" s="766"/>
      <c r="B6" s="767"/>
      <c r="C6" s="458" t="s">
        <v>559</v>
      </c>
      <c r="D6" s="458" t="s">
        <v>560</v>
      </c>
      <c r="E6" s="776"/>
      <c r="F6" s="776"/>
      <c r="G6" s="775"/>
      <c r="H6" s="775"/>
      <c r="I6" s="469" t="s">
        <v>561</v>
      </c>
    </row>
    <row r="7" spans="1:9">
      <c r="A7" s="434">
        <v>1</v>
      </c>
      <c r="B7" s="439" t="s">
        <v>696</v>
      </c>
      <c r="C7" s="516">
        <v>8141306.0337000014</v>
      </c>
      <c r="D7" s="516">
        <v>3945913394.0376625</v>
      </c>
      <c r="E7" s="516">
        <v>3419023.3259700001</v>
      </c>
      <c r="F7" s="516">
        <v>5554173.1447859975</v>
      </c>
      <c r="G7" s="516">
        <v>0</v>
      </c>
      <c r="H7" s="516">
        <v>1158267.3799999999</v>
      </c>
      <c r="I7" s="435">
        <f t="shared" ref="I7:I34" si="0">C7+D7-E7-F7-G7</f>
        <v>3945081503.6006064</v>
      </c>
    </row>
    <row r="8" spans="1:9">
      <c r="A8" s="434">
        <v>2</v>
      </c>
      <c r="B8" s="439" t="s">
        <v>566</v>
      </c>
      <c r="C8" s="516">
        <v>4024885.2571999994</v>
      </c>
      <c r="D8" s="516">
        <v>2289538319.4427276</v>
      </c>
      <c r="E8" s="516">
        <v>1991382.2511499999</v>
      </c>
      <c r="F8" s="516">
        <v>6465093.4731239993</v>
      </c>
      <c r="G8" s="516">
        <v>0</v>
      </c>
      <c r="H8" s="516">
        <v>315599.43</v>
      </c>
      <c r="I8" s="435">
        <f t="shared" si="0"/>
        <v>2285106728.9756532</v>
      </c>
    </row>
    <row r="9" spans="1:9">
      <c r="A9" s="434">
        <v>3</v>
      </c>
      <c r="B9" s="439" t="s">
        <v>567</v>
      </c>
      <c r="C9" s="516">
        <v>362159.2966</v>
      </c>
      <c r="D9" s="516">
        <v>127510339.68410002</v>
      </c>
      <c r="E9" s="516">
        <v>254054.25374999997</v>
      </c>
      <c r="F9" s="516">
        <v>2537288.7350099999</v>
      </c>
      <c r="G9" s="516">
        <v>0</v>
      </c>
      <c r="H9" s="516">
        <v>30420.89</v>
      </c>
      <c r="I9" s="435">
        <f t="shared" si="0"/>
        <v>125081155.99194002</v>
      </c>
    </row>
    <row r="10" spans="1:9">
      <c r="A10" s="434">
        <v>4</v>
      </c>
      <c r="B10" s="439" t="s">
        <v>697</v>
      </c>
      <c r="C10" s="516">
        <v>47679767.8015</v>
      </c>
      <c r="D10" s="516">
        <v>618460245.72169971</v>
      </c>
      <c r="E10" s="516">
        <v>22739441.031269997</v>
      </c>
      <c r="F10" s="516">
        <v>10870585.825484004</v>
      </c>
      <c r="G10" s="516">
        <v>0</v>
      </c>
      <c r="H10" s="516">
        <v>14188.18</v>
      </c>
      <c r="I10" s="435">
        <f t="shared" si="0"/>
        <v>632529986.66644561</v>
      </c>
    </row>
    <row r="11" spans="1:9">
      <c r="A11" s="434">
        <v>5</v>
      </c>
      <c r="B11" s="439" t="s">
        <v>568</v>
      </c>
      <c r="C11" s="516">
        <v>28165704.232499998</v>
      </c>
      <c r="D11" s="516">
        <v>1027049836.8627996</v>
      </c>
      <c r="E11" s="516">
        <v>24170206.173419986</v>
      </c>
      <c r="F11" s="516">
        <v>17435625.932288006</v>
      </c>
      <c r="G11" s="516">
        <v>0</v>
      </c>
      <c r="H11" s="516">
        <v>90272.15</v>
      </c>
      <c r="I11" s="435">
        <f t="shared" si="0"/>
        <v>1013609708.9895916</v>
      </c>
    </row>
    <row r="12" spans="1:9">
      <c r="A12" s="434">
        <v>6</v>
      </c>
      <c r="B12" s="439" t="s">
        <v>569</v>
      </c>
      <c r="C12" s="516">
        <v>37487417.521199994</v>
      </c>
      <c r="D12" s="516">
        <v>345944340.24389988</v>
      </c>
      <c r="E12" s="516">
        <v>20024791.498770002</v>
      </c>
      <c r="F12" s="516">
        <v>6189447.5492580002</v>
      </c>
      <c r="G12" s="516">
        <v>0</v>
      </c>
      <c r="H12" s="516">
        <v>1113696.31</v>
      </c>
      <c r="I12" s="435">
        <f t="shared" si="0"/>
        <v>357217518.71707189</v>
      </c>
    </row>
    <row r="13" spans="1:9">
      <c r="A13" s="434">
        <v>7</v>
      </c>
      <c r="B13" s="439" t="s">
        <v>570</v>
      </c>
      <c r="C13" s="516">
        <v>26251123.666300006</v>
      </c>
      <c r="D13" s="516">
        <v>435624940.54910016</v>
      </c>
      <c r="E13" s="516">
        <v>9855244.4514999986</v>
      </c>
      <c r="F13" s="516">
        <v>8559141.3839039989</v>
      </c>
      <c r="G13" s="516">
        <v>0</v>
      </c>
      <c r="H13" s="516">
        <v>168812.31</v>
      </c>
      <c r="I13" s="435">
        <f t="shared" si="0"/>
        <v>443461678.37999618</v>
      </c>
    </row>
    <row r="14" spans="1:9">
      <c r="A14" s="434">
        <v>8</v>
      </c>
      <c r="B14" s="439" t="s">
        <v>571</v>
      </c>
      <c r="C14" s="516">
        <v>10989702.0328</v>
      </c>
      <c r="D14" s="516">
        <v>695156160.51109982</v>
      </c>
      <c r="E14" s="516">
        <v>6085876.4136599991</v>
      </c>
      <c r="F14" s="516">
        <v>13642713.279769998</v>
      </c>
      <c r="G14" s="516">
        <v>0</v>
      </c>
      <c r="H14" s="516">
        <v>305442.54795099999</v>
      </c>
      <c r="I14" s="435">
        <f t="shared" si="0"/>
        <v>686417272.85046971</v>
      </c>
    </row>
    <row r="15" spans="1:9">
      <c r="A15" s="434">
        <v>9</v>
      </c>
      <c r="B15" s="439" t="s">
        <v>572</v>
      </c>
      <c r="C15" s="516">
        <v>9373464.5362000018</v>
      </c>
      <c r="D15" s="516">
        <v>415776982.46420014</v>
      </c>
      <c r="E15" s="516">
        <v>5074847.8422500007</v>
      </c>
      <c r="F15" s="516">
        <v>8099988.4853759995</v>
      </c>
      <c r="G15" s="516">
        <v>0</v>
      </c>
      <c r="H15" s="516">
        <v>34188.589999999997</v>
      </c>
      <c r="I15" s="435">
        <f t="shared" si="0"/>
        <v>411975610.67277414</v>
      </c>
    </row>
    <row r="16" spans="1:9">
      <c r="A16" s="434">
        <v>10</v>
      </c>
      <c r="B16" s="439" t="s">
        <v>573</v>
      </c>
      <c r="C16" s="516">
        <v>1366145.3445999997</v>
      </c>
      <c r="D16" s="516">
        <v>165379432.16130006</v>
      </c>
      <c r="E16" s="516">
        <v>943695.68521000026</v>
      </c>
      <c r="F16" s="516">
        <v>3257677.5618379996</v>
      </c>
      <c r="G16" s="516">
        <v>0</v>
      </c>
      <c r="H16" s="516">
        <v>39304.089999999997</v>
      </c>
      <c r="I16" s="435">
        <f t="shared" si="0"/>
        <v>162544204.25885206</v>
      </c>
    </row>
    <row r="17" spans="1:9">
      <c r="A17" s="434">
        <v>11</v>
      </c>
      <c r="B17" s="439" t="s">
        <v>574</v>
      </c>
      <c r="C17" s="516">
        <v>7824606.5415000003</v>
      </c>
      <c r="D17" s="516">
        <v>122007004.34009999</v>
      </c>
      <c r="E17" s="516">
        <v>2765236.8174300008</v>
      </c>
      <c r="F17" s="516">
        <v>2403531.786454</v>
      </c>
      <c r="G17" s="516">
        <v>0</v>
      </c>
      <c r="H17" s="516">
        <v>149759.022627</v>
      </c>
      <c r="I17" s="435">
        <f t="shared" si="0"/>
        <v>124662842.27771598</v>
      </c>
    </row>
    <row r="18" spans="1:9">
      <c r="A18" s="434">
        <v>12</v>
      </c>
      <c r="B18" s="439" t="s">
        <v>575</v>
      </c>
      <c r="C18" s="516">
        <v>40181754.144999988</v>
      </c>
      <c r="D18" s="516">
        <v>1312672198.4602001</v>
      </c>
      <c r="E18" s="516">
        <v>19370171.244799994</v>
      </c>
      <c r="F18" s="516">
        <v>25552430.381680004</v>
      </c>
      <c r="G18" s="516">
        <v>0</v>
      </c>
      <c r="H18" s="516">
        <v>2593582.0299999998</v>
      </c>
      <c r="I18" s="435">
        <f t="shared" si="0"/>
        <v>1307931350.9787199</v>
      </c>
    </row>
    <row r="19" spans="1:9">
      <c r="A19" s="434">
        <v>13</v>
      </c>
      <c r="B19" s="439" t="s">
        <v>576</v>
      </c>
      <c r="C19" s="516">
        <v>14018095.353200005</v>
      </c>
      <c r="D19" s="516">
        <v>558886752.60950005</v>
      </c>
      <c r="E19" s="516">
        <v>7576500.4053800022</v>
      </c>
      <c r="F19" s="516">
        <v>10828667.405250002</v>
      </c>
      <c r="G19" s="516">
        <v>0</v>
      </c>
      <c r="H19" s="516">
        <v>675300.6</v>
      </c>
      <c r="I19" s="435">
        <f t="shared" si="0"/>
        <v>554499680.15207005</v>
      </c>
    </row>
    <row r="20" spans="1:9">
      <c r="A20" s="434">
        <v>14</v>
      </c>
      <c r="B20" s="439" t="s">
        <v>577</v>
      </c>
      <c r="C20" s="516">
        <v>70084379.631799981</v>
      </c>
      <c r="D20" s="516">
        <v>1198746820.8903997</v>
      </c>
      <c r="E20" s="516">
        <v>41188111.714209996</v>
      </c>
      <c r="F20" s="516">
        <v>19959641.447391998</v>
      </c>
      <c r="G20" s="516">
        <v>0</v>
      </c>
      <c r="H20" s="516">
        <v>134939.79</v>
      </c>
      <c r="I20" s="435">
        <f t="shared" si="0"/>
        <v>1207683447.3605976</v>
      </c>
    </row>
    <row r="21" spans="1:9">
      <c r="A21" s="434">
        <v>15</v>
      </c>
      <c r="B21" s="439" t="s">
        <v>578</v>
      </c>
      <c r="C21" s="516">
        <v>27830173.8649</v>
      </c>
      <c r="D21" s="516">
        <v>299930844.14979982</v>
      </c>
      <c r="E21" s="516">
        <v>9884155.7289400008</v>
      </c>
      <c r="F21" s="516">
        <v>5676386.6342079993</v>
      </c>
      <c r="G21" s="516">
        <v>0</v>
      </c>
      <c r="H21" s="516">
        <v>319011.01</v>
      </c>
      <c r="I21" s="435">
        <f t="shared" si="0"/>
        <v>312200475.65155178</v>
      </c>
    </row>
    <row r="22" spans="1:9">
      <c r="A22" s="434">
        <v>16</v>
      </c>
      <c r="B22" s="439" t="s">
        <v>579</v>
      </c>
      <c r="C22" s="516">
        <v>952659.55590000004</v>
      </c>
      <c r="D22" s="516">
        <v>172303160.87890002</v>
      </c>
      <c r="E22" s="516">
        <v>1260572.1410100001</v>
      </c>
      <c r="F22" s="516">
        <v>3323398.5181480013</v>
      </c>
      <c r="G22" s="516">
        <v>0</v>
      </c>
      <c r="H22" s="516">
        <v>79718.649999999994</v>
      </c>
      <c r="I22" s="435">
        <f t="shared" si="0"/>
        <v>168671849.77564204</v>
      </c>
    </row>
    <row r="23" spans="1:9">
      <c r="A23" s="434">
        <v>17</v>
      </c>
      <c r="B23" s="439" t="s">
        <v>700</v>
      </c>
      <c r="C23" s="516">
        <v>3588864.0938000004</v>
      </c>
      <c r="D23" s="516">
        <v>203387808.38790005</v>
      </c>
      <c r="E23" s="516">
        <v>5492669.0653299997</v>
      </c>
      <c r="F23" s="516">
        <v>3175595.6369399996</v>
      </c>
      <c r="G23" s="516">
        <v>0</v>
      </c>
      <c r="H23" s="516">
        <v>11141.09</v>
      </c>
      <c r="I23" s="435">
        <f t="shared" si="0"/>
        <v>198308407.77943006</v>
      </c>
    </row>
    <row r="24" spans="1:9">
      <c r="A24" s="434">
        <v>18</v>
      </c>
      <c r="B24" s="439" t="s">
        <v>580</v>
      </c>
      <c r="C24" s="516">
        <v>1583310.4641999998</v>
      </c>
      <c r="D24" s="516">
        <v>1075698611.300138</v>
      </c>
      <c r="E24" s="516">
        <v>4217064.0409299992</v>
      </c>
      <c r="F24" s="516">
        <v>20487971.047174402</v>
      </c>
      <c r="G24" s="516">
        <v>0</v>
      </c>
      <c r="H24" s="516">
        <v>1097.8900000000001</v>
      </c>
      <c r="I24" s="435">
        <f t="shared" si="0"/>
        <v>1052576886.6762335</v>
      </c>
    </row>
    <row r="25" spans="1:9">
      <c r="A25" s="434">
        <v>19</v>
      </c>
      <c r="B25" s="439" t="s">
        <v>581</v>
      </c>
      <c r="C25" s="516">
        <v>2084082.6516</v>
      </c>
      <c r="D25" s="516">
        <v>86322681.193599969</v>
      </c>
      <c r="E25" s="516">
        <v>696964.56767000013</v>
      </c>
      <c r="F25" s="516">
        <v>1709010.4797939993</v>
      </c>
      <c r="G25" s="516">
        <v>0</v>
      </c>
      <c r="H25" s="516">
        <v>39973.43</v>
      </c>
      <c r="I25" s="435">
        <f t="shared" si="0"/>
        <v>86000788.797735974</v>
      </c>
    </row>
    <row r="26" spans="1:9">
      <c r="A26" s="434">
        <v>20</v>
      </c>
      <c r="B26" s="439" t="s">
        <v>699</v>
      </c>
      <c r="C26" s="516">
        <v>6683365.6730999984</v>
      </c>
      <c r="D26" s="516">
        <v>509729330.64629996</v>
      </c>
      <c r="E26" s="516">
        <v>3360315.8718199991</v>
      </c>
      <c r="F26" s="516">
        <v>9947253.2207079977</v>
      </c>
      <c r="G26" s="516">
        <v>0</v>
      </c>
      <c r="H26" s="516">
        <v>139769.75539999999</v>
      </c>
      <c r="I26" s="435">
        <f t="shared" si="0"/>
        <v>503105127.22687197</v>
      </c>
    </row>
    <row r="27" spans="1:9">
      <c r="A27" s="434">
        <v>21</v>
      </c>
      <c r="B27" s="439" t="s">
        <v>582</v>
      </c>
      <c r="C27" s="516">
        <v>974118.52760000015</v>
      </c>
      <c r="D27" s="516">
        <v>50095257.639100008</v>
      </c>
      <c r="E27" s="516">
        <v>667823.95338999992</v>
      </c>
      <c r="F27" s="516">
        <v>989931.44854400004</v>
      </c>
      <c r="G27" s="516">
        <v>0</v>
      </c>
      <c r="H27" s="516">
        <v>25998.43</v>
      </c>
      <c r="I27" s="435">
        <f t="shared" si="0"/>
        <v>49411620.764766</v>
      </c>
    </row>
    <row r="28" spans="1:9">
      <c r="A28" s="434">
        <v>22</v>
      </c>
      <c r="B28" s="439" t="s">
        <v>583</v>
      </c>
      <c r="C28" s="516">
        <v>816587.77289999998</v>
      </c>
      <c r="D28" s="516">
        <v>174623636.05492789</v>
      </c>
      <c r="E28" s="516">
        <v>300795.68183000002</v>
      </c>
      <c r="F28" s="516">
        <v>3437055.094135059</v>
      </c>
      <c r="G28" s="516">
        <v>0</v>
      </c>
      <c r="H28" s="516">
        <v>109754.64</v>
      </c>
      <c r="I28" s="435">
        <f t="shared" si="0"/>
        <v>171702373.05186284</v>
      </c>
    </row>
    <row r="29" spans="1:9">
      <c r="A29" s="434">
        <v>23</v>
      </c>
      <c r="B29" s="439" t="s">
        <v>584</v>
      </c>
      <c r="C29" s="516">
        <v>116798186.01339996</v>
      </c>
      <c r="D29" s="516">
        <v>3381121500.3017993</v>
      </c>
      <c r="E29" s="516">
        <v>56949421.789030008</v>
      </c>
      <c r="F29" s="516">
        <v>65021173.786809966</v>
      </c>
      <c r="G29" s="516">
        <v>0</v>
      </c>
      <c r="H29" s="516">
        <v>15529898.447435969</v>
      </c>
      <c r="I29" s="435">
        <f t="shared" si="0"/>
        <v>3375949090.7393594</v>
      </c>
    </row>
    <row r="30" spans="1:9">
      <c r="A30" s="434">
        <v>24</v>
      </c>
      <c r="B30" s="439" t="s">
        <v>698</v>
      </c>
      <c r="C30" s="516">
        <v>18844064.564099997</v>
      </c>
      <c r="D30" s="516">
        <v>890096414.38360023</v>
      </c>
      <c r="E30" s="516">
        <v>11161272.7963</v>
      </c>
      <c r="F30" s="516">
        <v>16908470.797846001</v>
      </c>
      <c r="G30" s="516">
        <v>0</v>
      </c>
      <c r="H30" s="516">
        <v>4321880.6100000003</v>
      </c>
      <c r="I30" s="435">
        <f t="shared" si="0"/>
        <v>880870735.35355425</v>
      </c>
    </row>
    <row r="31" spans="1:9">
      <c r="A31" s="434">
        <v>25</v>
      </c>
      <c r="B31" s="439" t="s">
        <v>585</v>
      </c>
      <c r="C31" s="516">
        <v>81064924.603799969</v>
      </c>
      <c r="D31" s="516">
        <v>1837836004.1889002</v>
      </c>
      <c r="E31" s="516">
        <v>34804851.930030003</v>
      </c>
      <c r="F31" s="516">
        <v>35722658.173336014</v>
      </c>
      <c r="G31" s="516">
        <v>0</v>
      </c>
      <c r="H31" s="516">
        <v>9186938.8200000003</v>
      </c>
      <c r="I31" s="435">
        <f t="shared" si="0"/>
        <v>1848373418.6893342</v>
      </c>
    </row>
    <row r="32" spans="1:9">
      <c r="A32" s="434">
        <v>26</v>
      </c>
      <c r="B32" s="439" t="s">
        <v>695</v>
      </c>
      <c r="C32" s="516">
        <v>45510061.494900011</v>
      </c>
      <c r="D32" s="516">
        <v>530988758.69069999</v>
      </c>
      <c r="E32" s="516">
        <v>29990139.030520003</v>
      </c>
      <c r="F32" s="516">
        <v>10101717.161757998</v>
      </c>
      <c r="G32" s="516">
        <v>0</v>
      </c>
      <c r="H32" s="516">
        <v>922131.09658600006</v>
      </c>
      <c r="I32" s="435">
        <f t="shared" si="0"/>
        <v>536406963.99332207</v>
      </c>
    </row>
    <row r="33" spans="1:10">
      <c r="A33" s="434">
        <v>27</v>
      </c>
      <c r="B33" s="434" t="s">
        <v>586</v>
      </c>
      <c r="C33" s="516">
        <v>317934673.53000003</v>
      </c>
      <c r="D33" s="516">
        <v>2186257459.0483389</v>
      </c>
      <c r="E33" s="516">
        <v>135218925.25</v>
      </c>
      <c r="F33" s="516">
        <v>3040350.41</v>
      </c>
      <c r="G33" s="516">
        <v>0</v>
      </c>
      <c r="H33" s="516">
        <v>9087395.5200000014</v>
      </c>
      <c r="I33" s="435">
        <f t="shared" si="0"/>
        <v>2365932856.9183393</v>
      </c>
    </row>
    <row r="34" spans="1:10">
      <c r="A34" s="434">
        <v>28</v>
      </c>
      <c r="B34" s="440" t="s">
        <v>108</v>
      </c>
      <c r="C34" s="515">
        <f>SUM(C7:C33)</f>
        <v>930615584.20429993</v>
      </c>
      <c r="D34" s="515">
        <f t="shared" ref="D34:H34" si="1">SUM(D7:D33)</f>
        <v>24657058234.842796</v>
      </c>
      <c r="E34" s="515">
        <f t="shared" si="1"/>
        <v>459463554.95556998</v>
      </c>
      <c r="F34" s="515">
        <f t="shared" si="1"/>
        <v>320896978.8010155</v>
      </c>
      <c r="G34" s="515">
        <v>24809680.620000001</v>
      </c>
      <c r="H34" s="515">
        <f t="shared" si="1"/>
        <v>46598482.709999964</v>
      </c>
      <c r="I34" s="517">
        <f t="shared" si="0"/>
        <v>24782503604.670513</v>
      </c>
    </row>
    <row r="35" spans="1:10">
      <c r="A35" s="441"/>
      <c r="B35" s="441"/>
      <c r="C35" s="441"/>
      <c r="D35" s="441"/>
      <c r="E35" s="441"/>
      <c r="F35" s="441"/>
      <c r="G35" s="441"/>
      <c r="H35" s="441"/>
      <c r="I35" s="441"/>
      <c r="J35" s="441"/>
    </row>
    <row r="36" spans="1:10">
      <c r="A36" s="441"/>
      <c r="B36" s="473"/>
      <c r="C36" s="441"/>
      <c r="D36" s="441"/>
      <c r="E36" s="441"/>
      <c r="F36" s="441"/>
      <c r="G36" s="441"/>
      <c r="H36" s="441"/>
      <c r="I36" s="441"/>
      <c r="J36" s="441"/>
    </row>
    <row r="37" spans="1:10">
      <c r="A37" s="441"/>
      <c r="B37" s="441"/>
      <c r="C37" s="441"/>
      <c r="D37" s="441"/>
      <c r="E37" s="441"/>
      <c r="F37" s="441"/>
      <c r="G37" s="441"/>
      <c r="H37" s="441"/>
      <c r="I37" s="441"/>
      <c r="J37" s="441"/>
    </row>
    <row r="38" spans="1:10">
      <c r="A38" s="441"/>
      <c r="B38" s="441"/>
      <c r="C38" s="441"/>
      <c r="D38" s="441"/>
      <c r="E38" s="441"/>
      <c r="F38" s="441"/>
      <c r="G38" s="441"/>
      <c r="H38" s="441"/>
      <c r="I38" s="441"/>
      <c r="J38" s="441"/>
    </row>
    <row r="39" spans="1:10">
      <c r="A39" s="441"/>
      <c r="B39" s="441"/>
      <c r="C39" s="441"/>
      <c r="D39" s="441"/>
      <c r="E39" s="441"/>
      <c r="F39" s="441"/>
      <c r="G39" s="441"/>
      <c r="H39" s="441"/>
      <c r="I39" s="441"/>
      <c r="J39" s="441"/>
    </row>
    <row r="40" spans="1:10">
      <c r="A40" s="441"/>
      <c r="B40" s="441"/>
      <c r="C40" s="441"/>
      <c r="D40" s="441"/>
      <c r="E40" s="441"/>
      <c r="F40" s="441"/>
      <c r="G40" s="441"/>
      <c r="H40" s="441"/>
      <c r="I40" s="441"/>
      <c r="J40" s="441"/>
    </row>
    <row r="41" spans="1:10">
      <c r="A41" s="441"/>
      <c r="B41" s="441"/>
      <c r="C41" s="441"/>
      <c r="D41" s="441"/>
      <c r="E41" s="441"/>
      <c r="F41" s="441"/>
      <c r="G41" s="441"/>
      <c r="H41" s="441"/>
      <c r="I41" s="441"/>
      <c r="J41" s="441"/>
    </row>
    <row r="42" spans="1:10">
      <c r="A42" s="474"/>
      <c r="B42" s="474"/>
      <c r="C42" s="441"/>
      <c r="D42" s="441"/>
      <c r="E42" s="441"/>
      <c r="F42" s="441"/>
      <c r="G42" s="441"/>
      <c r="H42" s="441"/>
      <c r="I42" s="441"/>
      <c r="J42" s="441"/>
    </row>
    <row r="43" spans="1:10">
      <c r="A43" s="474"/>
      <c r="B43" s="474"/>
      <c r="C43" s="441"/>
      <c r="D43" s="441"/>
      <c r="E43" s="441"/>
      <c r="F43" s="441"/>
      <c r="G43" s="441"/>
      <c r="H43" s="441"/>
      <c r="I43" s="441"/>
      <c r="J43" s="441"/>
    </row>
    <row r="44" spans="1:10">
      <c r="A44" s="441"/>
      <c r="B44" s="441"/>
      <c r="C44" s="441"/>
      <c r="D44" s="441"/>
      <c r="E44" s="441"/>
      <c r="F44" s="441"/>
      <c r="G44" s="441"/>
      <c r="H44" s="441"/>
      <c r="I44" s="441"/>
      <c r="J44" s="441"/>
    </row>
    <row r="45" spans="1:10">
      <c r="A45" s="441"/>
      <c r="B45" s="441"/>
      <c r="C45" s="441"/>
      <c r="D45" s="441"/>
      <c r="E45" s="441"/>
      <c r="F45" s="441"/>
      <c r="G45" s="441"/>
      <c r="H45" s="441"/>
      <c r="I45" s="441"/>
      <c r="J45" s="441"/>
    </row>
    <row r="46" spans="1:10">
      <c r="A46" s="441"/>
      <c r="B46" s="441"/>
      <c r="C46" s="441"/>
      <c r="D46" s="441"/>
      <c r="E46" s="441"/>
      <c r="F46" s="441"/>
      <c r="G46" s="441"/>
      <c r="H46" s="441"/>
      <c r="I46" s="441"/>
      <c r="J46" s="441"/>
    </row>
    <row r="47" spans="1:10">
      <c r="A47" s="441"/>
      <c r="B47" s="441"/>
      <c r="C47" s="441"/>
      <c r="D47" s="441"/>
      <c r="E47" s="441"/>
      <c r="F47" s="441"/>
      <c r="G47" s="441"/>
      <c r="H47" s="441"/>
      <c r="I47" s="441"/>
      <c r="J47" s="44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10" sqref="C10"/>
    </sheetView>
  </sheetViews>
  <sheetFormatPr defaultColWidth="9.140625" defaultRowHeight="12.75"/>
  <cols>
    <col min="1" max="1" width="11.85546875" style="438" bestFit="1" customWidth="1"/>
    <col min="2" max="2" width="108" style="438" bestFit="1" customWidth="1"/>
    <col min="3" max="4" width="35.5703125" style="438" customWidth="1"/>
    <col min="5" max="16384" width="9.140625" style="438"/>
  </cols>
  <sheetData>
    <row r="1" spans="1:4" s="638" customFormat="1" ht="13.5">
      <c r="A1" s="637" t="s">
        <v>30</v>
      </c>
      <c r="B1" s="630" t="str">
        <f>'Info '!C2</f>
        <v>JSC TBC Bank</v>
      </c>
    </row>
    <row r="2" spans="1:4" s="638" customFormat="1" ht="13.5">
      <c r="A2" s="637" t="s">
        <v>31</v>
      </c>
      <c r="B2" s="639">
        <f>'1. key ratios '!B2</f>
        <v>44742</v>
      </c>
    </row>
    <row r="3" spans="1:4">
      <c r="A3" s="430" t="s">
        <v>587</v>
      </c>
    </row>
    <row r="5" spans="1:4" ht="25.5">
      <c r="A5" s="777" t="s">
        <v>588</v>
      </c>
      <c r="B5" s="777"/>
      <c r="C5" s="462" t="s">
        <v>589</v>
      </c>
      <c r="D5" s="462" t="s">
        <v>590</v>
      </c>
    </row>
    <row r="6" spans="1:4">
      <c r="A6" s="442">
        <v>1</v>
      </c>
      <c r="B6" s="443" t="s">
        <v>591</v>
      </c>
      <c r="C6" s="515">
        <v>680217511.46763206</v>
      </c>
      <c r="D6" s="515">
        <v>4315137.1708319997</v>
      </c>
    </row>
    <row r="7" spans="1:4">
      <c r="A7" s="444">
        <v>2</v>
      </c>
      <c r="B7" s="443" t="s">
        <v>592</v>
      </c>
      <c r="C7" s="515">
        <f>SUM(C8:C11)</f>
        <v>102678587.057429</v>
      </c>
      <c r="D7" s="515">
        <f>SUM(D8:D11)</f>
        <v>1152.096358</v>
      </c>
    </row>
    <row r="8" spans="1:4">
      <c r="A8" s="445">
        <v>2.1</v>
      </c>
      <c r="B8" s="446" t="s">
        <v>703</v>
      </c>
      <c r="C8" s="516">
        <v>59670008.523312002</v>
      </c>
      <c r="D8" s="516">
        <v>1152.096358</v>
      </c>
    </row>
    <row r="9" spans="1:4">
      <c r="A9" s="445">
        <v>2.2000000000000002</v>
      </c>
      <c r="B9" s="446" t="s">
        <v>701</v>
      </c>
      <c r="C9" s="516">
        <v>41519670.172417</v>
      </c>
      <c r="D9" s="516">
        <v>0</v>
      </c>
    </row>
    <row r="10" spans="1:4">
      <c r="A10" s="445">
        <v>2.2999999999999998</v>
      </c>
      <c r="B10" s="446" t="s">
        <v>593</v>
      </c>
      <c r="C10" s="516">
        <v>0</v>
      </c>
      <c r="D10" s="516">
        <v>0</v>
      </c>
    </row>
    <row r="11" spans="1:4">
      <c r="A11" s="445">
        <v>2.4</v>
      </c>
      <c r="B11" s="446" t="s">
        <v>594</v>
      </c>
      <c r="C11" s="516">
        <v>1488908.3617</v>
      </c>
      <c r="D11" s="516">
        <v>0</v>
      </c>
    </row>
    <row r="12" spans="1:4">
      <c r="A12" s="442">
        <v>3</v>
      </c>
      <c r="B12" s="443" t="s">
        <v>595</v>
      </c>
      <c r="C12" s="515">
        <f>SUM(C13:C18)</f>
        <v>125269903.063867</v>
      </c>
      <c r="D12" s="515">
        <f>SUM(D13:D18)</f>
        <v>136401.373766</v>
      </c>
    </row>
    <row r="13" spans="1:4">
      <c r="A13" s="445">
        <v>3.1</v>
      </c>
      <c r="B13" s="446" t="s">
        <v>596</v>
      </c>
      <c r="C13" s="516">
        <v>12451381.119999999</v>
      </c>
      <c r="D13" s="516">
        <v>0</v>
      </c>
    </row>
    <row r="14" spans="1:4">
      <c r="A14" s="445">
        <v>3.2</v>
      </c>
      <c r="B14" s="446" t="s">
        <v>597</v>
      </c>
      <c r="C14" s="516">
        <f>30198730.10731+44</f>
        <v>30198774.107310001</v>
      </c>
      <c r="D14" s="516">
        <v>0</v>
      </c>
    </row>
    <row r="15" spans="1:4">
      <c r="A15" s="445">
        <v>3.3</v>
      </c>
      <c r="B15" s="446" t="s">
        <v>692</v>
      </c>
      <c r="C15" s="516">
        <v>29033087.798445001</v>
      </c>
      <c r="D15" s="516">
        <v>0</v>
      </c>
    </row>
    <row r="16" spans="1:4">
      <c r="A16" s="445">
        <v>3.4</v>
      </c>
      <c r="B16" s="446" t="s">
        <v>702</v>
      </c>
      <c r="C16" s="516">
        <v>16881228.711798001</v>
      </c>
      <c r="D16" s="516">
        <v>0</v>
      </c>
    </row>
    <row r="17" spans="1:4">
      <c r="A17" s="444">
        <v>3.5</v>
      </c>
      <c r="B17" s="446" t="s">
        <v>598</v>
      </c>
      <c r="C17" s="516">
        <v>30111668.366914</v>
      </c>
      <c r="D17" s="516">
        <f>136395.373766+6</f>
        <v>136401.373766</v>
      </c>
    </row>
    <row r="18" spans="1:4">
      <c r="A18" s="445">
        <v>3.6</v>
      </c>
      <c r="B18" s="446" t="s">
        <v>599</v>
      </c>
      <c r="C18" s="516">
        <v>6593762.9594000001</v>
      </c>
      <c r="D18" s="516">
        <v>0</v>
      </c>
    </row>
    <row r="19" spans="1:4">
      <c r="A19" s="447">
        <v>4</v>
      </c>
      <c r="B19" s="443" t="s">
        <v>600</v>
      </c>
      <c r="C19" s="515">
        <f>C6+C7-C12</f>
        <v>657626195.46119404</v>
      </c>
      <c r="D19" s="515">
        <f>D6+D7-D12</f>
        <v>4179887.8934240001</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90" zoomScaleNormal="90" workbookViewId="0">
      <selection activeCell="D36" sqref="D36"/>
    </sheetView>
  </sheetViews>
  <sheetFormatPr defaultColWidth="9.140625" defaultRowHeight="12.75"/>
  <cols>
    <col min="1" max="1" width="11.85546875" style="438" bestFit="1" customWidth="1"/>
    <col min="2" max="2" width="124.5703125" style="438" customWidth="1"/>
    <col min="3" max="3" width="31.5703125" style="438" customWidth="1"/>
    <col min="4" max="4" width="39.140625" style="438" customWidth="1"/>
    <col min="5" max="5" width="12.5703125" style="438" bestFit="1" customWidth="1"/>
    <col min="6" max="16384" width="9.140625" style="438"/>
  </cols>
  <sheetData>
    <row r="1" spans="1:5" s="638" customFormat="1" ht="13.5">
      <c r="A1" s="637" t="s">
        <v>30</v>
      </c>
      <c r="B1" s="630" t="str">
        <f>'Info '!C2</f>
        <v>JSC TBC Bank</v>
      </c>
    </row>
    <row r="2" spans="1:5" s="638" customFormat="1" ht="13.5">
      <c r="A2" s="637" t="s">
        <v>31</v>
      </c>
      <c r="B2" s="639">
        <f>'1. key ratios '!B2</f>
        <v>44742</v>
      </c>
    </row>
    <row r="3" spans="1:5">
      <c r="A3" s="430" t="s">
        <v>601</v>
      </c>
    </row>
    <row r="4" spans="1:5">
      <c r="A4" s="430"/>
    </row>
    <row r="5" spans="1:5" ht="15" customHeight="1">
      <c r="A5" s="778" t="s">
        <v>704</v>
      </c>
      <c r="B5" s="779"/>
      <c r="C5" s="768" t="s">
        <v>602</v>
      </c>
      <c r="D5" s="782" t="s">
        <v>603</v>
      </c>
    </row>
    <row r="6" spans="1:5">
      <c r="A6" s="780"/>
      <c r="B6" s="781"/>
      <c r="C6" s="771"/>
      <c r="D6" s="782"/>
    </row>
    <row r="7" spans="1:5">
      <c r="A7" s="440">
        <v>1</v>
      </c>
      <c r="B7" s="440" t="s">
        <v>591</v>
      </c>
      <c r="C7" s="515">
        <v>663780793.58857298</v>
      </c>
      <c r="D7" s="487"/>
      <c r="E7" s="709"/>
    </row>
    <row r="8" spans="1:5">
      <c r="A8" s="434">
        <v>2</v>
      </c>
      <c r="B8" s="434" t="s">
        <v>604</v>
      </c>
      <c r="C8" s="516">
        <v>106808994.64421199</v>
      </c>
      <c r="D8" s="487"/>
      <c r="E8" s="709"/>
    </row>
    <row r="9" spans="1:5">
      <c r="A9" s="434">
        <v>3</v>
      </c>
      <c r="B9" s="448" t="s">
        <v>605</v>
      </c>
      <c r="C9" s="516">
        <v>0</v>
      </c>
      <c r="D9" s="487"/>
      <c r="E9" s="709"/>
    </row>
    <row r="10" spans="1:5">
      <c r="A10" s="434">
        <v>4</v>
      </c>
      <c r="B10" s="434" t="s">
        <v>606</v>
      </c>
      <c r="C10" s="520">
        <f>SUM(C11:C18)</f>
        <v>157928607.38747498</v>
      </c>
      <c r="D10" s="487"/>
      <c r="E10" s="709"/>
    </row>
    <row r="11" spans="1:5">
      <c r="A11" s="434">
        <v>5</v>
      </c>
      <c r="B11" s="449" t="s">
        <v>607</v>
      </c>
      <c r="C11" s="516">
        <v>16889474.990600001</v>
      </c>
      <c r="D11" s="487"/>
      <c r="E11" s="709"/>
    </row>
    <row r="12" spans="1:5">
      <c r="A12" s="434">
        <v>6</v>
      </c>
      <c r="B12" s="449" t="s">
        <v>608</v>
      </c>
      <c r="C12" s="516">
        <v>38064646.056590997</v>
      </c>
      <c r="D12" s="487"/>
      <c r="E12" s="709"/>
    </row>
    <row r="13" spans="1:5">
      <c r="A13" s="434">
        <v>7</v>
      </c>
      <c r="B13" s="449" t="s">
        <v>609</v>
      </c>
      <c r="C13" s="516">
        <f>38857622.561769+-188956.906707995-4</f>
        <v>38668661.655061007</v>
      </c>
      <c r="D13" s="487"/>
      <c r="E13" s="709"/>
    </row>
    <row r="14" spans="1:5">
      <c r="A14" s="434">
        <v>8</v>
      </c>
      <c r="B14" s="449" t="s">
        <v>610</v>
      </c>
      <c r="C14" s="516">
        <v>0</v>
      </c>
      <c r="D14" s="434"/>
      <c r="E14" s="709"/>
    </row>
    <row r="15" spans="1:5">
      <c r="A15" s="434">
        <v>9</v>
      </c>
      <c r="B15" s="449" t="s">
        <v>611</v>
      </c>
      <c r="C15" s="516">
        <v>0</v>
      </c>
      <c r="D15" s="434"/>
      <c r="E15" s="709"/>
    </row>
    <row r="16" spans="1:5">
      <c r="A16" s="434">
        <v>10</v>
      </c>
      <c r="B16" s="449" t="s">
        <v>612</v>
      </c>
      <c r="C16" s="516">
        <v>37511087.509999998</v>
      </c>
      <c r="D16" s="487"/>
      <c r="E16" s="709"/>
    </row>
    <row r="17" spans="1:5">
      <c r="A17" s="434">
        <v>11</v>
      </c>
      <c r="B17" s="449" t="s">
        <v>613</v>
      </c>
      <c r="C17" s="516">
        <v>0</v>
      </c>
      <c r="D17" s="434"/>
      <c r="E17" s="709"/>
    </row>
    <row r="18" spans="1:5">
      <c r="A18" s="434">
        <v>12</v>
      </c>
      <c r="B18" s="446" t="s">
        <v>709</v>
      </c>
      <c r="C18" s="516">
        <v>26794737.175223</v>
      </c>
      <c r="D18" s="487"/>
      <c r="E18" s="709"/>
    </row>
    <row r="19" spans="1:5">
      <c r="A19" s="440">
        <v>13</v>
      </c>
      <c r="B19" s="475" t="s">
        <v>600</v>
      </c>
      <c r="C19" s="519">
        <f>C7+C8-C10+C9</f>
        <v>612661180.84530997</v>
      </c>
      <c r="D19" s="488"/>
      <c r="E19" s="709"/>
    </row>
    <row r="22" spans="1:5">
      <c r="B22" s="428"/>
    </row>
    <row r="23" spans="1:5">
      <c r="B23" s="429"/>
    </row>
    <row r="24" spans="1:5">
      <c r="B24" s="43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zoomScale="85" zoomScaleNormal="85" workbookViewId="0"/>
  </sheetViews>
  <sheetFormatPr defaultColWidth="9.140625" defaultRowHeight="12.75"/>
  <cols>
    <col min="1" max="1" width="11.85546875" style="438" bestFit="1" customWidth="1"/>
    <col min="2" max="2" width="47.42578125" style="438" customWidth="1"/>
    <col min="3" max="3" width="17.42578125" style="438" bestFit="1" customWidth="1"/>
    <col min="4" max="4" width="14.5703125" style="438" bestFit="1" customWidth="1"/>
    <col min="5" max="5" width="15.5703125" style="438" bestFit="1" customWidth="1"/>
    <col min="6" max="6" width="16" style="438" bestFit="1" customWidth="1"/>
    <col min="7" max="7" width="13.5703125" style="438" bestFit="1" customWidth="1"/>
    <col min="8" max="8" width="15.5703125" style="438" bestFit="1" customWidth="1"/>
    <col min="9" max="9" width="24.42578125" style="438" bestFit="1" customWidth="1"/>
    <col min="10" max="10" width="23.85546875" style="438" bestFit="1" customWidth="1"/>
    <col min="11" max="11" width="15.5703125" style="438" bestFit="1" customWidth="1"/>
    <col min="12" max="12" width="12.42578125" style="438" bestFit="1" customWidth="1"/>
    <col min="13" max="13" width="16" style="438" bestFit="1" customWidth="1"/>
    <col min="14" max="14" width="23.85546875" style="438" bestFit="1" customWidth="1"/>
    <col min="15" max="15" width="24.5703125" style="438" bestFit="1" customWidth="1"/>
    <col min="16" max="16" width="22.85546875" style="438" bestFit="1" customWidth="1"/>
    <col min="17" max="17" width="20.42578125" style="438" bestFit="1" customWidth="1"/>
    <col min="18" max="19" width="20.5703125" style="438" bestFit="1" customWidth="1"/>
    <col min="20" max="20" width="14.42578125" style="438" bestFit="1" customWidth="1"/>
    <col min="21" max="21" width="22.42578125" style="438" bestFit="1" customWidth="1"/>
    <col min="22" max="22" width="20" style="438" customWidth="1"/>
    <col min="23" max="16384" width="9.140625" style="438"/>
  </cols>
  <sheetData>
    <row r="1" spans="1:41" s="638" customFormat="1" ht="13.5">
      <c r="A1" s="637" t="s">
        <v>30</v>
      </c>
      <c r="B1" s="630" t="str">
        <f>'Info '!C2</f>
        <v>JSC TBC Bank</v>
      </c>
    </row>
    <row r="2" spans="1:41" s="638" customFormat="1" ht="13.5">
      <c r="A2" s="637" t="s">
        <v>31</v>
      </c>
      <c r="B2" s="639">
        <f>'1. key ratios '!B2</f>
        <v>44742</v>
      </c>
      <c r="C2" s="640"/>
    </row>
    <row r="3" spans="1:41">
      <c r="A3" s="430" t="s">
        <v>614</v>
      </c>
    </row>
    <row r="5" spans="1:41" ht="15" customHeight="1">
      <c r="A5" s="768" t="s">
        <v>539</v>
      </c>
      <c r="B5" s="770"/>
      <c r="C5" s="785" t="s">
        <v>615</v>
      </c>
      <c r="D5" s="786"/>
      <c r="E5" s="786"/>
      <c r="F5" s="786"/>
      <c r="G5" s="786"/>
      <c r="H5" s="786"/>
      <c r="I5" s="786"/>
      <c r="J5" s="786"/>
      <c r="K5" s="786"/>
      <c r="L5" s="786"/>
      <c r="M5" s="786"/>
      <c r="N5" s="786"/>
      <c r="O5" s="786"/>
      <c r="P5" s="786"/>
      <c r="Q5" s="786"/>
      <c r="R5" s="786"/>
      <c r="S5" s="786"/>
      <c r="T5" s="786"/>
      <c r="U5" s="787"/>
      <c r="V5" s="476"/>
    </row>
    <row r="6" spans="1:41">
      <c r="A6" s="783"/>
      <c r="B6" s="784"/>
      <c r="C6" s="788" t="s">
        <v>108</v>
      </c>
      <c r="D6" s="790" t="s">
        <v>616</v>
      </c>
      <c r="E6" s="790"/>
      <c r="F6" s="775"/>
      <c r="G6" s="791" t="s">
        <v>617</v>
      </c>
      <c r="H6" s="792"/>
      <c r="I6" s="792"/>
      <c r="J6" s="792"/>
      <c r="K6" s="793"/>
      <c r="L6" s="464"/>
      <c r="M6" s="794" t="s">
        <v>618</v>
      </c>
      <c r="N6" s="794"/>
      <c r="O6" s="775"/>
      <c r="P6" s="775"/>
      <c r="Q6" s="775"/>
      <c r="R6" s="775"/>
      <c r="S6" s="775"/>
      <c r="T6" s="775"/>
      <c r="U6" s="775"/>
      <c r="V6" s="464"/>
    </row>
    <row r="7" spans="1:41" ht="25.5">
      <c r="A7" s="771"/>
      <c r="B7" s="773"/>
      <c r="C7" s="789"/>
      <c r="D7" s="477"/>
      <c r="E7" s="469" t="s">
        <v>619</v>
      </c>
      <c r="F7" s="469" t="s">
        <v>620</v>
      </c>
      <c r="G7" s="467"/>
      <c r="H7" s="469" t="s">
        <v>619</v>
      </c>
      <c r="I7" s="469" t="s">
        <v>621</v>
      </c>
      <c r="J7" s="469" t="s">
        <v>622</v>
      </c>
      <c r="K7" s="469" t="s">
        <v>623</v>
      </c>
      <c r="L7" s="463"/>
      <c r="M7" s="458" t="s">
        <v>624</v>
      </c>
      <c r="N7" s="469" t="s">
        <v>622</v>
      </c>
      <c r="O7" s="469" t="s">
        <v>625</v>
      </c>
      <c r="P7" s="469" t="s">
        <v>626</v>
      </c>
      <c r="Q7" s="469" t="s">
        <v>627</v>
      </c>
      <c r="R7" s="469" t="s">
        <v>628</v>
      </c>
      <c r="S7" s="469" t="s">
        <v>629</v>
      </c>
      <c r="T7" s="478" t="s">
        <v>630</v>
      </c>
      <c r="U7" s="469" t="s">
        <v>631</v>
      </c>
      <c r="V7" s="476"/>
    </row>
    <row r="8" spans="1:41">
      <c r="A8" s="479">
        <v>1</v>
      </c>
      <c r="B8" s="440" t="s">
        <v>632</v>
      </c>
      <c r="C8" s="515">
        <v>17053403518.028105</v>
      </c>
      <c r="D8" s="516">
        <v>15683837010.131329</v>
      </c>
      <c r="E8" s="516">
        <v>149308877.87053299</v>
      </c>
      <c r="F8" s="516">
        <v>1078970.791856</v>
      </c>
      <c r="G8" s="516">
        <v>756905327.18453503</v>
      </c>
      <c r="H8" s="516">
        <v>92609416.363631994</v>
      </c>
      <c r="I8" s="516">
        <v>37030913.860967003</v>
      </c>
      <c r="J8" s="516">
        <v>18626457.505350001</v>
      </c>
      <c r="K8" s="516">
        <v>3068192.9927920001</v>
      </c>
      <c r="L8" s="516">
        <v>612661180.71224201</v>
      </c>
      <c r="M8" s="516">
        <v>90577877.411789998</v>
      </c>
      <c r="N8" s="516">
        <v>57148905.570151001</v>
      </c>
      <c r="O8" s="516">
        <v>99192684.670855999</v>
      </c>
      <c r="P8" s="516">
        <v>65220862.169086002</v>
      </c>
      <c r="Q8" s="516">
        <v>29543100.563099999</v>
      </c>
      <c r="R8" s="516">
        <v>29182011.326028999</v>
      </c>
      <c r="S8" s="516">
        <v>58195.629708</v>
      </c>
      <c r="T8" s="516">
        <v>3656.1659589999999</v>
      </c>
      <c r="U8" s="516">
        <v>67317461.147208005</v>
      </c>
      <c r="V8" s="441"/>
      <c r="W8" s="441"/>
      <c r="X8" s="441"/>
      <c r="Y8" s="441"/>
      <c r="Z8" s="441"/>
      <c r="AA8" s="441"/>
      <c r="AB8" s="441"/>
      <c r="AC8" s="441"/>
      <c r="AD8" s="441"/>
      <c r="AE8" s="441"/>
      <c r="AF8" s="441"/>
      <c r="AG8" s="441"/>
      <c r="AH8" s="441"/>
      <c r="AI8" s="441"/>
      <c r="AJ8" s="441"/>
      <c r="AK8" s="441"/>
      <c r="AL8" s="441"/>
      <c r="AM8" s="441"/>
      <c r="AN8" s="441"/>
      <c r="AO8" s="441"/>
    </row>
    <row r="9" spans="1:41">
      <c r="A9" s="434">
        <v>1.1000000000000001</v>
      </c>
      <c r="B9" s="460" t="s">
        <v>633</v>
      </c>
      <c r="C9" s="518">
        <v>0</v>
      </c>
      <c r="D9" s="516">
        <v>0</v>
      </c>
      <c r="E9" s="516">
        <v>0</v>
      </c>
      <c r="F9" s="516">
        <v>0</v>
      </c>
      <c r="G9" s="516">
        <v>0</v>
      </c>
      <c r="H9" s="516">
        <v>0</v>
      </c>
      <c r="I9" s="516">
        <v>0</v>
      </c>
      <c r="J9" s="516">
        <v>0</v>
      </c>
      <c r="K9" s="516">
        <v>0</v>
      </c>
      <c r="L9" s="516">
        <v>0</v>
      </c>
      <c r="M9" s="516">
        <v>0</v>
      </c>
      <c r="N9" s="516">
        <v>0</v>
      </c>
      <c r="O9" s="516">
        <v>0</v>
      </c>
      <c r="P9" s="516">
        <v>0</v>
      </c>
      <c r="Q9" s="516">
        <v>0</v>
      </c>
      <c r="R9" s="516">
        <v>0</v>
      </c>
      <c r="S9" s="516">
        <v>0</v>
      </c>
      <c r="T9" s="516">
        <v>0</v>
      </c>
      <c r="U9" s="516">
        <v>0</v>
      </c>
      <c r="V9" s="441"/>
      <c r="W9" s="441"/>
      <c r="X9" s="441"/>
      <c r="Y9" s="441"/>
      <c r="Z9" s="441"/>
      <c r="AA9" s="441"/>
      <c r="AB9" s="441"/>
      <c r="AC9" s="441"/>
      <c r="AD9" s="441"/>
      <c r="AE9" s="441"/>
      <c r="AF9" s="441"/>
      <c r="AG9" s="441"/>
      <c r="AH9" s="441"/>
      <c r="AI9" s="441"/>
      <c r="AJ9" s="441"/>
      <c r="AK9" s="441"/>
      <c r="AL9" s="441"/>
      <c r="AM9" s="441"/>
      <c r="AN9" s="441"/>
      <c r="AO9" s="441"/>
    </row>
    <row r="10" spans="1:41">
      <c r="A10" s="434">
        <v>1.2</v>
      </c>
      <c r="B10" s="460" t="s">
        <v>634</v>
      </c>
      <c r="C10" s="518">
        <v>0</v>
      </c>
      <c r="D10" s="516">
        <v>0</v>
      </c>
      <c r="E10" s="516">
        <v>0</v>
      </c>
      <c r="F10" s="516">
        <v>0</v>
      </c>
      <c r="G10" s="516">
        <v>0</v>
      </c>
      <c r="H10" s="516">
        <v>0</v>
      </c>
      <c r="I10" s="516">
        <v>0</v>
      </c>
      <c r="J10" s="516">
        <v>0</v>
      </c>
      <c r="K10" s="516">
        <v>0</v>
      </c>
      <c r="L10" s="516">
        <v>0</v>
      </c>
      <c r="M10" s="516">
        <v>0</v>
      </c>
      <c r="N10" s="516">
        <v>0</v>
      </c>
      <c r="O10" s="516">
        <v>0</v>
      </c>
      <c r="P10" s="516">
        <v>0</v>
      </c>
      <c r="Q10" s="516">
        <v>0</v>
      </c>
      <c r="R10" s="516">
        <v>0</v>
      </c>
      <c r="S10" s="516">
        <v>0</v>
      </c>
      <c r="T10" s="516">
        <v>0</v>
      </c>
      <c r="U10" s="516">
        <v>0</v>
      </c>
      <c r="V10" s="441"/>
      <c r="W10" s="441"/>
      <c r="X10" s="441"/>
      <c r="Y10" s="441"/>
      <c r="Z10" s="441"/>
      <c r="AA10" s="441"/>
      <c r="AB10" s="441"/>
      <c r="AC10" s="441"/>
      <c r="AD10" s="441"/>
      <c r="AE10" s="441"/>
      <c r="AF10" s="441"/>
      <c r="AG10" s="441"/>
      <c r="AH10" s="441"/>
      <c r="AI10" s="441"/>
      <c r="AJ10" s="441"/>
      <c r="AK10" s="441"/>
      <c r="AL10" s="441"/>
      <c r="AM10" s="441"/>
      <c r="AN10" s="441"/>
      <c r="AO10" s="441"/>
    </row>
    <row r="11" spans="1:41">
      <c r="A11" s="434">
        <v>1.3</v>
      </c>
      <c r="B11" s="460" t="s">
        <v>635</v>
      </c>
      <c r="C11" s="518">
        <v>0</v>
      </c>
      <c r="D11" s="516">
        <v>0</v>
      </c>
      <c r="E11" s="516">
        <v>0</v>
      </c>
      <c r="F11" s="516">
        <v>0</v>
      </c>
      <c r="G11" s="516">
        <v>0</v>
      </c>
      <c r="H11" s="516">
        <v>0</v>
      </c>
      <c r="I11" s="516">
        <v>0</v>
      </c>
      <c r="J11" s="516">
        <v>0</v>
      </c>
      <c r="K11" s="516">
        <v>0</v>
      </c>
      <c r="L11" s="516">
        <v>0</v>
      </c>
      <c r="M11" s="516">
        <v>0</v>
      </c>
      <c r="N11" s="516">
        <v>0</v>
      </c>
      <c r="O11" s="516">
        <v>0</v>
      </c>
      <c r="P11" s="516">
        <v>0</v>
      </c>
      <c r="Q11" s="516">
        <v>0</v>
      </c>
      <c r="R11" s="516">
        <v>0</v>
      </c>
      <c r="S11" s="516">
        <v>0</v>
      </c>
      <c r="T11" s="516">
        <v>0</v>
      </c>
      <c r="U11" s="516">
        <v>0</v>
      </c>
      <c r="V11" s="441"/>
      <c r="W11" s="441"/>
      <c r="X11" s="441"/>
      <c r="Y11" s="441"/>
      <c r="Z11" s="441"/>
      <c r="AA11" s="441"/>
      <c r="AB11" s="441"/>
      <c r="AC11" s="441"/>
      <c r="AD11" s="441"/>
      <c r="AE11" s="441"/>
      <c r="AF11" s="441"/>
      <c r="AG11" s="441"/>
      <c r="AH11" s="441"/>
      <c r="AI11" s="441"/>
      <c r="AJ11" s="441"/>
      <c r="AK11" s="441"/>
      <c r="AL11" s="441"/>
      <c r="AM11" s="441"/>
      <c r="AN11" s="441"/>
      <c r="AO11" s="441"/>
    </row>
    <row r="12" spans="1:41">
      <c r="A12" s="434">
        <v>1.4</v>
      </c>
      <c r="B12" s="460" t="s">
        <v>636</v>
      </c>
      <c r="C12" s="518">
        <v>205826029.94410601</v>
      </c>
      <c r="D12" s="516">
        <v>203135356.00904</v>
      </c>
      <c r="E12" s="516">
        <v>5272060.0507450001</v>
      </c>
      <c r="F12" s="516">
        <v>0</v>
      </c>
      <c r="G12" s="516">
        <v>2108764.352523</v>
      </c>
      <c r="H12" s="516">
        <v>67620.03</v>
      </c>
      <c r="I12" s="516">
        <v>42231.57</v>
      </c>
      <c r="J12" s="516">
        <v>0</v>
      </c>
      <c r="K12" s="516">
        <v>0</v>
      </c>
      <c r="L12" s="516">
        <v>581909.582543</v>
      </c>
      <c r="M12" s="516">
        <v>16281.7551</v>
      </c>
      <c r="N12" s="516">
        <v>0</v>
      </c>
      <c r="O12" s="516">
        <v>9235.9</v>
      </c>
      <c r="P12" s="516">
        <v>0</v>
      </c>
      <c r="Q12" s="516">
        <v>284916.00718800002</v>
      </c>
      <c r="R12" s="516">
        <v>235779.313433</v>
      </c>
      <c r="S12" s="516">
        <v>3954.0149999999999</v>
      </c>
      <c r="T12" s="516">
        <v>0</v>
      </c>
      <c r="U12" s="516">
        <v>77146.218322999994</v>
      </c>
      <c r="V12" s="441"/>
      <c r="W12" s="441"/>
      <c r="X12" s="441"/>
      <c r="Y12" s="441"/>
      <c r="Z12" s="441"/>
      <c r="AA12" s="441"/>
      <c r="AB12" s="441"/>
      <c r="AC12" s="441"/>
      <c r="AD12" s="441"/>
      <c r="AE12" s="441"/>
      <c r="AF12" s="441"/>
      <c r="AG12" s="441"/>
      <c r="AH12" s="441"/>
      <c r="AI12" s="441"/>
      <c r="AJ12" s="441"/>
      <c r="AK12" s="441"/>
      <c r="AL12" s="441"/>
      <c r="AM12" s="441"/>
      <c r="AN12" s="441"/>
      <c r="AO12" s="441"/>
    </row>
    <row r="13" spans="1:41">
      <c r="A13" s="434">
        <v>1.5</v>
      </c>
      <c r="B13" s="460" t="s">
        <v>637</v>
      </c>
      <c r="C13" s="518">
        <v>7944172276.8724403</v>
      </c>
      <c r="D13" s="516">
        <v>7157384190.8001099</v>
      </c>
      <c r="E13" s="516">
        <v>42279733.608542003</v>
      </c>
      <c r="F13" s="516">
        <v>873594.53</v>
      </c>
      <c r="G13" s="516">
        <v>545831425.26399899</v>
      </c>
      <c r="H13" s="516">
        <v>50103195.431622997</v>
      </c>
      <c r="I13" s="516">
        <v>4817369.4247989999</v>
      </c>
      <c r="J13" s="516">
        <v>5649261.1331620002</v>
      </c>
      <c r="K13" s="516">
        <v>1833052.5043349999</v>
      </c>
      <c r="L13" s="516">
        <v>240956660.808332</v>
      </c>
      <c r="M13" s="516">
        <v>27010819.226907998</v>
      </c>
      <c r="N13" s="516">
        <v>5265877.8829020001</v>
      </c>
      <c r="O13" s="516">
        <v>25565354.722247999</v>
      </c>
      <c r="P13" s="516">
        <v>39992823.572322004</v>
      </c>
      <c r="Q13" s="516">
        <v>10641282.140983</v>
      </c>
      <c r="R13" s="516">
        <v>24766395.497363001</v>
      </c>
      <c r="S13" s="516">
        <v>0</v>
      </c>
      <c r="T13" s="516">
        <v>0</v>
      </c>
      <c r="U13" s="516">
        <v>6110959.7802529996</v>
      </c>
      <c r="V13" s="441"/>
      <c r="W13" s="441"/>
      <c r="X13" s="441"/>
      <c r="Y13" s="441"/>
      <c r="Z13" s="441"/>
      <c r="AA13" s="441"/>
      <c r="AB13" s="441"/>
      <c r="AC13" s="441"/>
      <c r="AD13" s="441"/>
      <c r="AE13" s="441"/>
      <c r="AF13" s="441"/>
      <c r="AG13" s="441"/>
      <c r="AH13" s="441"/>
      <c r="AI13" s="441"/>
      <c r="AJ13" s="441"/>
      <c r="AK13" s="441"/>
      <c r="AL13" s="441"/>
      <c r="AM13" s="441"/>
      <c r="AN13" s="441"/>
      <c r="AO13" s="441"/>
    </row>
    <row r="14" spans="1:41">
      <c r="A14" s="434">
        <v>1.6</v>
      </c>
      <c r="B14" s="460" t="s">
        <v>638</v>
      </c>
      <c r="C14" s="518">
        <v>8903405211.2115498</v>
      </c>
      <c r="D14" s="516">
        <v>8323317463.3221703</v>
      </c>
      <c r="E14" s="516">
        <v>101757084.211246</v>
      </c>
      <c r="F14" s="516">
        <v>205376.261856</v>
      </c>
      <c r="G14" s="516">
        <v>208965137.56801301</v>
      </c>
      <c r="H14" s="516">
        <v>42438600.902009003</v>
      </c>
      <c r="I14" s="516">
        <v>32171312.866168</v>
      </c>
      <c r="J14" s="516">
        <v>12977196.372188</v>
      </c>
      <c r="K14" s="516">
        <v>1235140.4884570001</v>
      </c>
      <c r="L14" s="516">
        <v>371122610.32136703</v>
      </c>
      <c r="M14" s="516">
        <v>63550776.429782003</v>
      </c>
      <c r="N14" s="516">
        <v>51883027.687248997</v>
      </c>
      <c r="O14" s="516">
        <v>73618094.048608005</v>
      </c>
      <c r="P14" s="516">
        <v>25228038.596763998</v>
      </c>
      <c r="Q14" s="516">
        <v>18616902.414928999</v>
      </c>
      <c r="R14" s="516">
        <v>4179836.5152329998</v>
      </c>
      <c r="S14" s="516">
        <v>54241.614708000001</v>
      </c>
      <c r="T14" s="516">
        <v>3656.1659589999999</v>
      </c>
      <c r="U14" s="516">
        <v>61129355.148631997</v>
      </c>
      <c r="V14" s="441"/>
      <c r="W14" s="441"/>
      <c r="X14" s="441"/>
      <c r="Y14" s="441"/>
      <c r="Z14" s="441"/>
      <c r="AA14" s="441"/>
      <c r="AB14" s="441"/>
      <c r="AC14" s="441"/>
      <c r="AD14" s="441"/>
      <c r="AE14" s="441"/>
      <c r="AF14" s="441"/>
      <c r="AG14" s="441"/>
      <c r="AH14" s="441"/>
      <c r="AI14" s="441"/>
      <c r="AJ14" s="441"/>
      <c r="AK14" s="441"/>
      <c r="AL14" s="441"/>
      <c r="AM14" s="441"/>
      <c r="AN14" s="441"/>
      <c r="AO14" s="441"/>
    </row>
    <row r="15" spans="1:41">
      <c r="A15" s="479">
        <v>2</v>
      </c>
      <c r="B15" s="440" t="s">
        <v>639</v>
      </c>
      <c r="C15" s="515">
        <v>1924153176.480207</v>
      </c>
      <c r="D15" s="516">
        <v>1924153176.480207</v>
      </c>
      <c r="E15" s="516">
        <v>0</v>
      </c>
      <c r="F15" s="516">
        <v>0</v>
      </c>
      <c r="G15" s="516">
        <v>0</v>
      </c>
      <c r="H15" s="516">
        <v>0</v>
      </c>
      <c r="I15" s="516">
        <v>0</v>
      </c>
      <c r="J15" s="516">
        <v>0</v>
      </c>
      <c r="K15" s="516">
        <v>0</v>
      </c>
      <c r="L15" s="516">
        <v>0</v>
      </c>
      <c r="M15" s="516">
        <v>0</v>
      </c>
      <c r="N15" s="516">
        <v>0</v>
      </c>
      <c r="O15" s="516">
        <v>0</v>
      </c>
      <c r="P15" s="516">
        <v>0</v>
      </c>
      <c r="Q15" s="516">
        <v>0</v>
      </c>
      <c r="R15" s="516">
        <v>0</v>
      </c>
      <c r="S15" s="516">
        <v>0</v>
      </c>
      <c r="T15" s="516">
        <v>0</v>
      </c>
      <c r="U15" s="516">
        <v>0</v>
      </c>
      <c r="V15" s="441"/>
      <c r="W15" s="441"/>
      <c r="X15" s="441"/>
      <c r="Y15" s="441"/>
      <c r="Z15" s="441"/>
      <c r="AA15" s="441"/>
      <c r="AB15" s="441"/>
      <c r="AC15" s="441"/>
      <c r="AD15" s="441"/>
      <c r="AE15" s="441"/>
      <c r="AF15" s="441"/>
      <c r="AG15" s="441"/>
      <c r="AH15" s="441"/>
      <c r="AI15" s="441"/>
      <c r="AJ15" s="441"/>
      <c r="AK15" s="441"/>
      <c r="AL15" s="441"/>
      <c r="AM15" s="441"/>
      <c r="AN15" s="441"/>
      <c r="AO15" s="441"/>
    </row>
    <row r="16" spans="1:41">
      <c r="A16" s="434">
        <v>2.1</v>
      </c>
      <c r="B16" s="460" t="s">
        <v>633</v>
      </c>
      <c r="C16" s="518">
        <v>0</v>
      </c>
      <c r="D16" s="516">
        <v>0</v>
      </c>
      <c r="E16" s="516">
        <v>0</v>
      </c>
      <c r="F16" s="516">
        <v>0</v>
      </c>
      <c r="G16" s="516">
        <v>0</v>
      </c>
      <c r="H16" s="516">
        <v>0</v>
      </c>
      <c r="I16" s="516">
        <v>0</v>
      </c>
      <c r="J16" s="516">
        <v>0</v>
      </c>
      <c r="K16" s="516">
        <v>0</v>
      </c>
      <c r="L16" s="516">
        <v>0</v>
      </c>
      <c r="M16" s="516">
        <v>0</v>
      </c>
      <c r="N16" s="516">
        <v>0</v>
      </c>
      <c r="O16" s="516">
        <v>0</v>
      </c>
      <c r="P16" s="516">
        <v>0</v>
      </c>
      <c r="Q16" s="516">
        <v>0</v>
      </c>
      <c r="R16" s="516">
        <v>0</v>
      </c>
      <c r="S16" s="516">
        <v>0</v>
      </c>
      <c r="T16" s="516">
        <v>0</v>
      </c>
      <c r="U16" s="516">
        <v>0</v>
      </c>
      <c r="V16" s="441"/>
      <c r="W16" s="441"/>
      <c r="X16" s="441"/>
      <c r="Y16" s="441"/>
      <c r="Z16" s="441"/>
      <c r="AA16" s="441"/>
      <c r="AB16" s="441"/>
      <c r="AC16" s="441"/>
      <c r="AD16" s="441"/>
      <c r="AE16" s="441"/>
      <c r="AF16" s="441"/>
      <c r="AG16" s="441"/>
      <c r="AH16" s="441"/>
      <c r="AI16" s="441"/>
      <c r="AJ16" s="441"/>
      <c r="AK16" s="441"/>
      <c r="AL16" s="441"/>
      <c r="AM16" s="441"/>
      <c r="AN16" s="441"/>
      <c r="AO16" s="441"/>
    </row>
    <row r="17" spans="1:41">
      <c r="A17" s="434">
        <v>2.2000000000000002</v>
      </c>
      <c r="B17" s="460" t="s">
        <v>634</v>
      </c>
      <c r="C17" s="518">
        <v>1116153607.84746</v>
      </c>
      <c r="D17" s="516">
        <v>1116153607.84746</v>
      </c>
      <c r="E17" s="516">
        <v>0</v>
      </c>
      <c r="F17" s="516">
        <v>0</v>
      </c>
      <c r="G17" s="516">
        <v>0</v>
      </c>
      <c r="H17" s="516">
        <v>0</v>
      </c>
      <c r="I17" s="516">
        <v>0</v>
      </c>
      <c r="J17" s="516">
        <v>0</v>
      </c>
      <c r="K17" s="516">
        <v>0</v>
      </c>
      <c r="L17" s="516">
        <v>0</v>
      </c>
      <c r="M17" s="516">
        <v>0</v>
      </c>
      <c r="N17" s="516">
        <v>0</v>
      </c>
      <c r="O17" s="516">
        <v>0</v>
      </c>
      <c r="P17" s="516">
        <v>0</v>
      </c>
      <c r="Q17" s="516">
        <v>0</v>
      </c>
      <c r="R17" s="516">
        <v>0</v>
      </c>
      <c r="S17" s="516">
        <v>0</v>
      </c>
      <c r="T17" s="516">
        <v>0</v>
      </c>
      <c r="U17" s="516">
        <v>0</v>
      </c>
      <c r="V17" s="441"/>
      <c r="W17" s="441"/>
      <c r="X17" s="441"/>
      <c r="Y17" s="441"/>
      <c r="Z17" s="441"/>
      <c r="AA17" s="441"/>
      <c r="AB17" s="441"/>
      <c r="AC17" s="441"/>
      <c r="AD17" s="441"/>
      <c r="AE17" s="441"/>
      <c r="AF17" s="441"/>
      <c r="AG17" s="441"/>
      <c r="AH17" s="441"/>
      <c r="AI17" s="441"/>
      <c r="AJ17" s="441"/>
      <c r="AK17" s="441"/>
      <c r="AL17" s="441"/>
      <c r="AM17" s="441"/>
      <c r="AN17" s="441"/>
      <c r="AO17" s="441"/>
    </row>
    <row r="18" spans="1:41">
      <c r="A18" s="434">
        <v>2.2999999999999998</v>
      </c>
      <c r="B18" s="460" t="s">
        <v>635</v>
      </c>
      <c r="C18" s="518">
        <v>596661861.53999996</v>
      </c>
      <c r="D18" s="516">
        <v>596661861.53999996</v>
      </c>
      <c r="E18" s="516">
        <v>0</v>
      </c>
      <c r="F18" s="516">
        <v>0</v>
      </c>
      <c r="G18" s="516">
        <v>0</v>
      </c>
      <c r="H18" s="516">
        <v>0</v>
      </c>
      <c r="I18" s="516">
        <v>0</v>
      </c>
      <c r="J18" s="516">
        <v>0</v>
      </c>
      <c r="K18" s="516">
        <v>0</v>
      </c>
      <c r="L18" s="516">
        <v>0</v>
      </c>
      <c r="M18" s="516">
        <v>0</v>
      </c>
      <c r="N18" s="516">
        <v>0</v>
      </c>
      <c r="O18" s="516">
        <v>0</v>
      </c>
      <c r="P18" s="516">
        <v>0</v>
      </c>
      <c r="Q18" s="516">
        <v>0</v>
      </c>
      <c r="R18" s="516">
        <v>0</v>
      </c>
      <c r="S18" s="516">
        <v>0</v>
      </c>
      <c r="T18" s="516">
        <v>0</v>
      </c>
      <c r="U18" s="516">
        <v>0</v>
      </c>
      <c r="V18" s="441"/>
      <c r="W18" s="441"/>
      <c r="X18" s="441"/>
      <c r="Y18" s="441"/>
      <c r="Z18" s="441"/>
      <c r="AA18" s="441"/>
      <c r="AB18" s="441"/>
      <c r="AC18" s="441"/>
      <c r="AD18" s="441"/>
      <c r="AE18" s="441"/>
      <c r="AF18" s="441"/>
      <c r="AG18" s="441"/>
      <c r="AH18" s="441"/>
      <c r="AI18" s="441"/>
      <c r="AJ18" s="441"/>
      <c r="AK18" s="441"/>
      <c r="AL18" s="441"/>
      <c r="AM18" s="441"/>
      <c r="AN18" s="441"/>
      <c r="AO18" s="441"/>
    </row>
    <row r="19" spans="1:41">
      <c r="A19" s="434">
        <v>2.4</v>
      </c>
      <c r="B19" s="460" t="s">
        <v>636</v>
      </c>
      <c r="C19" s="518">
        <v>22342063.117074002</v>
      </c>
      <c r="D19" s="516">
        <v>22342063.117074002</v>
      </c>
      <c r="E19" s="516">
        <v>0</v>
      </c>
      <c r="F19" s="516">
        <v>0</v>
      </c>
      <c r="G19" s="516">
        <v>0</v>
      </c>
      <c r="H19" s="516">
        <v>0</v>
      </c>
      <c r="I19" s="516">
        <v>0</v>
      </c>
      <c r="J19" s="516">
        <v>0</v>
      </c>
      <c r="K19" s="516">
        <v>0</v>
      </c>
      <c r="L19" s="516">
        <v>0</v>
      </c>
      <c r="M19" s="516">
        <v>0</v>
      </c>
      <c r="N19" s="516">
        <v>0</v>
      </c>
      <c r="O19" s="516">
        <v>0</v>
      </c>
      <c r="P19" s="516">
        <v>0</v>
      </c>
      <c r="Q19" s="516">
        <v>0</v>
      </c>
      <c r="R19" s="516">
        <v>0</v>
      </c>
      <c r="S19" s="516">
        <v>0</v>
      </c>
      <c r="T19" s="516">
        <v>0</v>
      </c>
      <c r="U19" s="516">
        <v>0</v>
      </c>
      <c r="V19" s="441"/>
      <c r="W19" s="441"/>
      <c r="X19" s="441"/>
      <c r="Y19" s="441"/>
      <c r="Z19" s="441"/>
      <c r="AA19" s="441"/>
      <c r="AB19" s="441"/>
      <c r="AC19" s="441"/>
      <c r="AD19" s="441"/>
      <c r="AE19" s="441"/>
      <c r="AF19" s="441"/>
      <c r="AG19" s="441"/>
      <c r="AH19" s="441"/>
      <c r="AI19" s="441"/>
      <c r="AJ19" s="441"/>
      <c r="AK19" s="441"/>
      <c r="AL19" s="441"/>
      <c r="AM19" s="441"/>
      <c r="AN19" s="441"/>
      <c r="AO19" s="441"/>
    </row>
    <row r="20" spans="1:41">
      <c r="A20" s="434">
        <v>2.5</v>
      </c>
      <c r="B20" s="460" t="s">
        <v>637</v>
      </c>
      <c r="C20" s="518">
        <v>188995643.97567296</v>
      </c>
      <c r="D20" s="516">
        <v>188995643.97567296</v>
      </c>
      <c r="E20" s="516">
        <v>0</v>
      </c>
      <c r="F20" s="516">
        <v>0</v>
      </c>
      <c r="G20" s="516">
        <v>0</v>
      </c>
      <c r="H20" s="516">
        <v>0</v>
      </c>
      <c r="I20" s="516">
        <v>0</v>
      </c>
      <c r="J20" s="516">
        <v>0</v>
      </c>
      <c r="K20" s="516">
        <v>0</v>
      </c>
      <c r="L20" s="516">
        <v>0</v>
      </c>
      <c r="M20" s="516">
        <v>0</v>
      </c>
      <c r="N20" s="516">
        <v>0</v>
      </c>
      <c r="O20" s="516">
        <v>0</v>
      </c>
      <c r="P20" s="516">
        <v>0</v>
      </c>
      <c r="Q20" s="516">
        <v>0</v>
      </c>
      <c r="R20" s="516">
        <v>0</v>
      </c>
      <c r="S20" s="516">
        <v>0</v>
      </c>
      <c r="T20" s="516">
        <v>0</v>
      </c>
      <c r="U20" s="516">
        <v>0</v>
      </c>
      <c r="V20" s="441"/>
      <c r="W20" s="441"/>
      <c r="X20" s="441"/>
      <c r="Y20" s="441"/>
      <c r="Z20" s="441"/>
      <c r="AA20" s="441"/>
      <c r="AB20" s="441"/>
      <c r="AC20" s="441"/>
      <c r="AD20" s="441"/>
      <c r="AE20" s="441"/>
      <c r="AF20" s="441"/>
      <c r="AG20" s="441"/>
      <c r="AH20" s="441"/>
      <c r="AI20" s="441"/>
      <c r="AJ20" s="441"/>
      <c r="AK20" s="441"/>
      <c r="AL20" s="441"/>
      <c r="AM20" s="441"/>
      <c r="AN20" s="441"/>
      <c r="AO20" s="441"/>
    </row>
    <row r="21" spans="1:41">
      <c r="A21" s="434">
        <v>2.6</v>
      </c>
      <c r="B21" s="460" t="s">
        <v>638</v>
      </c>
      <c r="C21" s="518">
        <v>0</v>
      </c>
      <c r="D21" s="516">
        <v>0</v>
      </c>
      <c r="E21" s="516">
        <v>0</v>
      </c>
      <c r="F21" s="516">
        <v>0</v>
      </c>
      <c r="G21" s="516">
        <v>0</v>
      </c>
      <c r="H21" s="516">
        <v>0</v>
      </c>
      <c r="I21" s="516">
        <v>0</v>
      </c>
      <c r="J21" s="516">
        <v>0</v>
      </c>
      <c r="K21" s="516">
        <v>0</v>
      </c>
      <c r="L21" s="516">
        <v>0</v>
      </c>
      <c r="M21" s="516">
        <v>0</v>
      </c>
      <c r="N21" s="516">
        <v>0</v>
      </c>
      <c r="O21" s="516">
        <v>0</v>
      </c>
      <c r="P21" s="516">
        <v>0</v>
      </c>
      <c r="Q21" s="516">
        <v>0</v>
      </c>
      <c r="R21" s="516">
        <v>0</v>
      </c>
      <c r="S21" s="516">
        <v>0</v>
      </c>
      <c r="T21" s="516">
        <v>0</v>
      </c>
      <c r="U21" s="516">
        <v>0</v>
      </c>
      <c r="V21" s="441"/>
      <c r="W21" s="441"/>
      <c r="X21" s="441"/>
      <c r="Y21" s="441"/>
      <c r="Z21" s="441"/>
      <c r="AA21" s="441"/>
      <c r="AB21" s="441"/>
      <c r="AC21" s="441"/>
      <c r="AD21" s="441"/>
      <c r="AE21" s="441"/>
      <c r="AF21" s="441"/>
      <c r="AG21" s="441"/>
      <c r="AH21" s="441"/>
      <c r="AI21" s="441"/>
      <c r="AJ21" s="441"/>
      <c r="AK21" s="441"/>
      <c r="AL21" s="441"/>
      <c r="AM21" s="441"/>
      <c r="AN21" s="441"/>
      <c r="AO21" s="441"/>
    </row>
    <row r="22" spans="1:41">
      <c r="A22" s="479">
        <v>3</v>
      </c>
      <c r="B22" s="440" t="s">
        <v>694</v>
      </c>
      <c r="C22" s="519">
        <v>3066898891.1466918</v>
      </c>
      <c r="D22" s="520">
        <v>1989919352.2258101</v>
      </c>
      <c r="E22" s="521">
        <v>0</v>
      </c>
      <c r="F22" s="521">
        <v>0</v>
      </c>
      <c r="G22" s="520">
        <v>27316966.546909001</v>
      </c>
      <c r="H22" s="521">
        <v>0</v>
      </c>
      <c r="I22" s="521">
        <v>0</v>
      </c>
      <c r="J22" s="521">
        <v>0</v>
      </c>
      <c r="K22" s="521">
        <v>0</v>
      </c>
      <c r="L22" s="520">
        <v>16184628.021069</v>
      </c>
      <c r="M22" s="521">
        <v>0</v>
      </c>
      <c r="N22" s="521">
        <v>0</v>
      </c>
      <c r="O22" s="521">
        <v>0</v>
      </c>
      <c r="P22" s="521">
        <v>0</v>
      </c>
      <c r="Q22" s="521">
        <v>0</v>
      </c>
      <c r="R22" s="521">
        <v>0</v>
      </c>
      <c r="S22" s="521">
        <v>0</v>
      </c>
      <c r="T22" s="521">
        <v>0</v>
      </c>
      <c r="U22" s="520">
        <v>0.01</v>
      </c>
      <c r="V22" s="441"/>
      <c r="W22" s="441"/>
      <c r="X22" s="441"/>
      <c r="Y22" s="441"/>
      <c r="Z22" s="441"/>
      <c r="AA22" s="441"/>
      <c r="AB22" s="441"/>
      <c r="AC22" s="441"/>
      <c r="AD22" s="441"/>
      <c r="AE22" s="441"/>
      <c r="AF22" s="441"/>
      <c r="AG22" s="441"/>
      <c r="AH22" s="441"/>
      <c r="AI22" s="441"/>
      <c r="AJ22" s="441"/>
      <c r="AK22" s="441"/>
      <c r="AL22" s="441"/>
      <c r="AM22" s="441"/>
      <c r="AN22" s="441"/>
      <c r="AO22" s="441"/>
    </row>
    <row r="23" spans="1:41">
      <c r="A23" s="434">
        <v>3.1</v>
      </c>
      <c r="B23" s="460" t="s">
        <v>633</v>
      </c>
      <c r="C23" s="522">
        <v>0</v>
      </c>
      <c r="D23" s="520">
        <v>0</v>
      </c>
      <c r="E23" s="521">
        <v>0</v>
      </c>
      <c r="F23" s="521">
        <v>0</v>
      </c>
      <c r="G23" s="520">
        <v>0</v>
      </c>
      <c r="H23" s="521">
        <v>0</v>
      </c>
      <c r="I23" s="521">
        <v>0</v>
      </c>
      <c r="J23" s="521">
        <v>0</v>
      </c>
      <c r="K23" s="521">
        <v>0</v>
      </c>
      <c r="L23" s="520">
        <v>0</v>
      </c>
      <c r="M23" s="521">
        <v>0</v>
      </c>
      <c r="N23" s="521">
        <v>0</v>
      </c>
      <c r="O23" s="521">
        <v>0</v>
      </c>
      <c r="P23" s="521">
        <v>0</v>
      </c>
      <c r="Q23" s="521">
        <v>0</v>
      </c>
      <c r="R23" s="521">
        <v>0</v>
      </c>
      <c r="S23" s="521">
        <v>0</v>
      </c>
      <c r="T23" s="521">
        <v>0</v>
      </c>
      <c r="U23" s="520">
        <v>0</v>
      </c>
      <c r="V23" s="441"/>
      <c r="W23" s="441"/>
      <c r="X23" s="441"/>
      <c r="Y23" s="441"/>
      <c r="Z23" s="441"/>
      <c r="AA23" s="441"/>
      <c r="AB23" s="441"/>
      <c r="AC23" s="441"/>
      <c r="AD23" s="441"/>
      <c r="AE23" s="441"/>
      <c r="AF23" s="441"/>
      <c r="AG23" s="441"/>
      <c r="AH23" s="441"/>
      <c r="AI23" s="441"/>
      <c r="AJ23" s="441"/>
      <c r="AK23" s="441"/>
      <c r="AL23" s="441"/>
      <c r="AM23" s="441"/>
      <c r="AN23" s="441"/>
      <c r="AO23" s="441"/>
    </row>
    <row r="24" spans="1:41">
      <c r="A24" s="434">
        <v>3.2</v>
      </c>
      <c r="B24" s="460" t="s">
        <v>634</v>
      </c>
      <c r="C24" s="522">
        <v>0</v>
      </c>
      <c r="D24" s="520">
        <v>0</v>
      </c>
      <c r="E24" s="521">
        <v>0</v>
      </c>
      <c r="F24" s="521">
        <v>0</v>
      </c>
      <c r="G24" s="520">
        <v>0</v>
      </c>
      <c r="H24" s="521">
        <v>0</v>
      </c>
      <c r="I24" s="521">
        <v>0</v>
      </c>
      <c r="J24" s="521">
        <v>0</v>
      </c>
      <c r="K24" s="521">
        <v>0</v>
      </c>
      <c r="L24" s="520">
        <v>0</v>
      </c>
      <c r="M24" s="521">
        <v>0</v>
      </c>
      <c r="N24" s="521">
        <v>0</v>
      </c>
      <c r="O24" s="521">
        <v>0</v>
      </c>
      <c r="P24" s="521">
        <v>0</v>
      </c>
      <c r="Q24" s="521">
        <v>0</v>
      </c>
      <c r="R24" s="521">
        <v>0</v>
      </c>
      <c r="S24" s="521">
        <v>0</v>
      </c>
      <c r="T24" s="521">
        <v>0</v>
      </c>
      <c r="U24" s="520">
        <v>0</v>
      </c>
      <c r="V24" s="441"/>
      <c r="W24" s="441"/>
      <c r="X24" s="441"/>
      <c r="Y24" s="441"/>
      <c r="Z24" s="441"/>
      <c r="AA24" s="441"/>
      <c r="AB24" s="441"/>
      <c r="AC24" s="441"/>
      <c r="AD24" s="441"/>
      <c r="AE24" s="441"/>
      <c r="AF24" s="441"/>
      <c r="AG24" s="441"/>
      <c r="AH24" s="441"/>
      <c r="AI24" s="441"/>
      <c r="AJ24" s="441"/>
      <c r="AK24" s="441"/>
      <c r="AL24" s="441"/>
      <c r="AM24" s="441"/>
      <c r="AN24" s="441"/>
      <c r="AO24" s="441"/>
    </row>
    <row r="25" spans="1:41">
      <c r="A25" s="434">
        <v>3.3</v>
      </c>
      <c r="B25" s="460" t="s">
        <v>635</v>
      </c>
      <c r="C25" s="522">
        <v>0</v>
      </c>
      <c r="D25" s="520">
        <v>0</v>
      </c>
      <c r="E25" s="521">
        <v>0</v>
      </c>
      <c r="F25" s="521">
        <v>0</v>
      </c>
      <c r="G25" s="520">
        <v>0</v>
      </c>
      <c r="H25" s="521">
        <v>0</v>
      </c>
      <c r="I25" s="521">
        <v>0</v>
      </c>
      <c r="J25" s="521">
        <v>0</v>
      </c>
      <c r="K25" s="521">
        <v>0</v>
      </c>
      <c r="L25" s="520">
        <v>0</v>
      </c>
      <c r="M25" s="521">
        <v>0</v>
      </c>
      <c r="N25" s="521">
        <v>0</v>
      </c>
      <c r="O25" s="521">
        <v>0</v>
      </c>
      <c r="P25" s="521">
        <v>0</v>
      </c>
      <c r="Q25" s="521">
        <v>0</v>
      </c>
      <c r="R25" s="521">
        <v>0</v>
      </c>
      <c r="S25" s="521">
        <v>0</v>
      </c>
      <c r="T25" s="521">
        <v>0</v>
      </c>
      <c r="U25" s="520">
        <v>0</v>
      </c>
      <c r="V25" s="441"/>
      <c r="W25" s="441"/>
      <c r="X25" s="441"/>
      <c r="Y25" s="441"/>
      <c r="Z25" s="441"/>
      <c r="AA25" s="441"/>
      <c r="AB25" s="441"/>
      <c r="AC25" s="441"/>
      <c r="AD25" s="441"/>
      <c r="AE25" s="441"/>
      <c r="AF25" s="441"/>
      <c r="AG25" s="441"/>
      <c r="AH25" s="441"/>
      <c r="AI25" s="441"/>
      <c r="AJ25" s="441"/>
      <c r="AK25" s="441"/>
      <c r="AL25" s="441"/>
      <c r="AM25" s="441"/>
      <c r="AN25" s="441"/>
      <c r="AO25" s="441"/>
    </row>
    <row r="26" spans="1:41">
      <c r="A26" s="434">
        <v>3.4</v>
      </c>
      <c r="B26" s="460" t="s">
        <v>636</v>
      </c>
      <c r="C26" s="522">
        <v>300489096.149863</v>
      </c>
      <c r="D26" s="520">
        <v>295655277.537211</v>
      </c>
      <c r="E26" s="521">
        <v>0</v>
      </c>
      <c r="F26" s="521">
        <v>0</v>
      </c>
      <c r="G26" s="520">
        <v>0</v>
      </c>
      <c r="H26" s="521">
        <v>0</v>
      </c>
      <c r="I26" s="521">
        <v>0</v>
      </c>
      <c r="J26" s="521">
        <v>0</v>
      </c>
      <c r="K26" s="521">
        <v>0</v>
      </c>
      <c r="L26" s="520">
        <v>0</v>
      </c>
      <c r="M26" s="521">
        <v>0</v>
      </c>
      <c r="N26" s="521">
        <v>0</v>
      </c>
      <c r="O26" s="521">
        <v>0</v>
      </c>
      <c r="P26" s="521">
        <v>0</v>
      </c>
      <c r="Q26" s="521">
        <v>0</v>
      </c>
      <c r="R26" s="521">
        <v>0</v>
      </c>
      <c r="S26" s="521">
        <v>0</v>
      </c>
      <c r="T26" s="521">
        <v>0</v>
      </c>
      <c r="U26" s="520">
        <v>0</v>
      </c>
      <c r="V26" s="441"/>
      <c r="W26" s="441"/>
      <c r="X26" s="441"/>
      <c r="Y26" s="441"/>
      <c r="Z26" s="441"/>
      <c r="AA26" s="441"/>
      <c r="AB26" s="441"/>
      <c r="AC26" s="441"/>
      <c r="AD26" s="441"/>
      <c r="AE26" s="441"/>
      <c r="AF26" s="441"/>
      <c r="AG26" s="441"/>
      <c r="AH26" s="441"/>
      <c r="AI26" s="441"/>
      <c r="AJ26" s="441"/>
      <c r="AK26" s="441"/>
      <c r="AL26" s="441"/>
      <c r="AM26" s="441"/>
      <c r="AN26" s="441"/>
      <c r="AO26" s="441"/>
    </row>
    <row r="27" spans="1:41">
      <c r="A27" s="434">
        <v>3.5</v>
      </c>
      <c r="B27" s="460" t="s">
        <v>637</v>
      </c>
      <c r="C27" s="522">
        <v>2554619944.021028</v>
      </c>
      <c r="D27" s="520">
        <v>1693055152.1432281</v>
      </c>
      <c r="E27" s="521">
        <v>0</v>
      </c>
      <c r="F27" s="521">
        <v>0</v>
      </c>
      <c r="G27" s="520">
        <v>27316966.546909001</v>
      </c>
      <c r="H27" s="521">
        <v>0</v>
      </c>
      <c r="I27" s="521">
        <v>0</v>
      </c>
      <c r="J27" s="521">
        <v>0</v>
      </c>
      <c r="K27" s="521">
        <v>0</v>
      </c>
      <c r="L27" s="520">
        <v>16184628.021069</v>
      </c>
      <c r="M27" s="521">
        <v>0</v>
      </c>
      <c r="N27" s="521">
        <v>0</v>
      </c>
      <c r="O27" s="521">
        <v>0</v>
      </c>
      <c r="P27" s="521">
        <v>0</v>
      </c>
      <c r="Q27" s="521">
        <v>0</v>
      </c>
      <c r="R27" s="521">
        <v>0</v>
      </c>
      <c r="S27" s="521">
        <v>0</v>
      </c>
      <c r="T27" s="521">
        <v>0</v>
      </c>
      <c r="U27" s="520">
        <v>0.01</v>
      </c>
      <c r="V27" s="441"/>
      <c r="W27" s="441"/>
      <c r="X27" s="441"/>
      <c r="Y27" s="441"/>
      <c r="Z27" s="441"/>
      <c r="AA27" s="441"/>
      <c r="AB27" s="441"/>
      <c r="AC27" s="441"/>
      <c r="AD27" s="441"/>
      <c r="AE27" s="441"/>
      <c r="AF27" s="441"/>
      <c r="AG27" s="441"/>
      <c r="AH27" s="441"/>
      <c r="AI27" s="441"/>
      <c r="AJ27" s="441"/>
      <c r="AK27" s="441"/>
      <c r="AL27" s="441"/>
      <c r="AM27" s="441"/>
      <c r="AN27" s="441"/>
      <c r="AO27" s="441"/>
    </row>
    <row r="28" spans="1:41">
      <c r="A28" s="434">
        <v>3.6</v>
      </c>
      <c r="B28" s="460" t="s">
        <v>638</v>
      </c>
      <c r="C28" s="522">
        <v>211789850.97580099</v>
      </c>
      <c r="D28" s="520">
        <v>1208922.545371</v>
      </c>
      <c r="E28" s="521">
        <v>0</v>
      </c>
      <c r="F28" s="521">
        <v>0</v>
      </c>
      <c r="G28" s="520">
        <v>0</v>
      </c>
      <c r="H28" s="521">
        <v>0</v>
      </c>
      <c r="I28" s="521">
        <v>0</v>
      </c>
      <c r="J28" s="521">
        <v>0</v>
      </c>
      <c r="K28" s="521">
        <v>0</v>
      </c>
      <c r="L28" s="520">
        <v>0</v>
      </c>
      <c r="M28" s="521">
        <v>0</v>
      </c>
      <c r="N28" s="521">
        <v>0</v>
      </c>
      <c r="O28" s="521">
        <v>0</v>
      </c>
      <c r="P28" s="521">
        <v>0</v>
      </c>
      <c r="Q28" s="521">
        <v>0</v>
      </c>
      <c r="R28" s="521">
        <v>0</v>
      </c>
      <c r="S28" s="521">
        <v>0</v>
      </c>
      <c r="T28" s="521">
        <v>0</v>
      </c>
      <c r="U28" s="520">
        <v>0</v>
      </c>
      <c r="V28" s="441"/>
      <c r="W28" s="441"/>
      <c r="X28" s="441"/>
      <c r="Y28" s="441"/>
      <c r="Z28" s="441"/>
      <c r="AA28" s="441"/>
      <c r="AB28" s="441"/>
      <c r="AC28" s="441"/>
      <c r="AD28" s="441"/>
      <c r="AE28" s="441"/>
      <c r="AF28" s="441"/>
      <c r="AG28" s="441"/>
      <c r="AH28" s="441"/>
      <c r="AI28" s="441"/>
      <c r="AJ28" s="441"/>
      <c r="AK28" s="441"/>
      <c r="AL28" s="441"/>
      <c r="AM28" s="441"/>
      <c r="AN28" s="441"/>
      <c r="AO28" s="44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showGridLines="0" workbookViewId="0">
      <selection activeCell="C8" sqref="C8:T22"/>
    </sheetView>
  </sheetViews>
  <sheetFormatPr defaultColWidth="9.140625" defaultRowHeight="12.75"/>
  <cols>
    <col min="1" max="1" width="11.85546875" style="438" bestFit="1" customWidth="1"/>
    <col min="2" max="2" width="54.42578125" style="438" customWidth="1"/>
    <col min="3" max="3" width="16.5703125" style="438" bestFit="1" customWidth="1"/>
    <col min="4" max="4" width="15.140625" style="438" customWidth="1"/>
    <col min="5" max="6" width="13.85546875" style="438" bestFit="1" customWidth="1"/>
    <col min="7" max="7" width="12.5703125" style="438" bestFit="1" customWidth="1"/>
    <col min="8" max="8" width="13.85546875" style="438" bestFit="1" customWidth="1"/>
    <col min="9" max="9" width="21.42578125" style="438" bestFit="1" customWidth="1"/>
    <col min="10" max="10" width="20.85546875" style="438" bestFit="1" customWidth="1"/>
    <col min="11" max="11" width="13.85546875" style="438" bestFit="1" customWidth="1"/>
    <col min="12" max="12" width="12.5703125" style="438" bestFit="1" customWidth="1"/>
    <col min="13" max="13" width="13.85546875" style="438" bestFit="1" customWidth="1"/>
    <col min="14" max="14" width="20.85546875" style="438" bestFit="1" customWidth="1"/>
    <col min="15" max="15" width="21.85546875" style="438" bestFit="1" customWidth="1"/>
    <col min="16" max="16" width="21" style="438" bestFit="1" customWidth="1"/>
    <col min="17" max="19" width="19" style="438" bestFit="1" customWidth="1"/>
    <col min="20" max="20" width="13.140625" style="438" bestFit="1" customWidth="1"/>
    <col min="21" max="21" width="20" style="438" customWidth="1"/>
    <col min="22" max="16384" width="9.140625" style="438"/>
  </cols>
  <sheetData>
    <row r="1" spans="1:39" s="638" customFormat="1" ht="13.5">
      <c r="A1" s="637" t="s">
        <v>30</v>
      </c>
      <c r="B1" s="630" t="str">
        <f>'Info '!C2</f>
        <v>JSC TBC Bank</v>
      </c>
    </row>
    <row r="2" spans="1:39" s="638" customFormat="1" ht="13.5">
      <c r="A2" s="637" t="s">
        <v>31</v>
      </c>
      <c r="B2" s="639">
        <f>'1. key ratios '!B2</f>
        <v>44742</v>
      </c>
      <c r="C2" s="639"/>
    </row>
    <row r="3" spans="1:39">
      <c r="A3" s="430" t="s">
        <v>641</v>
      </c>
    </row>
    <row r="5" spans="1:39" ht="13.5" customHeight="1">
      <c r="A5" s="795" t="s">
        <v>642</v>
      </c>
      <c r="B5" s="796"/>
      <c r="C5" s="804" t="s">
        <v>643</v>
      </c>
      <c r="D5" s="805"/>
      <c r="E5" s="805"/>
      <c r="F5" s="805"/>
      <c r="G5" s="805"/>
      <c r="H5" s="805"/>
      <c r="I5" s="805"/>
      <c r="J5" s="805"/>
      <c r="K5" s="805"/>
      <c r="L5" s="805"/>
      <c r="M5" s="805"/>
      <c r="N5" s="805"/>
      <c r="O5" s="805"/>
      <c r="P5" s="805"/>
      <c r="Q5" s="805"/>
      <c r="R5" s="805"/>
      <c r="S5" s="805"/>
      <c r="T5" s="806"/>
      <c r="U5" s="476"/>
    </row>
    <row r="6" spans="1:39">
      <c r="A6" s="797"/>
      <c r="B6" s="798"/>
      <c r="C6" s="788" t="s">
        <v>108</v>
      </c>
      <c r="D6" s="801" t="s">
        <v>644</v>
      </c>
      <c r="E6" s="801"/>
      <c r="F6" s="802"/>
      <c r="G6" s="803" t="s">
        <v>645</v>
      </c>
      <c r="H6" s="801"/>
      <c r="I6" s="801"/>
      <c r="J6" s="801"/>
      <c r="K6" s="802"/>
      <c r="L6" s="791" t="s">
        <v>646</v>
      </c>
      <c r="M6" s="792"/>
      <c r="N6" s="792"/>
      <c r="O6" s="792"/>
      <c r="P6" s="792"/>
      <c r="Q6" s="792"/>
      <c r="R6" s="792"/>
      <c r="S6" s="792"/>
      <c r="T6" s="793"/>
      <c r="U6" s="464"/>
    </row>
    <row r="7" spans="1:39">
      <c r="A7" s="799"/>
      <c r="B7" s="800"/>
      <c r="C7" s="789"/>
      <c r="E7" s="458" t="s">
        <v>619</v>
      </c>
      <c r="F7" s="469" t="s">
        <v>620</v>
      </c>
      <c r="H7" s="458" t="s">
        <v>619</v>
      </c>
      <c r="I7" s="469" t="s">
        <v>621</v>
      </c>
      <c r="J7" s="469" t="s">
        <v>622</v>
      </c>
      <c r="K7" s="469" t="s">
        <v>623</v>
      </c>
      <c r="L7" s="480"/>
      <c r="M7" s="458" t="s">
        <v>624</v>
      </c>
      <c r="N7" s="469" t="s">
        <v>622</v>
      </c>
      <c r="O7" s="469" t="s">
        <v>625</v>
      </c>
      <c r="P7" s="469" t="s">
        <v>626</v>
      </c>
      <c r="Q7" s="469" t="s">
        <v>627</v>
      </c>
      <c r="R7" s="469" t="s">
        <v>628</v>
      </c>
      <c r="S7" s="469" t="s">
        <v>629</v>
      </c>
      <c r="T7" s="478" t="s">
        <v>630</v>
      </c>
      <c r="U7" s="476"/>
    </row>
    <row r="8" spans="1:39" s="470" customFormat="1">
      <c r="A8" s="475">
        <v>1</v>
      </c>
      <c r="B8" s="475" t="s">
        <v>632</v>
      </c>
      <c r="C8" s="523">
        <v>17053403518.028105</v>
      </c>
      <c r="D8" s="515">
        <v>15683837010.131329</v>
      </c>
      <c r="E8" s="515">
        <v>149308877.87053299</v>
      </c>
      <c r="F8" s="515">
        <v>1078970.791856</v>
      </c>
      <c r="G8" s="515">
        <v>756905327.18453503</v>
      </c>
      <c r="H8" s="515">
        <v>92609416.363631994</v>
      </c>
      <c r="I8" s="515">
        <v>37030913.860967003</v>
      </c>
      <c r="J8" s="515">
        <v>18626457.505350001</v>
      </c>
      <c r="K8" s="515">
        <v>3068192.9927920001</v>
      </c>
      <c r="L8" s="515">
        <v>612661180.71224201</v>
      </c>
      <c r="M8" s="515">
        <v>90577877.411789998</v>
      </c>
      <c r="N8" s="515">
        <v>57148905.570151001</v>
      </c>
      <c r="O8" s="515">
        <v>99192684.670855999</v>
      </c>
      <c r="P8" s="515">
        <v>65220862.169086002</v>
      </c>
      <c r="Q8" s="515">
        <v>29543100.563099999</v>
      </c>
      <c r="R8" s="515">
        <v>29182011.326028999</v>
      </c>
      <c r="S8" s="515">
        <v>58195.629708</v>
      </c>
      <c r="T8" s="515">
        <v>3656.1659589999999</v>
      </c>
      <c r="U8" s="474"/>
      <c r="V8" s="474"/>
      <c r="W8" s="474"/>
      <c r="X8" s="474"/>
      <c r="Y8" s="474"/>
      <c r="Z8" s="474"/>
      <c r="AA8" s="474"/>
      <c r="AB8" s="474"/>
      <c r="AC8" s="474"/>
      <c r="AD8" s="474"/>
      <c r="AE8" s="474"/>
      <c r="AF8" s="474"/>
      <c r="AG8" s="474"/>
      <c r="AH8" s="474"/>
      <c r="AI8" s="474"/>
      <c r="AJ8" s="474"/>
      <c r="AK8" s="474"/>
      <c r="AL8" s="474"/>
      <c r="AM8" s="474"/>
    </row>
    <row r="9" spans="1:39">
      <c r="A9" s="460">
        <v>1.1000000000000001</v>
      </c>
      <c r="B9" s="460" t="s">
        <v>647</v>
      </c>
      <c r="C9" s="518">
        <v>14339383330.139885</v>
      </c>
      <c r="D9" s="516">
        <v>13143304882.712667</v>
      </c>
      <c r="E9" s="516">
        <v>93207799.423788995</v>
      </c>
      <c r="F9" s="516">
        <v>1004248.7718559999</v>
      </c>
      <c r="G9" s="516">
        <v>713458156.10816598</v>
      </c>
      <c r="H9" s="516">
        <v>85740033.110246003</v>
      </c>
      <c r="I9" s="516">
        <v>17388868.506687999</v>
      </c>
      <c r="J9" s="516">
        <v>17960832.763852</v>
      </c>
      <c r="K9" s="516">
        <v>3047092.5108269998</v>
      </c>
      <c r="L9" s="516">
        <v>482620291.31905103</v>
      </c>
      <c r="M9" s="516">
        <v>80330452.022470996</v>
      </c>
      <c r="N9" s="516">
        <v>33507808.140151002</v>
      </c>
      <c r="O9" s="516">
        <v>50078709.782145001</v>
      </c>
      <c r="P9" s="516">
        <v>64294850.702169999</v>
      </c>
      <c r="Q9" s="516">
        <v>28892148.235358</v>
      </c>
      <c r="R9" s="516">
        <v>28916048.221875999</v>
      </c>
      <c r="S9" s="516">
        <v>44172.849708000002</v>
      </c>
      <c r="T9" s="516">
        <v>0</v>
      </c>
      <c r="U9" s="441"/>
      <c r="V9" s="441"/>
      <c r="W9" s="441"/>
      <c r="X9" s="441"/>
      <c r="Y9" s="441"/>
      <c r="Z9" s="441"/>
      <c r="AA9" s="441"/>
      <c r="AB9" s="441"/>
      <c r="AC9" s="441"/>
      <c r="AD9" s="441"/>
      <c r="AE9" s="441"/>
      <c r="AF9" s="441"/>
      <c r="AG9" s="441"/>
      <c r="AH9" s="441"/>
      <c r="AI9" s="441"/>
      <c r="AJ9" s="441"/>
      <c r="AK9" s="441"/>
      <c r="AL9" s="441"/>
      <c r="AM9" s="441"/>
    </row>
    <row r="10" spans="1:39">
      <c r="A10" s="481" t="s">
        <v>14</v>
      </c>
      <c r="B10" s="481" t="s">
        <v>648</v>
      </c>
      <c r="C10" s="524">
        <v>13179189310.095701</v>
      </c>
      <c r="D10" s="516">
        <v>12022975731.228506</v>
      </c>
      <c r="E10" s="516">
        <v>82869622.108355999</v>
      </c>
      <c r="F10" s="516">
        <v>112537.24185599999</v>
      </c>
      <c r="G10" s="516">
        <v>701192769.56383097</v>
      </c>
      <c r="H10" s="516">
        <v>84698460.472916007</v>
      </c>
      <c r="I10" s="516">
        <v>15782949.465957001</v>
      </c>
      <c r="J10" s="516">
        <v>17792500.373852</v>
      </c>
      <c r="K10" s="516">
        <v>3045084.5108269998</v>
      </c>
      <c r="L10" s="516">
        <v>455020809.30336398</v>
      </c>
      <c r="M10" s="516">
        <v>78777467.955038995</v>
      </c>
      <c r="N10" s="516">
        <v>32251402.529541001</v>
      </c>
      <c r="O10" s="516">
        <v>45628676.717941001</v>
      </c>
      <c r="P10" s="516">
        <v>47170388.940016001</v>
      </c>
      <c r="Q10" s="516">
        <v>28591897.235148001</v>
      </c>
      <c r="R10" s="516">
        <v>24420548.873486001</v>
      </c>
      <c r="S10" s="516">
        <v>0</v>
      </c>
      <c r="T10" s="516">
        <v>0</v>
      </c>
      <c r="U10" s="441"/>
      <c r="V10" s="441"/>
      <c r="W10" s="441"/>
      <c r="X10" s="441"/>
      <c r="Y10" s="441"/>
      <c r="Z10" s="441"/>
      <c r="AA10" s="441"/>
      <c r="AB10" s="441"/>
      <c r="AC10" s="441"/>
      <c r="AD10" s="441"/>
      <c r="AE10" s="441"/>
      <c r="AF10" s="441"/>
      <c r="AG10" s="441"/>
      <c r="AH10" s="441"/>
      <c r="AI10" s="441"/>
      <c r="AJ10" s="441"/>
      <c r="AK10" s="441"/>
      <c r="AL10" s="441"/>
      <c r="AM10" s="441"/>
    </row>
    <row r="11" spans="1:39">
      <c r="A11" s="450" t="s">
        <v>649</v>
      </c>
      <c r="B11" s="450" t="s">
        <v>650</v>
      </c>
      <c r="C11" s="525">
        <v>1073820.1599330001</v>
      </c>
      <c r="D11" s="516">
        <v>1070968.589933</v>
      </c>
      <c r="E11" s="516">
        <v>0</v>
      </c>
      <c r="F11" s="516">
        <v>0</v>
      </c>
      <c r="G11" s="516">
        <v>0</v>
      </c>
      <c r="H11" s="516">
        <v>0</v>
      </c>
      <c r="I11" s="516">
        <v>0</v>
      </c>
      <c r="J11" s="516">
        <v>0</v>
      </c>
      <c r="K11" s="516">
        <v>0</v>
      </c>
      <c r="L11" s="516">
        <v>2851.57</v>
      </c>
      <c r="M11" s="516">
        <v>2851.57</v>
      </c>
      <c r="N11" s="516">
        <v>0</v>
      </c>
      <c r="O11" s="516">
        <v>0</v>
      </c>
      <c r="P11" s="516">
        <v>0</v>
      </c>
      <c r="Q11" s="516">
        <v>0</v>
      </c>
      <c r="R11" s="516">
        <v>0</v>
      </c>
      <c r="S11" s="516">
        <v>0</v>
      </c>
      <c r="T11" s="516">
        <v>0</v>
      </c>
      <c r="U11" s="441"/>
      <c r="V11" s="441"/>
      <c r="W11" s="441"/>
      <c r="X11" s="441"/>
      <c r="Y11" s="441"/>
      <c r="Z11" s="441"/>
      <c r="AA11" s="441"/>
      <c r="AB11" s="441"/>
      <c r="AC11" s="441"/>
      <c r="AD11" s="441"/>
      <c r="AE11" s="441"/>
      <c r="AF11" s="441"/>
      <c r="AG11" s="441"/>
      <c r="AH11" s="441"/>
      <c r="AI11" s="441"/>
      <c r="AJ11" s="441"/>
      <c r="AK11" s="441"/>
      <c r="AL11" s="441"/>
      <c r="AM11" s="441"/>
    </row>
    <row r="12" spans="1:39">
      <c r="A12" s="450" t="s">
        <v>651</v>
      </c>
      <c r="B12" s="450" t="s">
        <v>652</v>
      </c>
      <c r="C12" s="525">
        <v>1122180.8600000001</v>
      </c>
      <c r="D12" s="516">
        <v>1122180.8600000001</v>
      </c>
      <c r="E12" s="516">
        <v>0</v>
      </c>
      <c r="F12" s="516">
        <v>0</v>
      </c>
      <c r="G12" s="516">
        <v>0</v>
      </c>
      <c r="H12" s="516">
        <v>0</v>
      </c>
      <c r="I12" s="516">
        <v>0</v>
      </c>
      <c r="J12" s="516">
        <v>0</v>
      </c>
      <c r="K12" s="516">
        <v>0</v>
      </c>
      <c r="L12" s="516">
        <v>0</v>
      </c>
      <c r="M12" s="516">
        <v>0</v>
      </c>
      <c r="N12" s="516">
        <v>0</v>
      </c>
      <c r="O12" s="516">
        <v>0</v>
      </c>
      <c r="P12" s="516">
        <v>0</v>
      </c>
      <c r="Q12" s="516">
        <v>0</v>
      </c>
      <c r="R12" s="516">
        <v>0</v>
      </c>
      <c r="S12" s="516">
        <v>0</v>
      </c>
      <c r="T12" s="516">
        <v>0</v>
      </c>
      <c r="U12" s="441"/>
      <c r="V12" s="441"/>
      <c r="W12" s="441"/>
      <c r="X12" s="441"/>
      <c r="Y12" s="441"/>
      <c r="Z12" s="441"/>
      <c r="AA12" s="441"/>
      <c r="AB12" s="441"/>
      <c r="AC12" s="441"/>
      <c r="AD12" s="441"/>
      <c r="AE12" s="441"/>
      <c r="AF12" s="441"/>
      <c r="AG12" s="441"/>
      <c r="AH12" s="441"/>
      <c r="AI12" s="441"/>
      <c r="AJ12" s="441"/>
      <c r="AK12" s="441"/>
      <c r="AL12" s="441"/>
      <c r="AM12" s="441"/>
    </row>
    <row r="13" spans="1:39">
      <c r="A13" s="450" t="s">
        <v>653</v>
      </c>
      <c r="B13" s="450" t="s">
        <v>654</v>
      </c>
      <c r="C13" s="525">
        <v>0</v>
      </c>
      <c r="D13" s="516">
        <v>0</v>
      </c>
      <c r="E13" s="516">
        <v>0</v>
      </c>
      <c r="F13" s="516">
        <v>0</v>
      </c>
      <c r="G13" s="516">
        <v>0</v>
      </c>
      <c r="H13" s="516">
        <v>0</v>
      </c>
      <c r="I13" s="516">
        <v>0</v>
      </c>
      <c r="J13" s="516">
        <v>0</v>
      </c>
      <c r="K13" s="516">
        <v>0</v>
      </c>
      <c r="L13" s="516">
        <v>0</v>
      </c>
      <c r="M13" s="516">
        <v>0</v>
      </c>
      <c r="N13" s="516">
        <v>0</v>
      </c>
      <c r="O13" s="516">
        <v>0</v>
      </c>
      <c r="P13" s="516">
        <v>0</v>
      </c>
      <c r="Q13" s="516">
        <v>0</v>
      </c>
      <c r="R13" s="516">
        <v>0</v>
      </c>
      <c r="S13" s="516">
        <v>0</v>
      </c>
      <c r="T13" s="516">
        <v>0</v>
      </c>
      <c r="U13" s="441"/>
      <c r="V13" s="441"/>
      <c r="W13" s="441"/>
      <c r="X13" s="441"/>
      <c r="Y13" s="441"/>
      <c r="Z13" s="441"/>
      <c r="AA13" s="441"/>
      <c r="AB13" s="441"/>
      <c r="AC13" s="441"/>
      <c r="AD13" s="441"/>
      <c r="AE13" s="441"/>
      <c r="AF13" s="441"/>
      <c r="AG13" s="441"/>
      <c r="AH13" s="441"/>
      <c r="AI13" s="441"/>
      <c r="AJ13" s="441"/>
      <c r="AK13" s="441"/>
      <c r="AL13" s="441"/>
      <c r="AM13" s="441"/>
    </row>
    <row r="14" spans="1:39">
      <c r="A14" s="450" t="s">
        <v>655</v>
      </c>
      <c r="B14" s="450" t="s">
        <v>656</v>
      </c>
      <c r="C14" s="525">
        <v>3361561034.0269752</v>
      </c>
      <c r="D14" s="516">
        <v>3204040845.8904099</v>
      </c>
      <c r="E14" s="516">
        <v>23050518.997122999</v>
      </c>
      <c r="F14" s="516">
        <v>112537.24185599999</v>
      </c>
      <c r="G14" s="516">
        <v>60640464.022109002</v>
      </c>
      <c r="H14" s="516">
        <v>12231187.856844001</v>
      </c>
      <c r="I14" s="516">
        <v>7250649.2631240003</v>
      </c>
      <c r="J14" s="516">
        <v>6657065.1102679996</v>
      </c>
      <c r="K14" s="516">
        <v>757660.97193200001</v>
      </c>
      <c r="L14" s="516">
        <v>96879724.114455998</v>
      </c>
      <c r="M14" s="516">
        <v>22338992.221028</v>
      </c>
      <c r="N14" s="516">
        <v>9576712.1673530005</v>
      </c>
      <c r="O14" s="516">
        <v>6847826.1002799999</v>
      </c>
      <c r="P14" s="516">
        <v>2890083.4030840001</v>
      </c>
      <c r="Q14" s="516">
        <v>3276676.4412139999</v>
      </c>
      <c r="R14" s="516">
        <v>1097552.4445519999</v>
      </c>
      <c r="S14" s="516">
        <v>0</v>
      </c>
      <c r="T14" s="516">
        <v>0</v>
      </c>
      <c r="U14" s="441"/>
      <c r="V14" s="441"/>
      <c r="W14" s="441"/>
      <c r="X14" s="441"/>
      <c r="Y14" s="441"/>
      <c r="Z14" s="441"/>
      <c r="AA14" s="441"/>
      <c r="AB14" s="441"/>
      <c r="AC14" s="441"/>
      <c r="AD14" s="441"/>
      <c r="AE14" s="441"/>
      <c r="AF14" s="441"/>
      <c r="AG14" s="441"/>
      <c r="AH14" s="441"/>
      <c r="AI14" s="441"/>
      <c r="AJ14" s="441"/>
      <c r="AK14" s="441"/>
      <c r="AL14" s="441"/>
      <c r="AM14" s="441"/>
    </row>
    <row r="15" spans="1:39">
      <c r="A15" s="451">
        <v>1.2</v>
      </c>
      <c r="B15" s="451" t="s">
        <v>657</v>
      </c>
      <c r="C15" s="518">
        <v>530031625.46564066</v>
      </c>
      <c r="D15" s="516">
        <v>262866097.65425333</v>
      </c>
      <c r="E15" s="516">
        <v>1864155.98847578</v>
      </c>
      <c r="F15" s="516">
        <v>20084.97543712</v>
      </c>
      <c r="G15" s="516">
        <v>71345815.610816598</v>
      </c>
      <c r="H15" s="516">
        <v>8574003.3110246006</v>
      </c>
      <c r="I15" s="516">
        <v>1738886.8506688001</v>
      </c>
      <c r="J15" s="516">
        <v>1796083.2763852</v>
      </c>
      <c r="K15" s="516">
        <v>304709.25108269998</v>
      </c>
      <c r="L15" s="516">
        <v>195819712.2005707</v>
      </c>
      <c r="M15" s="516">
        <v>32528131.8692353</v>
      </c>
      <c r="N15" s="516">
        <v>13043431.8117301</v>
      </c>
      <c r="O15" s="516">
        <v>20385357.0546964</v>
      </c>
      <c r="P15" s="516">
        <v>32057413.1629197</v>
      </c>
      <c r="Q15" s="516">
        <v>19779377.182032201</v>
      </c>
      <c r="R15" s="516">
        <v>12492682.942091901</v>
      </c>
      <c r="S15" s="516">
        <v>44172.849708000002</v>
      </c>
      <c r="T15" s="516">
        <v>0</v>
      </c>
      <c r="U15" s="441"/>
      <c r="V15" s="441"/>
      <c r="W15" s="441"/>
      <c r="X15" s="441"/>
      <c r="Y15" s="441"/>
      <c r="Z15" s="441"/>
      <c r="AA15" s="441"/>
      <c r="AB15" s="441"/>
      <c r="AC15" s="441"/>
      <c r="AD15" s="441"/>
      <c r="AE15" s="441"/>
      <c r="AF15" s="441"/>
      <c r="AG15" s="441"/>
      <c r="AH15" s="441"/>
      <c r="AI15" s="441"/>
      <c r="AJ15" s="441"/>
      <c r="AK15" s="441"/>
      <c r="AL15" s="441"/>
      <c r="AM15" s="441"/>
    </row>
    <row r="16" spans="1:39">
      <c r="A16" s="482">
        <v>1.3</v>
      </c>
      <c r="B16" s="451" t="s">
        <v>705</v>
      </c>
      <c r="C16" s="516">
        <v>0</v>
      </c>
      <c r="D16" s="516">
        <v>0</v>
      </c>
      <c r="E16" s="516">
        <v>0</v>
      </c>
      <c r="F16" s="516">
        <v>0</v>
      </c>
      <c r="G16" s="516">
        <v>0</v>
      </c>
      <c r="H16" s="516">
        <v>0</v>
      </c>
      <c r="I16" s="516">
        <v>0</v>
      </c>
      <c r="J16" s="516">
        <v>0</v>
      </c>
      <c r="K16" s="516">
        <v>0</v>
      </c>
      <c r="L16" s="516">
        <v>0</v>
      </c>
      <c r="M16" s="516">
        <v>0</v>
      </c>
      <c r="N16" s="516">
        <v>0</v>
      </c>
      <c r="O16" s="516">
        <v>0</v>
      </c>
      <c r="P16" s="516">
        <v>0</v>
      </c>
      <c r="Q16" s="516">
        <v>0</v>
      </c>
      <c r="R16" s="516">
        <v>0</v>
      </c>
      <c r="S16" s="516">
        <v>0</v>
      </c>
      <c r="T16" s="516">
        <v>0</v>
      </c>
      <c r="U16" s="441"/>
      <c r="V16" s="441"/>
      <c r="W16" s="441"/>
      <c r="X16" s="441"/>
      <c r="Y16" s="441"/>
      <c r="Z16" s="441"/>
      <c r="AA16" s="441"/>
      <c r="AB16" s="441"/>
      <c r="AC16" s="441"/>
      <c r="AD16" s="441"/>
      <c r="AE16" s="441"/>
      <c r="AF16" s="441"/>
      <c r="AG16" s="441"/>
      <c r="AH16" s="441"/>
      <c r="AI16" s="441"/>
      <c r="AJ16" s="441"/>
      <c r="AK16" s="441"/>
      <c r="AL16" s="441"/>
      <c r="AM16" s="441"/>
    </row>
    <row r="17" spans="1:39">
      <c r="A17" s="454" t="s">
        <v>658</v>
      </c>
      <c r="B17" s="452" t="s">
        <v>659</v>
      </c>
      <c r="C17" s="526">
        <v>13389142325.185764</v>
      </c>
      <c r="D17" s="516">
        <v>12276064778.136244</v>
      </c>
      <c r="E17" s="516">
        <v>75810992.354797006</v>
      </c>
      <c r="F17" s="516">
        <v>165024.053701</v>
      </c>
      <c r="G17" s="516">
        <v>643541538.94073403</v>
      </c>
      <c r="H17" s="516">
        <v>77465578.539333999</v>
      </c>
      <c r="I17" s="516">
        <v>15911234.436163999</v>
      </c>
      <c r="J17" s="516">
        <v>17885488.771152001</v>
      </c>
      <c r="K17" s="516">
        <v>1360485.0064920001</v>
      </c>
      <c r="L17" s="516">
        <v>469536008.10878599</v>
      </c>
      <c r="M17" s="516">
        <v>78192557.337115005</v>
      </c>
      <c r="N17" s="516">
        <v>31825106.757936999</v>
      </c>
      <c r="O17" s="516">
        <v>48092872.977422997</v>
      </c>
      <c r="P17" s="516">
        <v>59101227.850408003</v>
      </c>
      <c r="Q17" s="516">
        <v>27619898.596684001</v>
      </c>
      <c r="R17" s="516">
        <v>25854407.010382</v>
      </c>
      <c r="S17" s="516">
        <v>44172.849708000002</v>
      </c>
      <c r="T17" s="516">
        <v>0</v>
      </c>
      <c r="U17" s="441"/>
      <c r="V17" s="441"/>
      <c r="W17" s="441"/>
      <c r="X17" s="441"/>
      <c r="Y17" s="441"/>
      <c r="Z17" s="441"/>
      <c r="AA17" s="441"/>
      <c r="AB17" s="441"/>
      <c r="AC17" s="441"/>
      <c r="AD17" s="441"/>
      <c r="AE17" s="441"/>
      <c r="AF17" s="441"/>
      <c r="AG17" s="441"/>
      <c r="AH17" s="441"/>
      <c r="AI17" s="441"/>
      <c r="AJ17" s="441"/>
      <c r="AK17" s="441"/>
      <c r="AL17" s="441"/>
      <c r="AM17" s="441"/>
    </row>
    <row r="18" spans="1:39">
      <c r="A18" s="453" t="s">
        <v>660</v>
      </c>
      <c r="B18" s="453" t="s">
        <v>661</v>
      </c>
      <c r="C18" s="527">
        <v>12645963164.326309</v>
      </c>
      <c r="D18" s="516">
        <v>11561520735.570469</v>
      </c>
      <c r="E18" s="516">
        <v>70915431.971744001</v>
      </c>
      <c r="F18" s="516">
        <v>112537.24185599999</v>
      </c>
      <c r="G18" s="516">
        <v>635500361.48915505</v>
      </c>
      <c r="H18" s="516">
        <v>77095165.370133996</v>
      </c>
      <c r="I18" s="516">
        <v>15154513.655556999</v>
      </c>
      <c r="J18" s="516">
        <v>17717156.381152</v>
      </c>
      <c r="K18" s="516">
        <v>1358477.0064920001</v>
      </c>
      <c r="L18" s="516">
        <v>448942067.26668602</v>
      </c>
      <c r="M18" s="516">
        <v>78041220.788534999</v>
      </c>
      <c r="N18" s="516">
        <v>31463306.957936998</v>
      </c>
      <c r="O18" s="516">
        <v>45362954.594645001</v>
      </c>
      <c r="P18" s="516">
        <v>45384143.498424999</v>
      </c>
      <c r="Q18" s="516">
        <v>27346864.340583</v>
      </c>
      <c r="R18" s="516">
        <v>24336957.441985998</v>
      </c>
      <c r="S18" s="516">
        <v>0</v>
      </c>
      <c r="T18" s="516">
        <v>0</v>
      </c>
      <c r="U18" s="441"/>
      <c r="V18" s="441"/>
      <c r="W18" s="441"/>
      <c r="X18" s="441"/>
      <c r="Y18" s="441"/>
      <c r="Z18" s="441"/>
      <c r="AA18" s="441"/>
      <c r="AB18" s="441"/>
      <c r="AC18" s="441"/>
      <c r="AD18" s="441"/>
      <c r="AE18" s="441"/>
      <c r="AF18" s="441"/>
      <c r="AG18" s="441"/>
      <c r="AH18" s="441"/>
      <c r="AI18" s="441"/>
      <c r="AJ18" s="441"/>
      <c r="AK18" s="441"/>
      <c r="AL18" s="441"/>
      <c r="AM18" s="441"/>
    </row>
    <row r="19" spans="1:39">
      <c r="A19" s="454" t="s">
        <v>662</v>
      </c>
      <c r="B19" s="454" t="s">
        <v>663</v>
      </c>
      <c r="C19" s="528">
        <v>20173724403.45834</v>
      </c>
      <c r="D19" s="516">
        <v>18695799209.257889</v>
      </c>
      <c r="E19" s="516">
        <v>84150020.345071003</v>
      </c>
      <c r="F19" s="516">
        <v>74066.848243999993</v>
      </c>
      <c r="G19" s="516">
        <v>822340269.20653605</v>
      </c>
      <c r="H19" s="516">
        <v>64167735.277657002</v>
      </c>
      <c r="I19" s="516">
        <v>16537717.228776</v>
      </c>
      <c r="J19" s="516">
        <v>19888833.986903999</v>
      </c>
      <c r="K19" s="516">
        <v>1526036.749329</v>
      </c>
      <c r="L19" s="516">
        <v>654848612.89067602</v>
      </c>
      <c r="M19" s="516">
        <v>104510013.85868999</v>
      </c>
      <c r="N19" s="516">
        <v>53182895.174745999</v>
      </c>
      <c r="O19" s="516">
        <v>67362926.837653995</v>
      </c>
      <c r="P19" s="516">
        <v>70199914.302571997</v>
      </c>
      <c r="Q19" s="516">
        <v>45021071.407840997</v>
      </c>
      <c r="R19" s="516">
        <v>39847971.130314</v>
      </c>
      <c r="S19" s="516">
        <v>956.22727199999997</v>
      </c>
      <c r="T19" s="516">
        <v>0</v>
      </c>
      <c r="U19" s="441"/>
      <c r="V19" s="441"/>
      <c r="W19" s="441"/>
      <c r="X19" s="441"/>
      <c r="Y19" s="441"/>
      <c r="Z19" s="441"/>
      <c r="AA19" s="441"/>
      <c r="AB19" s="441"/>
      <c r="AC19" s="441"/>
      <c r="AD19" s="441"/>
      <c r="AE19" s="441"/>
      <c r="AF19" s="441"/>
      <c r="AG19" s="441"/>
      <c r="AH19" s="441"/>
      <c r="AI19" s="441"/>
      <c r="AJ19" s="441"/>
      <c r="AK19" s="441"/>
      <c r="AL19" s="441"/>
      <c r="AM19" s="441"/>
    </row>
    <row r="20" spans="1:39">
      <c r="A20" s="453" t="s">
        <v>664</v>
      </c>
      <c r="B20" s="453" t="s">
        <v>661</v>
      </c>
      <c r="C20" s="527">
        <v>19773211003.875095</v>
      </c>
      <c r="D20" s="516">
        <v>18304961848.657913</v>
      </c>
      <c r="E20" s="516">
        <v>81805556.046738997</v>
      </c>
      <c r="F20" s="516">
        <v>74060.048244000005</v>
      </c>
      <c r="G20" s="516">
        <v>819902119.60189497</v>
      </c>
      <c r="H20" s="516">
        <v>63942387.638680004</v>
      </c>
      <c r="I20" s="516">
        <v>16110844.508580999</v>
      </c>
      <c r="J20" s="516">
        <v>19873256.446104001</v>
      </c>
      <c r="K20" s="516">
        <v>1525957.769329</v>
      </c>
      <c r="L20" s="516">
        <v>648347035.61528695</v>
      </c>
      <c r="M20" s="516">
        <v>104087334.78286999</v>
      </c>
      <c r="N20" s="516">
        <v>52834775.120645002</v>
      </c>
      <c r="O20" s="516">
        <v>63506183.626464002</v>
      </c>
      <c r="P20" s="516">
        <v>70167119.232572004</v>
      </c>
      <c r="Q20" s="516">
        <v>44960826.089189999</v>
      </c>
      <c r="R20" s="516">
        <v>39614677.689287998</v>
      </c>
      <c r="S20" s="516">
        <v>0</v>
      </c>
      <c r="T20" s="516">
        <v>0</v>
      </c>
      <c r="U20" s="441"/>
      <c r="V20" s="441"/>
      <c r="W20" s="441"/>
      <c r="X20" s="441"/>
      <c r="Y20" s="441"/>
      <c r="Z20" s="441"/>
      <c r="AA20" s="441"/>
      <c r="AB20" s="441"/>
      <c r="AC20" s="441"/>
      <c r="AD20" s="441"/>
      <c r="AE20" s="441"/>
      <c r="AF20" s="441"/>
      <c r="AG20" s="441"/>
      <c r="AH20" s="441"/>
      <c r="AI20" s="441"/>
      <c r="AJ20" s="441"/>
      <c r="AK20" s="441"/>
      <c r="AL20" s="441"/>
      <c r="AM20" s="441"/>
    </row>
    <row r="21" spans="1:39">
      <c r="A21" s="455">
        <v>1.4</v>
      </c>
      <c r="B21" s="456" t="s">
        <v>665</v>
      </c>
      <c r="C21" s="529">
        <v>207747987.78885001</v>
      </c>
      <c r="D21" s="516">
        <v>206208955.37213901</v>
      </c>
      <c r="E21" s="516">
        <v>0</v>
      </c>
      <c r="F21" s="516">
        <v>0</v>
      </c>
      <c r="G21" s="516">
        <v>609273.74219999998</v>
      </c>
      <c r="H21" s="516">
        <v>316870.83919999999</v>
      </c>
      <c r="I21" s="516">
        <v>22424.343000000001</v>
      </c>
      <c r="J21" s="516">
        <v>0</v>
      </c>
      <c r="K21" s="516">
        <v>0</v>
      </c>
      <c r="L21" s="516">
        <v>929758.67451100005</v>
      </c>
      <c r="M21" s="516">
        <v>0</v>
      </c>
      <c r="N21" s="516">
        <v>73662.22</v>
      </c>
      <c r="O21" s="516">
        <v>856096.45451099996</v>
      </c>
      <c r="P21" s="516">
        <v>0</v>
      </c>
      <c r="Q21" s="516">
        <v>0</v>
      </c>
      <c r="R21" s="516">
        <v>0</v>
      </c>
      <c r="S21" s="516">
        <v>0</v>
      </c>
      <c r="T21" s="516">
        <v>0</v>
      </c>
      <c r="U21" s="441"/>
      <c r="V21" s="441"/>
      <c r="W21" s="441"/>
      <c r="X21" s="441"/>
      <c r="Y21" s="441"/>
      <c r="Z21" s="441"/>
      <c r="AA21" s="441"/>
      <c r="AB21" s="441"/>
      <c r="AC21" s="441"/>
      <c r="AD21" s="441"/>
      <c r="AE21" s="441"/>
      <c r="AF21" s="441"/>
      <c r="AG21" s="441"/>
      <c r="AH21" s="441"/>
      <c r="AI21" s="441"/>
      <c r="AJ21" s="441"/>
      <c r="AK21" s="441"/>
      <c r="AL21" s="441"/>
      <c r="AM21" s="441"/>
    </row>
    <row r="22" spans="1:39">
      <c r="A22" s="455">
        <v>1.5</v>
      </c>
      <c r="B22" s="456" t="s">
        <v>666</v>
      </c>
      <c r="C22" s="529">
        <v>22996334.965397</v>
      </c>
      <c r="D22" s="516">
        <v>22996334.965397</v>
      </c>
      <c r="E22" s="516">
        <v>0</v>
      </c>
      <c r="F22" s="516">
        <v>0</v>
      </c>
      <c r="G22" s="516">
        <v>0</v>
      </c>
      <c r="H22" s="516">
        <v>0</v>
      </c>
      <c r="I22" s="516">
        <v>0</v>
      </c>
      <c r="J22" s="516">
        <v>0</v>
      </c>
      <c r="K22" s="516">
        <v>0</v>
      </c>
      <c r="L22" s="516">
        <v>0</v>
      </c>
      <c r="M22" s="516">
        <v>0</v>
      </c>
      <c r="N22" s="516">
        <v>0</v>
      </c>
      <c r="O22" s="516">
        <v>0</v>
      </c>
      <c r="P22" s="516">
        <v>0</v>
      </c>
      <c r="Q22" s="516">
        <v>0</v>
      </c>
      <c r="R22" s="516">
        <v>0</v>
      </c>
      <c r="S22" s="516">
        <v>0</v>
      </c>
      <c r="T22" s="516">
        <v>0</v>
      </c>
      <c r="U22" s="441"/>
      <c r="V22" s="441"/>
      <c r="W22" s="441"/>
      <c r="X22" s="441"/>
      <c r="Y22" s="441"/>
      <c r="Z22" s="441"/>
      <c r="AA22" s="441"/>
      <c r="AB22" s="441"/>
      <c r="AC22" s="441"/>
      <c r="AD22" s="441"/>
      <c r="AE22" s="441"/>
      <c r="AF22" s="441"/>
      <c r="AG22" s="441"/>
      <c r="AH22" s="441"/>
      <c r="AI22" s="441"/>
      <c r="AJ22" s="441"/>
      <c r="AK22" s="441"/>
      <c r="AL22" s="441"/>
      <c r="AM22" s="44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7" sqref="C7:O33"/>
    </sheetView>
  </sheetViews>
  <sheetFormatPr defaultColWidth="9.140625" defaultRowHeight="12.75"/>
  <cols>
    <col min="1" max="1" width="8.140625" style="438" bestFit="1" customWidth="1"/>
    <col min="2" max="2" width="55.85546875" style="438" customWidth="1"/>
    <col min="3" max="3" width="14.5703125" style="438" customWidth="1"/>
    <col min="4" max="4" width="12.85546875" style="438" bestFit="1" customWidth="1"/>
    <col min="5" max="5" width="12" style="438" bestFit="1" customWidth="1"/>
    <col min="6" max="7" width="11.42578125" style="483" customWidth="1"/>
    <col min="8" max="9" width="11.42578125" style="438" customWidth="1"/>
    <col min="10" max="14" width="11.42578125" style="483" customWidth="1"/>
    <col min="15" max="15" width="14.5703125" style="438" bestFit="1" customWidth="1"/>
    <col min="16" max="16384" width="9.140625" style="438"/>
  </cols>
  <sheetData>
    <row r="1" spans="1:15" s="638" customFormat="1" ht="13.5">
      <c r="A1" s="637" t="s">
        <v>30</v>
      </c>
      <c r="B1" s="630" t="str">
        <f>'Info '!C2</f>
        <v>JSC TBC Bank</v>
      </c>
    </row>
    <row r="2" spans="1:15" s="638" customFormat="1" ht="13.5">
      <c r="A2" s="637" t="s">
        <v>31</v>
      </c>
      <c r="B2" s="639">
        <f>'1. key ratios '!B2</f>
        <v>44742</v>
      </c>
    </row>
    <row r="3" spans="1:15">
      <c r="A3" s="430" t="s">
        <v>667</v>
      </c>
      <c r="F3" s="438"/>
      <c r="G3" s="438"/>
      <c r="J3" s="438"/>
      <c r="K3" s="438"/>
      <c r="L3" s="438"/>
      <c r="M3" s="438"/>
      <c r="N3" s="438"/>
    </row>
    <row r="4" spans="1:15">
      <c r="F4" s="438"/>
      <c r="G4" s="438"/>
      <c r="J4" s="438"/>
      <c r="K4" s="438"/>
      <c r="L4" s="438"/>
      <c r="M4" s="438"/>
      <c r="N4" s="438"/>
    </row>
    <row r="5" spans="1:15" ht="46.5" customHeight="1">
      <c r="A5" s="762" t="s">
        <v>693</v>
      </c>
      <c r="B5" s="763"/>
      <c r="C5" s="807" t="s">
        <v>668</v>
      </c>
      <c r="D5" s="808"/>
      <c r="E5" s="808"/>
      <c r="F5" s="808"/>
      <c r="G5" s="808"/>
      <c r="H5" s="809"/>
      <c r="I5" s="807" t="s">
        <v>669</v>
      </c>
      <c r="J5" s="810"/>
      <c r="K5" s="810"/>
      <c r="L5" s="810"/>
      <c r="M5" s="810"/>
      <c r="N5" s="811"/>
      <c r="O5" s="812" t="s">
        <v>670</v>
      </c>
    </row>
    <row r="6" spans="1:15" ht="75" customHeight="1">
      <c r="A6" s="766"/>
      <c r="B6" s="767"/>
      <c r="C6" s="457"/>
      <c r="D6" s="458" t="s">
        <v>671</v>
      </c>
      <c r="E6" s="458" t="s">
        <v>672</v>
      </c>
      <c r="F6" s="458" t="s">
        <v>673</v>
      </c>
      <c r="G6" s="458" t="s">
        <v>674</v>
      </c>
      <c r="H6" s="458" t="s">
        <v>675</v>
      </c>
      <c r="I6" s="463"/>
      <c r="J6" s="458" t="s">
        <v>671</v>
      </c>
      <c r="K6" s="458" t="s">
        <v>672</v>
      </c>
      <c r="L6" s="458" t="s">
        <v>673</v>
      </c>
      <c r="M6" s="458" t="s">
        <v>674</v>
      </c>
      <c r="N6" s="458" t="s">
        <v>675</v>
      </c>
      <c r="O6" s="813"/>
    </row>
    <row r="7" spans="1:15">
      <c r="A7" s="434">
        <v>1</v>
      </c>
      <c r="B7" s="439" t="s">
        <v>696</v>
      </c>
      <c r="C7" s="530">
        <v>289784615.97930002</v>
      </c>
      <c r="D7" s="516">
        <v>277708657.23930001</v>
      </c>
      <c r="E7" s="516">
        <v>3935956.0162999998</v>
      </c>
      <c r="F7" s="531">
        <v>6392423.9382999996</v>
      </c>
      <c r="G7" s="531">
        <v>1279756.4850999999</v>
      </c>
      <c r="H7" s="516">
        <v>467822.3003</v>
      </c>
      <c r="I7" s="516">
        <v>8973196.4707559999</v>
      </c>
      <c r="J7" s="531">
        <v>5554173.1447860003</v>
      </c>
      <c r="K7" s="531">
        <v>393595.60162999999</v>
      </c>
      <c r="L7" s="531">
        <v>1917727.1814900001</v>
      </c>
      <c r="M7" s="531">
        <v>639878.24254999997</v>
      </c>
      <c r="N7" s="531">
        <v>467822.3003</v>
      </c>
      <c r="O7" s="516">
        <v>0</v>
      </c>
    </row>
    <row r="8" spans="1:15">
      <c r="A8" s="434">
        <v>2</v>
      </c>
      <c r="B8" s="439" t="s">
        <v>566</v>
      </c>
      <c r="C8" s="530">
        <v>308342625.00459999</v>
      </c>
      <c r="D8" s="516">
        <v>303255908.2062</v>
      </c>
      <c r="E8" s="516">
        <v>1067313.1712</v>
      </c>
      <c r="F8" s="531">
        <v>2330380.8040999998</v>
      </c>
      <c r="G8" s="531">
        <v>1006972.2606</v>
      </c>
      <c r="H8" s="516">
        <v>682050.5625</v>
      </c>
      <c r="I8" s="516">
        <v>8056500.4152739998</v>
      </c>
      <c r="J8" s="531">
        <v>6065118.1641239999</v>
      </c>
      <c r="K8" s="531">
        <v>106731.31712000001</v>
      </c>
      <c r="L8" s="531">
        <v>699114.24123000004</v>
      </c>
      <c r="M8" s="531">
        <v>503486.13030000002</v>
      </c>
      <c r="N8" s="531">
        <v>682050.5625</v>
      </c>
      <c r="O8" s="516">
        <v>0</v>
      </c>
    </row>
    <row r="9" spans="1:15">
      <c r="A9" s="434">
        <v>3</v>
      </c>
      <c r="B9" s="439" t="s">
        <v>567</v>
      </c>
      <c r="C9" s="530">
        <v>127249220.4971</v>
      </c>
      <c r="D9" s="516">
        <v>126864436.75049999</v>
      </c>
      <c r="E9" s="516">
        <v>22624.45</v>
      </c>
      <c r="F9" s="532">
        <v>152397.37549999999</v>
      </c>
      <c r="G9" s="532">
        <v>7378.65</v>
      </c>
      <c r="H9" s="516">
        <v>202383.27110000001</v>
      </c>
      <c r="I9" s="516">
        <v>2791342.9887600001</v>
      </c>
      <c r="J9" s="532">
        <v>2537288.7350099999</v>
      </c>
      <c r="K9" s="532">
        <v>2262.4450000000002</v>
      </c>
      <c r="L9" s="532">
        <v>45719.212650000001</v>
      </c>
      <c r="M9" s="532">
        <v>3689.3249999999998</v>
      </c>
      <c r="N9" s="532">
        <v>202383.27110000001</v>
      </c>
      <c r="O9" s="516">
        <v>0</v>
      </c>
    </row>
    <row r="10" spans="1:15">
      <c r="A10" s="434">
        <v>4</v>
      </c>
      <c r="B10" s="439" t="s">
        <v>697</v>
      </c>
      <c r="C10" s="530">
        <v>663965110.68719995</v>
      </c>
      <c r="D10" s="516">
        <v>543529291.27419996</v>
      </c>
      <c r="E10" s="516">
        <v>72756142.651500002</v>
      </c>
      <c r="F10" s="532">
        <v>42621981.4014</v>
      </c>
      <c r="G10" s="532">
        <v>4760926.0288000004</v>
      </c>
      <c r="H10" s="516">
        <v>296769.33130000002</v>
      </c>
      <c r="I10" s="516">
        <v>33610026.856753998</v>
      </c>
      <c r="J10" s="532">
        <v>10870585.825484</v>
      </c>
      <c r="K10" s="532">
        <v>7275614.2651500003</v>
      </c>
      <c r="L10" s="532">
        <v>12786594.42042</v>
      </c>
      <c r="M10" s="532">
        <v>2380463.0144000002</v>
      </c>
      <c r="N10" s="532">
        <v>296769.33130000002</v>
      </c>
      <c r="O10" s="516">
        <v>0</v>
      </c>
    </row>
    <row r="11" spans="1:15">
      <c r="A11" s="434">
        <v>5</v>
      </c>
      <c r="B11" s="439" t="s">
        <v>568</v>
      </c>
      <c r="C11" s="530">
        <v>1034144112.2591</v>
      </c>
      <c r="D11" s="516">
        <v>858092754.98440003</v>
      </c>
      <c r="E11" s="516">
        <v>147885736.9122</v>
      </c>
      <c r="F11" s="532">
        <v>25140007.282000002</v>
      </c>
      <c r="G11" s="532">
        <v>2371965.5658</v>
      </c>
      <c r="H11" s="516">
        <v>653647.51470000006</v>
      </c>
      <c r="I11" s="516">
        <v>41332061.273107998</v>
      </c>
      <c r="J11" s="532">
        <v>17161855.099688001</v>
      </c>
      <c r="K11" s="532">
        <v>14788573.69122</v>
      </c>
      <c r="L11" s="532">
        <v>7542002.1846000003</v>
      </c>
      <c r="M11" s="532">
        <v>1185982.7829</v>
      </c>
      <c r="N11" s="532">
        <v>653647.51470000006</v>
      </c>
      <c r="O11" s="516">
        <v>0</v>
      </c>
    </row>
    <row r="12" spans="1:15">
      <c r="A12" s="434">
        <v>6</v>
      </c>
      <c r="B12" s="439" t="s">
        <v>569</v>
      </c>
      <c r="C12" s="530">
        <v>380757917.52710003</v>
      </c>
      <c r="D12" s="516">
        <v>309472377.46289998</v>
      </c>
      <c r="E12" s="516">
        <v>33798701.182999998</v>
      </c>
      <c r="F12" s="532">
        <v>13802804.565400001</v>
      </c>
      <c r="G12" s="532">
        <v>22359908.609900001</v>
      </c>
      <c r="H12" s="516">
        <v>1324125.7058999999</v>
      </c>
      <c r="I12" s="516">
        <v>26214239.048028</v>
      </c>
      <c r="J12" s="532">
        <v>6189447.5492580002</v>
      </c>
      <c r="K12" s="532">
        <v>3379870.1183000002</v>
      </c>
      <c r="L12" s="532">
        <v>4140841.36962</v>
      </c>
      <c r="M12" s="532">
        <v>11179954.304950001</v>
      </c>
      <c r="N12" s="532">
        <v>1324125.7058999999</v>
      </c>
      <c r="O12" s="516">
        <v>0</v>
      </c>
    </row>
    <row r="13" spans="1:15">
      <c r="A13" s="434">
        <v>7</v>
      </c>
      <c r="B13" s="439" t="s">
        <v>570</v>
      </c>
      <c r="C13" s="530">
        <v>458924071.41579998</v>
      </c>
      <c r="D13" s="516">
        <v>427957069.19520003</v>
      </c>
      <c r="E13" s="516">
        <v>4715878.5543</v>
      </c>
      <c r="F13" s="532">
        <v>22707548.107900001</v>
      </c>
      <c r="G13" s="532">
        <v>1944366.7893999999</v>
      </c>
      <c r="H13" s="516">
        <v>1599208.7690000001</v>
      </c>
      <c r="I13" s="516">
        <v>18414385.835404001</v>
      </c>
      <c r="J13" s="532">
        <v>8559141.3839040007</v>
      </c>
      <c r="K13" s="532">
        <v>471587.85543</v>
      </c>
      <c r="L13" s="532">
        <v>6812264.4323699996</v>
      </c>
      <c r="M13" s="532">
        <v>972183.39469999995</v>
      </c>
      <c r="N13" s="532">
        <v>1599208.7690000001</v>
      </c>
      <c r="O13" s="516">
        <v>0</v>
      </c>
    </row>
    <row r="14" spans="1:15">
      <c r="A14" s="434">
        <v>8</v>
      </c>
      <c r="B14" s="439" t="s">
        <v>571</v>
      </c>
      <c r="C14" s="530">
        <v>681095841.60319996</v>
      </c>
      <c r="D14" s="516">
        <v>661188703.85679996</v>
      </c>
      <c r="E14" s="516">
        <v>8919145.1535999998</v>
      </c>
      <c r="F14" s="532">
        <v>6911503.8945000004</v>
      </c>
      <c r="G14" s="532">
        <v>1911955.9367</v>
      </c>
      <c r="H14" s="516">
        <v>2164532.7615999999</v>
      </c>
      <c r="I14" s="516">
        <v>19309650.490796</v>
      </c>
      <c r="J14" s="532">
        <v>13223774.077136001</v>
      </c>
      <c r="K14" s="532">
        <v>891914.51535999996</v>
      </c>
      <c r="L14" s="532">
        <v>2073451.1683499999</v>
      </c>
      <c r="M14" s="532">
        <v>955977.96834999998</v>
      </c>
      <c r="N14" s="532">
        <v>2164532.7615999999</v>
      </c>
      <c r="O14" s="516">
        <v>0</v>
      </c>
    </row>
    <row r="15" spans="1:15">
      <c r="A15" s="434">
        <v>9</v>
      </c>
      <c r="B15" s="439" t="s">
        <v>572</v>
      </c>
      <c r="C15" s="530">
        <v>402438695.9659</v>
      </c>
      <c r="D15" s="516">
        <v>385499998.36879998</v>
      </c>
      <c r="E15" s="516">
        <v>7565233.0608999999</v>
      </c>
      <c r="F15" s="532">
        <v>3907849.9391999999</v>
      </c>
      <c r="G15" s="532">
        <v>4639290.0851999996</v>
      </c>
      <c r="H15" s="516">
        <v>826324.51179999998</v>
      </c>
      <c r="I15" s="516">
        <v>12784847.809626</v>
      </c>
      <c r="J15" s="532">
        <v>7709999.9673760002</v>
      </c>
      <c r="K15" s="532">
        <v>756523.30608999997</v>
      </c>
      <c r="L15" s="532">
        <v>1172354.9817600001</v>
      </c>
      <c r="M15" s="532">
        <v>2319645.0425999998</v>
      </c>
      <c r="N15" s="532">
        <v>826324.51179999998</v>
      </c>
      <c r="O15" s="516">
        <v>0</v>
      </c>
    </row>
    <row r="16" spans="1:15">
      <c r="A16" s="434">
        <v>10</v>
      </c>
      <c r="B16" s="439" t="s">
        <v>573</v>
      </c>
      <c r="C16" s="530">
        <v>165893138.1471</v>
      </c>
      <c r="D16" s="516">
        <v>162883878.09189999</v>
      </c>
      <c r="E16" s="516">
        <v>1643114.7106000001</v>
      </c>
      <c r="F16" s="532">
        <v>748555.86100000003</v>
      </c>
      <c r="G16" s="532">
        <v>125544.0555</v>
      </c>
      <c r="H16" s="516">
        <v>492045.42810000002</v>
      </c>
      <c r="I16" s="516">
        <v>4201373.2470479999</v>
      </c>
      <c r="J16" s="532">
        <v>3257677.5618380001</v>
      </c>
      <c r="K16" s="532">
        <v>164311.47106000001</v>
      </c>
      <c r="L16" s="532">
        <v>224566.75829999999</v>
      </c>
      <c r="M16" s="532">
        <v>62772.027750000001</v>
      </c>
      <c r="N16" s="532">
        <v>492045.42810000002</v>
      </c>
      <c r="O16" s="516">
        <v>0</v>
      </c>
    </row>
    <row r="17" spans="1:15">
      <c r="A17" s="434">
        <v>11</v>
      </c>
      <c r="B17" s="439" t="s">
        <v>574</v>
      </c>
      <c r="C17" s="530">
        <v>128542325.0543</v>
      </c>
      <c r="D17" s="516">
        <v>120176589.32269999</v>
      </c>
      <c r="E17" s="516">
        <v>541234.70010000002</v>
      </c>
      <c r="F17" s="532">
        <v>7061913.4839000003</v>
      </c>
      <c r="G17" s="532">
        <v>340096.49070000002</v>
      </c>
      <c r="H17" s="516">
        <v>422491.05690000003</v>
      </c>
      <c r="I17" s="516">
        <v>5168768.6038840003</v>
      </c>
      <c r="J17" s="532">
        <v>2403531.786454</v>
      </c>
      <c r="K17" s="532">
        <v>54123.470009999997</v>
      </c>
      <c r="L17" s="532">
        <v>2118574.0451699998</v>
      </c>
      <c r="M17" s="532">
        <v>170048.24535000001</v>
      </c>
      <c r="N17" s="532">
        <v>422491.05690000003</v>
      </c>
      <c r="O17" s="516">
        <v>0</v>
      </c>
    </row>
    <row r="18" spans="1:15">
      <c r="A18" s="434">
        <v>12</v>
      </c>
      <c r="B18" s="439" t="s">
        <v>575</v>
      </c>
      <c r="C18" s="530">
        <v>1340242404.5718999</v>
      </c>
      <c r="D18" s="516">
        <v>1277621519.0840001</v>
      </c>
      <c r="E18" s="516">
        <v>22440132.1829</v>
      </c>
      <c r="F18" s="532">
        <v>29843994.621199999</v>
      </c>
      <c r="G18" s="532">
        <v>4327598.0872999998</v>
      </c>
      <c r="H18" s="516">
        <v>6009160.5965</v>
      </c>
      <c r="I18" s="516">
        <v>44922601.626479998</v>
      </c>
      <c r="J18" s="532">
        <v>25552430.381680001</v>
      </c>
      <c r="K18" s="532">
        <v>2244013.2182900002</v>
      </c>
      <c r="L18" s="532">
        <v>8953198.3863600008</v>
      </c>
      <c r="M18" s="532">
        <v>2163799.0436499999</v>
      </c>
      <c r="N18" s="532">
        <v>6009160.5965</v>
      </c>
      <c r="O18" s="516">
        <v>0</v>
      </c>
    </row>
    <row r="19" spans="1:15">
      <c r="A19" s="434">
        <v>13</v>
      </c>
      <c r="B19" s="439" t="s">
        <v>576</v>
      </c>
      <c r="C19" s="530">
        <v>562195964.40090001</v>
      </c>
      <c r="D19" s="516">
        <v>541433370.26250005</v>
      </c>
      <c r="E19" s="516">
        <v>6746971.1852000002</v>
      </c>
      <c r="F19" s="532">
        <v>8713593.2206999995</v>
      </c>
      <c r="G19" s="532">
        <v>2028608.8237000001</v>
      </c>
      <c r="H19" s="516">
        <v>3273420.9087999999</v>
      </c>
      <c r="I19" s="516">
        <v>18405167.810630001</v>
      </c>
      <c r="J19" s="532">
        <v>10828667.40525</v>
      </c>
      <c r="K19" s="532">
        <v>674697.11852000002</v>
      </c>
      <c r="L19" s="532">
        <v>2614077.9662100002</v>
      </c>
      <c r="M19" s="532">
        <v>1014304.41185</v>
      </c>
      <c r="N19" s="532">
        <v>3273420.9087999999</v>
      </c>
      <c r="O19" s="516">
        <v>0</v>
      </c>
    </row>
    <row r="20" spans="1:15">
      <c r="A20" s="434">
        <v>14</v>
      </c>
      <c r="B20" s="439" t="s">
        <v>577</v>
      </c>
      <c r="C20" s="530">
        <v>1255700782.6891</v>
      </c>
      <c r="D20" s="516">
        <v>997982072.36960006</v>
      </c>
      <c r="E20" s="516">
        <v>187634438.60769999</v>
      </c>
      <c r="F20" s="532">
        <v>67651882.055299997</v>
      </c>
      <c r="G20" s="532">
        <v>606572.83929999999</v>
      </c>
      <c r="H20" s="516">
        <v>1825816.8171999999</v>
      </c>
      <c r="I20" s="516">
        <v>61147753.161601998</v>
      </c>
      <c r="J20" s="532">
        <v>19959641.447392002</v>
      </c>
      <c r="K20" s="532">
        <v>18763443.860769998</v>
      </c>
      <c r="L20" s="532">
        <v>20295564.616590001</v>
      </c>
      <c r="M20" s="532">
        <v>303286.41965</v>
      </c>
      <c r="N20" s="532">
        <v>1825816.8171999999</v>
      </c>
      <c r="O20" s="516">
        <v>0</v>
      </c>
    </row>
    <row r="21" spans="1:15">
      <c r="A21" s="434">
        <v>15</v>
      </c>
      <c r="B21" s="439" t="s">
        <v>578</v>
      </c>
      <c r="C21" s="530">
        <v>322345643.24910003</v>
      </c>
      <c r="D21" s="516">
        <v>283819331.71039999</v>
      </c>
      <c r="E21" s="516">
        <v>10696555.253799999</v>
      </c>
      <c r="F21" s="532">
        <v>26817751.9027</v>
      </c>
      <c r="G21" s="532">
        <v>485659.49890000001</v>
      </c>
      <c r="H21" s="516">
        <v>526344.88329999999</v>
      </c>
      <c r="I21" s="516">
        <v>15560542.363148</v>
      </c>
      <c r="J21" s="532">
        <v>5676386.6342080003</v>
      </c>
      <c r="K21" s="532">
        <v>1069655.52538</v>
      </c>
      <c r="L21" s="532">
        <v>8045325.5708100004</v>
      </c>
      <c r="M21" s="532">
        <v>242829.74945</v>
      </c>
      <c r="N21" s="532">
        <v>526344.88329999999</v>
      </c>
      <c r="O21" s="516">
        <v>0</v>
      </c>
    </row>
    <row r="22" spans="1:15">
      <c r="A22" s="434">
        <v>16</v>
      </c>
      <c r="B22" s="439" t="s">
        <v>579</v>
      </c>
      <c r="C22" s="530">
        <v>172644364.0131</v>
      </c>
      <c r="D22" s="516">
        <v>166169925.90740001</v>
      </c>
      <c r="E22" s="516">
        <v>5521864.4298</v>
      </c>
      <c r="F22" s="532">
        <v>238566.1936</v>
      </c>
      <c r="G22" s="532">
        <v>154383.28469999999</v>
      </c>
      <c r="H22" s="516">
        <v>559624.19759999996</v>
      </c>
      <c r="I22" s="516">
        <v>4583970.6591579998</v>
      </c>
      <c r="J22" s="532">
        <v>3323398.5181479999</v>
      </c>
      <c r="K22" s="532">
        <v>552186.44298000005</v>
      </c>
      <c r="L22" s="532">
        <v>71569.858080000005</v>
      </c>
      <c r="M22" s="532">
        <v>77191.642349999995</v>
      </c>
      <c r="N22" s="532">
        <v>559624.19759999996</v>
      </c>
      <c r="O22" s="516">
        <v>0</v>
      </c>
    </row>
    <row r="23" spans="1:15">
      <c r="A23" s="434">
        <v>17</v>
      </c>
      <c r="B23" s="439" t="s">
        <v>700</v>
      </c>
      <c r="C23" s="530">
        <v>206404987.48710001</v>
      </c>
      <c r="D23" s="516">
        <v>158779781.847</v>
      </c>
      <c r="E23" s="516">
        <v>44036341.546300001</v>
      </c>
      <c r="F23" s="532">
        <v>3559906.6329999999</v>
      </c>
      <c r="G23" s="532">
        <v>15789.08</v>
      </c>
      <c r="H23" s="516">
        <v>13168.380800000001</v>
      </c>
      <c r="I23" s="516">
        <v>8668264.7022699993</v>
      </c>
      <c r="J23" s="532">
        <v>3175595.6369400001</v>
      </c>
      <c r="K23" s="532">
        <v>4403634.1546299998</v>
      </c>
      <c r="L23" s="532">
        <v>1067971.9898999999</v>
      </c>
      <c r="M23" s="532">
        <v>7894.54</v>
      </c>
      <c r="N23" s="532">
        <v>13168.380800000001</v>
      </c>
      <c r="O23" s="516">
        <v>0</v>
      </c>
    </row>
    <row r="24" spans="1:15">
      <c r="A24" s="434">
        <v>18</v>
      </c>
      <c r="B24" s="439" t="s">
        <v>580</v>
      </c>
      <c r="C24" s="530">
        <v>983833122.60940003</v>
      </c>
      <c r="D24" s="516">
        <v>948065871.60790002</v>
      </c>
      <c r="E24" s="516">
        <v>34183940.537299998</v>
      </c>
      <c r="F24" s="532">
        <v>224940.81</v>
      </c>
      <c r="G24" s="532">
        <v>1254363.82</v>
      </c>
      <c r="H24" s="516">
        <v>104005.8342</v>
      </c>
      <c r="I24" s="516">
        <v>23178381.473088</v>
      </c>
      <c r="J24" s="532">
        <v>18961317.432158001</v>
      </c>
      <c r="K24" s="532">
        <v>3418394.0537299998</v>
      </c>
      <c r="L24" s="532">
        <v>67482.243000000002</v>
      </c>
      <c r="M24" s="532">
        <v>627181.91</v>
      </c>
      <c r="N24" s="532">
        <v>104005.8342</v>
      </c>
      <c r="O24" s="516">
        <v>0</v>
      </c>
    </row>
    <row r="25" spans="1:15">
      <c r="A25" s="434">
        <v>19</v>
      </c>
      <c r="B25" s="439" t="s">
        <v>581</v>
      </c>
      <c r="C25" s="530">
        <v>87621420.101300001</v>
      </c>
      <c r="D25" s="516">
        <v>85450523.989700004</v>
      </c>
      <c r="E25" s="516">
        <v>86813.46</v>
      </c>
      <c r="F25" s="532">
        <v>1869914.7804</v>
      </c>
      <c r="G25" s="532">
        <v>173718.1673</v>
      </c>
      <c r="H25" s="516">
        <v>40449.7039</v>
      </c>
      <c r="I25" s="516">
        <v>2405975.0474640001</v>
      </c>
      <c r="J25" s="532">
        <v>1709010.479794</v>
      </c>
      <c r="K25" s="532">
        <v>8681.3459999999995</v>
      </c>
      <c r="L25" s="532">
        <v>560974.43411999999</v>
      </c>
      <c r="M25" s="532">
        <v>86859.08365</v>
      </c>
      <c r="N25" s="532">
        <v>40449.7039</v>
      </c>
      <c r="O25" s="516">
        <v>0</v>
      </c>
    </row>
    <row r="26" spans="1:15">
      <c r="A26" s="434">
        <v>20</v>
      </c>
      <c r="B26" s="439" t="s">
        <v>699</v>
      </c>
      <c r="C26" s="530">
        <v>491469674.611</v>
      </c>
      <c r="D26" s="516">
        <v>478369302.78539997</v>
      </c>
      <c r="E26" s="516">
        <v>6417737.1725000003</v>
      </c>
      <c r="F26" s="532">
        <v>4767821.4104000004</v>
      </c>
      <c r="G26" s="532">
        <v>1253235.0225</v>
      </c>
      <c r="H26" s="516">
        <v>661578.22019999998</v>
      </c>
      <c r="I26" s="516">
        <v>12927701.927528</v>
      </c>
      <c r="J26" s="532">
        <v>9567386.0557080004</v>
      </c>
      <c r="K26" s="532">
        <v>641773.71724999999</v>
      </c>
      <c r="L26" s="532">
        <v>1430346.4231199999</v>
      </c>
      <c r="M26" s="532">
        <v>626617.51124999998</v>
      </c>
      <c r="N26" s="532">
        <v>661578.22019999998</v>
      </c>
      <c r="O26" s="516">
        <v>0</v>
      </c>
    </row>
    <row r="27" spans="1:15">
      <c r="A27" s="434">
        <v>21</v>
      </c>
      <c r="B27" s="439" t="s">
        <v>582</v>
      </c>
      <c r="C27" s="530">
        <v>50596105.974100001</v>
      </c>
      <c r="D27" s="516">
        <v>49496572.427199997</v>
      </c>
      <c r="E27" s="516">
        <v>125511.2193</v>
      </c>
      <c r="F27" s="532">
        <v>348514.38020000001</v>
      </c>
      <c r="G27" s="532">
        <v>149578.85999999999</v>
      </c>
      <c r="H27" s="516">
        <v>475929.08740000002</v>
      </c>
      <c r="I27" s="516">
        <v>1657755.401934</v>
      </c>
      <c r="J27" s="532">
        <v>989931.44854400004</v>
      </c>
      <c r="K27" s="532">
        <v>12551.121929999999</v>
      </c>
      <c r="L27" s="532">
        <v>104554.31406</v>
      </c>
      <c r="M27" s="532">
        <v>74789.429999999993</v>
      </c>
      <c r="N27" s="532">
        <v>475929.08740000002</v>
      </c>
      <c r="O27" s="516">
        <v>0</v>
      </c>
    </row>
    <row r="28" spans="1:15">
      <c r="A28" s="434">
        <v>22</v>
      </c>
      <c r="B28" s="439" t="s">
        <v>583</v>
      </c>
      <c r="C28" s="530">
        <v>133371447.8758</v>
      </c>
      <c r="D28" s="516">
        <v>132318077.3936</v>
      </c>
      <c r="E28" s="516">
        <v>237751.6593</v>
      </c>
      <c r="F28" s="532">
        <v>694441.46</v>
      </c>
      <c r="G28" s="532">
        <v>104978.57</v>
      </c>
      <c r="H28" s="516">
        <v>16198.7929</v>
      </c>
      <c r="I28" s="516">
        <v>2947157.229702</v>
      </c>
      <c r="J28" s="532">
        <v>2646361.5478719999</v>
      </c>
      <c r="K28" s="532">
        <v>23775.165929999999</v>
      </c>
      <c r="L28" s="532">
        <v>208332.43799999999</v>
      </c>
      <c r="M28" s="532">
        <v>52489.285000000003</v>
      </c>
      <c r="N28" s="532">
        <v>16198.7929</v>
      </c>
      <c r="O28" s="516">
        <v>0</v>
      </c>
    </row>
    <row r="29" spans="1:15">
      <c r="A29" s="434">
        <v>23</v>
      </c>
      <c r="B29" s="439" t="s">
        <v>584</v>
      </c>
      <c r="C29" s="530">
        <v>3461987090.7981</v>
      </c>
      <c r="D29" s="516">
        <v>3251058689.3404999</v>
      </c>
      <c r="E29" s="516">
        <v>94130486.474199995</v>
      </c>
      <c r="F29" s="532">
        <v>86902682.777700007</v>
      </c>
      <c r="G29" s="532">
        <v>16859327.794799998</v>
      </c>
      <c r="H29" s="516">
        <v>13035904.4109</v>
      </c>
      <c r="I29" s="516">
        <v>121970595.57584</v>
      </c>
      <c r="J29" s="532">
        <v>65021173.786810003</v>
      </c>
      <c r="K29" s="532">
        <v>9413048.6474200003</v>
      </c>
      <c r="L29" s="532">
        <v>26070804.833310001</v>
      </c>
      <c r="M29" s="532">
        <v>8429663.8973999992</v>
      </c>
      <c r="N29" s="532">
        <v>13035904.4109</v>
      </c>
      <c r="O29" s="516">
        <v>0</v>
      </c>
    </row>
    <row r="30" spans="1:15">
      <c r="A30" s="434">
        <v>24</v>
      </c>
      <c r="B30" s="439" t="s">
        <v>698</v>
      </c>
      <c r="C30" s="530">
        <v>877953209.37179995</v>
      </c>
      <c r="D30" s="516">
        <v>845423539.89230001</v>
      </c>
      <c r="E30" s="516">
        <v>13685673.3354</v>
      </c>
      <c r="F30" s="532">
        <v>11218222.6162</v>
      </c>
      <c r="G30" s="532">
        <v>2397069.7000000002</v>
      </c>
      <c r="H30" s="516">
        <v>5228703.8278999999</v>
      </c>
      <c r="I30" s="516">
        <v>28069743.594145998</v>
      </c>
      <c r="J30" s="532">
        <v>16908470.797846001</v>
      </c>
      <c r="K30" s="532">
        <v>1368567.33354</v>
      </c>
      <c r="L30" s="532">
        <v>3365466.78486</v>
      </c>
      <c r="M30" s="532">
        <v>1198534.8500000001</v>
      </c>
      <c r="N30" s="532">
        <v>5228703.8278999999</v>
      </c>
      <c r="O30" s="516">
        <v>0</v>
      </c>
    </row>
    <row r="31" spans="1:15">
      <c r="A31" s="434">
        <v>25</v>
      </c>
      <c r="B31" s="439" t="s">
        <v>585</v>
      </c>
      <c r="C31" s="530">
        <v>1901974156.9317</v>
      </c>
      <c r="D31" s="516">
        <v>1786132908.6668</v>
      </c>
      <c r="E31" s="516">
        <v>34778858.461099997</v>
      </c>
      <c r="F31" s="532">
        <v>62146985.8829</v>
      </c>
      <c r="G31" s="532">
        <v>12465067.2037</v>
      </c>
      <c r="H31" s="516">
        <v>6450336.7171999998</v>
      </c>
      <c r="I31" s="516">
        <v>70527510.103366002</v>
      </c>
      <c r="J31" s="532">
        <v>35722658.173335999</v>
      </c>
      <c r="K31" s="532">
        <v>3477885.8461099998</v>
      </c>
      <c r="L31" s="532">
        <v>18644095.764869999</v>
      </c>
      <c r="M31" s="532">
        <v>6232533.6018500002</v>
      </c>
      <c r="N31" s="532">
        <v>6450336.7171999998</v>
      </c>
      <c r="O31" s="516">
        <v>0</v>
      </c>
    </row>
    <row r="32" spans="1:15">
      <c r="A32" s="434">
        <v>26</v>
      </c>
      <c r="B32" s="439" t="s">
        <v>695</v>
      </c>
      <c r="C32" s="530">
        <v>563925469.18879998</v>
      </c>
      <c r="D32" s="516">
        <v>505085858.08789998</v>
      </c>
      <c r="E32" s="516">
        <v>13331171.096000001</v>
      </c>
      <c r="F32" s="532">
        <v>20399534.271899998</v>
      </c>
      <c r="G32" s="532">
        <v>5143488.1873000003</v>
      </c>
      <c r="H32" s="516">
        <v>19965417.545699999</v>
      </c>
      <c r="I32" s="516">
        <v>40091856.192277998</v>
      </c>
      <c r="J32" s="532">
        <v>10101717.161758</v>
      </c>
      <c r="K32" s="532">
        <v>1333117.1096000001</v>
      </c>
      <c r="L32" s="532">
        <v>6119860.2815699996</v>
      </c>
      <c r="M32" s="532">
        <v>2571744.0936500002</v>
      </c>
      <c r="N32" s="532">
        <v>19965417.545699999</v>
      </c>
      <c r="O32" s="516">
        <v>0</v>
      </c>
    </row>
    <row r="33" spans="1:15">
      <c r="A33" s="434">
        <v>27</v>
      </c>
      <c r="B33" s="459" t="s">
        <v>108</v>
      </c>
      <c r="C33" s="533">
        <v>17053403518.013901</v>
      </c>
      <c r="D33" s="516">
        <v>15683837010.125099</v>
      </c>
      <c r="E33" s="516">
        <v>756905327.18449998</v>
      </c>
      <c r="F33" s="532">
        <v>457176119.66939998</v>
      </c>
      <c r="G33" s="532">
        <v>88167599.897200003</v>
      </c>
      <c r="H33" s="516">
        <v>67317461.137700006</v>
      </c>
      <c r="I33" s="516">
        <v>637921369.90807199</v>
      </c>
      <c r="J33" s="532">
        <v>313676740.20250201</v>
      </c>
      <c r="K33" s="532">
        <v>75690532.718449995</v>
      </c>
      <c r="L33" s="532">
        <v>137152835.90081999</v>
      </c>
      <c r="M33" s="532">
        <v>44083799.948600002</v>
      </c>
      <c r="N33" s="532">
        <v>67317461.137700006</v>
      </c>
      <c r="O33" s="516">
        <v>19704826.039999999</v>
      </c>
    </row>
    <row r="34" spans="1:15">
      <c r="A34" s="441"/>
      <c r="B34" s="441"/>
      <c r="C34" s="441"/>
      <c r="D34" s="441"/>
      <c r="E34" s="441"/>
      <c r="H34" s="441"/>
      <c r="I34" s="441"/>
      <c r="O34" s="441"/>
    </row>
    <row r="35" spans="1:15">
      <c r="A35" s="441"/>
      <c r="B35" s="473"/>
      <c r="C35" s="473"/>
      <c r="D35" s="441"/>
      <c r="E35" s="441"/>
      <c r="H35" s="441"/>
      <c r="I35" s="441"/>
      <c r="O35" s="441"/>
    </row>
    <row r="36" spans="1:15">
      <c r="A36" s="441"/>
      <c r="B36" s="441"/>
      <c r="C36" s="441"/>
      <c r="D36" s="441"/>
      <c r="E36" s="441"/>
      <c r="H36" s="441"/>
      <c r="I36" s="441"/>
      <c r="O36" s="441"/>
    </row>
    <row r="37" spans="1:15">
      <c r="A37" s="441"/>
      <c r="B37" s="441"/>
      <c r="C37" s="441"/>
      <c r="D37" s="441"/>
      <c r="E37" s="441"/>
      <c r="H37" s="441"/>
      <c r="I37" s="441"/>
      <c r="O37" s="441"/>
    </row>
    <row r="38" spans="1:15">
      <c r="A38" s="441"/>
      <c r="B38" s="441"/>
      <c r="C38" s="441"/>
      <c r="D38" s="441"/>
      <c r="E38" s="441"/>
      <c r="H38" s="441"/>
      <c r="I38" s="441"/>
      <c r="O38" s="441"/>
    </row>
    <row r="39" spans="1:15">
      <c r="A39" s="441"/>
      <c r="B39" s="441"/>
      <c r="C39" s="441"/>
      <c r="D39" s="441"/>
      <c r="E39" s="441"/>
      <c r="H39" s="441"/>
      <c r="I39" s="441"/>
      <c r="O39" s="441"/>
    </row>
    <row r="40" spans="1:15">
      <c r="A40" s="441"/>
      <c r="B40" s="441"/>
      <c r="C40" s="441"/>
      <c r="D40" s="441"/>
      <c r="E40" s="441"/>
      <c r="H40" s="441"/>
      <c r="I40" s="441"/>
      <c r="O40" s="441"/>
    </row>
    <row r="41" spans="1:15">
      <c r="A41" s="474"/>
      <c r="B41" s="474"/>
      <c r="C41" s="474"/>
      <c r="D41" s="441"/>
      <c r="E41" s="441"/>
      <c r="H41" s="441"/>
      <c r="I41" s="441"/>
      <c r="O41" s="441"/>
    </row>
    <row r="42" spans="1:15">
      <c r="A42" s="474"/>
      <c r="B42" s="474"/>
      <c r="C42" s="474"/>
      <c r="D42" s="441"/>
      <c r="E42" s="441"/>
      <c r="H42" s="441"/>
      <c r="I42" s="441"/>
      <c r="O42" s="441"/>
    </row>
    <row r="43" spans="1:15">
      <c r="A43" s="441"/>
      <c r="B43" s="441"/>
      <c r="C43" s="441"/>
      <c r="D43" s="441"/>
      <c r="E43" s="441"/>
      <c r="H43" s="441"/>
      <c r="I43" s="441"/>
      <c r="O43" s="441"/>
    </row>
    <row r="44" spans="1:15">
      <c r="A44" s="441"/>
      <c r="B44" s="441"/>
      <c r="C44" s="441"/>
      <c r="D44" s="441"/>
      <c r="E44" s="441"/>
      <c r="H44" s="441"/>
      <c r="I44" s="441"/>
      <c r="O44" s="441"/>
    </row>
    <row r="45" spans="1:15">
      <c r="A45" s="441"/>
      <c r="B45" s="441"/>
      <c r="C45" s="441"/>
      <c r="D45" s="441"/>
      <c r="E45" s="441"/>
      <c r="H45" s="441"/>
      <c r="I45" s="441"/>
      <c r="O45" s="441"/>
    </row>
    <row r="46" spans="1:15">
      <c r="A46" s="441"/>
      <c r="B46" s="441"/>
      <c r="C46" s="441"/>
      <c r="D46" s="441"/>
      <c r="E46" s="441"/>
      <c r="H46" s="441"/>
      <c r="I46" s="441"/>
      <c r="O46" s="44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I9" sqref="I9"/>
    </sheetView>
  </sheetViews>
  <sheetFormatPr defaultColWidth="8.5703125" defaultRowHeight="12"/>
  <cols>
    <col min="1" max="1" width="8" style="484" customWidth="1"/>
    <col min="2" max="2" width="80.140625" style="484" customWidth="1"/>
    <col min="3" max="3" width="17" style="484" bestFit="1" customWidth="1"/>
    <col min="4" max="4" width="22" style="484" bestFit="1" customWidth="1"/>
    <col min="5" max="5" width="21.5703125" style="484" bestFit="1" customWidth="1"/>
    <col min="6" max="6" width="20.140625" style="484" bestFit="1" customWidth="1"/>
    <col min="7" max="7" width="20" style="484" bestFit="1" customWidth="1"/>
    <col min="8" max="8" width="23.42578125" style="484" bestFit="1" customWidth="1"/>
    <col min="9" max="9" width="15.5703125" style="484" bestFit="1" customWidth="1"/>
    <col min="10" max="10" width="17.5703125" style="484" bestFit="1" customWidth="1"/>
    <col min="11" max="11" width="17" style="484" bestFit="1" customWidth="1"/>
    <col min="12" max="16384" width="8.5703125" style="484"/>
  </cols>
  <sheetData>
    <row r="1" spans="1:11" s="638" customFormat="1" ht="13.5">
      <c r="A1" s="637" t="s">
        <v>30</v>
      </c>
      <c r="B1" s="630" t="str">
        <f>'Info '!C2</f>
        <v>JSC TBC Bank</v>
      </c>
    </row>
    <row r="2" spans="1:11" s="638" customFormat="1" ht="13.5">
      <c r="A2" s="637" t="s">
        <v>31</v>
      </c>
      <c r="B2" s="639">
        <f>'1. key ratios '!B2</f>
        <v>44742</v>
      </c>
    </row>
    <row r="3" spans="1:11" s="438" customFormat="1" ht="12.75">
      <c r="A3" s="430" t="s">
        <v>676</v>
      </c>
    </row>
    <row r="4" spans="1:11">
      <c r="C4" s="485" t="s">
        <v>0</v>
      </c>
      <c r="D4" s="485" t="s">
        <v>1</v>
      </c>
      <c r="E4" s="485" t="s">
        <v>2</v>
      </c>
      <c r="F4" s="485" t="s">
        <v>3</v>
      </c>
      <c r="G4" s="485" t="s">
        <v>4</v>
      </c>
      <c r="H4" s="485" t="s">
        <v>5</v>
      </c>
      <c r="I4" s="485" t="s">
        <v>8</v>
      </c>
      <c r="J4" s="485" t="s">
        <v>9</v>
      </c>
      <c r="K4" s="485" t="s">
        <v>10</v>
      </c>
    </row>
    <row r="5" spans="1:11" ht="105" customHeight="1">
      <c r="A5" s="814" t="s">
        <v>677</v>
      </c>
      <c r="B5" s="815"/>
      <c r="C5" s="462" t="s">
        <v>678</v>
      </c>
      <c r="D5" s="462" t="s">
        <v>679</v>
      </c>
      <c r="E5" s="462" t="s">
        <v>680</v>
      </c>
      <c r="F5" s="486" t="s">
        <v>681</v>
      </c>
      <c r="G5" s="462" t="s">
        <v>682</v>
      </c>
      <c r="H5" s="462" t="s">
        <v>683</v>
      </c>
      <c r="I5" s="462" t="s">
        <v>684</v>
      </c>
      <c r="J5" s="462" t="s">
        <v>685</v>
      </c>
      <c r="K5" s="462" t="s">
        <v>686</v>
      </c>
    </row>
    <row r="6" spans="1:11" ht="12.75">
      <c r="A6" s="434">
        <v>1</v>
      </c>
      <c r="B6" s="434" t="s">
        <v>632</v>
      </c>
      <c r="C6" s="516">
        <v>366316132.39978898</v>
      </c>
      <c r="D6" s="516">
        <v>130418991.11</v>
      </c>
      <c r="E6" s="516">
        <v>3543969.0292870002</v>
      </c>
      <c r="F6" s="516">
        <v>175875561.04765201</v>
      </c>
      <c r="G6" s="516">
        <v>11850679476.652168</v>
      </c>
      <c r="H6" s="516">
        <v>14175981.307856999</v>
      </c>
      <c r="I6" s="516">
        <v>897938592.12148905</v>
      </c>
      <c r="J6" s="516">
        <v>723219460.64679205</v>
      </c>
      <c r="K6" s="516">
        <v>2891235353.7130699</v>
      </c>
    </row>
    <row r="7" spans="1:11" ht="12.75">
      <c r="A7" s="434">
        <v>2</v>
      </c>
      <c r="B7" s="434" t="s">
        <v>687</v>
      </c>
      <c r="C7" s="516">
        <v>0</v>
      </c>
      <c r="D7" s="516">
        <v>0</v>
      </c>
      <c r="E7" s="516">
        <v>0</v>
      </c>
      <c r="F7" s="516">
        <v>0</v>
      </c>
      <c r="G7" s="516">
        <v>18993358.25</v>
      </c>
      <c r="H7" s="516">
        <v>0</v>
      </c>
      <c r="I7" s="516">
        <v>19998765.449999999</v>
      </c>
      <c r="J7" s="516">
        <v>0</v>
      </c>
      <c r="K7" s="516">
        <v>172345583.39274696</v>
      </c>
    </row>
    <row r="8" spans="1:11" ht="12.75">
      <c r="A8" s="434">
        <v>3</v>
      </c>
      <c r="B8" s="434" t="s">
        <v>640</v>
      </c>
      <c r="C8" s="516">
        <v>142415882.82924399</v>
      </c>
      <c r="D8" s="516">
        <v>0</v>
      </c>
      <c r="E8" s="516">
        <v>769252701.86625695</v>
      </c>
      <c r="F8" s="516">
        <v>0</v>
      </c>
      <c r="G8" s="516">
        <v>484768939.56762099</v>
      </c>
      <c r="H8" s="516">
        <v>0.34384500000000001</v>
      </c>
      <c r="I8" s="516">
        <v>240403914.63972101</v>
      </c>
      <c r="J8" s="516">
        <v>196756784.897113</v>
      </c>
      <c r="K8" s="516">
        <v>1233300667.0028911</v>
      </c>
    </row>
    <row r="9" spans="1:11" ht="12.75">
      <c r="A9" s="434">
        <v>4</v>
      </c>
      <c r="B9" s="460" t="s">
        <v>688</v>
      </c>
      <c r="C9" s="516">
        <v>158484.10497099999</v>
      </c>
      <c r="D9" s="516">
        <v>597522.39</v>
      </c>
      <c r="E9" s="516">
        <v>0</v>
      </c>
      <c r="F9" s="516">
        <v>1237048.6984399999</v>
      </c>
      <c r="G9" s="516">
        <v>445827368.17181402</v>
      </c>
      <c r="H9" s="516">
        <v>328468.90061700001</v>
      </c>
      <c r="I9" s="516">
        <v>21587965.842944</v>
      </c>
      <c r="J9" s="516">
        <v>20116266.253532998</v>
      </c>
      <c r="K9" s="516">
        <v>122808056.349923</v>
      </c>
    </row>
    <row r="10" spans="1:11" ht="12.75">
      <c r="A10" s="434">
        <v>5</v>
      </c>
      <c r="B10" s="460" t="s">
        <v>689</v>
      </c>
      <c r="C10" s="516">
        <v>0</v>
      </c>
      <c r="D10" s="516">
        <v>0</v>
      </c>
      <c r="E10" s="516">
        <v>0</v>
      </c>
      <c r="F10" s="516">
        <v>0</v>
      </c>
      <c r="G10" s="516">
        <v>0</v>
      </c>
      <c r="H10" s="516">
        <v>0</v>
      </c>
      <c r="I10" s="516">
        <v>0</v>
      </c>
      <c r="J10" s="516">
        <v>0</v>
      </c>
      <c r="K10" s="516">
        <v>0</v>
      </c>
    </row>
    <row r="11" spans="1:11" ht="12.75">
      <c r="A11" s="434">
        <v>6</v>
      </c>
      <c r="B11" s="460" t="s">
        <v>690</v>
      </c>
      <c r="C11" s="516">
        <v>1082539.1133999999</v>
      </c>
      <c r="D11" s="516">
        <v>0</v>
      </c>
      <c r="E11" s="516">
        <v>0</v>
      </c>
      <c r="F11" s="516">
        <v>0</v>
      </c>
      <c r="G11" s="516">
        <v>4493813.9451430002</v>
      </c>
      <c r="H11" s="516">
        <v>0</v>
      </c>
      <c r="I11" s="516">
        <v>2135788.5388870002</v>
      </c>
      <c r="J11" s="516">
        <v>8472486.4236389995</v>
      </c>
      <c r="K11" s="516">
        <v>-1.0690000000000001E-3</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A15" sqref="A15"/>
    </sheetView>
  </sheetViews>
  <sheetFormatPr defaultRowHeight="15"/>
  <cols>
    <col min="1" max="1" width="10" bestFit="1" customWidth="1"/>
    <col min="2" max="2" width="71.71093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28" t="s">
        <v>30</v>
      </c>
      <c r="B1" s="3" t="str">
        <f>'1. key ratios '!B1</f>
        <v>JSC TBC Bank</v>
      </c>
    </row>
    <row r="2" spans="1:19">
      <c r="A2" s="429" t="s">
        <v>31</v>
      </c>
      <c r="B2" s="659">
        <f>'25. Collateral'!B2</f>
        <v>44742</v>
      </c>
    </row>
    <row r="3" spans="1:19">
      <c r="A3" s="430" t="s">
        <v>741</v>
      </c>
      <c r="B3" s="438"/>
    </row>
    <row r="4" spans="1:19">
      <c r="A4" s="430"/>
      <c r="B4" s="438"/>
    </row>
    <row r="5" spans="1:19">
      <c r="A5" s="817" t="s">
        <v>742</v>
      </c>
      <c r="B5" s="817"/>
      <c r="C5" s="818" t="s">
        <v>743</v>
      </c>
      <c r="D5" s="818"/>
      <c r="E5" s="818"/>
      <c r="F5" s="818"/>
      <c r="G5" s="818"/>
      <c r="H5" s="818"/>
      <c r="I5" s="818" t="s">
        <v>744</v>
      </c>
      <c r="J5" s="818"/>
      <c r="K5" s="818"/>
      <c r="L5" s="818"/>
      <c r="M5" s="818"/>
      <c r="N5" s="819"/>
      <c r="O5" s="816" t="s">
        <v>745</v>
      </c>
      <c r="P5" s="816" t="s">
        <v>746</v>
      </c>
      <c r="Q5" s="816" t="s">
        <v>747</v>
      </c>
      <c r="R5" s="816" t="s">
        <v>748</v>
      </c>
      <c r="S5" s="816" t="s">
        <v>749</v>
      </c>
    </row>
    <row r="6" spans="1:19" ht="24" customHeight="1">
      <c r="A6" s="817"/>
      <c r="B6" s="817"/>
      <c r="C6" s="660"/>
      <c r="D6" s="657" t="s">
        <v>671</v>
      </c>
      <c r="E6" s="657" t="s">
        <v>672</v>
      </c>
      <c r="F6" s="657" t="s">
        <v>673</v>
      </c>
      <c r="G6" s="657" t="s">
        <v>674</v>
      </c>
      <c r="H6" s="657" t="s">
        <v>675</v>
      </c>
      <c r="I6" s="660"/>
      <c r="J6" s="657" t="s">
        <v>671</v>
      </c>
      <c r="K6" s="657" t="s">
        <v>672</v>
      </c>
      <c r="L6" s="657" t="s">
        <v>673</v>
      </c>
      <c r="M6" s="657" t="s">
        <v>674</v>
      </c>
      <c r="N6" s="661" t="s">
        <v>675</v>
      </c>
      <c r="O6" s="816"/>
      <c r="P6" s="816"/>
      <c r="Q6" s="816"/>
      <c r="R6" s="816"/>
      <c r="S6" s="816"/>
    </row>
    <row r="7" spans="1:19">
      <c r="A7" s="662">
        <v>1</v>
      </c>
      <c r="B7" s="663" t="s">
        <v>750</v>
      </c>
      <c r="C7" s="673">
        <v>40704351.1435</v>
      </c>
      <c r="D7" s="673">
        <v>38561449.995099999</v>
      </c>
      <c r="E7" s="673">
        <v>1026864.5797999999</v>
      </c>
      <c r="F7" s="673">
        <v>775008.44039999996</v>
      </c>
      <c r="G7" s="673">
        <v>324051.0282</v>
      </c>
      <c r="H7" s="673">
        <v>16977.099999999999</v>
      </c>
      <c r="I7" s="673">
        <v>1285420.6044000001</v>
      </c>
      <c r="J7" s="673">
        <v>771229.00029999996</v>
      </c>
      <c r="K7" s="673">
        <v>102686.45789999999</v>
      </c>
      <c r="L7" s="673">
        <v>232502.53210000001</v>
      </c>
      <c r="M7" s="673">
        <v>162025.5141</v>
      </c>
      <c r="N7" s="673">
        <v>16977.099999999999</v>
      </c>
      <c r="O7" s="673">
        <v>1085</v>
      </c>
      <c r="P7" s="674">
        <v>0.13122400000000001</v>
      </c>
      <c r="Q7" s="674">
        <v>0.21657599999999999</v>
      </c>
      <c r="R7" s="674">
        <v>0.126054</v>
      </c>
      <c r="S7" s="673">
        <v>48.194173999999997</v>
      </c>
    </row>
    <row r="8" spans="1:19">
      <c r="A8" s="662">
        <v>2</v>
      </c>
      <c r="B8" s="664" t="s">
        <v>751</v>
      </c>
      <c r="C8" s="673">
        <v>2097560501.674</v>
      </c>
      <c r="D8" s="673">
        <v>1931039473.6564</v>
      </c>
      <c r="E8" s="673">
        <v>44578965.865000002</v>
      </c>
      <c r="F8" s="673">
        <v>77857143.640300006</v>
      </c>
      <c r="G8" s="673">
        <v>26880970.1206</v>
      </c>
      <c r="H8" s="673">
        <v>17203948.3917</v>
      </c>
      <c r="I8" s="673">
        <v>97080262.603799999</v>
      </c>
      <c r="J8" s="673">
        <v>38620789.475900002</v>
      </c>
      <c r="K8" s="673">
        <v>4457896.5855999999</v>
      </c>
      <c r="L8" s="673">
        <v>23357143.092700001</v>
      </c>
      <c r="M8" s="673">
        <v>13440485.0579</v>
      </c>
      <c r="N8" s="673">
        <v>17203948.3917</v>
      </c>
      <c r="O8" s="673">
        <v>329260</v>
      </c>
      <c r="P8" s="674">
        <v>0.17780699999999999</v>
      </c>
      <c r="Q8" s="674">
        <v>0.218608</v>
      </c>
      <c r="R8" s="674">
        <v>0.15334700000000001</v>
      </c>
      <c r="S8" s="673">
        <v>53.744205999999998</v>
      </c>
    </row>
    <row r="9" spans="1:19">
      <c r="A9" s="662">
        <v>3</v>
      </c>
      <c r="B9" s="664" t="s">
        <v>752</v>
      </c>
      <c r="C9" s="673">
        <v>0</v>
      </c>
      <c r="D9" s="673">
        <v>0</v>
      </c>
      <c r="E9" s="673">
        <v>0</v>
      </c>
      <c r="F9" s="673">
        <v>0</v>
      </c>
      <c r="G9" s="673">
        <v>0</v>
      </c>
      <c r="H9" s="673">
        <v>0</v>
      </c>
      <c r="I9" s="673">
        <v>0</v>
      </c>
      <c r="J9" s="673">
        <v>0</v>
      </c>
      <c r="K9" s="673">
        <v>0</v>
      </c>
      <c r="L9" s="673">
        <v>0</v>
      </c>
      <c r="M9" s="673">
        <v>0</v>
      </c>
      <c r="N9" s="673">
        <v>0</v>
      </c>
      <c r="O9" s="673">
        <v>0</v>
      </c>
      <c r="P9" s="674">
        <v>0</v>
      </c>
      <c r="Q9" s="674">
        <v>0</v>
      </c>
      <c r="R9" s="674">
        <v>0</v>
      </c>
      <c r="S9" s="673">
        <v>0</v>
      </c>
    </row>
    <row r="10" spans="1:19">
      <c r="A10" s="662">
        <v>4</v>
      </c>
      <c r="B10" s="664" t="s">
        <v>753</v>
      </c>
      <c r="C10" s="673">
        <v>91259265.109999999</v>
      </c>
      <c r="D10" s="673">
        <v>85255965.359999999</v>
      </c>
      <c r="E10" s="673">
        <v>1508754.46</v>
      </c>
      <c r="F10" s="673">
        <v>2425996.41</v>
      </c>
      <c r="G10" s="673">
        <v>2066327.38</v>
      </c>
      <c r="H10" s="673">
        <v>2221.5</v>
      </c>
      <c r="I10" s="673">
        <v>3619178.8662</v>
      </c>
      <c r="J10" s="673">
        <v>1705119.3071999999</v>
      </c>
      <c r="K10" s="673">
        <v>150875.446</v>
      </c>
      <c r="L10" s="673">
        <v>727798.92299999995</v>
      </c>
      <c r="M10" s="673">
        <v>1033163.69</v>
      </c>
      <c r="N10" s="673">
        <v>2221.5</v>
      </c>
      <c r="O10" s="673">
        <v>106541</v>
      </c>
      <c r="P10" s="674">
        <v>7.0198999999999998E-2</v>
      </c>
      <c r="Q10" s="674">
        <v>0.23174800000000001</v>
      </c>
      <c r="R10" s="674">
        <v>7.1025000000000005E-2</v>
      </c>
      <c r="S10" s="673">
        <v>14.473610000000001</v>
      </c>
    </row>
    <row r="11" spans="1:19">
      <c r="A11" s="662">
        <v>5</v>
      </c>
      <c r="B11" s="664" t="s">
        <v>754</v>
      </c>
      <c r="C11" s="673">
        <v>28278371.237399999</v>
      </c>
      <c r="D11" s="673">
        <v>26659828.847800002</v>
      </c>
      <c r="E11" s="673">
        <v>391496.2586</v>
      </c>
      <c r="F11" s="673">
        <v>1029006.7751</v>
      </c>
      <c r="G11" s="673">
        <v>189760.19589999999</v>
      </c>
      <c r="H11" s="673">
        <v>8279.16</v>
      </c>
      <c r="I11" s="673">
        <v>984207.49300000002</v>
      </c>
      <c r="J11" s="673">
        <v>533196.57669999998</v>
      </c>
      <c r="K11" s="673">
        <v>39149.625800000002</v>
      </c>
      <c r="L11" s="673">
        <v>308702.03259999998</v>
      </c>
      <c r="M11" s="673">
        <v>94880.097899999993</v>
      </c>
      <c r="N11" s="673">
        <v>8279.16</v>
      </c>
      <c r="O11" s="673">
        <v>24964</v>
      </c>
      <c r="P11" s="674">
        <v>0.17504500000000001</v>
      </c>
      <c r="Q11" s="674">
        <v>0.1847</v>
      </c>
      <c r="R11" s="674">
        <v>0.17460400000000001</v>
      </c>
      <c r="S11" s="673">
        <v>277.01937500000003</v>
      </c>
    </row>
    <row r="12" spans="1:19">
      <c r="A12" s="662">
        <v>6</v>
      </c>
      <c r="B12" s="664" t="s">
        <v>755</v>
      </c>
      <c r="C12" s="673">
        <v>133607424.75</v>
      </c>
      <c r="D12" s="673">
        <v>120166275.95</v>
      </c>
      <c r="E12" s="673">
        <v>3236924.71</v>
      </c>
      <c r="F12" s="673">
        <v>6967665.8200000003</v>
      </c>
      <c r="G12" s="673">
        <v>2272221.4</v>
      </c>
      <c r="H12" s="673">
        <v>964336.87</v>
      </c>
      <c r="I12" s="673">
        <v>6917765.3059999999</v>
      </c>
      <c r="J12" s="673">
        <v>2403325.5189999999</v>
      </c>
      <c r="K12" s="673">
        <v>323692.47100000002</v>
      </c>
      <c r="L12" s="673">
        <v>2090299.746</v>
      </c>
      <c r="M12" s="673">
        <v>1136110.7</v>
      </c>
      <c r="N12" s="673">
        <v>964336.87</v>
      </c>
      <c r="O12" s="673">
        <v>116772</v>
      </c>
      <c r="P12" s="674">
        <v>0.338895</v>
      </c>
      <c r="Q12" s="674">
        <v>0.338895</v>
      </c>
      <c r="R12" s="674">
        <v>0.343061</v>
      </c>
      <c r="S12" s="673">
        <v>374.95017999999999</v>
      </c>
    </row>
    <row r="13" spans="1:19">
      <c r="A13" s="662">
        <v>7</v>
      </c>
      <c r="B13" s="664" t="s">
        <v>756</v>
      </c>
      <c r="C13" s="673">
        <v>4235911377.8540001</v>
      </c>
      <c r="D13" s="673">
        <v>4038351249.7193999</v>
      </c>
      <c r="E13" s="673">
        <v>70025937.538200006</v>
      </c>
      <c r="F13" s="673">
        <v>93179427.0361</v>
      </c>
      <c r="G13" s="673">
        <v>6506763.3068000004</v>
      </c>
      <c r="H13" s="673">
        <v>27848000.2535</v>
      </c>
      <c r="I13" s="673">
        <v>146824828.76530001</v>
      </c>
      <c r="J13" s="673">
        <v>80767024.993100002</v>
      </c>
      <c r="K13" s="673">
        <v>7002593.7540999996</v>
      </c>
      <c r="L13" s="673">
        <v>27953828.111200001</v>
      </c>
      <c r="M13" s="673">
        <v>3253381.6534000002</v>
      </c>
      <c r="N13" s="673">
        <v>27848000.2535</v>
      </c>
      <c r="O13" s="673">
        <v>42229</v>
      </c>
      <c r="P13" s="674">
        <v>9.4924999999999995E-2</v>
      </c>
      <c r="Q13" s="674">
        <v>0.119743</v>
      </c>
      <c r="R13" s="674">
        <v>8.4001000000000006E-2</v>
      </c>
      <c r="S13" s="673">
        <v>136.44125500000001</v>
      </c>
    </row>
    <row r="14" spans="1:19">
      <c r="A14" s="665">
        <v>7.1</v>
      </c>
      <c r="B14" s="666" t="s">
        <v>757</v>
      </c>
      <c r="C14" s="673">
        <v>3293675332.3119998</v>
      </c>
      <c r="D14" s="673">
        <v>3118349745.1587</v>
      </c>
      <c r="E14" s="673">
        <v>60895621.729800001</v>
      </c>
      <c r="F14" s="673">
        <v>83502571.650399998</v>
      </c>
      <c r="G14" s="673">
        <v>6122647.4944000002</v>
      </c>
      <c r="H14" s="673">
        <v>24804746.278700002</v>
      </c>
      <c r="I14" s="673">
        <v>121373398.59630001</v>
      </c>
      <c r="J14" s="673">
        <v>62366994.9014</v>
      </c>
      <c r="K14" s="673">
        <v>6089562.1732999999</v>
      </c>
      <c r="L14" s="673">
        <v>25050771.495700002</v>
      </c>
      <c r="M14" s="673">
        <v>3061323.7472000001</v>
      </c>
      <c r="N14" s="673">
        <v>24804746.278700002</v>
      </c>
      <c r="O14" s="673">
        <v>30093</v>
      </c>
      <c r="P14" s="674">
        <v>9.5320000000000002E-2</v>
      </c>
      <c r="Q14" s="674">
        <v>0.119935</v>
      </c>
      <c r="R14" s="674">
        <v>8.2642999999999994E-2</v>
      </c>
      <c r="S14" s="673">
        <v>136.57500999999999</v>
      </c>
    </row>
    <row r="15" spans="1:19">
      <c r="A15" s="665">
        <v>7.2</v>
      </c>
      <c r="B15" s="666" t="s">
        <v>758</v>
      </c>
      <c r="C15" s="673">
        <v>554515469.95089996</v>
      </c>
      <c r="D15" s="673">
        <v>542628172.96519995</v>
      </c>
      <c r="E15" s="673">
        <v>5733370.6432999996</v>
      </c>
      <c r="F15" s="673">
        <v>4919306.0252</v>
      </c>
      <c r="G15" s="673">
        <v>145884.70180000001</v>
      </c>
      <c r="H15" s="673">
        <v>1088735.6154</v>
      </c>
      <c r="I15" s="673">
        <v>14063370.297700001</v>
      </c>
      <c r="J15" s="673">
        <v>10852563.4597</v>
      </c>
      <c r="K15" s="673">
        <v>573337.06429999997</v>
      </c>
      <c r="L15" s="673">
        <v>1475791.8074</v>
      </c>
      <c r="M15" s="673">
        <v>72942.350900000005</v>
      </c>
      <c r="N15" s="673">
        <v>1088735.6154</v>
      </c>
      <c r="O15" s="673">
        <v>4405</v>
      </c>
      <c r="P15" s="674">
        <v>8.7878999999999999E-2</v>
      </c>
      <c r="Q15" s="674">
        <v>0.11250300000000001</v>
      </c>
      <c r="R15" s="674">
        <v>8.6619000000000002E-2</v>
      </c>
      <c r="S15" s="673">
        <v>137.045783</v>
      </c>
    </row>
    <row r="16" spans="1:19">
      <c r="A16" s="665">
        <v>7.3</v>
      </c>
      <c r="B16" s="666" t="s">
        <v>759</v>
      </c>
      <c r="C16" s="673">
        <v>387720575.59109998</v>
      </c>
      <c r="D16" s="673">
        <v>377373331.59549999</v>
      </c>
      <c r="E16" s="673">
        <v>3396945.1650999999</v>
      </c>
      <c r="F16" s="673">
        <v>4757549.3605000004</v>
      </c>
      <c r="G16" s="673">
        <v>238231.11060000001</v>
      </c>
      <c r="H16" s="673">
        <v>1954518.3594</v>
      </c>
      <c r="I16" s="673">
        <v>11388059.871300001</v>
      </c>
      <c r="J16" s="673">
        <v>7547466.6320000002</v>
      </c>
      <c r="K16" s="673">
        <v>339694.51650000003</v>
      </c>
      <c r="L16" s="673">
        <v>1427264.8081</v>
      </c>
      <c r="M16" s="673">
        <v>119115.55530000001</v>
      </c>
      <c r="N16" s="673">
        <v>1954518.3594</v>
      </c>
      <c r="O16" s="673">
        <v>7731</v>
      </c>
      <c r="P16" s="674">
        <v>0.10434499999999999</v>
      </c>
      <c r="Q16" s="674">
        <v>0.13083800000000001</v>
      </c>
      <c r="R16" s="674">
        <v>9.1786999999999994E-2</v>
      </c>
      <c r="S16" s="673">
        <v>134.440414</v>
      </c>
    </row>
    <row r="17" spans="1:19">
      <c r="A17" s="662">
        <v>8</v>
      </c>
      <c r="B17" s="664" t="s">
        <v>760</v>
      </c>
      <c r="C17" s="673">
        <v>69570158.417199999</v>
      </c>
      <c r="D17" s="673">
        <v>67707852.788200006</v>
      </c>
      <c r="E17" s="673">
        <v>467330.98109999998</v>
      </c>
      <c r="F17" s="673">
        <v>333967.70289999997</v>
      </c>
      <c r="G17" s="673">
        <v>116509.71580000001</v>
      </c>
      <c r="H17" s="673">
        <v>944497.22919999994</v>
      </c>
      <c r="I17" s="673">
        <v>2503832.5520000001</v>
      </c>
      <c r="J17" s="673">
        <v>1354157.0559</v>
      </c>
      <c r="K17" s="673">
        <v>46733.0982</v>
      </c>
      <c r="L17" s="673">
        <v>100190.3109</v>
      </c>
      <c r="M17" s="673">
        <v>58254.857799999998</v>
      </c>
      <c r="N17" s="673">
        <v>944497.22919999994</v>
      </c>
      <c r="O17" s="673">
        <v>52151</v>
      </c>
      <c r="P17" s="674">
        <v>0.148011</v>
      </c>
      <c r="Q17" s="674">
        <v>0.15904799999999999</v>
      </c>
      <c r="R17" s="674">
        <v>0.17548800000000001</v>
      </c>
      <c r="S17" s="673">
        <v>1.6800299999999999</v>
      </c>
    </row>
    <row r="18" spans="1:19">
      <c r="A18" s="667">
        <v>9</v>
      </c>
      <c r="B18" s="668" t="s">
        <v>761</v>
      </c>
      <c r="C18" s="675">
        <v>0</v>
      </c>
      <c r="D18" s="675">
        <v>0</v>
      </c>
      <c r="E18" s="675">
        <v>0</v>
      </c>
      <c r="F18" s="675">
        <v>0</v>
      </c>
      <c r="G18" s="675">
        <v>0</v>
      </c>
      <c r="H18" s="675">
        <v>0</v>
      </c>
      <c r="I18" s="675">
        <v>0</v>
      </c>
      <c r="J18" s="675">
        <v>0</v>
      </c>
      <c r="K18" s="675">
        <v>0</v>
      </c>
      <c r="L18" s="675">
        <v>0</v>
      </c>
      <c r="M18" s="675">
        <v>0</v>
      </c>
      <c r="N18" s="675">
        <v>0</v>
      </c>
      <c r="O18" s="675">
        <v>0</v>
      </c>
      <c r="P18" s="676">
        <v>0</v>
      </c>
      <c r="Q18" s="676">
        <v>0</v>
      </c>
      <c r="R18" s="676">
        <v>0</v>
      </c>
      <c r="S18" s="675">
        <v>0</v>
      </c>
    </row>
    <row r="19" spans="1:19">
      <c r="A19" s="669">
        <v>10</v>
      </c>
      <c r="B19" s="670" t="s">
        <v>762</v>
      </c>
      <c r="C19" s="677">
        <v>6696891450.1861</v>
      </c>
      <c r="D19" s="677">
        <v>6307742096.3169003</v>
      </c>
      <c r="E19" s="677">
        <v>121236274.3927</v>
      </c>
      <c r="F19" s="677">
        <v>182568215.82480001</v>
      </c>
      <c r="G19" s="677">
        <v>38356603.147299998</v>
      </c>
      <c r="H19" s="677">
        <v>46988260.5044</v>
      </c>
      <c r="I19" s="677">
        <v>259215496.19069999</v>
      </c>
      <c r="J19" s="677">
        <v>126154841.9281</v>
      </c>
      <c r="K19" s="677">
        <v>12123627.4386</v>
      </c>
      <c r="L19" s="677">
        <v>54770464.748499997</v>
      </c>
      <c r="M19" s="677">
        <v>19178301.5711</v>
      </c>
      <c r="N19" s="677">
        <v>46988260.5044</v>
      </c>
      <c r="O19" s="677">
        <v>673002</v>
      </c>
      <c r="P19" s="678">
        <v>0.16926099999999999</v>
      </c>
      <c r="Q19" s="678">
        <v>0.20083999999999999</v>
      </c>
      <c r="R19" s="678">
        <v>0.112301</v>
      </c>
      <c r="S19" s="677">
        <v>112.292998</v>
      </c>
    </row>
    <row r="20" spans="1:19" ht="25.5">
      <c r="A20" s="665">
        <v>10.1</v>
      </c>
      <c r="B20" s="666" t="s">
        <v>763</v>
      </c>
      <c r="C20" s="673">
        <v>0</v>
      </c>
      <c r="D20" s="673">
        <v>0</v>
      </c>
      <c r="E20" s="673">
        <v>0</v>
      </c>
      <c r="F20" s="673">
        <v>0</v>
      </c>
      <c r="G20" s="673">
        <v>0</v>
      </c>
      <c r="H20" s="673">
        <v>0</v>
      </c>
      <c r="I20" s="673">
        <v>0</v>
      </c>
      <c r="J20" s="673">
        <v>0</v>
      </c>
      <c r="K20" s="673">
        <v>0</v>
      </c>
      <c r="L20" s="673">
        <v>0</v>
      </c>
      <c r="M20" s="673">
        <v>0</v>
      </c>
      <c r="N20" s="673">
        <v>0</v>
      </c>
      <c r="O20" s="673">
        <v>0</v>
      </c>
      <c r="P20" s="674">
        <v>0</v>
      </c>
      <c r="Q20" s="674">
        <v>0</v>
      </c>
      <c r="R20" s="674">
        <v>0</v>
      </c>
      <c r="S20" s="673">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sheetView>
  </sheetViews>
  <sheetFormatPr defaultColWidth="9.140625" defaultRowHeight="14.25"/>
  <cols>
    <col min="1" max="1" width="9.5703125" style="4" bestFit="1" customWidth="1"/>
    <col min="2" max="2" width="55.140625" style="4" bestFit="1" customWidth="1"/>
    <col min="3" max="4" width="14.140625" style="4" bestFit="1" customWidth="1"/>
    <col min="5" max="5" width="14.5703125" style="4" customWidth="1"/>
    <col min="6" max="6" width="13.140625" style="4" bestFit="1" customWidth="1"/>
    <col min="7" max="7" width="14.140625" style="4" bestFit="1" customWidth="1"/>
    <col min="8" max="8" width="14.5703125" style="4" customWidth="1"/>
    <col min="9" max="16384" width="9.140625" style="5"/>
  </cols>
  <sheetData>
    <row r="1" spans="1:15" s="633" customFormat="1">
      <c r="A1" s="634" t="s">
        <v>30</v>
      </c>
      <c r="B1" s="643" t="str">
        <f>'Info '!C2</f>
        <v>JSC TBC Bank</v>
      </c>
      <c r="C1" s="643"/>
      <c r="D1" s="643"/>
      <c r="E1" s="643"/>
      <c r="F1" s="643"/>
      <c r="G1" s="643"/>
      <c r="H1" s="643"/>
    </row>
    <row r="2" spans="1:15" s="633" customFormat="1">
      <c r="A2" s="634" t="s">
        <v>31</v>
      </c>
      <c r="B2" s="650">
        <f>'1. key ratios '!B2</f>
        <v>44742</v>
      </c>
      <c r="C2" s="643"/>
      <c r="D2" s="643"/>
      <c r="E2" s="643"/>
      <c r="F2" s="643"/>
      <c r="G2" s="643"/>
      <c r="H2" s="643"/>
    </row>
    <row r="3" spans="1:15">
      <c r="A3" s="2"/>
    </row>
    <row r="4" spans="1:15" ht="15" thickBot="1">
      <c r="A4" s="17" t="s">
        <v>32</v>
      </c>
      <c r="B4" s="18" t="s">
        <v>33</v>
      </c>
      <c r="C4" s="17"/>
      <c r="D4" s="19"/>
      <c r="E4" s="19"/>
      <c r="F4" s="20"/>
      <c r="G4" s="20"/>
      <c r="H4" s="21" t="s">
        <v>73</v>
      </c>
    </row>
    <row r="5" spans="1:15">
      <c r="A5" s="22"/>
      <c r="B5" s="23"/>
      <c r="C5" s="714" t="s">
        <v>68</v>
      </c>
      <c r="D5" s="715"/>
      <c r="E5" s="716"/>
      <c r="F5" s="714" t="s">
        <v>72</v>
      </c>
      <c r="G5" s="715"/>
      <c r="H5" s="717"/>
    </row>
    <row r="6" spans="1:15">
      <c r="A6" s="24" t="s">
        <v>6</v>
      </c>
      <c r="B6" s="534" t="s">
        <v>34</v>
      </c>
      <c r="C6" s="535" t="s">
        <v>69</v>
      </c>
      <c r="D6" s="535" t="s">
        <v>70</v>
      </c>
      <c r="E6" s="535" t="s">
        <v>71</v>
      </c>
      <c r="F6" s="535" t="s">
        <v>69</v>
      </c>
      <c r="G6" s="535" t="s">
        <v>70</v>
      </c>
      <c r="H6" s="536" t="s">
        <v>71</v>
      </c>
    </row>
    <row r="7" spans="1:15">
      <c r="A7" s="24">
        <v>1</v>
      </c>
      <c r="B7" s="537" t="s">
        <v>35</v>
      </c>
      <c r="C7" s="538">
        <v>348060993.51999998</v>
      </c>
      <c r="D7" s="538">
        <v>535346075.94</v>
      </c>
      <c r="E7" s="539">
        <v>883407069.46000004</v>
      </c>
      <c r="F7" s="540">
        <v>252128818.84999999</v>
      </c>
      <c r="G7" s="541">
        <v>547536765.81147397</v>
      </c>
      <c r="H7" s="542">
        <v>799665584.66147399</v>
      </c>
      <c r="J7" s="580"/>
      <c r="K7" s="580"/>
      <c r="L7" s="580"/>
      <c r="M7" s="580"/>
      <c r="N7" s="580"/>
      <c r="O7" s="580"/>
    </row>
    <row r="8" spans="1:15">
      <c r="A8" s="24">
        <v>2</v>
      </c>
      <c r="B8" s="537" t="s">
        <v>36</v>
      </c>
      <c r="C8" s="538">
        <v>403377385.73000002</v>
      </c>
      <c r="D8" s="538">
        <v>2113315940.8099999</v>
      </c>
      <c r="E8" s="539">
        <v>2516693326.54</v>
      </c>
      <c r="F8" s="540">
        <v>153464190.53</v>
      </c>
      <c r="G8" s="541">
        <v>2124736978.959928</v>
      </c>
      <c r="H8" s="542">
        <v>2278201169.4899282</v>
      </c>
      <c r="J8" s="580"/>
      <c r="K8" s="580"/>
      <c r="L8" s="580"/>
      <c r="M8" s="580"/>
      <c r="N8" s="580"/>
      <c r="O8" s="580"/>
    </row>
    <row r="9" spans="1:15">
      <c r="A9" s="24">
        <v>3</v>
      </c>
      <c r="B9" s="537" t="s">
        <v>37</v>
      </c>
      <c r="C9" s="538">
        <v>3887878.57</v>
      </c>
      <c r="D9" s="538">
        <v>1354421126.6900001</v>
      </c>
      <c r="E9" s="539">
        <v>1358309005.26</v>
      </c>
      <c r="F9" s="540">
        <v>1581210.76</v>
      </c>
      <c r="G9" s="541">
        <v>398233914.57410103</v>
      </c>
      <c r="H9" s="542">
        <v>399815125.33410102</v>
      </c>
      <c r="J9" s="580"/>
      <c r="K9" s="580"/>
      <c r="L9" s="580"/>
      <c r="M9" s="580"/>
      <c r="N9" s="580"/>
      <c r="O9" s="580"/>
    </row>
    <row r="10" spans="1:15">
      <c r="A10" s="24">
        <v>4</v>
      </c>
      <c r="B10" s="537" t="s">
        <v>38</v>
      </c>
      <c r="C10" s="538">
        <v>0</v>
      </c>
      <c r="D10" s="538">
        <v>0</v>
      </c>
      <c r="E10" s="539">
        <v>0</v>
      </c>
      <c r="F10" s="540">
        <v>0</v>
      </c>
      <c r="G10" s="541">
        <v>0</v>
      </c>
      <c r="H10" s="542">
        <v>0</v>
      </c>
      <c r="J10" s="580"/>
      <c r="K10" s="580"/>
      <c r="L10" s="580"/>
      <c r="M10" s="580"/>
      <c r="N10" s="580"/>
      <c r="O10" s="580"/>
    </row>
    <row r="11" spans="1:15">
      <c r="A11" s="24">
        <v>5</v>
      </c>
      <c r="B11" s="537" t="s">
        <v>39</v>
      </c>
      <c r="C11" s="538">
        <v>1802532862.3299999</v>
      </c>
      <c r="D11" s="538">
        <v>117440426.156386</v>
      </c>
      <c r="E11" s="539">
        <v>1919973288.4863858</v>
      </c>
      <c r="F11" s="540">
        <v>1890324230.7661002</v>
      </c>
      <c r="G11" s="541">
        <v>112231258.28946</v>
      </c>
      <c r="H11" s="542">
        <v>2002555489.0555601</v>
      </c>
      <c r="J11" s="580"/>
      <c r="K11" s="580"/>
      <c r="L11" s="580"/>
      <c r="M11" s="580"/>
      <c r="N11" s="580"/>
      <c r="O11" s="580"/>
    </row>
    <row r="12" spans="1:15">
      <c r="A12" s="24">
        <v>6.1</v>
      </c>
      <c r="B12" s="543" t="s">
        <v>40</v>
      </c>
      <c r="C12" s="538">
        <v>8247933137.2800007</v>
      </c>
      <c r="D12" s="538">
        <v>8805470380.7299995</v>
      </c>
      <c r="E12" s="539">
        <v>17053403518.01</v>
      </c>
      <c r="F12" s="540">
        <v>6534273108.9997606</v>
      </c>
      <c r="G12" s="541">
        <v>8428772672.2583637</v>
      </c>
      <c r="H12" s="542">
        <v>14963045781.258125</v>
      </c>
      <c r="J12" s="580"/>
      <c r="K12" s="580"/>
      <c r="L12" s="580"/>
      <c r="M12" s="580"/>
      <c r="N12" s="580"/>
      <c r="O12" s="580"/>
    </row>
    <row r="13" spans="1:15">
      <c r="A13" s="24">
        <v>6.2</v>
      </c>
      <c r="B13" s="543" t="s">
        <v>41</v>
      </c>
      <c r="C13" s="538">
        <v>-293205505.02999997</v>
      </c>
      <c r="D13" s="538">
        <v>-364420690.93000001</v>
      </c>
      <c r="E13" s="539">
        <v>-657626195.96000004</v>
      </c>
      <c r="F13" s="540">
        <v>-290017035.77293903</v>
      </c>
      <c r="G13" s="541">
        <v>-470334581.64469099</v>
      </c>
      <c r="H13" s="542">
        <v>-760351617.41762996</v>
      </c>
      <c r="J13" s="580"/>
      <c r="K13" s="580"/>
      <c r="L13" s="580"/>
      <c r="M13" s="580"/>
      <c r="N13" s="580"/>
      <c r="O13" s="580"/>
    </row>
    <row r="14" spans="1:15">
      <c r="A14" s="24">
        <v>6</v>
      </c>
      <c r="B14" s="537" t="s">
        <v>42</v>
      </c>
      <c r="C14" s="539">
        <v>7954727632.250001</v>
      </c>
      <c r="D14" s="539">
        <v>8441049689.7999992</v>
      </c>
      <c r="E14" s="539">
        <v>16395777322.049999</v>
      </c>
      <c r="F14" s="539">
        <v>6244256073.2268219</v>
      </c>
      <c r="G14" s="539">
        <v>7958438090.6136723</v>
      </c>
      <c r="H14" s="542">
        <v>14202694163.840494</v>
      </c>
      <c r="J14" s="580"/>
      <c r="K14" s="580"/>
      <c r="L14" s="580"/>
      <c r="M14" s="580"/>
      <c r="N14" s="580"/>
      <c r="O14" s="580"/>
    </row>
    <row r="15" spans="1:15">
      <c r="A15" s="24">
        <v>7</v>
      </c>
      <c r="B15" s="537" t="s">
        <v>43</v>
      </c>
      <c r="C15" s="538">
        <v>155320158.5</v>
      </c>
      <c r="D15" s="538">
        <v>78467926.129999995</v>
      </c>
      <c r="E15" s="539">
        <v>233788084.63</v>
      </c>
      <c r="F15" s="540">
        <v>169252958.44</v>
      </c>
      <c r="G15" s="541">
        <v>126210657.0663778</v>
      </c>
      <c r="H15" s="542">
        <v>295463615.50637782</v>
      </c>
      <c r="J15" s="580"/>
      <c r="K15" s="580"/>
      <c r="L15" s="580"/>
      <c r="M15" s="580"/>
      <c r="N15" s="580"/>
      <c r="O15" s="580"/>
    </row>
    <row r="16" spans="1:15">
      <c r="A16" s="24">
        <v>8</v>
      </c>
      <c r="B16" s="537" t="s">
        <v>198</v>
      </c>
      <c r="C16" s="538">
        <v>147638717.13999999</v>
      </c>
      <c r="D16" s="538">
        <v>0</v>
      </c>
      <c r="E16" s="539">
        <v>147638717.13999999</v>
      </c>
      <c r="F16" s="540">
        <v>99164266.26740016</v>
      </c>
      <c r="G16" s="541">
        <v>0</v>
      </c>
      <c r="H16" s="542">
        <v>99164266.26740016</v>
      </c>
      <c r="J16" s="580"/>
      <c r="K16" s="580"/>
      <c r="L16" s="580"/>
      <c r="M16" s="580"/>
      <c r="N16" s="580"/>
      <c r="O16" s="580"/>
    </row>
    <row r="17" spans="1:15">
      <c r="A17" s="24">
        <v>9</v>
      </c>
      <c r="B17" s="537" t="s">
        <v>44</v>
      </c>
      <c r="C17" s="538">
        <v>26860729.560000002</v>
      </c>
      <c r="D17" s="538">
        <v>9466848.128339</v>
      </c>
      <c r="E17" s="539">
        <v>36327577.688339002</v>
      </c>
      <c r="F17" s="540">
        <v>26194942.560000002</v>
      </c>
      <c r="G17" s="541">
        <v>12063559.262787001</v>
      </c>
      <c r="H17" s="542">
        <v>38258501.822787002</v>
      </c>
      <c r="J17" s="580"/>
      <c r="K17" s="580"/>
      <c r="L17" s="580"/>
      <c r="M17" s="580"/>
      <c r="N17" s="580"/>
      <c r="O17" s="580"/>
    </row>
    <row r="18" spans="1:15">
      <c r="A18" s="24">
        <v>10</v>
      </c>
      <c r="B18" s="537" t="s">
        <v>45</v>
      </c>
      <c r="C18" s="538">
        <v>734970543.10000002</v>
      </c>
      <c r="D18" s="538">
        <v>0</v>
      </c>
      <c r="E18" s="539">
        <v>734970543.10000002</v>
      </c>
      <c r="F18" s="540">
        <v>657959685.60000002</v>
      </c>
      <c r="G18" s="541">
        <v>0</v>
      </c>
      <c r="H18" s="542">
        <v>657959685.60000002</v>
      </c>
      <c r="J18" s="580"/>
      <c r="K18" s="580"/>
      <c r="L18" s="580"/>
      <c r="M18" s="580"/>
      <c r="N18" s="580"/>
      <c r="O18" s="580"/>
    </row>
    <row r="19" spans="1:15">
      <c r="A19" s="24">
        <v>11</v>
      </c>
      <c r="B19" s="537" t="s">
        <v>46</v>
      </c>
      <c r="C19" s="538">
        <v>461554341.75999999</v>
      </c>
      <c r="D19" s="538">
        <v>99169183.299999997</v>
      </c>
      <c r="E19" s="539">
        <v>560723525.05999994</v>
      </c>
      <c r="F19" s="540">
        <v>423726965.90000004</v>
      </c>
      <c r="G19" s="541">
        <v>159518644.95614809</v>
      </c>
      <c r="H19" s="542">
        <v>583245610.85614812</v>
      </c>
      <c r="J19" s="580"/>
      <c r="K19" s="580"/>
      <c r="L19" s="580"/>
      <c r="M19" s="580"/>
      <c r="N19" s="580"/>
      <c r="O19" s="580"/>
    </row>
    <row r="20" spans="1:15">
      <c r="A20" s="24">
        <v>12</v>
      </c>
      <c r="B20" s="544" t="s">
        <v>47</v>
      </c>
      <c r="C20" s="539">
        <v>12038931242.460001</v>
      </c>
      <c r="D20" s="539">
        <v>12748677216.954723</v>
      </c>
      <c r="E20" s="539">
        <v>24787608459.414726</v>
      </c>
      <c r="F20" s="539">
        <v>9918053342.900322</v>
      </c>
      <c r="G20" s="539">
        <v>11438969869.533947</v>
      </c>
      <c r="H20" s="542">
        <v>21357023212.434269</v>
      </c>
      <c r="J20" s="580"/>
      <c r="K20" s="580"/>
      <c r="L20" s="580"/>
      <c r="M20" s="580"/>
      <c r="N20" s="580"/>
      <c r="O20" s="580"/>
    </row>
    <row r="21" spans="1:15">
      <c r="A21" s="24"/>
      <c r="B21" s="534" t="s">
        <v>48</v>
      </c>
      <c r="C21" s="545"/>
      <c r="D21" s="545"/>
      <c r="E21" s="545"/>
      <c r="F21" s="546"/>
      <c r="G21" s="547"/>
      <c r="H21" s="548"/>
      <c r="J21" s="580"/>
      <c r="K21" s="580"/>
      <c r="L21" s="580"/>
      <c r="M21" s="580"/>
      <c r="N21" s="580"/>
      <c r="O21" s="580"/>
    </row>
    <row r="22" spans="1:15">
      <c r="A22" s="24">
        <v>13</v>
      </c>
      <c r="B22" s="537" t="s">
        <v>49</v>
      </c>
      <c r="C22" s="538">
        <v>3375985.36</v>
      </c>
      <c r="D22" s="538">
        <v>536668761.32999998</v>
      </c>
      <c r="E22" s="539">
        <v>540044746.68999994</v>
      </c>
      <c r="F22" s="540">
        <v>20484381.100000001</v>
      </c>
      <c r="G22" s="541">
        <v>133689508.39686099</v>
      </c>
      <c r="H22" s="542">
        <v>154173889.49686098</v>
      </c>
      <c r="J22" s="580"/>
      <c r="K22" s="580"/>
      <c r="L22" s="580"/>
      <c r="M22" s="580"/>
      <c r="N22" s="580"/>
      <c r="O22" s="580"/>
    </row>
    <row r="23" spans="1:15">
      <c r="A23" s="24">
        <v>14</v>
      </c>
      <c r="B23" s="537" t="s">
        <v>50</v>
      </c>
      <c r="C23" s="538">
        <v>2033100661.5699999</v>
      </c>
      <c r="D23" s="538">
        <v>2749689024.7600002</v>
      </c>
      <c r="E23" s="539">
        <v>4782789686.3299999</v>
      </c>
      <c r="F23" s="540">
        <v>1803055474.1718001</v>
      </c>
      <c r="G23" s="541">
        <v>2092620191.1425228</v>
      </c>
      <c r="H23" s="542">
        <v>3895675665.3143229</v>
      </c>
      <c r="J23" s="580"/>
      <c r="K23" s="580"/>
      <c r="L23" s="580"/>
      <c r="M23" s="580"/>
      <c r="N23" s="580"/>
      <c r="O23" s="580"/>
    </row>
    <row r="24" spans="1:15">
      <c r="A24" s="24">
        <v>15</v>
      </c>
      <c r="B24" s="537" t="s">
        <v>51</v>
      </c>
      <c r="C24" s="538">
        <v>1596285446.01</v>
      </c>
      <c r="D24" s="538">
        <v>3972717139.8200002</v>
      </c>
      <c r="E24" s="539">
        <v>5569002585.8299999</v>
      </c>
      <c r="F24" s="540">
        <v>1217045640.2248001</v>
      </c>
      <c r="G24" s="541">
        <v>3020108742.8186121</v>
      </c>
      <c r="H24" s="542">
        <v>4237154383.0434122</v>
      </c>
      <c r="J24" s="580"/>
      <c r="K24" s="580"/>
      <c r="L24" s="580"/>
      <c r="M24" s="580"/>
      <c r="N24" s="580"/>
      <c r="O24" s="580"/>
    </row>
    <row r="25" spans="1:15">
      <c r="A25" s="24">
        <v>16</v>
      </c>
      <c r="B25" s="537" t="s">
        <v>52</v>
      </c>
      <c r="C25" s="538">
        <v>2550680123.25</v>
      </c>
      <c r="D25" s="538">
        <v>2662862572.7199998</v>
      </c>
      <c r="E25" s="539">
        <v>5213542695.9699993</v>
      </c>
      <c r="F25" s="540">
        <v>1499218911.2034001</v>
      </c>
      <c r="G25" s="541">
        <v>3430360644.3954535</v>
      </c>
      <c r="H25" s="542">
        <v>4929579555.5988541</v>
      </c>
      <c r="J25" s="580"/>
      <c r="K25" s="580"/>
      <c r="L25" s="580"/>
      <c r="M25" s="580"/>
      <c r="N25" s="580"/>
      <c r="O25" s="580"/>
    </row>
    <row r="26" spans="1:15">
      <c r="A26" s="24">
        <v>17</v>
      </c>
      <c r="B26" s="537" t="s">
        <v>53</v>
      </c>
      <c r="C26" s="545">
        <v>0</v>
      </c>
      <c r="D26" s="545">
        <v>714644308.38999999</v>
      </c>
      <c r="E26" s="539">
        <v>714644308.38999999</v>
      </c>
      <c r="F26" s="546">
        <v>0</v>
      </c>
      <c r="G26" s="547">
        <v>942087974.51549995</v>
      </c>
      <c r="H26" s="542">
        <v>942087974.51549995</v>
      </c>
      <c r="J26" s="580"/>
      <c r="K26" s="580"/>
      <c r="L26" s="580"/>
      <c r="M26" s="580"/>
      <c r="N26" s="580"/>
      <c r="O26" s="580"/>
    </row>
    <row r="27" spans="1:15">
      <c r="A27" s="24">
        <v>18</v>
      </c>
      <c r="B27" s="537" t="s">
        <v>54</v>
      </c>
      <c r="C27" s="538">
        <v>1758442307.2</v>
      </c>
      <c r="D27" s="538">
        <v>1048878119.3494999</v>
      </c>
      <c r="E27" s="539">
        <v>2807320426.5495</v>
      </c>
      <c r="F27" s="540">
        <v>2088000969.52</v>
      </c>
      <c r="G27" s="541">
        <v>955007829.66999996</v>
      </c>
      <c r="H27" s="542">
        <v>3043008799.1900001</v>
      </c>
      <c r="J27" s="580"/>
      <c r="K27" s="580"/>
      <c r="L27" s="580"/>
      <c r="M27" s="580"/>
      <c r="N27" s="580"/>
      <c r="O27" s="580"/>
    </row>
    <row r="28" spans="1:15">
      <c r="A28" s="24">
        <v>19</v>
      </c>
      <c r="B28" s="537" t="s">
        <v>55</v>
      </c>
      <c r="C28" s="538">
        <v>168321742.16</v>
      </c>
      <c r="D28" s="538">
        <v>46730295.379999995</v>
      </c>
      <c r="E28" s="539">
        <v>215052037.53999999</v>
      </c>
      <c r="F28" s="540">
        <v>37384848.890000001</v>
      </c>
      <c r="G28" s="541">
        <v>47958631.741616897</v>
      </c>
      <c r="H28" s="542">
        <v>85343480.63161689</v>
      </c>
      <c r="J28" s="580"/>
      <c r="K28" s="580"/>
      <c r="L28" s="580"/>
      <c r="M28" s="580"/>
      <c r="N28" s="580"/>
      <c r="O28" s="580"/>
    </row>
    <row r="29" spans="1:15">
      <c r="A29" s="24">
        <v>20</v>
      </c>
      <c r="B29" s="537" t="s">
        <v>56</v>
      </c>
      <c r="C29" s="538">
        <v>182874936.54999998</v>
      </c>
      <c r="D29" s="538">
        <v>202714715.30000001</v>
      </c>
      <c r="E29" s="539">
        <v>385589651.85000002</v>
      </c>
      <c r="F29" s="540">
        <v>150989125.2344</v>
      </c>
      <c r="G29" s="541">
        <v>195046273.82729822</v>
      </c>
      <c r="H29" s="542">
        <v>346035399.0616982</v>
      </c>
      <c r="J29" s="580"/>
      <c r="K29" s="580"/>
      <c r="L29" s="580"/>
      <c r="M29" s="580"/>
      <c r="N29" s="580"/>
      <c r="O29" s="580"/>
    </row>
    <row r="30" spans="1:15">
      <c r="A30" s="24">
        <v>21</v>
      </c>
      <c r="B30" s="537" t="s">
        <v>57</v>
      </c>
      <c r="C30" s="538">
        <v>0</v>
      </c>
      <c r="D30" s="538">
        <v>1186497390</v>
      </c>
      <c r="E30" s="539">
        <v>1186497390</v>
      </c>
      <c r="F30" s="540">
        <v>0</v>
      </c>
      <c r="G30" s="541">
        <v>1055983330</v>
      </c>
      <c r="H30" s="542">
        <v>1055983330</v>
      </c>
      <c r="J30" s="580"/>
      <c r="K30" s="580"/>
      <c r="L30" s="580"/>
      <c r="M30" s="580"/>
      <c r="N30" s="580"/>
      <c r="O30" s="580"/>
    </row>
    <row r="31" spans="1:15">
      <c r="A31" s="24">
        <v>22</v>
      </c>
      <c r="B31" s="544" t="s">
        <v>58</v>
      </c>
      <c r="C31" s="539">
        <v>8293081202.0999994</v>
      </c>
      <c r="D31" s="539">
        <v>13121402327.049498</v>
      </c>
      <c r="E31" s="539">
        <v>21414483529.149498</v>
      </c>
      <c r="F31" s="539">
        <v>6816179350.3444014</v>
      </c>
      <c r="G31" s="539">
        <v>11872863126.507864</v>
      </c>
      <c r="H31" s="542">
        <v>18689042476.852264</v>
      </c>
      <c r="J31" s="580"/>
      <c r="K31" s="580"/>
      <c r="L31" s="580"/>
      <c r="M31" s="580"/>
      <c r="N31" s="580"/>
      <c r="O31" s="580"/>
    </row>
    <row r="32" spans="1:15">
      <c r="A32" s="24"/>
      <c r="B32" s="534" t="s">
        <v>59</v>
      </c>
      <c r="C32" s="545"/>
      <c r="D32" s="545"/>
      <c r="E32" s="538"/>
      <c r="F32" s="546"/>
      <c r="G32" s="547"/>
      <c r="H32" s="548"/>
      <c r="J32" s="580"/>
      <c r="K32" s="580"/>
      <c r="L32" s="580"/>
      <c r="M32" s="580"/>
      <c r="N32" s="580"/>
      <c r="O32" s="580"/>
    </row>
    <row r="33" spans="1:15">
      <c r="A33" s="24">
        <v>23</v>
      </c>
      <c r="B33" s="537" t="s">
        <v>60</v>
      </c>
      <c r="C33" s="538">
        <v>21015907.600000001</v>
      </c>
      <c r="D33" s="545">
        <v>0</v>
      </c>
      <c r="E33" s="539">
        <v>21015907.600000001</v>
      </c>
      <c r="F33" s="540">
        <v>21015907.600000001</v>
      </c>
      <c r="G33" s="547">
        <v>0</v>
      </c>
      <c r="H33" s="542">
        <v>21015907.600000001</v>
      </c>
      <c r="J33" s="580"/>
      <c r="K33" s="580"/>
      <c r="L33" s="580"/>
      <c r="M33" s="580"/>
      <c r="N33" s="580"/>
      <c r="O33" s="580"/>
    </row>
    <row r="34" spans="1:15">
      <c r="A34" s="24">
        <v>24</v>
      </c>
      <c r="B34" s="537" t="s">
        <v>61</v>
      </c>
      <c r="C34" s="538">
        <v>0</v>
      </c>
      <c r="D34" s="545">
        <v>0</v>
      </c>
      <c r="E34" s="539">
        <v>0</v>
      </c>
      <c r="F34" s="540">
        <v>0</v>
      </c>
      <c r="G34" s="547">
        <v>0</v>
      </c>
      <c r="H34" s="542">
        <v>0</v>
      </c>
      <c r="J34" s="580"/>
      <c r="K34" s="580"/>
      <c r="L34" s="580"/>
      <c r="M34" s="580"/>
      <c r="N34" s="580"/>
      <c r="O34" s="580"/>
    </row>
    <row r="35" spans="1:15">
      <c r="A35" s="24">
        <v>25</v>
      </c>
      <c r="B35" s="549" t="s">
        <v>62</v>
      </c>
      <c r="C35" s="538">
        <v>0</v>
      </c>
      <c r="D35" s="545">
        <v>0</v>
      </c>
      <c r="E35" s="539">
        <v>0</v>
      </c>
      <c r="F35" s="540">
        <v>0</v>
      </c>
      <c r="G35" s="547">
        <v>0</v>
      </c>
      <c r="H35" s="542">
        <v>0</v>
      </c>
      <c r="J35" s="580"/>
      <c r="K35" s="580"/>
      <c r="L35" s="580"/>
      <c r="M35" s="580"/>
      <c r="N35" s="580"/>
      <c r="O35" s="580"/>
    </row>
    <row r="36" spans="1:15">
      <c r="A36" s="24">
        <v>26</v>
      </c>
      <c r="B36" s="537" t="s">
        <v>63</v>
      </c>
      <c r="C36" s="538">
        <v>540141275.85000002</v>
      </c>
      <c r="D36" s="545">
        <v>0</v>
      </c>
      <c r="E36" s="539">
        <v>540141275.85000002</v>
      </c>
      <c r="F36" s="540">
        <v>519429096.88999999</v>
      </c>
      <c r="G36" s="547">
        <v>0</v>
      </c>
      <c r="H36" s="542">
        <v>519429096.88999999</v>
      </c>
      <c r="J36" s="580"/>
      <c r="K36" s="580"/>
      <c r="L36" s="580"/>
      <c r="M36" s="580"/>
      <c r="N36" s="580"/>
      <c r="O36" s="580"/>
    </row>
    <row r="37" spans="1:15">
      <c r="A37" s="24">
        <v>27</v>
      </c>
      <c r="B37" s="537" t="s">
        <v>64</v>
      </c>
      <c r="C37" s="538">
        <v>0</v>
      </c>
      <c r="D37" s="545">
        <v>0</v>
      </c>
      <c r="E37" s="539">
        <v>0</v>
      </c>
      <c r="F37" s="540">
        <v>0</v>
      </c>
      <c r="G37" s="547">
        <v>0</v>
      </c>
      <c r="H37" s="542">
        <v>0</v>
      </c>
      <c r="J37" s="580"/>
      <c r="K37" s="580"/>
      <c r="L37" s="580"/>
      <c r="M37" s="580"/>
      <c r="N37" s="580"/>
      <c r="O37" s="580"/>
    </row>
    <row r="38" spans="1:15">
      <c r="A38" s="24">
        <v>28</v>
      </c>
      <c r="B38" s="537" t="s">
        <v>65</v>
      </c>
      <c r="C38" s="538">
        <v>2811766111.9800005</v>
      </c>
      <c r="D38" s="545">
        <v>0</v>
      </c>
      <c r="E38" s="539">
        <v>2811766111.9800005</v>
      </c>
      <c r="F38" s="540">
        <v>2127327108.7137189</v>
      </c>
      <c r="G38" s="547">
        <v>0</v>
      </c>
      <c r="H38" s="542">
        <v>2127327108.7137189</v>
      </c>
      <c r="J38" s="580"/>
      <c r="K38" s="580"/>
      <c r="L38" s="580"/>
      <c r="M38" s="580"/>
      <c r="N38" s="580"/>
      <c r="O38" s="580"/>
    </row>
    <row r="39" spans="1:15">
      <c r="A39" s="24">
        <v>29</v>
      </c>
      <c r="B39" s="537" t="s">
        <v>66</v>
      </c>
      <c r="C39" s="538">
        <v>201634.38</v>
      </c>
      <c r="D39" s="545">
        <v>0</v>
      </c>
      <c r="E39" s="539">
        <v>201634.38</v>
      </c>
      <c r="F39" s="540">
        <v>208621.71</v>
      </c>
      <c r="G39" s="547">
        <v>0</v>
      </c>
      <c r="H39" s="542">
        <v>208621.71</v>
      </c>
      <c r="J39" s="580"/>
      <c r="K39" s="580"/>
      <c r="L39" s="580"/>
      <c r="M39" s="580"/>
      <c r="N39" s="580"/>
      <c r="O39" s="580"/>
    </row>
    <row r="40" spans="1:15">
      <c r="A40" s="24">
        <v>30</v>
      </c>
      <c r="B40" s="550" t="s">
        <v>265</v>
      </c>
      <c r="C40" s="538">
        <v>3373124929.8100004</v>
      </c>
      <c r="D40" s="545">
        <v>0</v>
      </c>
      <c r="E40" s="539">
        <v>3373124929.8100004</v>
      </c>
      <c r="F40" s="540">
        <v>2667980734.9137192</v>
      </c>
      <c r="G40" s="547">
        <v>0</v>
      </c>
      <c r="H40" s="542">
        <v>2667980734.9137192</v>
      </c>
      <c r="J40" s="580"/>
      <c r="K40" s="580"/>
      <c r="L40" s="580"/>
      <c r="M40" s="580"/>
      <c r="N40" s="580"/>
      <c r="O40" s="580"/>
    </row>
    <row r="41" spans="1:15" ht="15" thickBot="1">
      <c r="A41" s="25">
        <v>31</v>
      </c>
      <c r="B41" s="26" t="s">
        <v>67</v>
      </c>
      <c r="C41" s="27">
        <v>11666206131.91</v>
      </c>
      <c r="D41" s="27">
        <v>13121402327.049498</v>
      </c>
      <c r="E41" s="27">
        <v>24787608458.959496</v>
      </c>
      <c r="F41" s="27">
        <v>9484160085.2581215</v>
      </c>
      <c r="G41" s="27">
        <v>11872863126.507864</v>
      </c>
      <c r="H41" s="28">
        <v>21357023211.765984</v>
      </c>
      <c r="J41" s="580"/>
      <c r="K41" s="580"/>
      <c r="L41" s="580"/>
      <c r="M41" s="580"/>
      <c r="N41" s="580"/>
      <c r="O41" s="580"/>
    </row>
    <row r="43" spans="1:15">
      <c r="B43" s="2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85" zoomScaleNormal="85" workbookViewId="0">
      <pane xSplit="1" ySplit="6" topLeftCell="B7" activePane="bottomRight" state="frozen"/>
      <selection activeCell="B20" sqref="B20"/>
      <selection pane="topRight" activeCell="B20" sqref="B20"/>
      <selection pane="bottomLeft" activeCell="B20" sqref="B20"/>
      <selection pane="bottomRight"/>
    </sheetView>
  </sheetViews>
  <sheetFormatPr defaultColWidth="9.140625" defaultRowHeight="12.75"/>
  <cols>
    <col min="1" max="1" width="9.5703125" style="4" bestFit="1" customWidth="1"/>
    <col min="2" max="2" width="89.140625" style="4" customWidth="1"/>
    <col min="3" max="8" width="12.5703125" style="4" customWidth="1"/>
    <col min="9" max="9" width="8.85546875" style="4" customWidth="1"/>
    <col min="10" max="16384" width="9.140625" style="4"/>
  </cols>
  <sheetData>
    <row r="1" spans="1:16" s="643" customFormat="1">
      <c r="A1" s="634" t="s">
        <v>30</v>
      </c>
      <c r="B1" s="630" t="str">
        <f>'Info '!C2</f>
        <v>JSC TBC Bank</v>
      </c>
      <c r="C1" s="630"/>
    </row>
    <row r="2" spans="1:16" s="643" customFormat="1">
      <c r="A2" s="634" t="s">
        <v>31</v>
      </c>
      <c r="B2" s="584">
        <f>'2.RC'!B2</f>
        <v>44742</v>
      </c>
      <c r="D2" s="648"/>
      <c r="E2" s="648"/>
      <c r="F2" s="648"/>
      <c r="G2" s="648"/>
      <c r="H2" s="648"/>
    </row>
    <row r="3" spans="1:16">
      <c r="A3" s="2"/>
      <c r="B3" s="3"/>
      <c r="C3" s="6"/>
      <c r="D3" s="7"/>
      <c r="E3" s="7"/>
      <c r="F3" s="7"/>
      <c r="G3" s="7"/>
      <c r="H3" s="7"/>
    </row>
    <row r="4" spans="1:16" ht="13.5" thickBot="1">
      <c r="A4" s="31" t="s">
        <v>194</v>
      </c>
      <c r="B4" s="192" t="s">
        <v>22</v>
      </c>
      <c r="C4" s="17"/>
      <c r="D4" s="19"/>
      <c r="E4" s="19"/>
      <c r="F4" s="20"/>
      <c r="G4" s="20"/>
      <c r="H4" s="32" t="s">
        <v>73</v>
      </c>
    </row>
    <row r="5" spans="1:16">
      <c r="A5" s="33" t="s">
        <v>6</v>
      </c>
      <c r="B5" s="34"/>
      <c r="C5" s="714" t="s">
        <v>68</v>
      </c>
      <c r="D5" s="715"/>
      <c r="E5" s="716"/>
      <c r="F5" s="714" t="s">
        <v>72</v>
      </c>
      <c r="G5" s="715"/>
      <c r="H5" s="717"/>
    </row>
    <row r="6" spans="1:16">
      <c r="A6" s="35" t="s">
        <v>6</v>
      </c>
      <c r="B6" s="551"/>
      <c r="C6" s="552" t="s">
        <v>69</v>
      </c>
      <c r="D6" s="552" t="s">
        <v>70</v>
      </c>
      <c r="E6" s="552" t="s">
        <v>71</v>
      </c>
      <c r="F6" s="552" t="s">
        <v>69</v>
      </c>
      <c r="G6" s="552" t="s">
        <v>70</v>
      </c>
      <c r="H6" s="553" t="s">
        <v>71</v>
      </c>
    </row>
    <row r="7" spans="1:16">
      <c r="A7" s="37"/>
      <c r="B7" s="192" t="s">
        <v>193</v>
      </c>
      <c r="C7" s="554"/>
      <c r="D7" s="554"/>
      <c r="E7" s="554"/>
      <c r="F7" s="554"/>
      <c r="G7" s="554"/>
      <c r="H7" s="555"/>
    </row>
    <row r="8" spans="1:16">
      <c r="A8" s="37">
        <v>1</v>
      </c>
      <c r="B8" s="556" t="s">
        <v>192</v>
      </c>
      <c r="C8" s="554">
        <v>11825617.85</v>
      </c>
      <c r="D8" s="554">
        <v>3803932.78</v>
      </c>
      <c r="E8" s="680">
        <v>15629550.629999999</v>
      </c>
      <c r="F8" s="681">
        <v>7337043.8200000003</v>
      </c>
      <c r="G8" s="681">
        <v>-1653753.96</v>
      </c>
      <c r="H8" s="682">
        <v>5683289.8600000003</v>
      </c>
      <c r="I8" s="581"/>
      <c r="J8" s="581"/>
      <c r="K8" s="581"/>
      <c r="L8" s="581"/>
      <c r="M8" s="581"/>
      <c r="N8" s="581"/>
      <c r="O8" s="581"/>
      <c r="P8" s="581"/>
    </row>
    <row r="9" spans="1:16">
      <c r="A9" s="37">
        <v>2</v>
      </c>
      <c r="B9" s="556" t="s">
        <v>191</v>
      </c>
      <c r="C9" s="557">
        <v>549286560.53999996</v>
      </c>
      <c r="D9" s="557">
        <v>270485980.63</v>
      </c>
      <c r="E9" s="680">
        <v>819772541.16999996</v>
      </c>
      <c r="F9" s="683">
        <v>416721795.30000001</v>
      </c>
      <c r="G9" s="683">
        <v>292548608.71889991</v>
      </c>
      <c r="H9" s="682">
        <v>709270404.01889992</v>
      </c>
      <c r="I9" s="581"/>
      <c r="J9" s="581"/>
      <c r="K9" s="581"/>
      <c r="L9" s="581"/>
      <c r="M9" s="581"/>
      <c r="N9" s="581"/>
      <c r="O9" s="581"/>
      <c r="P9" s="581"/>
    </row>
    <row r="10" spans="1:16">
      <c r="A10" s="37">
        <v>2.1</v>
      </c>
      <c r="B10" s="558" t="s">
        <v>190</v>
      </c>
      <c r="C10" s="554">
        <v>247123.27</v>
      </c>
      <c r="D10" s="554">
        <v>0</v>
      </c>
      <c r="E10" s="680">
        <v>247123.27</v>
      </c>
      <c r="F10" s="681">
        <v>0</v>
      </c>
      <c r="G10" s="681">
        <v>0</v>
      </c>
      <c r="H10" s="682">
        <v>0</v>
      </c>
      <c r="I10" s="581"/>
      <c r="J10" s="581"/>
      <c r="K10" s="581"/>
      <c r="L10" s="581"/>
      <c r="M10" s="581"/>
      <c r="N10" s="581"/>
      <c r="O10" s="581"/>
      <c r="P10" s="581"/>
    </row>
    <row r="11" spans="1:16">
      <c r="A11" s="37">
        <v>2.2000000000000002</v>
      </c>
      <c r="B11" s="558" t="s">
        <v>189</v>
      </c>
      <c r="C11" s="554">
        <v>101838849.73999999</v>
      </c>
      <c r="D11" s="554">
        <v>68377481.950000003</v>
      </c>
      <c r="E11" s="680">
        <v>170216331.69</v>
      </c>
      <c r="F11" s="681">
        <v>75699604.400000006</v>
      </c>
      <c r="G11" s="681">
        <v>72894454.773599908</v>
      </c>
      <c r="H11" s="682">
        <v>148594059.1735999</v>
      </c>
      <c r="I11" s="581"/>
      <c r="J11" s="581"/>
      <c r="K11" s="581"/>
      <c r="L11" s="581"/>
      <c r="M11" s="581"/>
      <c r="N11" s="581"/>
      <c r="O11" s="581"/>
      <c r="P11" s="581"/>
    </row>
    <row r="12" spans="1:16">
      <c r="A12" s="37">
        <v>2.2999999999999998</v>
      </c>
      <c r="B12" s="558" t="s">
        <v>188</v>
      </c>
      <c r="C12" s="554">
        <v>13989409.75</v>
      </c>
      <c r="D12" s="554">
        <v>28458165.510000002</v>
      </c>
      <c r="E12" s="680">
        <v>42447575.260000005</v>
      </c>
      <c r="F12" s="681">
        <v>13697807.49</v>
      </c>
      <c r="G12" s="681">
        <v>30721055.408</v>
      </c>
      <c r="H12" s="682">
        <v>44418862.898000002</v>
      </c>
      <c r="I12" s="581"/>
      <c r="J12" s="581"/>
      <c r="K12" s="581"/>
      <c r="L12" s="581"/>
      <c r="M12" s="581"/>
      <c r="N12" s="581"/>
      <c r="O12" s="581"/>
      <c r="P12" s="581"/>
    </row>
    <row r="13" spans="1:16">
      <c r="A13" s="37">
        <v>2.4</v>
      </c>
      <c r="B13" s="558" t="s">
        <v>187</v>
      </c>
      <c r="C13" s="554">
        <v>16569814.630000001</v>
      </c>
      <c r="D13" s="554">
        <v>3137760.56</v>
      </c>
      <c r="E13" s="680">
        <v>19707575.190000001</v>
      </c>
      <c r="F13" s="681">
        <v>9321192.5</v>
      </c>
      <c r="G13" s="681">
        <v>3268078.6462000003</v>
      </c>
      <c r="H13" s="682">
        <v>12589271.146200001</v>
      </c>
      <c r="I13" s="581"/>
      <c r="J13" s="581"/>
      <c r="K13" s="581"/>
      <c r="L13" s="581"/>
      <c r="M13" s="581"/>
      <c r="N13" s="581"/>
      <c r="O13" s="581"/>
      <c r="P13" s="581"/>
    </row>
    <row r="14" spans="1:16">
      <c r="A14" s="37">
        <v>2.5</v>
      </c>
      <c r="B14" s="558" t="s">
        <v>186</v>
      </c>
      <c r="C14" s="554">
        <v>11241421.960000001</v>
      </c>
      <c r="D14" s="554">
        <v>29391810.149999999</v>
      </c>
      <c r="E14" s="680">
        <v>40633232.109999999</v>
      </c>
      <c r="F14" s="681">
        <v>7778082.0499999998</v>
      </c>
      <c r="G14" s="681">
        <v>24548543.293299999</v>
      </c>
      <c r="H14" s="682">
        <v>32326625.3433</v>
      </c>
      <c r="I14" s="581"/>
      <c r="J14" s="581"/>
      <c r="K14" s="581"/>
      <c r="L14" s="581"/>
      <c r="M14" s="581"/>
      <c r="N14" s="581"/>
      <c r="O14" s="581"/>
      <c r="P14" s="581"/>
    </row>
    <row r="15" spans="1:16">
      <c r="A15" s="37">
        <v>2.6</v>
      </c>
      <c r="B15" s="558" t="s">
        <v>185</v>
      </c>
      <c r="C15" s="554">
        <v>29438189.379999999</v>
      </c>
      <c r="D15" s="554">
        <v>16035822.4</v>
      </c>
      <c r="E15" s="680">
        <v>45474011.780000001</v>
      </c>
      <c r="F15" s="681">
        <v>19001988.530000001</v>
      </c>
      <c r="G15" s="681">
        <v>20550378.2388</v>
      </c>
      <c r="H15" s="682">
        <v>39552366.768800005</v>
      </c>
      <c r="I15" s="581"/>
      <c r="J15" s="581"/>
      <c r="K15" s="581"/>
      <c r="L15" s="581"/>
      <c r="M15" s="581"/>
      <c r="N15" s="581"/>
      <c r="O15" s="581"/>
      <c r="P15" s="581"/>
    </row>
    <row r="16" spans="1:16">
      <c r="A16" s="37">
        <v>2.7</v>
      </c>
      <c r="B16" s="558" t="s">
        <v>184</v>
      </c>
      <c r="C16" s="554">
        <v>10865465.390000001</v>
      </c>
      <c r="D16" s="554">
        <v>4136781.42</v>
      </c>
      <c r="E16" s="680">
        <v>15002246.810000001</v>
      </c>
      <c r="F16" s="681">
        <v>10329151.58</v>
      </c>
      <c r="G16" s="681">
        <v>4517580.1013000002</v>
      </c>
      <c r="H16" s="682">
        <v>14846731.681299999</v>
      </c>
      <c r="I16" s="581"/>
      <c r="J16" s="581"/>
      <c r="K16" s="581"/>
      <c r="L16" s="581"/>
      <c r="M16" s="581"/>
      <c r="N16" s="581"/>
      <c r="O16" s="581"/>
      <c r="P16" s="581"/>
    </row>
    <row r="17" spans="1:16">
      <c r="A17" s="37">
        <v>2.8</v>
      </c>
      <c r="B17" s="558" t="s">
        <v>183</v>
      </c>
      <c r="C17" s="554">
        <v>355995550.38999999</v>
      </c>
      <c r="D17" s="554">
        <v>95369153.909999996</v>
      </c>
      <c r="E17" s="680">
        <v>451364704.29999995</v>
      </c>
      <c r="F17" s="681">
        <v>272071991.44</v>
      </c>
      <c r="G17" s="681">
        <v>109143881.67</v>
      </c>
      <c r="H17" s="682">
        <v>381215873.11000001</v>
      </c>
      <c r="I17" s="581"/>
      <c r="J17" s="581"/>
      <c r="K17" s="581"/>
      <c r="L17" s="581"/>
      <c r="M17" s="581"/>
      <c r="N17" s="581"/>
      <c r="O17" s="581"/>
      <c r="P17" s="581"/>
    </row>
    <row r="18" spans="1:16">
      <c r="A18" s="37">
        <v>2.9</v>
      </c>
      <c r="B18" s="558" t="s">
        <v>182</v>
      </c>
      <c r="C18" s="554">
        <v>9100736.0299999993</v>
      </c>
      <c r="D18" s="554">
        <v>25579004.73</v>
      </c>
      <c r="E18" s="680">
        <v>34679740.759999998</v>
      </c>
      <c r="F18" s="681">
        <v>8821977.3100000005</v>
      </c>
      <c r="G18" s="681">
        <v>26904636.587700002</v>
      </c>
      <c r="H18" s="682">
        <v>35726613.897700004</v>
      </c>
      <c r="I18" s="581"/>
      <c r="J18" s="581"/>
      <c r="K18" s="581"/>
      <c r="L18" s="581"/>
      <c r="M18" s="581"/>
      <c r="N18" s="581"/>
      <c r="O18" s="581"/>
      <c r="P18" s="581"/>
    </row>
    <row r="19" spans="1:16">
      <c r="A19" s="37">
        <v>3</v>
      </c>
      <c r="B19" s="556" t="s">
        <v>181</v>
      </c>
      <c r="C19" s="554">
        <v>7258029.6100000003</v>
      </c>
      <c r="D19" s="554">
        <v>1358523.08</v>
      </c>
      <c r="E19" s="680">
        <v>8616552.6900000013</v>
      </c>
      <c r="F19" s="681">
        <v>8144176.9400000004</v>
      </c>
      <c r="G19" s="681">
        <v>1488762.56</v>
      </c>
      <c r="H19" s="682">
        <v>9632939.5</v>
      </c>
      <c r="I19" s="581"/>
      <c r="J19" s="581"/>
      <c r="K19" s="581"/>
      <c r="L19" s="581"/>
      <c r="M19" s="581"/>
      <c r="N19" s="581"/>
      <c r="O19" s="581"/>
      <c r="P19" s="581"/>
    </row>
    <row r="20" spans="1:16">
      <c r="A20" s="37">
        <v>4</v>
      </c>
      <c r="B20" s="556" t="s">
        <v>180</v>
      </c>
      <c r="C20" s="554">
        <v>85160369.760000005</v>
      </c>
      <c r="D20" s="554">
        <v>4762555.04</v>
      </c>
      <c r="E20" s="680">
        <v>89922924.800000012</v>
      </c>
      <c r="F20" s="681">
        <v>95842585.640000001</v>
      </c>
      <c r="G20" s="681">
        <v>5277244.99</v>
      </c>
      <c r="H20" s="682">
        <v>101119830.63</v>
      </c>
      <c r="I20" s="581"/>
      <c r="J20" s="581"/>
      <c r="K20" s="581"/>
      <c r="L20" s="581"/>
      <c r="M20" s="581"/>
      <c r="N20" s="581"/>
      <c r="O20" s="581"/>
      <c r="P20" s="581"/>
    </row>
    <row r="21" spans="1:16">
      <c r="A21" s="37">
        <v>5</v>
      </c>
      <c r="B21" s="556" t="s">
        <v>179</v>
      </c>
      <c r="C21" s="554">
        <v>0</v>
      </c>
      <c r="D21" s="554">
        <v>0</v>
      </c>
      <c r="E21" s="680">
        <v>0</v>
      </c>
      <c r="F21" s="681">
        <v>0</v>
      </c>
      <c r="G21" s="681">
        <v>0</v>
      </c>
      <c r="H21" s="682">
        <v>0</v>
      </c>
      <c r="I21" s="581"/>
      <c r="J21" s="581"/>
      <c r="K21" s="581"/>
      <c r="L21" s="581"/>
      <c r="M21" s="581"/>
      <c r="N21" s="581"/>
      <c r="O21" s="581"/>
      <c r="P21" s="581"/>
    </row>
    <row r="22" spans="1:16">
      <c r="A22" s="37">
        <v>6</v>
      </c>
      <c r="B22" s="559" t="s">
        <v>178</v>
      </c>
      <c r="C22" s="557">
        <v>653530577.75999999</v>
      </c>
      <c r="D22" s="557">
        <v>280410991.52999997</v>
      </c>
      <c r="E22" s="680">
        <v>933941569.28999996</v>
      </c>
      <c r="F22" s="683">
        <v>528045601.69999999</v>
      </c>
      <c r="G22" s="683">
        <v>297660862.30889994</v>
      </c>
      <c r="H22" s="682">
        <v>825706464.00889993</v>
      </c>
      <c r="I22" s="581"/>
      <c r="J22" s="581"/>
      <c r="K22" s="581"/>
      <c r="L22" s="581"/>
      <c r="M22" s="581"/>
      <c r="N22" s="581"/>
      <c r="O22" s="581"/>
      <c r="P22" s="581"/>
    </row>
    <row r="23" spans="1:16">
      <c r="A23" s="37"/>
      <c r="B23" s="192" t="s">
        <v>177</v>
      </c>
      <c r="C23" s="560"/>
      <c r="D23" s="560"/>
      <c r="E23" s="684"/>
      <c r="F23" s="685"/>
      <c r="G23" s="685"/>
      <c r="H23" s="686"/>
      <c r="I23" s="581"/>
      <c r="J23" s="581"/>
      <c r="K23" s="581"/>
      <c r="L23" s="581"/>
      <c r="M23" s="581"/>
      <c r="N23" s="581"/>
      <c r="O23" s="581"/>
      <c r="P23" s="581"/>
    </row>
    <row r="24" spans="1:16">
      <c r="A24" s="37">
        <v>7</v>
      </c>
      <c r="B24" s="556" t="s">
        <v>176</v>
      </c>
      <c r="C24" s="554">
        <v>86645248.680000007</v>
      </c>
      <c r="D24" s="554">
        <v>9575969.4900000002</v>
      </c>
      <c r="E24" s="680">
        <v>96221218.170000002</v>
      </c>
      <c r="F24" s="681">
        <v>52926167.490000002</v>
      </c>
      <c r="G24" s="681">
        <v>19364641.190000001</v>
      </c>
      <c r="H24" s="682">
        <v>72290808.680000007</v>
      </c>
      <c r="I24" s="581"/>
      <c r="J24" s="581"/>
      <c r="K24" s="581"/>
      <c r="L24" s="581"/>
      <c r="M24" s="581"/>
      <c r="N24" s="581"/>
      <c r="O24" s="581"/>
      <c r="P24" s="581"/>
    </row>
    <row r="25" spans="1:16">
      <c r="A25" s="37">
        <v>8</v>
      </c>
      <c r="B25" s="556" t="s">
        <v>175</v>
      </c>
      <c r="C25" s="554">
        <v>124546036.8</v>
      </c>
      <c r="D25" s="554">
        <v>31679345.890000001</v>
      </c>
      <c r="E25" s="680">
        <v>156225382.69</v>
      </c>
      <c r="F25" s="681">
        <v>99717551.159999996</v>
      </c>
      <c r="G25" s="681">
        <v>55906208.649999999</v>
      </c>
      <c r="H25" s="682">
        <v>155623759.81</v>
      </c>
      <c r="I25" s="581"/>
      <c r="J25" s="581"/>
      <c r="K25" s="581"/>
      <c r="L25" s="581"/>
      <c r="M25" s="581"/>
      <c r="N25" s="581"/>
      <c r="O25" s="581"/>
      <c r="P25" s="581"/>
    </row>
    <row r="26" spans="1:16">
      <c r="A26" s="37">
        <v>9</v>
      </c>
      <c r="B26" s="556" t="s">
        <v>174</v>
      </c>
      <c r="C26" s="554">
        <v>19009933.760000002</v>
      </c>
      <c r="D26" s="554">
        <v>1141164.47</v>
      </c>
      <c r="E26" s="680">
        <v>20151098.23</v>
      </c>
      <c r="F26" s="681">
        <v>10524641.01</v>
      </c>
      <c r="G26" s="681">
        <v>-3906.36</v>
      </c>
      <c r="H26" s="682">
        <v>10520734.65</v>
      </c>
      <c r="I26" s="581"/>
      <c r="J26" s="581"/>
      <c r="K26" s="581"/>
      <c r="L26" s="581"/>
      <c r="M26" s="581"/>
      <c r="N26" s="581"/>
      <c r="O26" s="581"/>
      <c r="P26" s="581"/>
    </row>
    <row r="27" spans="1:16">
      <c r="A27" s="37">
        <v>10</v>
      </c>
      <c r="B27" s="556" t="s">
        <v>173</v>
      </c>
      <c r="C27" s="554">
        <v>0</v>
      </c>
      <c r="D27" s="554">
        <v>57984237.020000003</v>
      </c>
      <c r="E27" s="680">
        <v>57984237.020000003</v>
      </c>
      <c r="F27" s="681">
        <v>0</v>
      </c>
      <c r="G27" s="681">
        <v>54950352.390000001</v>
      </c>
      <c r="H27" s="682">
        <v>54950352.390000001</v>
      </c>
      <c r="I27" s="581"/>
      <c r="J27" s="581"/>
      <c r="K27" s="581"/>
      <c r="L27" s="581"/>
      <c r="M27" s="581"/>
      <c r="N27" s="581"/>
      <c r="O27" s="581"/>
      <c r="P27" s="581"/>
    </row>
    <row r="28" spans="1:16">
      <c r="A28" s="37">
        <v>11</v>
      </c>
      <c r="B28" s="556" t="s">
        <v>172</v>
      </c>
      <c r="C28" s="554">
        <v>92822745.030000001</v>
      </c>
      <c r="D28" s="554">
        <v>37536589.640000001</v>
      </c>
      <c r="E28" s="680">
        <v>130359334.67</v>
      </c>
      <c r="F28" s="681">
        <v>85847629.980000004</v>
      </c>
      <c r="G28" s="681">
        <v>46780848.909999996</v>
      </c>
      <c r="H28" s="682">
        <v>132628478.89</v>
      </c>
      <c r="I28" s="581"/>
      <c r="J28" s="581"/>
      <c r="K28" s="581"/>
      <c r="L28" s="581"/>
      <c r="M28" s="581"/>
      <c r="N28" s="581"/>
      <c r="O28" s="581"/>
      <c r="P28" s="581"/>
    </row>
    <row r="29" spans="1:16">
      <c r="A29" s="37">
        <v>12</v>
      </c>
      <c r="B29" s="556" t="s">
        <v>171</v>
      </c>
      <c r="C29" s="554">
        <v>923721.05</v>
      </c>
      <c r="D29" s="554">
        <v>17946.71</v>
      </c>
      <c r="E29" s="680">
        <v>941667.76</v>
      </c>
      <c r="F29" s="681">
        <v>1461707.6</v>
      </c>
      <c r="G29" s="681">
        <v>18604.63</v>
      </c>
      <c r="H29" s="682">
        <v>1480312.23</v>
      </c>
      <c r="I29" s="581"/>
      <c r="J29" s="581"/>
      <c r="K29" s="581"/>
      <c r="L29" s="581"/>
      <c r="M29" s="581"/>
      <c r="N29" s="581"/>
      <c r="O29" s="581"/>
      <c r="P29" s="581"/>
    </row>
    <row r="30" spans="1:16">
      <c r="A30" s="37">
        <v>13</v>
      </c>
      <c r="B30" s="561" t="s">
        <v>170</v>
      </c>
      <c r="C30" s="557">
        <v>323947685.31999999</v>
      </c>
      <c r="D30" s="557">
        <v>137935253.22</v>
      </c>
      <c r="E30" s="680">
        <v>461882938.53999996</v>
      </c>
      <c r="F30" s="683">
        <v>250477697.23999998</v>
      </c>
      <c r="G30" s="683">
        <v>177016749.41</v>
      </c>
      <c r="H30" s="682">
        <v>427494446.64999998</v>
      </c>
      <c r="I30" s="581"/>
      <c r="J30" s="581"/>
      <c r="K30" s="581"/>
      <c r="L30" s="581"/>
      <c r="M30" s="581"/>
      <c r="N30" s="581"/>
      <c r="O30" s="581"/>
      <c r="P30" s="581"/>
    </row>
    <row r="31" spans="1:16">
      <c r="A31" s="37">
        <v>14</v>
      </c>
      <c r="B31" s="561" t="s">
        <v>169</v>
      </c>
      <c r="C31" s="557">
        <v>329582892.44</v>
      </c>
      <c r="D31" s="557">
        <v>142475738.30999997</v>
      </c>
      <c r="E31" s="680">
        <v>472058630.75</v>
      </c>
      <c r="F31" s="683">
        <v>277567904.46000004</v>
      </c>
      <c r="G31" s="683">
        <v>120644112.89889994</v>
      </c>
      <c r="H31" s="682">
        <v>398212017.35889995</v>
      </c>
      <c r="I31" s="581"/>
      <c r="J31" s="581"/>
      <c r="K31" s="581"/>
      <c r="L31" s="581"/>
      <c r="M31" s="581"/>
      <c r="N31" s="581"/>
      <c r="O31" s="581"/>
      <c r="P31" s="581"/>
    </row>
    <row r="32" spans="1:16">
      <c r="A32" s="37"/>
      <c r="B32" s="562"/>
      <c r="C32" s="562"/>
      <c r="D32" s="563"/>
      <c r="E32" s="684"/>
      <c r="F32" s="687"/>
      <c r="G32" s="687"/>
      <c r="H32" s="686"/>
      <c r="I32" s="581"/>
      <c r="J32" s="581"/>
      <c r="K32" s="581"/>
      <c r="L32" s="581"/>
      <c r="M32" s="581"/>
      <c r="N32" s="581"/>
      <c r="O32" s="581"/>
      <c r="P32" s="581"/>
    </row>
    <row r="33" spans="1:16">
      <c r="A33" s="37"/>
      <c r="B33" s="562" t="s">
        <v>168</v>
      </c>
      <c r="C33" s="560"/>
      <c r="D33" s="560"/>
      <c r="E33" s="684"/>
      <c r="F33" s="685"/>
      <c r="G33" s="685"/>
      <c r="H33" s="686"/>
      <c r="I33" s="581"/>
      <c r="J33" s="581"/>
      <c r="K33" s="581"/>
      <c r="L33" s="581"/>
      <c r="M33" s="581"/>
      <c r="N33" s="581"/>
      <c r="O33" s="581"/>
      <c r="P33" s="581"/>
    </row>
    <row r="34" spans="1:16">
      <c r="A34" s="37">
        <v>15</v>
      </c>
      <c r="B34" s="564" t="s">
        <v>167</v>
      </c>
      <c r="C34" s="565">
        <v>120691624.17000002</v>
      </c>
      <c r="D34" s="565">
        <v>-189740.48999999464</v>
      </c>
      <c r="E34" s="680">
        <v>120501883.68000002</v>
      </c>
      <c r="F34" s="680">
        <v>90015984.449999988</v>
      </c>
      <c r="G34" s="680">
        <v>2154161.4100000039</v>
      </c>
      <c r="H34" s="680">
        <v>92170145.859999985</v>
      </c>
      <c r="I34" s="581"/>
      <c r="J34" s="581"/>
      <c r="K34" s="581"/>
      <c r="L34" s="581"/>
      <c r="M34" s="581"/>
      <c r="N34" s="581"/>
      <c r="O34" s="581"/>
      <c r="P34" s="581"/>
    </row>
    <row r="35" spans="1:16">
      <c r="A35" s="37">
        <v>15.1</v>
      </c>
      <c r="B35" s="558" t="s">
        <v>166</v>
      </c>
      <c r="C35" s="554">
        <v>169792670.83000001</v>
      </c>
      <c r="D35" s="554">
        <v>67958003.969999999</v>
      </c>
      <c r="E35" s="680">
        <v>237750674.80000001</v>
      </c>
      <c r="F35" s="681">
        <v>126814082.69</v>
      </c>
      <c r="G35" s="681">
        <v>55607911.07</v>
      </c>
      <c r="H35" s="680">
        <v>182421993.75999999</v>
      </c>
      <c r="I35" s="581"/>
      <c r="J35" s="581"/>
      <c r="K35" s="581"/>
      <c r="L35" s="581"/>
      <c r="M35" s="581"/>
      <c r="N35" s="581"/>
      <c r="O35" s="581"/>
      <c r="P35" s="581"/>
    </row>
    <row r="36" spans="1:16">
      <c r="A36" s="37">
        <v>15.2</v>
      </c>
      <c r="B36" s="558" t="s">
        <v>165</v>
      </c>
      <c r="C36" s="554">
        <v>49101046.659999996</v>
      </c>
      <c r="D36" s="554">
        <v>68147744.459999993</v>
      </c>
      <c r="E36" s="680">
        <v>117248791.11999999</v>
      </c>
      <c r="F36" s="681">
        <v>36798098.240000002</v>
      </c>
      <c r="G36" s="681">
        <v>53453749.659999996</v>
      </c>
      <c r="H36" s="680">
        <v>90251847.900000006</v>
      </c>
      <c r="I36" s="581"/>
      <c r="J36" s="581"/>
      <c r="K36" s="581"/>
      <c r="L36" s="581"/>
      <c r="M36" s="581"/>
      <c r="N36" s="581"/>
      <c r="O36" s="581"/>
      <c r="P36" s="581"/>
    </row>
    <row r="37" spans="1:16">
      <c r="A37" s="37">
        <v>16</v>
      </c>
      <c r="B37" s="556" t="s">
        <v>164</v>
      </c>
      <c r="C37" s="554">
        <v>6445539.96</v>
      </c>
      <c r="D37" s="554">
        <v>0</v>
      </c>
      <c r="E37" s="680">
        <v>6445539.96</v>
      </c>
      <c r="F37" s="681">
        <v>15400504.960000001</v>
      </c>
      <c r="G37" s="681">
        <v>0</v>
      </c>
      <c r="H37" s="680">
        <v>15400504.960000001</v>
      </c>
      <c r="I37" s="581"/>
      <c r="J37" s="581"/>
      <c r="K37" s="581"/>
      <c r="L37" s="581"/>
      <c r="M37" s="581"/>
      <c r="N37" s="581"/>
      <c r="O37" s="581"/>
      <c r="P37" s="581"/>
    </row>
    <row r="38" spans="1:16">
      <c r="A38" s="37">
        <v>17</v>
      </c>
      <c r="B38" s="556" t="s">
        <v>163</v>
      </c>
      <c r="C38" s="554">
        <v>0</v>
      </c>
      <c r="D38" s="554">
        <v>0</v>
      </c>
      <c r="E38" s="680">
        <v>0</v>
      </c>
      <c r="F38" s="681">
        <v>0</v>
      </c>
      <c r="G38" s="681">
        <v>0</v>
      </c>
      <c r="H38" s="680">
        <v>0</v>
      </c>
      <c r="I38" s="581"/>
      <c r="J38" s="581"/>
      <c r="K38" s="581"/>
      <c r="L38" s="581"/>
      <c r="M38" s="581"/>
      <c r="N38" s="581"/>
      <c r="O38" s="581"/>
      <c r="P38" s="581"/>
    </row>
    <row r="39" spans="1:16">
      <c r="A39" s="37">
        <v>18</v>
      </c>
      <c r="B39" s="556" t="s">
        <v>162</v>
      </c>
      <c r="C39" s="554">
        <v>1333520.51</v>
      </c>
      <c r="D39" s="554">
        <v>891208.43</v>
      </c>
      <c r="E39" s="680">
        <v>2224728.94</v>
      </c>
      <c r="F39" s="681">
        <v>6525601.2999999998</v>
      </c>
      <c r="G39" s="681">
        <v>514822.74</v>
      </c>
      <c r="H39" s="680">
        <v>7040424.04</v>
      </c>
      <c r="I39" s="581"/>
      <c r="J39" s="581"/>
      <c r="K39" s="581"/>
      <c r="L39" s="581"/>
      <c r="M39" s="581"/>
      <c r="N39" s="581"/>
      <c r="O39" s="581"/>
      <c r="P39" s="581"/>
    </row>
    <row r="40" spans="1:16">
      <c r="A40" s="37">
        <v>19</v>
      </c>
      <c r="B40" s="556" t="s">
        <v>161</v>
      </c>
      <c r="C40" s="554">
        <v>123903522.14</v>
      </c>
      <c r="D40" s="554">
        <v>0</v>
      </c>
      <c r="E40" s="680">
        <v>123903522.14</v>
      </c>
      <c r="F40" s="681">
        <v>32640777.079999998</v>
      </c>
      <c r="G40" s="681">
        <v>0</v>
      </c>
      <c r="H40" s="680">
        <v>32640777.079999998</v>
      </c>
      <c r="I40" s="581"/>
      <c r="J40" s="581"/>
      <c r="K40" s="581"/>
      <c r="L40" s="581"/>
      <c r="M40" s="581"/>
      <c r="N40" s="581"/>
      <c r="O40" s="581"/>
      <c r="P40" s="581"/>
    </row>
    <row r="41" spans="1:16">
      <c r="A41" s="37">
        <v>20</v>
      </c>
      <c r="B41" s="556" t="s">
        <v>160</v>
      </c>
      <c r="C41" s="554">
        <v>16265776.42</v>
      </c>
      <c r="D41" s="554">
        <v>0</v>
      </c>
      <c r="E41" s="680">
        <v>16265776.42</v>
      </c>
      <c r="F41" s="681">
        <v>46396887.920000002</v>
      </c>
      <c r="G41" s="681">
        <v>0</v>
      </c>
      <c r="H41" s="680">
        <v>46396887.920000002</v>
      </c>
      <c r="I41" s="581"/>
      <c r="J41" s="581"/>
      <c r="K41" s="581"/>
      <c r="L41" s="581"/>
      <c r="M41" s="581"/>
      <c r="N41" s="581"/>
      <c r="O41" s="581"/>
      <c r="P41" s="581"/>
    </row>
    <row r="42" spans="1:16">
      <c r="A42" s="37">
        <v>21</v>
      </c>
      <c r="B42" s="556" t="s">
        <v>159</v>
      </c>
      <c r="C42" s="554">
        <v>-2856407.98</v>
      </c>
      <c r="D42" s="554">
        <v>0</v>
      </c>
      <c r="E42" s="680">
        <v>-2856407.98</v>
      </c>
      <c r="F42" s="681">
        <v>54509255.090000004</v>
      </c>
      <c r="G42" s="681">
        <v>0</v>
      </c>
      <c r="H42" s="680">
        <v>54509255.090000004</v>
      </c>
      <c r="I42" s="581"/>
      <c r="J42" s="581"/>
      <c r="K42" s="581"/>
      <c r="L42" s="581"/>
      <c r="M42" s="581"/>
      <c r="N42" s="581"/>
      <c r="O42" s="581"/>
      <c r="P42" s="581"/>
    </row>
    <row r="43" spans="1:16">
      <c r="A43" s="37">
        <v>22</v>
      </c>
      <c r="B43" s="556" t="s">
        <v>158</v>
      </c>
      <c r="C43" s="554">
        <v>11964091.84</v>
      </c>
      <c r="D43" s="554">
        <v>12291619.539999999</v>
      </c>
      <c r="E43" s="680">
        <v>24255711.379999999</v>
      </c>
      <c r="F43" s="681">
        <v>13855102.48</v>
      </c>
      <c r="G43" s="681">
        <v>13111847.539999999</v>
      </c>
      <c r="H43" s="680">
        <v>26966950.02</v>
      </c>
      <c r="I43" s="581"/>
      <c r="J43" s="581"/>
      <c r="K43" s="581"/>
      <c r="L43" s="581"/>
      <c r="M43" s="581"/>
      <c r="N43" s="581"/>
      <c r="O43" s="581"/>
      <c r="P43" s="581"/>
    </row>
    <row r="44" spans="1:16">
      <c r="A44" s="37">
        <v>23</v>
      </c>
      <c r="B44" s="556" t="s">
        <v>157</v>
      </c>
      <c r="C44" s="554">
        <v>8448780.25</v>
      </c>
      <c r="D44" s="554">
        <v>9055609.2699999996</v>
      </c>
      <c r="E44" s="680">
        <v>17504389.52</v>
      </c>
      <c r="F44" s="681">
        <v>7207663.5499999998</v>
      </c>
      <c r="G44" s="681">
        <v>2436243.88</v>
      </c>
      <c r="H44" s="680">
        <v>9643907.4299999997</v>
      </c>
      <c r="I44" s="581"/>
      <c r="J44" s="581"/>
      <c r="K44" s="581"/>
      <c r="L44" s="581"/>
      <c r="M44" s="581"/>
      <c r="N44" s="581"/>
      <c r="O44" s="581"/>
      <c r="P44" s="581"/>
    </row>
    <row r="45" spans="1:16">
      <c r="A45" s="37">
        <v>24</v>
      </c>
      <c r="B45" s="561" t="s">
        <v>272</v>
      </c>
      <c r="C45" s="557">
        <v>286196447.31000006</v>
      </c>
      <c r="D45" s="557">
        <v>22048696.750000004</v>
      </c>
      <c r="E45" s="680">
        <v>308245144.06000006</v>
      </c>
      <c r="F45" s="683">
        <v>266551776.82999998</v>
      </c>
      <c r="G45" s="683">
        <v>18217075.570000004</v>
      </c>
      <c r="H45" s="680">
        <v>284768852.39999998</v>
      </c>
      <c r="I45" s="581"/>
      <c r="J45" s="581"/>
      <c r="K45" s="581"/>
      <c r="L45" s="581"/>
      <c r="M45" s="581"/>
      <c r="N45" s="581"/>
      <c r="O45" s="581"/>
      <c r="P45" s="581"/>
    </row>
    <row r="46" spans="1:16">
      <c r="A46" s="37"/>
      <c r="B46" s="192" t="s">
        <v>156</v>
      </c>
      <c r="C46" s="560"/>
      <c r="D46" s="560"/>
      <c r="E46" s="684"/>
      <c r="F46" s="685"/>
      <c r="G46" s="685"/>
      <c r="H46" s="686"/>
      <c r="I46" s="581"/>
      <c r="J46" s="581"/>
      <c r="K46" s="581"/>
      <c r="L46" s="581"/>
      <c r="M46" s="581"/>
      <c r="N46" s="581"/>
      <c r="O46" s="581"/>
      <c r="P46" s="581"/>
    </row>
    <row r="47" spans="1:16">
      <c r="A47" s="37">
        <v>25</v>
      </c>
      <c r="B47" s="556" t="s">
        <v>155</v>
      </c>
      <c r="C47" s="554">
        <v>13108915.07</v>
      </c>
      <c r="D47" s="554">
        <v>3661177.19</v>
      </c>
      <c r="E47" s="680">
        <v>16770092.26</v>
      </c>
      <c r="F47" s="681">
        <v>11203417.24</v>
      </c>
      <c r="G47" s="681">
        <v>3824985.6</v>
      </c>
      <c r="H47" s="682">
        <v>15028402.84</v>
      </c>
      <c r="I47" s="581"/>
      <c r="J47" s="581"/>
      <c r="K47" s="581"/>
      <c r="L47" s="581"/>
      <c r="M47" s="581"/>
      <c r="N47" s="581"/>
      <c r="O47" s="581"/>
      <c r="P47" s="581"/>
    </row>
    <row r="48" spans="1:16">
      <c r="A48" s="37">
        <v>26</v>
      </c>
      <c r="B48" s="556" t="s">
        <v>154</v>
      </c>
      <c r="C48" s="554">
        <v>11283482.01</v>
      </c>
      <c r="D48" s="554">
        <v>7424922.4500000002</v>
      </c>
      <c r="E48" s="680">
        <v>18708404.460000001</v>
      </c>
      <c r="F48" s="681">
        <v>5970466.6299999999</v>
      </c>
      <c r="G48" s="681">
        <v>4355573.25</v>
      </c>
      <c r="H48" s="682">
        <v>10326039.879999999</v>
      </c>
      <c r="I48" s="581"/>
      <c r="J48" s="581"/>
      <c r="K48" s="581"/>
      <c r="L48" s="581"/>
      <c r="M48" s="581"/>
      <c r="N48" s="581"/>
      <c r="O48" s="581"/>
      <c r="P48" s="581"/>
    </row>
    <row r="49" spans="1:16">
      <c r="A49" s="37">
        <v>27</v>
      </c>
      <c r="B49" s="556" t="s">
        <v>153</v>
      </c>
      <c r="C49" s="554">
        <v>133766382.44</v>
      </c>
      <c r="D49" s="554">
        <v>0</v>
      </c>
      <c r="E49" s="680">
        <v>133766382.44</v>
      </c>
      <c r="F49" s="681">
        <v>107077354.31999999</v>
      </c>
      <c r="G49" s="681">
        <v>0</v>
      </c>
      <c r="H49" s="682">
        <v>107077354.31999999</v>
      </c>
      <c r="I49" s="581"/>
      <c r="J49" s="581"/>
      <c r="K49" s="581"/>
      <c r="L49" s="581"/>
      <c r="M49" s="581"/>
      <c r="N49" s="581"/>
      <c r="O49" s="581"/>
      <c r="P49" s="581"/>
    </row>
    <row r="50" spans="1:16">
      <c r="A50" s="37">
        <v>28</v>
      </c>
      <c r="B50" s="556" t="s">
        <v>152</v>
      </c>
      <c r="C50" s="554">
        <v>2754538.51</v>
      </c>
      <c r="D50" s="554">
        <v>0</v>
      </c>
      <c r="E50" s="680">
        <v>2754538.51</v>
      </c>
      <c r="F50" s="681">
        <v>2685806.05</v>
      </c>
      <c r="G50" s="681">
        <v>0</v>
      </c>
      <c r="H50" s="682">
        <v>2685806.05</v>
      </c>
      <c r="I50" s="581"/>
      <c r="J50" s="581"/>
      <c r="K50" s="581"/>
      <c r="L50" s="581"/>
      <c r="M50" s="581"/>
      <c r="N50" s="581"/>
      <c r="O50" s="581"/>
      <c r="P50" s="581"/>
    </row>
    <row r="51" spans="1:16">
      <c r="A51" s="37">
        <v>29</v>
      </c>
      <c r="B51" s="556" t="s">
        <v>151</v>
      </c>
      <c r="C51" s="554">
        <v>33137422.859999999</v>
      </c>
      <c r="D51" s="554">
        <v>0</v>
      </c>
      <c r="E51" s="680">
        <v>33137422.859999999</v>
      </c>
      <c r="F51" s="681">
        <v>28600018.27</v>
      </c>
      <c r="G51" s="681">
        <v>0</v>
      </c>
      <c r="H51" s="682">
        <v>28600018.27</v>
      </c>
      <c r="I51" s="581"/>
      <c r="J51" s="581"/>
      <c r="K51" s="581"/>
      <c r="L51" s="581"/>
      <c r="M51" s="581"/>
      <c r="N51" s="581"/>
      <c r="O51" s="581"/>
      <c r="P51" s="581"/>
    </row>
    <row r="52" spans="1:16">
      <c r="A52" s="37">
        <v>30</v>
      </c>
      <c r="B52" s="556" t="s">
        <v>150</v>
      </c>
      <c r="C52" s="554">
        <v>35525833.789999999</v>
      </c>
      <c r="D52" s="554">
        <v>9928719.6999999993</v>
      </c>
      <c r="E52" s="680">
        <v>45454553.489999995</v>
      </c>
      <c r="F52" s="681">
        <v>35833679.5</v>
      </c>
      <c r="G52" s="681">
        <v>9619718.3699999992</v>
      </c>
      <c r="H52" s="682">
        <v>45453397.869999997</v>
      </c>
      <c r="I52" s="581"/>
      <c r="J52" s="581"/>
      <c r="K52" s="581"/>
      <c r="L52" s="581"/>
      <c r="M52" s="581"/>
      <c r="N52" s="581"/>
      <c r="O52" s="581"/>
      <c r="P52" s="581"/>
    </row>
    <row r="53" spans="1:16">
      <c r="A53" s="37">
        <v>31</v>
      </c>
      <c r="B53" s="561" t="s">
        <v>273</v>
      </c>
      <c r="C53" s="557">
        <v>229576574.67999998</v>
      </c>
      <c r="D53" s="557">
        <v>21014819.34</v>
      </c>
      <c r="E53" s="680">
        <v>250591394.01999998</v>
      </c>
      <c r="F53" s="683">
        <v>191370742.00999999</v>
      </c>
      <c r="G53" s="683">
        <v>17800277.219999999</v>
      </c>
      <c r="H53" s="680">
        <v>209171019.22999999</v>
      </c>
      <c r="I53" s="581"/>
      <c r="J53" s="581"/>
      <c r="K53" s="581"/>
      <c r="L53" s="581"/>
      <c r="M53" s="581"/>
      <c r="N53" s="581"/>
      <c r="O53" s="581"/>
      <c r="P53" s="581"/>
    </row>
    <row r="54" spans="1:16">
      <c r="A54" s="37">
        <v>32</v>
      </c>
      <c r="B54" s="561" t="s">
        <v>274</v>
      </c>
      <c r="C54" s="557">
        <v>56619872.630000085</v>
      </c>
      <c r="D54" s="557">
        <v>1033877.4100000039</v>
      </c>
      <c r="E54" s="680">
        <v>57653750.040000089</v>
      </c>
      <c r="F54" s="683">
        <v>75181034.819999993</v>
      </c>
      <c r="G54" s="683">
        <v>416798.35000000522</v>
      </c>
      <c r="H54" s="680">
        <v>75597833.170000002</v>
      </c>
      <c r="I54" s="581"/>
      <c r="J54" s="581"/>
      <c r="K54" s="581"/>
      <c r="L54" s="581"/>
      <c r="M54" s="581"/>
      <c r="N54" s="581"/>
      <c r="O54" s="581"/>
      <c r="P54" s="581"/>
    </row>
    <row r="55" spans="1:16">
      <c r="A55" s="37"/>
      <c r="B55" s="562"/>
      <c r="C55" s="563"/>
      <c r="D55" s="563"/>
      <c r="E55" s="684"/>
      <c r="F55" s="687"/>
      <c r="G55" s="687"/>
      <c r="H55" s="686"/>
      <c r="I55" s="581"/>
      <c r="J55" s="581"/>
      <c r="K55" s="581"/>
      <c r="L55" s="581"/>
      <c r="M55" s="581"/>
      <c r="N55" s="581"/>
      <c r="O55" s="581"/>
      <c r="P55" s="581"/>
    </row>
    <row r="56" spans="1:16">
      <c r="A56" s="37">
        <v>33</v>
      </c>
      <c r="B56" s="561" t="s">
        <v>149</v>
      </c>
      <c r="C56" s="557">
        <v>386202765.07000005</v>
      </c>
      <c r="D56" s="557">
        <v>143509615.71999997</v>
      </c>
      <c r="E56" s="680">
        <v>529712380.79000002</v>
      </c>
      <c r="F56" s="683">
        <v>352748939.28000003</v>
      </c>
      <c r="G56" s="683">
        <v>121060911.24889995</v>
      </c>
      <c r="H56" s="682">
        <v>473809850.52889997</v>
      </c>
      <c r="I56" s="581"/>
      <c r="J56" s="581"/>
      <c r="K56" s="581"/>
      <c r="L56" s="581"/>
      <c r="M56" s="581"/>
      <c r="N56" s="581"/>
      <c r="O56" s="581"/>
      <c r="P56" s="581"/>
    </row>
    <row r="57" spans="1:16">
      <c r="A57" s="37"/>
      <c r="B57" s="562"/>
      <c r="C57" s="563"/>
      <c r="D57" s="563"/>
      <c r="E57" s="684"/>
      <c r="F57" s="687"/>
      <c r="G57" s="687"/>
      <c r="H57" s="686"/>
      <c r="I57" s="581"/>
      <c r="J57" s="581"/>
      <c r="K57" s="581"/>
      <c r="L57" s="581"/>
      <c r="M57" s="581"/>
      <c r="N57" s="581"/>
      <c r="O57" s="581"/>
      <c r="P57" s="581"/>
    </row>
    <row r="58" spans="1:16">
      <c r="A58" s="37">
        <v>34</v>
      </c>
      <c r="B58" s="556" t="s">
        <v>148</v>
      </c>
      <c r="C58" s="554">
        <v>7455549.1799999997</v>
      </c>
      <c r="D58" s="554">
        <v>0</v>
      </c>
      <c r="E58" s="680">
        <v>7455549.1799999997</v>
      </c>
      <c r="F58" s="681">
        <v>-85883248.200000003</v>
      </c>
      <c r="G58" s="681">
        <v>0</v>
      </c>
      <c r="H58" s="682">
        <v>-85883248.200000003</v>
      </c>
      <c r="I58" s="581"/>
      <c r="J58" s="581"/>
      <c r="K58" s="581"/>
      <c r="L58" s="581"/>
      <c r="M58" s="581"/>
      <c r="N58" s="581"/>
      <c r="O58" s="581"/>
      <c r="P58" s="581"/>
    </row>
    <row r="59" spans="1:16" s="193" customFormat="1">
      <c r="A59" s="37">
        <v>35</v>
      </c>
      <c r="B59" s="556" t="s">
        <v>147</v>
      </c>
      <c r="C59" s="554">
        <v>-1501157.67</v>
      </c>
      <c r="D59" s="554">
        <v>0</v>
      </c>
      <c r="E59" s="680">
        <v>-1501157.67</v>
      </c>
      <c r="F59" s="681">
        <v>-224449.47999999998</v>
      </c>
      <c r="G59" s="681">
        <v>0</v>
      </c>
      <c r="H59" s="682">
        <v>-224449.47999999998</v>
      </c>
      <c r="I59" s="581"/>
      <c r="J59" s="581"/>
      <c r="K59" s="581"/>
      <c r="L59" s="581"/>
      <c r="M59" s="581"/>
      <c r="N59" s="581"/>
      <c r="O59" s="581"/>
      <c r="P59" s="581"/>
    </row>
    <row r="60" spans="1:16">
      <c r="A60" s="37">
        <v>36</v>
      </c>
      <c r="B60" s="556" t="s">
        <v>146</v>
      </c>
      <c r="C60" s="554">
        <v>28980286.899999999</v>
      </c>
      <c r="D60" s="554">
        <v>0</v>
      </c>
      <c r="E60" s="680">
        <v>28980286.899999999</v>
      </c>
      <c r="F60" s="681">
        <v>12070131.095181001</v>
      </c>
      <c r="G60" s="681">
        <v>0</v>
      </c>
      <c r="H60" s="682">
        <v>12070131.095181001</v>
      </c>
      <c r="I60" s="581"/>
      <c r="J60" s="581"/>
      <c r="K60" s="581"/>
      <c r="L60" s="581"/>
      <c r="M60" s="581"/>
      <c r="N60" s="581"/>
      <c r="O60" s="581"/>
      <c r="P60" s="581"/>
    </row>
    <row r="61" spans="1:16">
      <c r="A61" s="37">
        <v>37</v>
      </c>
      <c r="B61" s="561" t="s">
        <v>145</v>
      </c>
      <c r="C61" s="557">
        <v>34934678.409999996</v>
      </c>
      <c r="D61" s="557">
        <v>0</v>
      </c>
      <c r="E61" s="680">
        <v>34934678.409999996</v>
      </c>
      <c r="F61" s="683">
        <v>-74037566.584819004</v>
      </c>
      <c r="G61" s="683">
        <v>0</v>
      </c>
      <c r="H61" s="682">
        <v>-74037566.584819004</v>
      </c>
      <c r="I61" s="581"/>
      <c r="J61" s="581"/>
      <c r="K61" s="581"/>
      <c r="L61" s="581"/>
      <c r="M61" s="581"/>
      <c r="N61" s="581"/>
      <c r="O61" s="581"/>
      <c r="P61" s="581"/>
    </row>
    <row r="62" spans="1:16">
      <c r="A62" s="37"/>
      <c r="B62" s="566"/>
      <c r="C62" s="560"/>
      <c r="D62" s="560"/>
      <c r="E62" s="684"/>
      <c r="F62" s="685"/>
      <c r="G62" s="685"/>
      <c r="H62" s="686"/>
      <c r="I62" s="581"/>
      <c r="J62" s="581"/>
      <c r="K62" s="581"/>
      <c r="L62" s="581"/>
      <c r="M62" s="581"/>
      <c r="N62" s="581"/>
      <c r="O62" s="581"/>
      <c r="P62" s="581"/>
    </row>
    <row r="63" spans="1:16">
      <c r="A63" s="37">
        <v>38</v>
      </c>
      <c r="B63" s="567" t="s">
        <v>144</v>
      </c>
      <c r="C63" s="557">
        <v>351268086.66000009</v>
      </c>
      <c r="D63" s="557">
        <v>143509615.71999997</v>
      </c>
      <c r="E63" s="680">
        <v>494777702.38000005</v>
      </c>
      <c r="F63" s="683">
        <v>426786505.86481905</v>
      </c>
      <c r="G63" s="683">
        <v>121060911.24889995</v>
      </c>
      <c r="H63" s="682">
        <v>547847417.11371899</v>
      </c>
      <c r="I63" s="581"/>
      <c r="J63" s="581"/>
      <c r="K63" s="581"/>
      <c r="L63" s="581"/>
      <c r="M63" s="581"/>
      <c r="N63" s="581"/>
      <c r="O63" s="581"/>
      <c r="P63" s="581"/>
    </row>
    <row r="64" spans="1:16">
      <c r="A64" s="35">
        <v>39</v>
      </c>
      <c r="B64" s="556" t="s">
        <v>143</v>
      </c>
      <c r="C64" s="568">
        <v>64180066.840000004</v>
      </c>
      <c r="D64" s="568">
        <v>0</v>
      </c>
      <c r="E64" s="680">
        <v>64180066.840000004</v>
      </c>
      <c r="F64" s="688">
        <v>62028047.43</v>
      </c>
      <c r="G64" s="688">
        <v>0</v>
      </c>
      <c r="H64" s="682">
        <v>62028047.43</v>
      </c>
      <c r="I64" s="581"/>
      <c r="J64" s="581"/>
      <c r="K64" s="581"/>
      <c r="L64" s="581"/>
      <c r="M64" s="581"/>
      <c r="N64" s="581"/>
      <c r="O64" s="581"/>
      <c r="P64" s="581"/>
    </row>
    <row r="65" spans="1:16">
      <c r="A65" s="37">
        <v>40</v>
      </c>
      <c r="B65" s="561" t="s">
        <v>142</v>
      </c>
      <c r="C65" s="557">
        <v>287088019.82000005</v>
      </c>
      <c r="D65" s="557">
        <v>143509615.71999997</v>
      </c>
      <c r="E65" s="680">
        <v>430597635.54000002</v>
      </c>
      <c r="F65" s="683">
        <v>364758458.43481904</v>
      </c>
      <c r="G65" s="683">
        <v>121060911.24889995</v>
      </c>
      <c r="H65" s="682">
        <v>485819369.68371898</v>
      </c>
      <c r="I65" s="581"/>
      <c r="J65" s="581"/>
      <c r="K65" s="581"/>
      <c r="L65" s="581"/>
      <c r="M65" s="581"/>
      <c r="N65" s="581"/>
      <c r="O65" s="581"/>
      <c r="P65" s="581"/>
    </row>
    <row r="66" spans="1:16">
      <c r="A66" s="35">
        <v>41</v>
      </c>
      <c r="B66" s="556" t="s">
        <v>141</v>
      </c>
      <c r="C66" s="568">
        <v>0</v>
      </c>
      <c r="D66" s="568">
        <v>0</v>
      </c>
      <c r="E66" s="680">
        <v>0</v>
      </c>
      <c r="F66" s="688">
        <v>0</v>
      </c>
      <c r="G66" s="688">
        <v>0</v>
      </c>
      <c r="H66" s="682">
        <v>0</v>
      </c>
      <c r="I66" s="581"/>
      <c r="J66" s="581"/>
      <c r="K66" s="581"/>
      <c r="L66" s="581"/>
      <c r="M66" s="581"/>
      <c r="N66" s="581"/>
      <c r="O66" s="581"/>
      <c r="P66" s="581"/>
    </row>
    <row r="67" spans="1:16" ht="13.5" thickBot="1">
      <c r="A67" s="38">
        <v>42</v>
      </c>
      <c r="B67" s="39" t="s">
        <v>140</v>
      </c>
      <c r="C67" s="40">
        <v>287088019.82000005</v>
      </c>
      <c r="D67" s="40">
        <v>143509615.71999997</v>
      </c>
      <c r="E67" s="689">
        <v>430597635.54000002</v>
      </c>
      <c r="F67" s="690">
        <v>364758458.43481904</v>
      </c>
      <c r="G67" s="690">
        <v>121060911.24889995</v>
      </c>
      <c r="H67" s="691">
        <v>485819369.68371898</v>
      </c>
      <c r="I67" s="581"/>
      <c r="J67" s="581"/>
      <c r="K67" s="581"/>
      <c r="L67" s="581"/>
      <c r="M67" s="581"/>
      <c r="N67" s="581"/>
      <c r="O67" s="581"/>
      <c r="P67" s="581"/>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opLeftCell="A7" zoomScale="85" zoomScaleNormal="85" workbookViewId="0"/>
  </sheetViews>
  <sheetFormatPr defaultColWidth="9.140625" defaultRowHeight="14.25"/>
  <cols>
    <col min="1" max="1" width="9.5703125" style="5" bestFit="1" customWidth="1"/>
    <col min="2" max="2" width="72.42578125" style="5" customWidth="1"/>
    <col min="3" max="3" width="14.42578125" style="5" bestFit="1" customWidth="1"/>
    <col min="4" max="5" width="14.140625" style="5" bestFit="1" customWidth="1"/>
    <col min="6" max="6" width="13.140625" style="5" bestFit="1" customWidth="1"/>
    <col min="7" max="8" width="14.140625" style="5" bestFit="1" customWidth="1"/>
    <col min="9" max="16384" width="9.140625" style="5"/>
  </cols>
  <sheetData>
    <row r="1" spans="1:18" s="633" customFormat="1">
      <c r="A1" s="634" t="s">
        <v>30</v>
      </c>
      <c r="B1" s="630" t="str">
        <f>'Info '!C2</f>
        <v>JSC TBC Bank</v>
      </c>
    </row>
    <row r="2" spans="1:18" s="633" customFormat="1">
      <c r="A2" s="634" t="s">
        <v>31</v>
      </c>
      <c r="B2" s="584">
        <f>'3.PL '!B2</f>
        <v>44742</v>
      </c>
    </row>
    <row r="3" spans="1:18">
      <c r="A3" s="4"/>
    </row>
    <row r="4" spans="1:18" ht="15" thickBot="1">
      <c r="A4" s="4" t="s">
        <v>74</v>
      </c>
      <c r="B4" s="4"/>
      <c r="C4" s="176"/>
      <c r="D4" s="176"/>
      <c r="E4" s="176"/>
      <c r="F4" s="177"/>
      <c r="G4" s="177"/>
      <c r="H4" s="178" t="s">
        <v>73</v>
      </c>
    </row>
    <row r="5" spans="1:18">
      <c r="A5" s="718" t="s">
        <v>6</v>
      </c>
      <c r="B5" s="720" t="s">
        <v>339</v>
      </c>
      <c r="C5" s="714" t="s">
        <v>68</v>
      </c>
      <c r="D5" s="715"/>
      <c r="E5" s="716"/>
      <c r="F5" s="714" t="s">
        <v>72</v>
      </c>
      <c r="G5" s="715"/>
      <c r="H5" s="717"/>
    </row>
    <row r="6" spans="1:18">
      <c r="A6" s="719"/>
      <c r="B6" s="721"/>
      <c r="C6" s="535" t="s">
        <v>286</v>
      </c>
      <c r="D6" s="535" t="s">
        <v>121</v>
      </c>
      <c r="E6" s="535" t="s">
        <v>108</v>
      </c>
      <c r="F6" s="535" t="s">
        <v>286</v>
      </c>
      <c r="G6" s="535" t="s">
        <v>121</v>
      </c>
      <c r="H6" s="536" t="s">
        <v>108</v>
      </c>
    </row>
    <row r="7" spans="1:18" s="15" customFormat="1">
      <c r="A7" s="179">
        <v>1</v>
      </c>
      <c r="B7" s="569" t="s">
        <v>373</v>
      </c>
      <c r="C7" s="541">
        <v>1269593071.4199994</v>
      </c>
      <c r="D7" s="541">
        <v>1706253165.2375705</v>
      </c>
      <c r="E7" s="570">
        <v>2975846236.6575699</v>
      </c>
      <c r="F7" s="541">
        <v>1131772413.8199999</v>
      </c>
      <c r="G7" s="541">
        <v>2305929225.6343675</v>
      </c>
      <c r="H7" s="542">
        <v>3437701639.4543676</v>
      </c>
      <c r="I7" s="582"/>
      <c r="J7" s="582"/>
      <c r="K7" s="582"/>
      <c r="L7" s="582"/>
      <c r="M7" s="582"/>
      <c r="N7" s="582"/>
      <c r="O7" s="582"/>
      <c r="P7" s="582"/>
      <c r="Q7" s="582"/>
      <c r="R7" s="582"/>
    </row>
    <row r="8" spans="1:18" s="15" customFormat="1">
      <c r="A8" s="179">
        <v>1.1000000000000001</v>
      </c>
      <c r="B8" s="571" t="s">
        <v>304</v>
      </c>
      <c r="C8" s="541">
        <v>876467706.48000002</v>
      </c>
      <c r="D8" s="541">
        <v>1006886260.11</v>
      </c>
      <c r="E8" s="570">
        <v>1883353966.5900002</v>
      </c>
      <c r="F8" s="541">
        <v>796004647.60000002</v>
      </c>
      <c r="G8" s="541">
        <v>1170667608.9902999</v>
      </c>
      <c r="H8" s="542">
        <v>1966672256.5903001</v>
      </c>
      <c r="I8" s="582"/>
      <c r="J8" s="582"/>
      <c r="K8" s="582"/>
      <c r="L8" s="582"/>
      <c r="M8" s="582"/>
      <c r="N8" s="582"/>
      <c r="O8" s="582"/>
      <c r="P8" s="582"/>
      <c r="Q8" s="582"/>
      <c r="R8" s="582"/>
    </row>
    <row r="9" spans="1:18" s="15" customFormat="1">
      <c r="A9" s="179">
        <v>1.2</v>
      </c>
      <c r="B9" s="571" t="s">
        <v>305</v>
      </c>
      <c r="C9" s="541">
        <v>20640783.949999999</v>
      </c>
      <c r="D9" s="541">
        <v>162841983.143011</v>
      </c>
      <c r="E9" s="570">
        <v>183482767.09301099</v>
      </c>
      <c r="F9" s="541">
        <v>0</v>
      </c>
      <c r="G9" s="541">
        <v>126451859.12277494</v>
      </c>
      <c r="H9" s="542">
        <v>126451859.12277494</v>
      </c>
      <c r="I9" s="582"/>
      <c r="J9" s="582"/>
      <c r="K9" s="582"/>
      <c r="L9" s="582"/>
      <c r="M9" s="582"/>
      <c r="N9" s="582"/>
      <c r="O9" s="582"/>
      <c r="P9" s="582"/>
      <c r="Q9" s="582"/>
      <c r="R9" s="582"/>
    </row>
    <row r="10" spans="1:18" s="15" customFormat="1">
      <c r="A10" s="179">
        <v>1.3</v>
      </c>
      <c r="B10" s="571" t="s">
        <v>306</v>
      </c>
      <c r="C10" s="541">
        <v>372484580.98999929</v>
      </c>
      <c r="D10" s="541">
        <v>536524921.9845596</v>
      </c>
      <c r="E10" s="570">
        <v>909009502.97455883</v>
      </c>
      <c r="F10" s="541">
        <v>335767766.21999997</v>
      </c>
      <c r="G10" s="541">
        <v>1008808798.8557647</v>
      </c>
      <c r="H10" s="542">
        <v>1344576565.0757647</v>
      </c>
      <c r="I10" s="582"/>
      <c r="J10" s="582"/>
      <c r="K10" s="582"/>
      <c r="L10" s="582"/>
      <c r="M10" s="582"/>
      <c r="N10" s="582"/>
      <c r="O10" s="582"/>
      <c r="P10" s="582"/>
      <c r="Q10" s="582"/>
      <c r="R10" s="582"/>
    </row>
    <row r="11" spans="1:18" s="15" customFormat="1">
      <c r="A11" s="179">
        <v>1.4</v>
      </c>
      <c r="B11" s="571" t="s">
        <v>287</v>
      </c>
      <c r="C11" s="541">
        <v>0</v>
      </c>
      <c r="D11" s="541">
        <v>0</v>
      </c>
      <c r="E11" s="570">
        <v>0</v>
      </c>
      <c r="F11" s="541">
        <v>0</v>
      </c>
      <c r="G11" s="541">
        <v>958.66552799999999</v>
      </c>
      <c r="H11" s="542">
        <v>958.66552799999999</v>
      </c>
      <c r="I11" s="582"/>
      <c r="J11" s="582"/>
      <c r="K11" s="582"/>
      <c r="L11" s="582"/>
      <c r="M11" s="582"/>
      <c r="N11" s="582"/>
      <c r="O11" s="582"/>
      <c r="P11" s="582"/>
      <c r="Q11" s="582"/>
      <c r="R11" s="582"/>
    </row>
    <row r="12" spans="1:18" s="15" customFormat="1" ht="29.25" customHeight="1">
      <c r="A12" s="179">
        <v>2</v>
      </c>
      <c r="B12" s="572" t="s">
        <v>308</v>
      </c>
      <c r="C12" s="541">
        <v>0</v>
      </c>
      <c r="D12" s="541">
        <v>0</v>
      </c>
      <c r="E12" s="570">
        <v>0</v>
      </c>
      <c r="F12" s="541">
        <v>0</v>
      </c>
      <c r="G12" s="541">
        <v>0</v>
      </c>
      <c r="H12" s="542">
        <v>0</v>
      </c>
      <c r="I12" s="582"/>
      <c r="J12" s="582"/>
      <c r="K12" s="582"/>
      <c r="L12" s="582"/>
      <c r="M12" s="582"/>
      <c r="N12" s="582"/>
      <c r="O12" s="582"/>
      <c r="P12" s="582"/>
      <c r="Q12" s="582"/>
      <c r="R12" s="582"/>
    </row>
    <row r="13" spans="1:18" s="15" customFormat="1" ht="20.100000000000001" customHeight="1">
      <c r="A13" s="179">
        <v>3</v>
      </c>
      <c r="B13" s="572" t="s">
        <v>307</v>
      </c>
      <c r="C13" s="541">
        <v>620278600</v>
      </c>
      <c r="D13" s="541">
        <v>0</v>
      </c>
      <c r="E13" s="570">
        <v>620278600</v>
      </c>
      <c r="F13" s="541">
        <v>935836000</v>
      </c>
      <c r="G13" s="541">
        <v>0</v>
      </c>
      <c r="H13" s="542">
        <v>935836000</v>
      </c>
      <c r="I13" s="582"/>
      <c r="J13" s="582"/>
      <c r="K13" s="582"/>
      <c r="L13" s="582"/>
      <c r="M13" s="582"/>
      <c r="N13" s="582"/>
      <c r="O13" s="582"/>
      <c r="P13" s="582"/>
      <c r="Q13" s="582"/>
      <c r="R13" s="582"/>
    </row>
    <row r="14" spans="1:18" s="15" customFormat="1">
      <c r="A14" s="179">
        <v>3.1</v>
      </c>
      <c r="B14" s="573" t="s">
        <v>288</v>
      </c>
      <c r="C14" s="541">
        <v>620278600</v>
      </c>
      <c r="D14" s="541">
        <v>0</v>
      </c>
      <c r="E14" s="570">
        <v>620278600</v>
      </c>
      <c r="F14" s="541">
        <v>935836000</v>
      </c>
      <c r="G14" s="541">
        <v>0</v>
      </c>
      <c r="H14" s="542">
        <v>935836000</v>
      </c>
      <c r="I14" s="582"/>
      <c r="J14" s="582"/>
      <c r="K14" s="582"/>
      <c r="L14" s="582"/>
      <c r="M14" s="582"/>
      <c r="N14" s="582"/>
      <c r="O14" s="582"/>
      <c r="P14" s="582"/>
      <c r="Q14" s="582"/>
      <c r="R14" s="582"/>
    </row>
    <row r="15" spans="1:18" s="15" customFormat="1">
      <c r="A15" s="179">
        <v>3.2</v>
      </c>
      <c r="B15" s="573" t="s">
        <v>289</v>
      </c>
      <c r="C15" s="541">
        <v>0</v>
      </c>
      <c r="D15" s="541">
        <v>0</v>
      </c>
      <c r="E15" s="570">
        <v>0</v>
      </c>
      <c r="F15" s="541">
        <v>0</v>
      </c>
      <c r="G15" s="541">
        <v>0</v>
      </c>
      <c r="H15" s="542">
        <v>0</v>
      </c>
      <c r="I15" s="582"/>
      <c r="J15" s="582"/>
      <c r="K15" s="582"/>
      <c r="L15" s="582"/>
      <c r="M15" s="582"/>
      <c r="N15" s="582"/>
      <c r="O15" s="582"/>
      <c r="P15" s="582"/>
      <c r="Q15" s="582"/>
      <c r="R15" s="582"/>
    </row>
    <row r="16" spans="1:18" s="15" customFormat="1">
      <c r="A16" s="179">
        <v>4</v>
      </c>
      <c r="B16" s="574" t="s">
        <v>318</v>
      </c>
      <c r="C16" s="541">
        <v>3358313767.3699999</v>
      </c>
      <c r="D16" s="541">
        <v>5056849968.2700005</v>
      </c>
      <c r="E16" s="570">
        <v>8415163735.6400003</v>
      </c>
      <c r="F16" s="541">
        <v>2913765972.39047</v>
      </c>
      <c r="G16" s="541">
        <v>5060266110.9935675</v>
      </c>
      <c r="H16" s="542">
        <v>7974032083.384037</v>
      </c>
      <c r="I16" s="582"/>
      <c r="J16" s="582"/>
      <c r="K16" s="582"/>
      <c r="L16" s="582"/>
      <c r="M16" s="582"/>
      <c r="N16" s="582"/>
      <c r="O16" s="582"/>
      <c r="P16" s="582"/>
      <c r="Q16" s="582"/>
      <c r="R16" s="582"/>
    </row>
    <row r="17" spans="1:18" s="15" customFormat="1">
      <c r="A17" s="179">
        <v>4.0999999999999996</v>
      </c>
      <c r="B17" s="573" t="s">
        <v>309</v>
      </c>
      <c r="C17" s="541">
        <v>2830073293.54</v>
      </c>
      <c r="D17" s="541">
        <v>4665080995.8100004</v>
      </c>
      <c r="E17" s="570">
        <v>7495154289.3500004</v>
      </c>
      <c r="F17" s="541">
        <v>2394155202.62047</v>
      </c>
      <c r="G17" s="541">
        <v>4519519649.0833502</v>
      </c>
      <c r="H17" s="542">
        <v>6913674851.7038202</v>
      </c>
      <c r="I17" s="582"/>
      <c r="J17" s="582"/>
      <c r="K17" s="582"/>
      <c r="L17" s="582"/>
      <c r="M17" s="582"/>
      <c r="N17" s="582"/>
      <c r="O17" s="582"/>
      <c r="P17" s="582"/>
      <c r="Q17" s="582"/>
      <c r="R17" s="582"/>
    </row>
    <row r="18" spans="1:18" s="15" customFormat="1">
      <c r="A18" s="179">
        <v>4.2</v>
      </c>
      <c r="B18" s="573" t="s">
        <v>303</v>
      </c>
      <c r="C18" s="541">
        <v>528240473.82999998</v>
      </c>
      <c r="D18" s="541">
        <v>391768972.45999998</v>
      </c>
      <c r="E18" s="570">
        <v>920009446.28999996</v>
      </c>
      <c r="F18" s="541">
        <v>519610769.76999998</v>
      </c>
      <c r="G18" s="541">
        <v>540746461.91021705</v>
      </c>
      <c r="H18" s="542">
        <v>1060357231.680217</v>
      </c>
      <c r="I18" s="582"/>
      <c r="J18" s="582"/>
      <c r="K18" s="582"/>
      <c r="L18" s="582"/>
      <c r="M18" s="582"/>
      <c r="N18" s="582"/>
      <c r="O18" s="582"/>
      <c r="P18" s="582"/>
      <c r="Q18" s="582"/>
      <c r="R18" s="582"/>
    </row>
    <row r="19" spans="1:18" s="15" customFormat="1">
      <c r="A19" s="179">
        <v>5</v>
      </c>
      <c r="B19" s="572" t="s">
        <v>317</v>
      </c>
      <c r="C19" s="541">
        <v>10552784208.339998</v>
      </c>
      <c r="D19" s="541">
        <v>15961420519.220001</v>
      </c>
      <c r="E19" s="570">
        <v>26514204727.559998</v>
      </c>
      <c r="F19" s="541">
        <v>9350057131.5447121</v>
      </c>
      <c r="G19" s="541">
        <v>16421327598.183977</v>
      </c>
      <c r="H19" s="542">
        <v>25771384729.728691</v>
      </c>
      <c r="I19" s="582"/>
      <c r="J19" s="582"/>
      <c r="K19" s="582"/>
      <c r="L19" s="582"/>
      <c r="M19" s="582"/>
      <c r="N19" s="582"/>
      <c r="O19" s="582"/>
      <c r="P19" s="582"/>
      <c r="Q19" s="582"/>
      <c r="R19" s="582"/>
    </row>
    <row r="20" spans="1:18" s="15" customFormat="1">
      <c r="A20" s="179">
        <v>5.0999999999999996</v>
      </c>
      <c r="B20" s="575" t="s">
        <v>292</v>
      </c>
      <c r="C20" s="541">
        <v>282897867.94999999</v>
      </c>
      <c r="D20" s="541">
        <v>272305122.51999998</v>
      </c>
      <c r="E20" s="570">
        <v>555202990.47000003</v>
      </c>
      <c r="F20" s="541">
        <v>342832188.89620799</v>
      </c>
      <c r="G20" s="541">
        <v>240213276.72508299</v>
      </c>
      <c r="H20" s="542">
        <v>583045465.62129092</v>
      </c>
      <c r="I20" s="582"/>
      <c r="J20" s="582"/>
      <c r="K20" s="582"/>
      <c r="L20" s="582"/>
      <c r="M20" s="582"/>
      <c r="N20" s="582"/>
      <c r="O20" s="582"/>
      <c r="P20" s="582"/>
      <c r="Q20" s="582"/>
      <c r="R20" s="582"/>
    </row>
    <row r="21" spans="1:18" s="15" customFormat="1">
      <c r="A21" s="179">
        <v>5.2</v>
      </c>
      <c r="B21" s="575" t="s">
        <v>291</v>
      </c>
      <c r="C21" s="541">
        <v>205591667.75999999</v>
      </c>
      <c r="D21" s="541">
        <v>4140114.82</v>
      </c>
      <c r="E21" s="570">
        <v>209731782.57999998</v>
      </c>
      <c r="F21" s="541">
        <v>159805138.20829999</v>
      </c>
      <c r="G21" s="541">
        <v>8240828.1453449996</v>
      </c>
      <c r="H21" s="542">
        <v>168045966.353645</v>
      </c>
      <c r="I21" s="582"/>
      <c r="J21" s="582"/>
      <c r="K21" s="582"/>
      <c r="L21" s="582"/>
      <c r="M21" s="582"/>
      <c r="N21" s="582"/>
      <c r="O21" s="582"/>
      <c r="P21" s="582"/>
      <c r="Q21" s="582"/>
      <c r="R21" s="582"/>
    </row>
    <row r="22" spans="1:18" s="15" customFormat="1">
      <c r="A22" s="179">
        <v>5.3</v>
      </c>
      <c r="B22" s="575" t="s">
        <v>290</v>
      </c>
      <c r="C22" s="541">
        <v>6907051876.8899994</v>
      </c>
      <c r="D22" s="541">
        <v>13508808204.98</v>
      </c>
      <c r="E22" s="570">
        <v>20415860081.869999</v>
      </c>
      <c r="F22" s="541">
        <v>6971713719.2437963</v>
      </c>
      <c r="G22" s="541">
        <v>14184311433.603287</v>
      </c>
      <c r="H22" s="542">
        <v>21156025152.847084</v>
      </c>
      <c r="I22" s="582"/>
      <c r="J22" s="582"/>
      <c r="K22" s="582"/>
      <c r="L22" s="582"/>
      <c r="M22" s="582"/>
      <c r="N22" s="582"/>
      <c r="O22" s="582"/>
      <c r="P22" s="582"/>
      <c r="Q22" s="582"/>
      <c r="R22" s="582"/>
    </row>
    <row r="23" spans="1:18" s="15" customFormat="1">
      <c r="A23" s="179" t="s">
        <v>15</v>
      </c>
      <c r="B23" s="576" t="s">
        <v>75</v>
      </c>
      <c r="C23" s="541">
        <v>3466563072.2399998</v>
      </c>
      <c r="D23" s="541">
        <v>4380447574.4099998</v>
      </c>
      <c r="E23" s="570">
        <v>7847010646.6499996</v>
      </c>
      <c r="F23" s="541">
        <v>3786380053.8271899</v>
      </c>
      <c r="G23" s="541">
        <v>5083963171.5743198</v>
      </c>
      <c r="H23" s="542">
        <v>8870343225.4015102</v>
      </c>
      <c r="I23" s="582"/>
      <c r="J23" s="582"/>
      <c r="K23" s="582"/>
      <c r="L23" s="582"/>
      <c r="M23" s="582"/>
      <c r="N23" s="582"/>
      <c r="O23" s="582"/>
      <c r="P23" s="582"/>
      <c r="Q23" s="582"/>
      <c r="R23" s="582"/>
    </row>
    <row r="24" spans="1:18" s="15" customFormat="1">
      <c r="A24" s="179" t="s">
        <v>16</v>
      </c>
      <c r="B24" s="576" t="s">
        <v>76</v>
      </c>
      <c r="C24" s="541">
        <v>1557338358.3299999</v>
      </c>
      <c r="D24" s="541">
        <v>4705179014.6599998</v>
      </c>
      <c r="E24" s="570">
        <v>6262517372.9899998</v>
      </c>
      <c r="F24" s="541">
        <v>1550672413.6865399</v>
      </c>
      <c r="G24" s="541">
        <v>4954181944.7326403</v>
      </c>
      <c r="H24" s="542">
        <v>6504854358.4191799</v>
      </c>
      <c r="I24" s="582"/>
      <c r="J24" s="582"/>
      <c r="K24" s="582"/>
      <c r="L24" s="582"/>
      <c r="M24" s="582"/>
      <c r="N24" s="582"/>
      <c r="O24" s="582"/>
      <c r="P24" s="582"/>
      <c r="Q24" s="582"/>
      <c r="R24" s="582"/>
    </row>
    <row r="25" spans="1:18" s="15" customFormat="1">
      <c r="A25" s="179" t="s">
        <v>17</v>
      </c>
      <c r="B25" s="576" t="s">
        <v>77</v>
      </c>
      <c r="C25" s="541">
        <v>0</v>
      </c>
      <c r="D25" s="541">
        <v>0</v>
      </c>
      <c r="E25" s="570">
        <v>0</v>
      </c>
      <c r="F25" s="541">
        <v>0</v>
      </c>
      <c r="G25" s="541">
        <v>0</v>
      </c>
      <c r="H25" s="542">
        <v>0</v>
      </c>
      <c r="I25" s="582"/>
      <c r="J25" s="582"/>
      <c r="K25" s="582"/>
      <c r="L25" s="582"/>
      <c r="M25" s="582"/>
      <c r="N25" s="582"/>
      <c r="O25" s="582"/>
      <c r="P25" s="582"/>
      <c r="Q25" s="582"/>
      <c r="R25" s="582"/>
    </row>
    <row r="26" spans="1:18" s="15" customFormat="1">
      <c r="A26" s="179" t="s">
        <v>18</v>
      </c>
      <c r="B26" s="576" t="s">
        <v>78</v>
      </c>
      <c r="C26" s="541">
        <v>1724202893.0699999</v>
      </c>
      <c r="D26" s="541">
        <v>4200008589.5300002</v>
      </c>
      <c r="E26" s="570">
        <v>5924211482.6000004</v>
      </c>
      <c r="F26" s="541">
        <v>1499073409.3655601</v>
      </c>
      <c r="G26" s="541">
        <v>3964325789.4260302</v>
      </c>
      <c r="H26" s="542">
        <v>5463399198.7915897</v>
      </c>
      <c r="I26" s="582"/>
      <c r="J26" s="582"/>
      <c r="K26" s="582"/>
      <c r="L26" s="582"/>
      <c r="M26" s="582"/>
      <c r="N26" s="582"/>
      <c r="O26" s="582"/>
      <c r="P26" s="582"/>
      <c r="Q26" s="582"/>
      <c r="R26" s="582"/>
    </row>
    <row r="27" spans="1:18" s="15" customFormat="1">
      <c r="A27" s="179" t="s">
        <v>19</v>
      </c>
      <c r="B27" s="576" t="s">
        <v>79</v>
      </c>
      <c r="C27" s="541">
        <v>158947553.25</v>
      </c>
      <c r="D27" s="541">
        <v>223173026.38</v>
      </c>
      <c r="E27" s="570">
        <v>382120579.63</v>
      </c>
      <c r="F27" s="541">
        <v>135587842.36450699</v>
      </c>
      <c r="G27" s="541">
        <v>181840527.87029701</v>
      </c>
      <c r="H27" s="542">
        <v>317428370.23480403</v>
      </c>
      <c r="I27" s="582"/>
      <c r="J27" s="582"/>
      <c r="K27" s="582"/>
      <c r="L27" s="582"/>
      <c r="M27" s="582"/>
      <c r="N27" s="582"/>
      <c r="O27" s="582"/>
      <c r="P27" s="582"/>
      <c r="Q27" s="582"/>
      <c r="R27" s="582"/>
    </row>
    <row r="28" spans="1:18" s="15" customFormat="1">
      <c r="A28" s="179">
        <v>5.4</v>
      </c>
      <c r="B28" s="575" t="s">
        <v>293</v>
      </c>
      <c r="C28" s="541">
        <v>2244229643.3499999</v>
      </c>
      <c r="D28" s="541">
        <v>1665175362.1300001</v>
      </c>
      <c r="E28" s="570">
        <v>3909405005.48</v>
      </c>
      <c r="F28" s="541">
        <v>1496354509.42313</v>
      </c>
      <c r="G28" s="541">
        <v>1488714494.9349201</v>
      </c>
      <c r="H28" s="542">
        <v>2985069004.3580503</v>
      </c>
      <c r="I28" s="582"/>
      <c r="J28" s="582"/>
      <c r="K28" s="582"/>
      <c r="L28" s="582"/>
      <c r="M28" s="582"/>
      <c r="N28" s="582"/>
      <c r="O28" s="582"/>
      <c r="P28" s="582"/>
      <c r="Q28" s="582"/>
      <c r="R28" s="582"/>
    </row>
    <row r="29" spans="1:18" s="15" customFormat="1">
      <c r="A29" s="179">
        <v>5.5</v>
      </c>
      <c r="B29" s="575" t="s">
        <v>294</v>
      </c>
      <c r="C29" s="541">
        <v>6145190.0499999998</v>
      </c>
      <c r="D29" s="541">
        <v>2171006.1800000002</v>
      </c>
      <c r="E29" s="570">
        <v>8316196.2300000004</v>
      </c>
      <c r="F29" s="541">
        <v>50874898.750712998</v>
      </c>
      <c r="G29" s="541">
        <v>2342521.8080600002</v>
      </c>
      <c r="H29" s="542">
        <v>53217420.558772996</v>
      </c>
      <c r="I29" s="582"/>
      <c r="J29" s="582"/>
      <c r="K29" s="582"/>
      <c r="L29" s="582"/>
      <c r="M29" s="582"/>
      <c r="N29" s="582"/>
      <c r="O29" s="582"/>
      <c r="P29" s="582"/>
      <c r="Q29" s="582"/>
      <c r="R29" s="582"/>
    </row>
    <row r="30" spans="1:18" s="15" customFormat="1">
      <c r="A30" s="179">
        <v>5.6</v>
      </c>
      <c r="B30" s="575" t="s">
        <v>295</v>
      </c>
      <c r="C30" s="541">
        <v>11224351.01</v>
      </c>
      <c r="D30" s="541">
        <v>0</v>
      </c>
      <c r="E30" s="570">
        <v>11224351.01</v>
      </c>
      <c r="F30" s="541">
        <v>0</v>
      </c>
      <c r="G30" s="541">
        <v>0</v>
      </c>
      <c r="H30" s="542">
        <v>0</v>
      </c>
      <c r="I30" s="582"/>
      <c r="J30" s="582"/>
      <c r="K30" s="582"/>
      <c r="L30" s="582"/>
      <c r="M30" s="582"/>
      <c r="N30" s="582"/>
      <c r="O30" s="582"/>
      <c r="P30" s="582"/>
      <c r="Q30" s="582"/>
      <c r="R30" s="582"/>
    </row>
    <row r="31" spans="1:18" s="15" customFormat="1">
      <c r="A31" s="179">
        <v>5.7</v>
      </c>
      <c r="B31" s="575" t="s">
        <v>79</v>
      </c>
      <c r="C31" s="541">
        <v>895643611.33000004</v>
      </c>
      <c r="D31" s="541">
        <v>508820708.58999997</v>
      </c>
      <c r="E31" s="570">
        <v>1404464319.9200001</v>
      </c>
      <c r="F31" s="541">
        <v>328476677.02256399</v>
      </c>
      <c r="G31" s="541">
        <v>497505042.96728402</v>
      </c>
      <c r="H31" s="542">
        <v>825981719.98984802</v>
      </c>
      <c r="I31" s="582"/>
      <c r="J31" s="582"/>
      <c r="K31" s="582"/>
      <c r="L31" s="582"/>
      <c r="M31" s="582"/>
      <c r="N31" s="582"/>
      <c r="O31" s="582"/>
      <c r="P31" s="582"/>
      <c r="Q31" s="582"/>
      <c r="R31" s="582"/>
    </row>
    <row r="32" spans="1:18" s="15" customFormat="1">
      <c r="A32" s="179">
        <v>6</v>
      </c>
      <c r="B32" s="572" t="s">
        <v>323</v>
      </c>
      <c r="C32" s="541">
        <v>1135324504.5600998</v>
      </c>
      <c r="D32" s="541">
        <v>6446569507.9317398</v>
      </c>
      <c r="E32" s="570">
        <v>7581894012.4918404</v>
      </c>
      <c r="F32" s="541">
        <v>504103690.39219999</v>
      </c>
      <c r="G32" s="541">
        <v>8953948297.204525</v>
      </c>
      <c r="H32" s="542">
        <v>9458051987.5967255</v>
      </c>
      <c r="I32" s="582"/>
      <c r="J32" s="582"/>
      <c r="K32" s="582"/>
      <c r="L32" s="582"/>
      <c r="M32" s="582"/>
      <c r="N32" s="582"/>
      <c r="O32" s="582"/>
      <c r="P32" s="582"/>
      <c r="Q32" s="582"/>
      <c r="R32" s="582"/>
    </row>
    <row r="33" spans="1:18" s="15" customFormat="1">
      <c r="A33" s="179">
        <v>6.1</v>
      </c>
      <c r="B33" s="577" t="s">
        <v>313</v>
      </c>
      <c r="C33" s="541">
        <v>638833355.20689988</v>
      </c>
      <c r="D33" s="541">
        <v>3245925165.5377145</v>
      </c>
      <c r="E33" s="570">
        <v>3884758520.7446146</v>
      </c>
      <c r="F33" s="541">
        <v>278815662.17219996</v>
      </c>
      <c r="G33" s="541">
        <v>4468178489.2527266</v>
      </c>
      <c r="H33" s="542">
        <v>4746994151.4249268</v>
      </c>
      <c r="I33" s="582"/>
      <c r="J33" s="582"/>
      <c r="K33" s="582"/>
      <c r="L33" s="582"/>
      <c r="M33" s="582"/>
      <c r="N33" s="582"/>
      <c r="O33" s="582"/>
      <c r="P33" s="582"/>
      <c r="Q33" s="582"/>
      <c r="R33" s="582"/>
    </row>
    <row r="34" spans="1:18" s="15" customFormat="1">
      <c r="A34" s="179">
        <v>6.2</v>
      </c>
      <c r="B34" s="577" t="s">
        <v>314</v>
      </c>
      <c r="C34" s="541">
        <v>496491149.35320002</v>
      </c>
      <c r="D34" s="541">
        <v>3180302482.3940253</v>
      </c>
      <c r="E34" s="570">
        <v>3676793631.7472253</v>
      </c>
      <c r="F34" s="541">
        <v>225288028.22</v>
      </c>
      <c r="G34" s="541">
        <v>4448062037.9672461</v>
      </c>
      <c r="H34" s="542">
        <v>4673350066.1872463</v>
      </c>
      <c r="I34" s="582"/>
      <c r="J34" s="582"/>
      <c r="K34" s="582"/>
      <c r="L34" s="582"/>
      <c r="M34" s="582"/>
      <c r="N34" s="582"/>
      <c r="O34" s="582"/>
      <c r="P34" s="582"/>
      <c r="Q34" s="582"/>
      <c r="R34" s="582"/>
    </row>
    <row r="35" spans="1:18" s="15" customFormat="1">
      <c r="A35" s="179">
        <v>6.3</v>
      </c>
      <c r="B35" s="577" t="s">
        <v>310</v>
      </c>
      <c r="C35" s="541">
        <v>0</v>
      </c>
      <c r="D35" s="541">
        <v>20341860</v>
      </c>
      <c r="E35" s="570">
        <v>20341860</v>
      </c>
      <c r="F35" s="541">
        <v>0</v>
      </c>
      <c r="G35" s="541">
        <v>35351520</v>
      </c>
      <c r="H35" s="542">
        <v>35351520</v>
      </c>
      <c r="I35" s="582"/>
      <c r="J35" s="582"/>
      <c r="K35" s="582"/>
      <c r="L35" s="582"/>
      <c r="M35" s="582"/>
      <c r="N35" s="582"/>
      <c r="O35" s="582"/>
      <c r="P35" s="582"/>
      <c r="Q35" s="582"/>
      <c r="R35" s="582"/>
    </row>
    <row r="36" spans="1:18" s="15" customFormat="1">
      <c r="A36" s="179">
        <v>6.4</v>
      </c>
      <c r="B36" s="577" t="s">
        <v>311</v>
      </c>
      <c r="C36" s="541">
        <v>0</v>
      </c>
      <c r="D36" s="541">
        <v>0</v>
      </c>
      <c r="E36" s="570">
        <v>0</v>
      </c>
      <c r="F36" s="541">
        <v>0</v>
      </c>
      <c r="G36" s="541">
        <v>2356249.9845533371</v>
      </c>
      <c r="H36" s="542">
        <v>2356249.9845533371</v>
      </c>
      <c r="I36" s="582"/>
      <c r="J36" s="582"/>
      <c r="K36" s="582"/>
      <c r="L36" s="582"/>
      <c r="M36" s="582"/>
      <c r="N36" s="582"/>
      <c r="O36" s="582"/>
      <c r="P36" s="582"/>
      <c r="Q36" s="582"/>
      <c r="R36" s="582"/>
    </row>
    <row r="37" spans="1:18" s="15" customFormat="1">
      <c r="A37" s="179">
        <v>6.5</v>
      </c>
      <c r="B37" s="577" t="s">
        <v>312</v>
      </c>
      <c r="C37" s="541">
        <v>0</v>
      </c>
      <c r="D37" s="541">
        <v>0</v>
      </c>
      <c r="E37" s="570">
        <v>0</v>
      </c>
      <c r="F37" s="541">
        <v>0</v>
      </c>
      <c r="G37" s="541">
        <v>0</v>
      </c>
      <c r="H37" s="542">
        <v>0</v>
      </c>
      <c r="I37" s="582"/>
      <c r="J37" s="582"/>
      <c r="K37" s="582"/>
      <c r="L37" s="582"/>
      <c r="M37" s="582"/>
      <c r="N37" s="582"/>
      <c r="O37" s="582"/>
      <c r="P37" s="582"/>
      <c r="Q37" s="582"/>
      <c r="R37" s="582"/>
    </row>
    <row r="38" spans="1:18" s="15" customFormat="1">
      <c r="A38" s="179">
        <v>6.6</v>
      </c>
      <c r="B38" s="577" t="s">
        <v>315</v>
      </c>
      <c r="C38" s="541">
        <v>0</v>
      </c>
      <c r="D38" s="541">
        <v>0</v>
      </c>
      <c r="E38" s="570">
        <v>0</v>
      </c>
      <c r="F38" s="541">
        <v>0</v>
      </c>
      <c r="G38" s="541">
        <v>0</v>
      </c>
      <c r="H38" s="542">
        <v>0</v>
      </c>
      <c r="I38" s="582"/>
      <c r="J38" s="582"/>
      <c r="K38" s="582"/>
      <c r="L38" s="582"/>
      <c r="M38" s="582"/>
      <c r="N38" s="582"/>
      <c r="O38" s="582"/>
      <c r="P38" s="582"/>
      <c r="Q38" s="582"/>
      <c r="R38" s="582"/>
    </row>
    <row r="39" spans="1:18" s="15" customFormat="1">
      <c r="A39" s="179">
        <v>6.7</v>
      </c>
      <c r="B39" s="577" t="s">
        <v>316</v>
      </c>
      <c r="C39" s="541">
        <v>0</v>
      </c>
      <c r="D39" s="541">
        <v>0</v>
      </c>
      <c r="E39" s="570">
        <v>0</v>
      </c>
      <c r="F39" s="541">
        <v>0</v>
      </c>
      <c r="G39" s="541">
        <v>0</v>
      </c>
      <c r="H39" s="542">
        <v>0</v>
      </c>
      <c r="I39" s="582"/>
      <c r="J39" s="582"/>
      <c r="K39" s="582"/>
      <c r="L39" s="582"/>
      <c r="M39" s="582"/>
      <c r="N39" s="582"/>
      <c r="O39" s="582"/>
      <c r="P39" s="582"/>
      <c r="Q39" s="582"/>
      <c r="R39" s="582"/>
    </row>
    <row r="40" spans="1:18" s="15" customFormat="1">
      <c r="A40" s="179">
        <v>7</v>
      </c>
      <c r="B40" s="572" t="s">
        <v>319</v>
      </c>
      <c r="C40" s="541">
        <v>864727789.34457397</v>
      </c>
      <c r="D40" s="541">
        <v>178699429.09933704</v>
      </c>
      <c r="E40" s="570">
        <v>1043427218.4439111</v>
      </c>
      <c r="F40" s="541">
        <v>766949429.34354615</v>
      </c>
      <c r="G40" s="541">
        <v>237343331.49721402</v>
      </c>
      <c r="H40" s="542">
        <v>1004292760.8407602</v>
      </c>
      <c r="I40" s="582"/>
      <c r="J40" s="582"/>
      <c r="K40" s="582"/>
      <c r="L40" s="582"/>
      <c r="M40" s="582"/>
      <c r="N40" s="582"/>
      <c r="O40" s="582"/>
      <c r="P40" s="582"/>
      <c r="Q40" s="582"/>
      <c r="R40" s="582"/>
    </row>
    <row r="41" spans="1:18" s="15" customFormat="1">
      <c r="A41" s="179">
        <v>7.1</v>
      </c>
      <c r="B41" s="578" t="s">
        <v>320</v>
      </c>
      <c r="C41" s="541">
        <v>36746560.43</v>
      </c>
      <c r="D41" s="541">
        <v>764527.0700000003</v>
      </c>
      <c r="E41" s="570">
        <v>37511087.5</v>
      </c>
      <c r="F41" s="541">
        <v>52474670.93</v>
      </c>
      <c r="G41" s="541">
        <v>1447194.66</v>
      </c>
      <c r="H41" s="542">
        <v>53921865.589999996</v>
      </c>
      <c r="I41" s="582"/>
      <c r="J41" s="582"/>
      <c r="K41" s="582"/>
      <c r="L41" s="582"/>
      <c r="M41" s="582"/>
      <c r="N41" s="582"/>
      <c r="O41" s="582"/>
      <c r="P41" s="582"/>
      <c r="Q41" s="582"/>
      <c r="R41" s="582"/>
    </row>
    <row r="42" spans="1:18" s="15" customFormat="1" ht="25.5">
      <c r="A42" s="179">
        <v>7.2</v>
      </c>
      <c r="B42" s="578" t="s">
        <v>321</v>
      </c>
      <c r="C42" s="541">
        <v>10917734.979999963</v>
      </c>
      <c r="D42" s="541">
        <v>167009.62898299997</v>
      </c>
      <c r="E42" s="570">
        <v>11084744.608982963</v>
      </c>
      <c r="F42" s="541">
        <v>23595258.920000091</v>
      </c>
      <c r="G42" s="541">
        <v>1335790.5983190001</v>
      </c>
      <c r="H42" s="542">
        <v>24931049.518319093</v>
      </c>
      <c r="I42" s="582"/>
      <c r="J42" s="582"/>
      <c r="K42" s="582"/>
      <c r="L42" s="582"/>
      <c r="M42" s="582"/>
      <c r="N42" s="582"/>
      <c r="O42" s="582"/>
      <c r="P42" s="582"/>
      <c r="Q42" s="582"/>
      <c r="R42" s="582"/>
    </row>
    <row r="43" spans="1:18" s="15" customFormat="1" ht="25.5">
      <c r="A43" s="179">
        <v>7.3</v>
      </c>
      <c r="B43" s="578" t="s">
        <v>324</v>
      </c>
      <c r="C43" s="541">
        <v>580865885.61457396</v>
      </c>
      <c r="D43" s="541">
        <v>101748837.35011804</v>
      </c>
      <c r="E43" s="570">
        <v>682614722.964692</v>
      </c>
      <c r="F43" s="541">
        <v>499712189.27354598</v>
      </c>
      <c r="G43" s="541">
        <v>148679097.25372803</v>
      </c>
      <c r="H43" s="542">
        <v>648391286.52727401</v>
      </c>
      <c r="I43" s="582"/>
      <c r="J43" s="582"/>
      <c r="K43" s="582"/>
      <c r="L43" s="582"/>
      <c r="M43" s="582"/>
      <c r="N43" s="582"/>
      <c r="O43" s="582"/>
      <c r="P43" s="582"/>
      <c r="Q43" s="582"/>
      <c r="R43" s="582"/>
    </row>
    <row r="44" spans="1:18" s="15" customFormat="1" ht="25.5">
      <c r="A44" s="179">
        <v>7.4</v>
      </c>
      <c r="B44" s="578" t="s">
        <v>325</v>
      </c>
      <c r="C44" s="541">
        <v>283861903.73000008</v>
      </c>
      <c r="D44" s="541">
        <v>76950591.749219015</v>
      </c>
      <c r="E44" s="570">
        <v>360812495.47921908</v>
      </c>
      <c r="F44" s="541">
        <v>267237240.07000011</v>
      </c>
      <c r="G44" s="541">
        <v>88664234.243486002</v>
      </c>
      <c r="H44" s="542">
        <v>355901474.3134861</v>
      </c>
      <c r="I44" s="582"/>
      <c r="J44" s="582"/>
      <c r="K44" s="582"/>
      <c r="L44" s="582"/>
      <c r="M44" s="582"/>
      <c r="N44" s="582"/>
      <c r="O44" s="582"/>
      <c r="P44" s="582"/>
      <c r="Q44" s="582"/>
      <c r="R44" s="582"/>
    </row>
    <row r="45" spans="1:18" s="15" customFormat="1">
      <c r="A45" s="179">
        <v>8</v>
      </c>
      <c r="B45" s="572" t="s">
        <v>302</v>
      </c>
      <c r="C45" s="541">
        <v>2881911.1064261622</v>
      </c>
      <c r="D45" s="541">
        <v>104604743.86762084</v>
      </c>
      <c r="E45" s="570">
        <v>107486654.97404699</v>
      </c>
      <c r="F45" s="541">
        <v>2094863.4468044322</v>
      </c>
      <c r="G45" s="541">
        <v>80972567.880443648</v>
      </c>
      <c r="H45" s="542">
        <v>83067431.327248082</v>
      </c>
      <c r="I45" s="582"/>
      <c r="J45" s="582"/>
      <c r="K45" s="582"/>
      <c r="L45" s="582"/>
      <c r="M45" s="582"/>
      <c r="N45" s="582"/>
      <c r="O45" s="582"/>
      <c r="P45" s="582"/>
      <c r="Q45" s="582"/>
      <c r="R45" s="582"/>
    </row>
    <row r="46" spans="1:18" s="15" customFormat="1">
      <c r="A46" s="179">
        <v>8.1</v>
      </c>
      <c r="B46" s="573" t="s">
        <v>326</v>
      </c>
      <c r="C46" s="541">
        <v>0</v>
      </c>
      <c r="D46" s="541">
        <v>0</v>
      </c>
      <c r="E46" s="570">
        <v>0</v>
      </c>
      <c r="F46" s="541">
        <v>0</v>
      </c>
      <c r="G46" s="541">
        <v>0</v>
      </c>
      <c r="H46" s="542">
        <v>0</v>
      </c>
      <c r="I46" s="582"/>
      <c r="J46" s="582"/>
      <c r="K46" s="582"/>
      <c r="L46" s="582"/>
      <c r="M46" s="582"/>
      <c r="N46" s="582"/>
      <c r="O46" s="582"/>
      <c r="P46" s="582"/>
      <c r="Q46" s="582"/>
      <c r="R46" s="582"/>
    </row>
    <row r="47" spans="1:18" s="15" customFormat="1">
      <c r="A47" s="179">
        <v>8.1999999999999993</v>
      </c>
      <c r="B47" s="573" t="s">
        <v>327</v>
      </c>
      <c r="C47" s="541">
        <v>10764.493150684932</v>
      </c>
      <c r="D47" s="541">
        <v>599014.61580821918</v>
      </c>
      <c r="E47" s="570">
        <v>609779.10895890417</v>
      </c>
      <c r="F47" s="541">
        <v>48018.147945205485</v>
      </c>
      <c r="G47" s="541">
        <v>1013609.0119678027</v>
      </c>
      <c r="H47" s="542">
        <v>1061627.1599130081</v>
      </c>
      <c r="I47" s="582"/>
      <c r="J47" s="582"/>
      <c r="K47" s="582"/>
      <c r="L47" s="582"/>
      <c r="M47" s="582"/>
      <c r="N47" s="582"/>
      <c r="O47" s="582"/>
      <c r="P47" s="582"/>
      <c r="Q47" s="582"/>
      <c r="R47" s="582"/>
    </row>
    <row r="48" spans="1:18" s="15" customFormat="1">
      <c r="A48" s="179">
        <v>8.3000000000000007</v>
      </c>
      <c r="B48" s="573" t="s">
        <v>328</v>
      </c>
      <c r="C48" s="541">
        <v>114768.78904109589</v>
      </c>
      <c r="D48" s="541">
        <v>1709707.8414273534</v>
      </c>
      <c r="E48" s="570">
        <v>1824476.6304684493</v>
      </c>
      <c r="F48" s="541">
        <v>62886.359462548957</v>
      </c>
      <c r="G48" s="541">
        <v>2954620.471555002</v>
      </c>
      <c r="H48" s="542">
        <v>3017506.831017551</v>
      </c>
      <c r="I48" s="582"/>
      <c r="J48" s="582"/>
      <c r="K48" s="582"/>
      <c r="L48" s="582"/>
      <c r="M48" s="582"/>
      <c r="N48" s="582"/>
      <c r="O48" s="582"/>
      <c r="P48" s="582"/>
      <c r="Q48" s="582"/>
      <c r="R48" s="582"/>
    </row>
    <row r="49" spans="1:18" s="15" customFormat="1">
      <c r="A49" s="179">
        <v>8.4</v>
      </c>
      <c r="B49" s="573" t="s">
        <v>329</v>
      </c>
      <c r="C49" s="541">
        <v>32859.986958904112</v>
      </c>
      <c r="D49" s="541">
        <v>8352190.472108013</v>
      </c>
      <c r="E49" s="570">
        <v>8385050.4590669172</v>
      </c>
      <c r="F49" s="541">
        <v>121708.75845045148</v>
      </c>
      <c r="G49" s="541">
        <v>4379109.4242729759</v>
      </c>
      <c r="H49" s="542">
        <v>4500818.1827234272</v>
      </c>
      <c r="I49" s="582"/>
      <c r="J49" s="582"/>
      <c r="K49" s="582"/>
      <c r="L49" s="582"/>
      <c r="M49" s="582"/>
      <c r="N49" s="582"/>
      <c r="O49" s="582"/>
      <c r="P49" s="582"/>
      <c r="Q49" s="582"/>
      <c r="R49" s="582"/>
    </row>
    <row r="50" spans="1:18" s="15" customFormat="1">
      <c r="A50" s="179">
        <v>8.5</v>
      </c>
      <c r="B50" s="573" t="s">
        <v>330</v>
      </c>
      <c r="C50" s="541">
        <v>526650.4168625219</v>
      </c>
      <c r="D50" s="541">
        <v>8346751.7945087133</v>
      </c>
      <c r="E50" s="570">
        <v>8873402.2113712355</v>
      </c>
      <c r="F50" s="541">
        <v>549875.6845564075</v>
      </c>
      <c r="G50" s="541">
        <v>7734155.2228973862</v>
      </c>
      <c r="H50" s="542">
        <v>8284030.907453794</v>
      </c>
      <c r="I50" s="582"/>
      <c r="J50" s="582"/>
      <c r="K50" s="582"/>
      <c r="L50" s="582"/>
      <c r="M50" s="582"/>
      <c r="N50" s="582"/>
      <c r="O50" s="582"/>
      <c r="P50" s="582"/>
      <c r="Q50" s="582"/>
      <c r="R50" s="582"/>
    </row>
    <row r="51" spans="1:18" s="15" customFormat="1">
      <c r="A51" s="179">
        <v>8.6</v>
      </c>
      <c r="B51" s="573" t="s">
        <v>331</v>
      </c>
      <c r="C51" s="541">
        <v>889880.95118284854</v>
      </c>
      <c r="D51" s="541">
        <v>9269562.6481323596</v>
      </c>
      <c r="E51" s="570">
        <v>10159443.599315207</v>
      </c>
      <c r="F51" s="541">
        <v>425175.12812796351</v>
      </c>
      <c r="G51" s="541">
        <v>10989924.403046189</v>
      </c>
      <c r="H51" s="542">
        <v>11415099.531174153</v>
      </c>
      <c r="I51" s="582"/>
      <c r="J51" s="582"/>
      <c r="K51" s="582"/>
      <c r="L51" s="582"/>
      <c r="M51" s="582"/>
      <c r="N51" s="582"/>
      <c r="O51" s="582"/>
      <c r="P51" s="582"/>
      <c r="Q51" s="582"/>
      <c r="R51" s="582"/>
    </row>
    <row r="52" spans="1:18" s="15" customFormat="1">
      <c r="A52" s="179">
        <v>8.6999999999999993</v>
      </c>
      <c r="B52" s="573" t="s">
        <v>332</v>
      </c>
      <c r="C52" s="541">
        <v>1306986.4692301068</v>
      </c>
      <c r="D52" s="541">
        <v>76327516.49563618</v>
      </c>
      <c r="E52" s="570">
        <v>77634502.964866281</v>
      </c>
      <c r="F52" s="541">
        <v>887199.36826185521</v>
      </c>
      <c r="G52" s="541">
        <v>53901149.346704289</v>
      </c>
      <c r="H52" s="542">
        <v>54788348.714966148</v>
      </c>
      <c r="I52" s="582"/>
      <c r="J52" s="582"/>
      <c r="K52" s="582"/>
      <c r="L52" s="582"/>
      <c r="M52" s="582"/>
      <c r="N52" s="582"/>
      <c r="O52" s="582"/>
      <c r="P52" s="582"/>
      <c r="Q52" s="582"/>
      <c r="R52" s="582"/>
    </row>
    <row r="53" spans="1:18" s="15" customFormat="1" ht="15" thickBot="1">
      <c r="A53" s="180">
        <v>9</v>
      </c>
      <c r="B53" s="181" t="s">
        <v>322</v>
      </c>
      <c r="C53" s="182">
        <v>2829363.86</v>
      </c>
      <c r="D53" s="182">
        <v>25705445.858218696</v>
      </c>
      <c r="E53" s="183">
        <v>28534809.718218695</v>
      </c>
      <c r="F53" s="182">
        <v>2877919.8699999996</v>
      </c>
      <c r="G53" s="182">
        <v>29952664.3879296</v>
      </c>
      <c r="H53" s="28">
        <v>32830584.257929601</v>
      </c>
      <c r="I53" s="582"/>
      <c r="J53" s="582"/>
      <c r="K53" s="582"/>
      <c r="L53" s="582"/>
      <c r="M53" s="582"/>
      <c r="N53" s="582"/>
      <c r="O53" s="582"/>
      <c r="P53" s="582"/>
      <c r="Q53" s="582"/>
      <c r="R53" s="582"/>
    </row>
  </sheetData>
  <mergeCells count="4">
    <mergeCell ref="A5:A6"/>
    <mergeCell ref="B5:B6"/>
    <mergeCell ref="C5:E5"/>
    <mergeCell ref="F5:H5"/>
  </mergeCells>
  <pageMargins left="0.25" right="0.25" top="0.75" bottom="0.75" header="0.3" footer="0.3"/>
  <pageSetup paperSize="9"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0" zoomScaleNormal="80" workbookViewId="0">
      <pane xSplit="1" ySplit="4" topLeftCell="B5" activePane="bottomRight" state="frozen"/>
      <selection activeCell="B20" sqref="B20"/>
      <selection pane="topRight" activeCell="B20" sqref="B20"/>
      <selection pane="bottomLeft" activeCell="B20" sqref="B20"/>
      <selection pane="bottomRight"/>
    </sheetView>
  </sheetViews>
  <sheetFormatPr defaultColWidth="9.140625" defaultRowHeight="12.75"/>
  <cols>
    <col min="1" max="1" width="9.5703125" style="4" bestFit="1" customWidth="1"/>
    <col min="2" max="2" width="93.5703125" style="4" customWidth="1"/>
    <col min="3" max="4" width="14.85546875" style="4" bestFit="1" customWidth="1"/>
    <col min="5" max="7" width="14.85546875" style="30" bestFit="1" customWidth="1"/>
    <col min="8" max="11" width="9.5703125" style="30" customWidth="1"/>
    <col min="12" max="16384" width="9.140625" style="30"/>
  </cols>
  <sheetData>
    <row r="1" spans="1:14" s="644" customFormat="1">
      <c r="A1" s="634" t="s">
        <v>30</v>
      </c>
      <c r="B1" s="630" t="str">
        <f>'Info '!C2</f>
        <v>JSC TBC Bank</v>
      </c>
      <c r="C1" s="630"/>
      <c r="D1" s="643"/>
    </row>
    <row r="2" spans="1:14" s="644" customFormat="1">
      <c r="A2" s="634" t="s">
        <v>31</v>
      </c>
      <c r="B2" s="584">
        <f>'4. Off-Balance'!B2</f>
        <v>44742</v>
      </c>
      <c r="C2" s="647"/>
      <c r="D2" s="648"/>
      <c r="E2" s="649"/>
      <c r="F2" s="649"/>
      <c r="G2" s="649"/>
      <c r="H2" s="649"/>
    </row>
    <row r="3" spans="1:14">
      <c r="A3" s="2"/>
      <c r="B3" s="3"/>
      <c r="C3" s="6"/>
      <c r="D3" s="7"/>
      <c r="E3" s="41"/>
      <c r="F3" s="41"/>
      <c r="G3" s="41"/>
      <c r="H3" s="41"/>
    </row>
    <row r="4" spans="1:14" ht="15" customHeight="1" thickBot="1">
      <c r="A4" s="7" t="s">
        <v>197</v>
      </c>
      <c r="B4" s="134" t="s">
        <v>296</v>
      </c>
      <c r="C4" s="42" t="s">
        <v>73</v>
      </c>
    </row>
    <row r="5" spans="1:14" ht="15" customHeight="1">
      <c r="A5" s="214" t="s">
        <v>6</v>
      </c>
      <c r="B5" s="215"/>
      <c r="C5" s="395" t="str">
        <f>INT((MONTH($B$2))/3)&amp;"Q"&amp;"-"&amp;YEAR($B$2)</f>
        <v>2Q-2022</v>
      </c>
      <c r="D5" s="395" t="str">
        <f>IF(INT(MONTH($B$2))=3, "4"&amp;"Q"&amp;"-"&amp;YEAR($B$2)-1, IF(INT(MONTH($B$2))=6, "1"&amp;"Q"&amp;"-"&amp;YEAR($B$2), IF(INT(MONTH($B$2))=9, "2"&amp;"Q"&amp;"-"&amp;YEAR($B$2),IF(INT(MONTH($B$2))=12, "3"&amp;"Q"&amp;"-"&amp;YEAR($B$2), 0))))</f>
        <v>1Q-2022</v>
      </c>
      <c r="E5" s="395" t="str">
        <f>IF(INT(MONTH($B$2))=3, "3"&amp;"Q"&amp;"-"&amp;YEAR($B$2)-1, IF(INT(MONTH($B$2))=6, "4"&amp;"Q"&amp;"-"&amp;YEAR($B$2)-1, IF(INT(MONTH($B$2))=9, "1"&amp;"Q"&amp;"-"&amp;YEAR($B$2),IF(INT(MONTH($B$2))=12, "2"&amp;"Q"&amp;"-"&amp;YEAR($B$2), 0))))</f>
        <v>4Q-2021</v>
      </c>
      <c r="F5" s="395" t="str">
        <f>IF(INT(MONTH($B$2))=3, "2"&amp;"Q"&amp;"-"&amp;YEAR($B$2)-1, IF(INT(MONTH($B$2))=6, "3"&amp;"Q"&amp;"-"&amp;YEAR($B$2)-1, IF(INT(MONTH($B$2))=9, "4"&amp;"Q"&amp;"-"&amp;YEAR($B$2)-1,IF(INT(MONTH($B$2))=12, "1"&amp;"Q"&amp;"-"&amp;YEAR($B$2), 0))))</f>
        <v>3Q-2021</v>
      </c>
      <c r="G5" s="396" t="str">
        <f>IF(INT(MONTH($B$2))=3, "1"&amp;"Q"&amp;"-"&amp;YEAR($B$2)-1, IF(INT(MONTH($B$2))=6, "2"&amp;"Q"&amp;"-"&amp;YEAR($B$2)-1, IF(INT(MONTH($B$2))=9, "3"&amp;"Q"&amp;"-"&amp;YEAR($B$2)-1,IF(INT(MONTH($B$2))=12, "4"&amp;"Q"&amp;"-"&amp;YEAR($B$2)-1, 0))))</f>
        <v>2Q-2021</v>
      </c>
    </row>
    <row r="6" spans="1:14" ht="15" customHeight="1">
      <c r="A6" s="43">
        <v>1</v>
      </c>
      <c r="B6" s="314" t="s">
        <v>300</v>
      </c>
      <c r="C6" s="385">
        <v>18295575753.946346</v>
      </c>
      <c r="D6" s="388">
        <v>18235814948.346027</v>
      </c>
      <c r="E6" s="316">
        <v>18091753172.591526</v>
      </c>
      <c r="F6" s="385">
        <v>17257578921.621162</v>
      </c>
      <c r="G6" s="391">
        <v>16554667047.776306</v>
      </c>
      <c r="H6" s="583"/>
      <c r="I6" s="583"/>
      <c r="J6" s="583"/>
      <c r="K6" s="583"/>
      <c r="L6" s="583"/>
      <c r="M6" s="583"/>
      <c r="N6" s="583"/>
    </row>
    <row r="7" spans="1:14" ht="15" customHeight="1">
      <c r="A7" s="43">
        <v>1.1000000000000001</v>
      </c>
      <c r="B7" s="314" t="s">
        <v>480</v>
      </c>
      <c r="C7" s="386">
        <v>17206405670.157833</v>
      </c>
      <c r="D7" s="389">
        <v>17084892370.347799</v>
      </c>
      <c r="E7" s="386">
        <v>16918957797.387981</v>
      </c>
      <c r="F7" s="386">
        <v>15992460534.927423</v>
      </c>
      <c r="G7" s="392">
        <v>15259098859.126896</v>
      </c>
      <c r="H7" s="583"/>
      <c r="I7" s="583"/>
      <c r="J7" s="583"/>
      <c r="K7" s="583"/>
      <c r="L7" s="583"/>
      <c r="M7" s="583"/>
      <c r="N7" s="583"/>
    </row>
    <row r="8" spans="1:14">
      <c r="A8" s="43" t="s">
        <v>14</v>
      </c>
      <c r="B8" s="314" t="s">
        <v>196</v>
      </c>
      <c r="C8" s="386">
        <v>28263068.238338999</v>
      </c>
      <c r="D8" s="389">
        <v>28820302.921677001</v>
      </c>
      <c r="E8" s="386">
        <v>30189991.177903995</v>
      </c>
      <c r="F8" s="386">
        <v>30254873.604411997</v>
      </c>
      <c r="G8" s="392">
        <v>29513513.372786999</v>
      </c>
      <c r="H8" s="583"/>
      <c r="I8" s="583"/>
      <c r="J8" s="583"/>
      <c r="K8" s="583"/>
      <c r="L8" s="583"/>
      <c r="M8" s="583"/>
      <c r="N8" s="583"/>
    </row>
    <row r="9" spans="1:14" ht="15" customHeight="1">
      <c r="A9" s="43">
        <v>1.2</v>
      </c>
      <c r="B9" s="315" t="s">
        <v>195</v>
      </c>
      <c r="C9" s="386">
        <v>1025626415.5337852</v>
      </c>
      <c r="D9" s="389">
        <v>1084104257.5785096</v>
      </c>
      <c r="E9" s="386">
        <v>1108908235.9278648</v>
      </c>
      <c r="F9" s="386">
        <v>1207864843.7781403</v>
      </c>
      <c r="G9" s="392">
        <v>1239589332.36392</v>
      </c>
      <c r="H9" s="583"/>
      <c r="I9" s="583"/>
      <c r="J9" s="583"/>
      <c r="K9" s="583"/>
      <c r="L9" s="583"/>
      <c r="M9" s="583"/>
      <c r="N9" s="583"/>
    </row>
    <row r="10" spans="1:14" ht="15" customHeight="1">
      <c r="A10" s="43">
        <v>1.3</v>
      </c>
      <c r="B10" s="314" t="s">
        <v>28</v>
      </c>
      <c r="C10" s="387">
        <v>63543668.254725993</v>
      </c>
      <c r="D10" s="389">
        <v>66818320.419719979</v>
      </c>
      <c r="E10" s="387">
        <v>63887139.275680006</v>
      </c>
      <c r="F10" s="386">
        <v>57253542.915600002</v>
      </c>
      <c r="G10" s="393">
        <v>55978856.285489999</v>
      </c>
      <c r="H10" s="583"/>
      <c r="I10" s="583"/>
      <c r="J10" s="583"/>
      <c r="K10" s="583"/>
      <c r="L10" s="583"/>
      <c r="M10" s="583"/>
      <c r="N10" s="583"/>
    </row>
    <row r="11" spans="1:14" ht="15" customHeight="1">
      <c r="A11" s="43">
        <v>2</v>
      </c>
      <c r="B11" s="314" t="s">
        <v>297</v>
      </c>
      <c r="C11" s="386">
        <v>120495817.88896735</v>
      </c>
      <c r="D11" s="389">
        <v>18476916.569492817</v>
      </c>
      <c r="E11" s="386">
        <v>21981201.593659591</v>
      </c>
      <c r="F11" s="386">
        <v>13297497.57894822</v>
      </c>
      <c r="G11" s="392">
        <v>29441822.955766551</v>
      </c>
      <c r="H11" s="583"/>
      <c r="I11" s="583"/>
      <c r="J11" s="583"/>
      <c r="K11" s="583"/>
      <c r="L11" s="583"/>
      <c r="M11" s="583"/>
      <c r="N11" s="583"/>
    </row>
    <row r="12" spans="1:14" ht="15" customHeight="1">
      <c r="A12" s="43">
        <v>3</v>
      </c>
      <c r="B12" s="314" t="s">
        <v>298</v>
      </c>
      <c r="C12" s="387">
        <v>2103894910.8249998</v>
      </c>
      <c r="D12" s="389">
        <v>2103894910.8249998</v>
      </c>
      <c r="E12" s="387">
        <v>2103894910.8249998</v>
      </c>
      <c r="F12" s="386">
        <v>1872573783.7914793</v>
      </c>
      <c r="G12" s="393">
        <v>1872573783.7914793</v>
      </c>
      <c r="H12" s="583"/>
      <c r="I12" s="583"/>
      <c r="J12" s="583"/>
      <c r="K12" s="583"/>
      <c r="L12" s="583"/>
      <c r="M12" s="583"/>
      <c r="N12" s="583"/>
    </row>
    <row r="13" spans="1:14" ht="15" customHeight="1" thickBot="1">
      <c r="A13" s="45">
        <v>4</v>
      </c>
      <c r="B13" s="46" t="s">
        <v>299</v>
      </c>
      <c r="C13" s="317">
        <v>20519966482.660313</v>
      </c>
      <c r="D13" s="390">
        <v>20358186775.74052</v>
      </c>
      <c r="E13" s="318">
        <v>20217629285.010185</v>
      </c>
      <c r="F13" s="317">
        <v>19143450202.991592</v>
      </c>
      <c r="G13" s="394">
        <v>18456682654.523552</v>
      </c>
      <c r="H13" s="583"/>
      <c r="I13" s="583"/>
      <c r="J13" s="583"/>
      <c r="K13" s="583"/>
      <c r="L13" s="583"/>
      <c r="M13" s="583"/>
      <c r="N13" s="583"/>
    </row>
    <row r="14" spans="1:14">
      <c r="B14" s="49"/>
    </row>
    <row r="15" spans="1:14" ht="25.5">
      <c r="B15" s="50" t="s">
        <v>481</v>
      </c>
    </row>
    <row r="16" spans="1:14">
      <c r="B16" s="50"/>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sheetView>
  </sheetViews>
  <sheetFormatPr defaultColWidth="9.140625" defaultRowHeight="14.25"/>
  <cols>
    <col min="1" max="1" width="9.5703125" style="4" bestFit="1" customWidth="1"/>
    <col min="2" max="2" width="65.5703125" style="4" customWidth="1"/>
    <col min="3" max="3" width="51.140625" style="4" bestFit="1" customWidth="1"/>
    <col min="4" max="16384" width="9.140625" style="5"/>
  </cols>
  <sheetData>
    <row r="1" spans="1:8" s="633" customFormat="1">
      <c r="A1" s="634" t="s">
        <v>30</v>
      </c>
      <c r="B1" s="630" t="str">
        <f>'Info '!C2</f>
        <v>JSC TBC Bank</v>
      </c>
      <c r="C1" s="643"/>
    </row>
    <row r="2" spans="1:8" s="633" customFormat="1">
      <c r="A2" s="634" t="s">
        <v>31</v>
      </c>
      <c r="B2" s="584">
        <f>'5. RWA '!B2</f>
        <v>44742</v>
      </c>
      <c r="C2" s="643"/>
    </row>
    <row r="4" spans="1:8" ht="27.95" customHeight="1" thickBot="1">
      <c r="A4" s="51" t="s">
        <v>80</v>
      </c>
      <c r="B4" s="52" t="s">
        <v>266</v>
      </c>
      <c r="C4" s="53"/>
    </row>
    <row r="5" spans="1:8">
      <c r="A5" s="54"/>
      <c r="B5" s="379" t="s">
        <v>81</v>
      </c>
      <c r="C5" s="380" t="s">
        <v>494</v>
      </c>
    </row>
    <row r="6" spans="1:8">
      <c r="A6" s="55">
        <v>1</v>
      </c>
      <c r="B6" s="56" t="s">
        <v>717</v>
      </c>
      <c r="C6" s="57" t="s">
        <v>733</v>
      </c>
    </row>
    <row r="7" spans="1:8">
      <c r="A7" s="55">
        <v>2</v>
      </c>
      <c r="B7" s="56" t="s">
        <v>732</v>
      </c>
      <c r="C7" s="57" t="s">
        <v>731</v>
      </c>
    </row>
    <row r="8" spans="1:8">
      <c r="A8" s="55">
        <v>3</v>
      </c>
      <c r="B8" s="56" t="s">
        <v>730</v>
      </c>
      <c r="C8" s="57" t="s">
        <v>731</v>
      </c>
    </row>
    <row r="9" spans="1:8">
      <c r="A9" s="55">
        <v>4</v>
      </c>
      <c r="B9" s="56" t="s">
        <v>738</v>
      </c>
      <c r="C9" s="57" t="s">
        <v>731</v>
      </c>
    </row>
    <row r="10" spans="1:8">
      <c r="A10" s="55">
        <v>5</v>
      </c>
      <c r="B10" s="56" t="s">
        <v>739</v>
      </c>
      <c r="C10" s="57" t="s">
        <v>731</v>
      </c>
    </row>
    <row r="11" spans="1:8">
      <c r="A11" s="55">
        <v>6</v>
      </c>
      <c r="B11" s="56" t="s">
        <v>740</v>
      </c>
      <c r="C11" s="57" t="s">
        <v>731</v>
      </c>
    </row>
    <row r="12" spans="1:8">
      <c r="A12" s="55">
        <v>7</v>
      </c>
      <c r="B12" s="56" t="s">
        <v>768</v>
      </c>
      <c r="C12" s="57" t="s">
        <v>731</v>
      </c>
      <c r="H12" s="58"/>
    </row>
    <row r="13" spans="1:8">
      <c r="A13" s="55">
        <v>8</v>
      </c>
      <c r="B13" s="56" t="s">
        <v>769</v>
      </c>
      <c r="C13" s="57" t="s">
        <v>731</v>
      </c>
    </row>
    <row r="14" spans="1:8">
      <c r="A14" s="55"/>
      <c r="B14" s="56"/>
      <c r="C14" s="57"/>
    </row>
    <row r="15" spans="1:8">
      <c r="A15" s="55"/>
      <c r="B15" s="56"/>
      <c r="C15" s="57"/>
    </row>
    <row r="16" spans="1:8">
      <c r="A16" s="55"/>
      <c r="B16" s="381"/>
      <c r="C16" s="382"/>
    </row>
    <row r="17" spans="1:3">
      <c r="A17" s="55"/>
      <c r="B17" s="383" t="s">
        <v>82</v>
      </c>
      <c r="C17" s="384" t="s">
        <v>495</v>
      </c>
    </row>
    <row r="18" spans="1:3">
      <c r="A18" s="55">
        <v>1</v>
      </c>
      <c r="B18" s="56" t="s">
        <v>718</v>
      </c>
      <c r="C18" s="59" t="s">
        <v>720</v>
      </c>
    </row>
    <row r="19" spans="1:3">
      <c r="A19" s="55">
        <v>2</v>
      </c>
      <c r="B19" s="56" t="s">
        <v>721</v>
      </c>
      <c r="C19" s="59" t="s">
        <v>722</v>
      </c>
    </row>
    <row r="20" spans="1:3">
      <c r="A20" s="55">
        <v>3</v>
      </c>
      <c r="B20" s="56" t="s">
        <v>723</v>
      </c>
      <c r="C20" s="59" t="s">
        <v>724</v>
      </c>
    </row>
    <row r="21" spans="1:3">
      <c r="A21" s="55">
        <v>4</v>
      </c>
      <c r="B21" s="56" t="s">
        <v>725</v>
      </c>
      <c r="C21" s="59" t="s">
        <v>726</v>
      </c>
    </row>
    <row r="22" spans="1:3">
      <c r="A22" s="55">
        <v>5</v>
      </c>
      <c r="B22" s="56" t="s">
        <v>727</v>
      </c>
      <c r="C22" s="59" t="s">
        <v>773</v>
      </c>
    </row>
    <row r="23" spans="1:3">
      <c r="A23" s="55">
        <v>6</v>
      </c>
      <c r="B23" s="56" t="s">
        <v>728</v>
      </c>
      <c r="C23" s="59" t="s">
        <v>729</v>
      </c>
    </row>
    <row r="24" spans="1:3">
      <c r="A24" s="55"/>
      <c r="B24" s="56"/>
      <c r="C24" s="59"/>
    </row>
    <row r="25" spans="1:3">
      <c r="A25" s="55"/>
      <c r="B25" s="56"/>
      <c r="C25" s="59"/>
    </row>
    <row r="26" spans="1:3">
      <c r="A26" s="55"/>
      <c r="B26" s="56"/>
      <c r="C26" s="59"/>
    </row>
    <row r="27" spans="1:3" ht="15.75" customHeight="1">
      <c r="A27" s="55"/>
      <c r="B27" s="56"/>
      <c r="C27" s="60"/>
    </row>
    <row r="28" spans="1:3" ht="15.75" customHeight="1">
      <c r="A28" s="55"/>
      <c r="B28" s="56"/>
      <c r="C28" s="60"/>
    </row>
    <row r="29" spans="1:3" ht="30" customHeight="1">
      <c r="A29" s="55"/>
      <c r="B29" s="722" t="s">
        <v>83</v>
      </c>
      <c r="C29" s="723"/>
    </row>
    <row r="30" spans="1:3">
      <c r="A30" s="55">
        <v>1</v>
      </c>
      <c r="B30" s="56" t="s">
        <v>734</v>
      </c>
      <c r="C30" s="490">
        <v>0.99878075215747519</v>
      </c>
    </row>
    <row r="31" spans="1:3" ht="15.75" customHeight="1">
      <c r="A31" s="55"/>
      <c r="B31" s="56"/>
      <c r="C31" s="57"/>
    </row>
    <row r="32" spans="1:3" ht="29.25" customHeight="1">
      <c r="A32" s="55"/>
      <c r="B32" s="722" t="s">
        <v>84</v>
      </c>
      <c r="C32" s="723"/>
    </row>
    <row r="33" spans="1:3">
      <c r="A33" s="55">
        <v>1</v>
      </c>
      <c r="B33" s="56" t="s">
        <v>774</v>
      </c>
      <c r="C33" s="490">
        <v>9.8875623834187423E-2</v>
      </c>
    </row>
    <row r="34" spans="1:3">
      <c r="A34" s="55">
        <v>2</v>
      </c>
      <c r="B34" s="710" t="s">
        <v>775</v>
      </c>
      <c r="C34" s="711">
        <v>5.9913485533446088E-2</v>
      </c>
    </row>
    <row r="35" spans="1:3">
      <c r="A35" s="55">
        <v>3</v>
      </c>
      <c r="B35" s="56" t="s">
        <v>771</v>
      </c>
      <c r="C35" s="490">
        <v>6.4024382580835787E-2</v>
      </c>
    </row>
    <row r="36" spans="1:3">
      <c r="A36" s="55">
        <v>4</v>
      </c>
      <c r="B36" s="56" t="s">
        <v>735</v>
      </c>
      <c r="C36" s="490">
        <v>5.0457138444385013E-2</v>
      </c>
    </row>
    <row r="37" spans="1:3" ht="15" thickBot="1">
      <c r="A37" s="61">
        <v>5</v>
      </c>
      <c r="B37" s="62" t="s">
        <v>736</v>
      </c>
      <c r="C37" s="491">
        <v>7.3833298708835246E-2</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5" width="22.42578125" style="4" customWidth="1"/>
    <col min="6" max="6" width="12" style="5" bestFit="1" customWidth="1"/>
    <col min="7" max="7" width="12.5703125" style="5" bestFit="1" customWidth="1"/>
    <col min="8" max="16384" width="9.140625" style="5"/>
  </cols>
  <sheetData>
    <row r="1" spans="1:9" s="633" customFormat="1">
      <c r="A1" s="629" t="s">
        <v>30</v>
      </c>
      <c r="B1" s="630" t="str">
        <f>'Info '!C2</f>
        <v>JSC TBC Bank</v>
      </c>
      <c r="C1" s="631"/>
      <c r="D1" s="631"/>
      <c r="E1" s="631"/>
      <c r="F1" s="632"/>
    </row>
    <row r="2" spans="1:9" s="634" customFormat="1" ht="15.75" customHeight="1">
      <c r="A2" s="629" t="s">
        <v>31</v>
      </c>
      <c r="B2" s="584">
        <f>'6. Administrators-shareholders'!B2</f>
        <v>44742</v>
      </c>
    </row>
    <row r="3" spans="1:9" s="63" customFormat="1" ht="15.75" customHeight="1">
      <c r="A3" s="256"/>
    </row>
    <row r="4" spans="1:9" s="63" customFormat="1" ht="15.75" customHeight="1" thickBot="1">
      <c r="A4" s="257" t="s">
        <v>201</v>
      </c>
      <c r="B4" s="728" t="s">
        <v>346</v>
      </c>
      <c r="C4" s="729"/>
      <c r="D4" s="729"/>
      <c r="E4" s="729"/>
    </row>
    <row r="5" spans="1:9" s="67" customFormat="1" ht="17.45" customHeight="1">
      <c r="A5" s="194"/>
      <c r="B5" s="195"/>
      <c r="C5" s="65" t="s">
        <v>0</v>
      </c>
      <c r="D5" s="65" t="s">
        <v>1</v>
      </c>
      <c r="E5" s="66" t="s">
        <v>2</v>
      </c>
    </row>
    <row r="6" spans="1:9" s="15" customFormat="1" ht="14.45" customHeight="1">
      <c r="A6" s="258"/>
      <c r="B6" s="724" t="s">
        <v>353</v>
      </c>
      <c r="C6" s="724" t="s">
        <v>92</v>
      </c>
      <c r="D6" s="726" t="s">
        <v>200</v>
      </c>
      <c r="E6" s="727"/>
      <c r="G6" s="5"/>
    </row>
    <row r="7" spans="1:9" s="15" customFormat="1" ht="99.6" customHeight="1">
      <c r="A7" s="258"/>
      <c r="B7" s="725"/>
      <c r="C7" s="724"/>
      <c r="D7" s="292" t="s">
        <v>199</v>
      </c>
      <c r="E7" s="293" t="s">
        <v>354</v>
      </c>
      <c r="G7" s="5"/>
    </row>
    <row r="8" spans="1:9">
      <c r="A8" s="259">
        <v>1</v>
      </c>
      <c r="B8" s="294" t="s">
        <v>35</v>
      </c>
      <c r="C8" s="295">
        <v>883407069.46000004</v>
      </c>
      <c r="D8" s="295"/>
      <c r="E8" s="296">
        <v>883407069.46000004</v>
      </c>
      <c r="F8" s="15"/>
      <c r="G8" s="580"/>
      <c r="H8" s="580"/>
      <c r="I8" s="580"/>
    </row>
    <row r="9" spans="1:9">
      <c r="A9" s="259">
        <v>2</v>
      </c>
      <c r="B9" s="294" t="s">
        <v>36</v>
      </c>
      <c r="C9" s="295">
        <v>2516693326.54</v>
      </c>
      <c r="D9" s="295"/>
      <c r="E9" s="296">
        <v>2516693326.54</v>
      </c>
      <c r="F9" s="15"/>
      <c r="G9" s="580"/>
      <c r="H9" s="580"/>
      <c r="I9" s="580"/>
    </row>
    <row r="10" spans="1:9">
      <c r="A10" s="259">
        <v>3</v>
      </c>
      <c r="B10" s="294" t="s">
        <v>37</v>
      </c>
      <c r="C10" s="295">
        <v>1358309005.26</v>
      </c>
      <c r="D10" s="295"/>
      <c r="E10" s="296">
        <v>1358309005.26</v>
      </c>
      <c r="F10" s="15"/>
      <c r="G10" s="580"/>
      <c r="H10" s="580"/>
      <c r="I10" s="580"/>
    </row>
    <row r="11" spans="1:9">
      <c r="A11" s="259">
        <v>4</v>
      </c>
      <c r="B11" s="294" t="s">
        <v>38</v>
      </c>
      <c r="C11" s="295">
        <v>0</v>
      </c>
      <c r="D11" s="295"/>
      <c r="E11" s="296">
        <v>0</v>
      </c>
      <c r="F11" s="15"/>
      <c r="G11" s="580"/>
      <c r="H11" s="580"/>
      <c r="I11" s="580"/>
    </row>
    <row r="12" spans="1:9">
      <c r="A12" s="259">
        <v>5</v>
      </c>
      <c r="B12" s="294" t="s">
        <v>39</v>
      </c>
      <c r="C12" s="295">
        <v>1919973288.4863858</v>
      </c>
      <c r="D12" s="295"/>
      <c r="E12" s="296">
        <v>1919973288.4863858</v>
      </c>
      <c r="F12" s="15"/>
      <c r="G12" s="580"/>
      <c r="H12" s="580"/>
      <c r="I12" s="580"/>
    </row>
    <row r="13" spans="1:9">
      <c r="A13" s="259">
        <v>6.1</v>
      </c>
      <c r="B13" s="297" t="s">
        <v>40</v>
      </c>
      <c r="C13" s="298">
        <v>17053403518.01</v>
      </c>
      <c r="D13" s="295"/>
      <c r="E13" s="296">
        <v>17053403518.01</v>
      </c>
      <c r="F13" s="15"/>
      <c r="G13" s="580"/>
      <c r="H13" s="580"/>
      <c r="I13" s="580"/>
    </row>
    <row r="14" spans="1:9">
      <c r="A14" s="259">
        <v>6.2</v>
      </c>
      <c r="B14" s="299" t="s">
        <v>41</v>
      </c>
      <c r="C14" s="298">
        <v>-657626195.96000004</v>
      </c>
      <c r="D14" s="295"/>
      <c r="E14" s="296">
        <v>-657626195.96000004</v>
      </c>
      <c r="F14" s="15"/>
      <c r="G14" s="580"/>
      <c r="H14" s="580"/>
      <c r="I14" s="580"/>
    </row>
    <row r="15" spans="1:9">
      <c r="A15" s="259">
        <v>6</v>
      </c>
      <c r="B15" s="294" t="s">
        <v>42</v>
      </c>
      <c r="C15" s="295">
        <v>16395777322.049999</v>
      </c>
      <c r="D15" s="295"/>
      <c r="E15" s="296">
        <v>16395777322.049999</v>
      </c>
      <c r="F15" s="15"/>
      <c r="G15" s="580"/>
      <c r="H15" s="580"/>
      <c r="I15" s="580"/>
    </row>
    <row r="16" spans="1:9">
      <c r="A16" s="259">
        <v>7</v>
      </c>
      <c r="B16" s="294" t="s">
        <v>43</v>
      </c>
      <c r="C16" s="295">
        <v>233788084.63</v>
      </c>
      <c r="D16" s="295"/>
      <c r="E16" s="296">
        <v>233788084.63</v>
      </c>
      <c r="F16" s="15"/>
      <c r="G16" s="580"/>
      <c r="H16" s="580"/>
      <c r="I16" s="580"/>
    </row>
    <row r="17" spans="1:9">
      <c r="A17" s="259">
        <v>8</v>
      </c>
      <c r="B17" s="294" t="s">
        <v>198</v>
      </c>
      <c r="C17" s="295">
        <v>147638717.13999999</v>
      </c>
      <c r="D17" s="295"/>
      <c r="E17" s="296">
        <v>147638717.13999999</v>
      </c>
      <c r="F17" s="15"/>
      <c r="G17" s="580"/>
      <c r="H17" s="580"/>
      <c r="I17" s="580"/>
    </row>
    <row r="18" spans="1:9">
      <c r="A18" s="259">
        <v>9</v>
      </c>
      <c r="B18" s="294" t="s">
        <v>44</v>
      </c>
      <c r="C18" s="295">
        <v>36327577.688339002</v>
      </c>
      <c r="D18" s="295">
        <v>7607943.8999999994</v>
      </c>
      <c r="E18" s="296">
        <v>28719633.788339004</v>
      </c>
      <c r="F18" s="15"/>
      <c r="G18" s="580"/>
      <c r="H18" s="580"/>
      <c r="I18" s="580"/>
    </row>
    <row r="19" spans="1:9">
      <c r="A19" s="259">
        <v>10</v>
      </c>
      <c r="B19" s="294" t="s">
        <v>45</v>
      </c>
      <c r="C19" s="295">
        <v>734970543.10000002</v>
      </c>
      <c r="D19" s="295">
        <v>290389664.83999997</v>
      </c>
      <c r="E19" s="296">
        <v>444580878.26000005</v>
      </c>
      <c r="F19" s="15"/>
      <c r="G19" s="580"/>
      <c r="H19" s="580"/>
      <c r="I19" s="580"/>
    </row>
    <row r="20" spans="1:9">
      <c r="A20" s="259">
        <v>11</v>
      </c>
      <c r="B20" s="294" t="s">
        <v>46</v>
      </c>
      <c r="C20" s="295">
        <v>560723525.05999994</v>
      </c>
      <c r="D20" s="295">
        <v>0</v>
      </c>
      <c r="E20" s="296">
        <v>560723525.05999994</v>
      </c>
      <c r="F20" s="15"/>
      <c r="G20" s="580"/>
      <c r="H20" s="580"/>
      <c r="I20" s="580"/>
    </row>
    <row r="21" spans="1:9" ht="26.25" thickBot="1">
      <c r="A21" s="155"/>
      <c r="B21" s="260" t="s">
        <v>356</v>
      </c>
      <c r="C21" s="196">
        <f>SUM(C8:C12, C15:C20)</f>
        <v>24787608459.414726</v>
      </c>
      <c r="D21" s="196">
        <f>SUM(D8:D12, D15:D20)</f>
        <v>297997608.73999995</v>
      </c>
      <c r="E21" s="300">
        <f>SUM(E8:E12, E15:E20)</f>
        <v>24489610850.674725</v>
      </c>
      <c r="F21" s="15"/>
    </row>
    <row r="22" spans="1:9">
      <c r="A22" s="5"/>
      <c r="B22" s="5"/>
      <c r="C22" s="5"/>
      <c r="D22" s="5"/>
      <c r="E22" s="5"/>
    </row>
    <row r="23" spans="1:9">
      <c r="A23" s="5"/>
      <c r="B23" s="5"/>
      <c r="C23" s="5"/>
      <c r="D23" s="5"/>
      <c r="E23" s="5"/>
    </row>
    <row r="25" spans="1:9" s="4" customFormat="1">
      <c r="B25" s="69"/>
      <c r="F25" s="5"/>
      <c r="G25" s="5"/>
    </row>
    <row r="26" spans="1:9" s="4" customFormat="1">
      <c r="B26" s="69"/>
      <c r="F26" s="5"/>
      <c r="G26" s="5"/>
    </row>
    <row r="27" spans="1:9" s="4" customFormat="1">
      <c r="B27" s="69"/>
      <c r="F27" s="5"/>
      <c r="G27" s="5"/>
    </row>
    <row r="28" spans="1:9" s="4" customFormat="1">
      <c r="B28" s="69"/>
      <c r="F28" s="5"/>
      <c r="G28" s="5"/>
    </row>
    <row r="29" spans="1:9" s="4" customFormat="1">
      <c r="B29" s="69"/>
      <c r="F29" s="5"/>
      <c r="G29" s="5"/>
    </row>
    <row r="30" spans="1:9" s="4" customFormat="1">
      <c r="B30" s="69"/>
      <c r="F30" s="5"/>
      <c r="G30" s="5"/>
    </row>
    <row r="31" spans="1:9" s="4" customFormat="1">
      <c r="B31" s="69"/>
      <c r="F31" s="5"/>
      <c r="G31" s="5"/>
    </row>
    <row r="32" spans="1:9"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C11" sqref="C9:C11"/>
    </sheetView>
  </sheetViews>
  <sheetFormatPr defaultColWidth="9.140625" defaultRowHeight="12.75" outlineLevelRow="1"/>
  <cols>
    <col min="1" max="1" width="9.5703125" style="4" bestFit="1" customWidth="1"/>
    <col min="2" max="2" width="114.42578125" style="4" customWidth="1"/>
    <col min="3" max="3" width="18.85546875" style="4" customWidth="1"/>
    <col min="4" max="4" width="25.42578125" style="4" customWidth="1"/>
    <col min="5" max="5" width="24.425781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s="643" customFormat="1">
      <c r="A1" s="634" t="s">
        <v>30</v>
      </c>
      <c r="B1" s="630" t="str">
        <f>'Info '!C2</f>
        <v>JSC TBC Bank</v>
      </c>
    </row>
    <row r="2" spans="1:6" s="634" customFormat="1" ht="15.75" customHeight="1">
      <c r="A2" s="634" t="s">
        <v>31</v>
      </c>
      <c r="B2" s="584">
        <f>'7. LI1 '!B2</f>
        <v>44742</v>
      </c>
      <c r="C2" s="643"/>
      <c r="D2" s="643"/>
      <c r="E2" s="643"/>
      <c r="F2" s="643"/>
    </row>
    <row r="3" spans="1:6" s="63" customFormat="1" ht="15.75" customHeight="1">
      <c r="C3" s="4"/>
      <c r="D3" s="4"/>
      <c r="E3" s="4"/>
      <c r="F3" s="4"/>
    </row>
    <row r="4" spans="1:6" s="63" customFormat="1" ht="13.5" thickBot="1">
      <c r="A4" s="63" t="s">
        <v>85</v>
      </c>
      <c r="B4" s="261" t="s">
        <v>333</v>
      </c>
      <c r="C4" s="64" t="s">
        <v>73</v>
      </c>
      <c r="D4" s="4"/>
      <c r="E4" s="4"/>
      <c r="F4" s="4"/>
    </row>
    <row r="5" spans="1:6">
      <c r="A5" s="201">
        <v>1</v>
      </c>
      <c r="B5" s="262" t="s">
        <v>355</v>
      </c>
      <c r="C5" s="202">
        <f>'7. LI1 '!E21</f>
        <v>24489610850.674725</v>
      </c>
    </row>
    <row r="6" spans="1:6" s="203" customFormat="1">
      <c r="A6" s="70">
        <v>2.1</v>
      </c>
      <c r="B6" s="198" t="s">
        <v>334</v>
      </c>
      <c r="C6" s="143">
        <v>3056224165.6555004</v>
      </c>
    </row>
    <row r="7" spans="1:6" s="49" customFormat="1" outlineLevel="1">
      <c r="A7" s="43">
        <v>2.2000000000000002</v>
      </c>
      <c r="B7" s="44" t="s">
        <v>335</v>
      </c>
      <c r="C7" s="204">
        <v>3866842903.7434998</v>
      </c>
    </row>
    <row r="8" spans="1:6" s="49" customFormat="1" ht="25.5">
      <c r="A8" s="43">
        <v>3</v>
      </c>
      <c r="B8" s="199" t="s">
        <v>336</v>
      </c>
      <c r="C8" s="205">
        <f>SUM(C5:C7)</f>
        <v>31412677920.073723</v>
      </c>
    </row>
    <row r="9" spans="1:6" s="203" customFormat="1">
      <c r="A9" s="70">
        <v>4</v>
      </c>
      <c r="B9" s="72" t="s">
        <v>87</v>
      </c>
      <c r="C9" s="143">
        <v>317856628.40000004</v>
      </c>
    </row>
    <row r="10" spans="1:6" s="49" customFormat="1" outlineLevel="1">
      <c r="A10" s="43">
        <v>5.0999999999999996</v>
      </c>
      <c r="B10" s="44" t="s">
        <v>337</v>
      </c>
      <c r="C10" s="204">
        <v>-1741359456.9004002</v>
      </c>
    </row>
    <row r="11" spans="1:6" s="49" customFormat="1" outlineLevel="1">
      <c r="A11" s="43">
        <v>5.2</v>
      </c>
      <c r="B11" s="44" t="s">
        <v>338</v>
      </c>
      <c r="C11" s="204">
        <v>-3758028306.680882</v>
      </c>
    </row>
    <row r="12" spans="1:6" s="49" customFormat="1">
      <c r="A12" s="43">
        <v>6</v>
      </c>
      <c r="B12" s="197" t="s">
        <v>482</v>
      </c>
      <c r="C12" s="204"/>
    </row>
    <row r="13" spans="1:6" s="49" customFormat="1" ht="13.5" thickBot="1">
      <c r="A13" s="45">
        <v>7</v>
      </c>
      <c r="B13" s="200" t="s">
        <v>284</v>
      </c>
      <c r="C13" s="206">
        <f>SUM(C8:C12)</f>
        <v>26231146784.892445</v>
      </c>
    </row>
    <row r="15" spans="1:6" ht="25.5">
      <c r="A15" s="221"/>
      <c r="B15" s="50" t="s">
        <v>483</v>
      </c>
    </row>
    <row r="16" spans="1:6">
      <c r="A16" s="221"/>
      <c r="B16" s="221"/>
    </row>
    <row r="17" spans="1:5" ht="15">
      <c r="A17" s="216"/>
      <c r="B17" s="217"/>
      <c r="C17" s="221"/>
      <c r="D17" s="221"/>
      <c r="E17" s="221"/>
    </row>
    <row r="18" spans="1:5" ht="15">
      <c r="A18" s="222"/>
      <c r="B18" s="223"/>
      <c r="C18" s="221"/>
      <c r="D18" s="221"/>
      <c r="E18" s="221"/>
    </row>
    <row r="19" spans="1:5">
      <c r="A19" s="224"/>
      <c r="B19" s="218"/>
      <c r="C19" s="221"/>
      <c r="D19" s="221"/>
      <c r="E19" s="221"/>
    </row>
    <row r="20" spans="1:5">
      <c r="A20" s="225"/>
      <c r="B20" s="219"/>
      <c r="C20" s="221"/>
      <c r="D20" s="221"/>
      <c r="E20" s="221"/>
    </row>
    <row r="21" spans="1:5">
      <c r="A21" s="225"/>
      <c r="B21" s="223"/>
      <c r="C21" s="221"/>
      <c r="D21" s="221"/>
      <c r="E21" s="221"/>
    </row>
    <row r="22" spans="1:5">
      <c r="A22" s="224"/>
      <c r="B22" s="220"/>
      <c r="C22" s="221"/>
      <c r="D22" s="221"/>
      <c r="E22" s="221"/>
    </row>
    <row r="23" spans="1:5">
      <c r="A23" s="225"/>
      <c r="B23" s="219"/>
      <c r="C23" s="221"/>
      <c r="D23" s="221"/>
      <c r="E23" s="221"/>
    </row>
    <row r="24" spans="1:5">
      <c r="A24" s="225"/>
      <c r="B24" s="219"/>
      <c r="C24" s="221"/>
      <c r="D24" s="221"/>
      <c r="E24" s="221"/>
    </row>
    <row r="25" spans="1:5">
      <c r="A25" s="225"/>
      <c r="B25" s="226"/>
      <c r="C25" s="221"/>
      <c r="D25" s="221"/>
      <c r="E25" s="221"/>
    </row>
    <row r="26" spans="1:5">
      <c r="A26" s="225"/>
      <c r="B26" s="223"/>
      <c r="C26" s="221"/>
      <c r="D26" s="221"/>
      <c r="E26" s="221"/>
    </row>
    <row r="27" spans="1:5">
      <c r="A27" s="221"/>
      <c r="B27" s="227"/>
      <c r="C27" s="221"/>
      <c r="D27" s="221"/>
      <c r="E27" s="221"/>
    </row>
    <row r="28" spans="1:5">
      <c r="A28" s="221"/>
      <c r="B28" s="227"/>
      <c r="C28" s="221"/>
      <c r="D28" s="221"/>
      <c r="E28" s="221"/>
    </row>
    <row r="29" spans="1:5">
      <c r="A29" s="221"/>
      <c r="B29" s="227"/>
      <c r="C29" s="221"/>
      <c r="D29" s="221"/>
      <c r="E29" s="221"/>
    </row>
    <row r="30" spans="1:5">
      <c r="A30" s="221"/>
      <c r="B30" s="227"/>
      <c r="C30" s="221"/>
      <c r="D30" s="221"/>
      <c r="E30" s="221"/>
    </row>
    <row r="31" spans="1:5">
      <c r="A31" s="221"/>
      <c r="B31" s="227"/>
      <c r="C31" s="221"/>
      <c r="D31" s="221"/>
      <c r="E31" s="221"/>
    </row>
    <row r="32" spans="1:5">
      <c r="A32" s="221"/>
      <c r="B32" s="227"/>
      <c r="C32" s="221"/>
      <c r="D32" s="221"/>
      <c r="E32" s="221"/>
    </row>
    <row r="33" spans="1:5">
      <c r="A33" s="221"/>
      <c r="B33" s="227"/>
      <c r="C33" s="221"/>
      <c r="D33" s="221"/>
      <c r="E33" s="22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OrIWNuSxJDZad1jFjAIkUTPW+NEaApb8L3/OP3NlYNU=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WQPmfYnimhMMzF5ZGzETrTx2EYVtACop5JHXF3NiekQ=</DigestValue>
    </Reference>
  </SignedInfo>
  <SignatureValue>AYLdhYRn++TMYw8kKPnJOvJ6QJXww3dLAqQIegGeEiMoe0qm1yIHB3ZKsetX+RQ/5MHQJ8NvFfbM
LklBW1EKqlyPwq6MYxtYKmeylsU5swRrBI1X5RARpXb8QaA2BfPndF48+504aYOjLNncfWwO/P2Q
d1NlzyjTflJyv7TxE/KdBjjq4T76dQdv40pzqlRCT1A6tpzNuaIDGhPVSF5CjKw5DaMxZBI5/m9I
p7jwD571+SLP6xq78mCBzZcdaxf9TzsVnLUvjgLlyE8fBt3UwrIyzL+ebA2g1MNNUEiKIIie90m6
WgQObrwp3NY7QXZ6uqO7p2NoB1SMdFyMUnLRHg==</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731spetocPPYmsTQkArXZTmfXykfcZ3Zlk+acUr3aWg=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7n4b7KWQHWoBlTj5q1LlJEEbAVKajhK6X6BtqpvuHlw=</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JXWIrlKFv8dBdHgbBsxByPOLyWdHbFirDhO9WCuSqUU=</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G42Y/KTb8n4qEw0HFuHrrT1sulLcvd9jJA6X2IORt/o=</DigestValue>
      </Reference>
      <Reference URI="/xl/sharedStrings.xml?ContentType=application/vnd.openxmlformats-officedocument.spreadsheetml.sharedStrings+xml">
        <DigestMethod Algorithm="http://www.w3.org/2001/04/xmlenc#sha256"/>
        <DigestValue>URGse0G8W6VoKOzIsY3ZuRlqDHtS7MR0t/sZwtA0Imw=</DigestValue>
      </Reference>
      <Reference URI="/xl/styles.xml?ContentType=application/vnd.openxmlformats-officedocument.spreadsheetml.styles+xml">
        <DigestMethod Algorithm="http://www.w3.org/2001/04/xmlenc#sha256"/>
        <DigestValue>ia29JHEIWaUgD1EakUOJTwc6UknKS4GUcsScEFf/2ho=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uzbjSl/58ETGnCyAHxszYSdqY/2fSdQuIBh6hjzfmVM=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ipUo2EjlmxH1j/gE4Lj6YD4E8Kv308D/SVUIau9xr40=</DigestValue>
      </Reference>
      <Reference URI="/xl/worksheets/sheet10.xml?ContentType=application/vnd.openxmlformats-officedocument.spreadsheetml.worksheet+xml">
        <DigestMethod Algorithm="http://www.w3.org/2001/04/xmlenc#sha256"/>
        <DigestValue>ddZ0yleQ+ILyRYmccLyb3MwCbJBDeN9GTisI0lRzXro=</DigestValue>
      </Reference>
      <Reference URI="/xl/worksheets/sheet11.xml?ContentType=application/vnd.openxmlformats-officedocument.spreadsheetml.worksheet+xml">
        <DigestMethod Algorithm="http://www.w3.org/2001/04/xmlenc#sha256"/>
        <DigestValue>oZF336hT0McAMWi0A3iE59vDQ2Y937Znv/XtBiSwO84=</DigestValue>
      </Reference>
      <Reference URI="/xl/worksheets/sheet12.xml?ContentType=application/vnd.openxmlformats-officedocument.spreadsheetml.worksheet+xml">
        <DigestMethod Algorithm="http://www.w3.org/2001/04/xmlenc#sha256"/>
        <DigestValue>o/J+NeLTHePAp4ulbgqXFqmR47QndilajtCPHLmwqcA=</DigestValue>
      </Reference>
      <Reference URI="/xl/worksheets/sheet13.xml?ContentType=application/vnd.openxmlformats-officedocument.spreadsheetml.worksheet+xml">
        <DigestMethod Algorithm="http://www.w3.org/2001/04/xmlenc#sha256"/>
        <DigestValue>ja7Wsyz3NVoc++1Leck437zE1mO9xpZKdYDld47q6T4=</DigestValue>
      </Reference>
      <Reference URI="/xl/worksheets/sheet14.xml?ContentType=application/vnd.openxmlformats-officedocument.spreadsheetml.worksheet+xml">
        <DigestMethod Algorithm="http://www.w3.org/2001/04/xmlenc#sha256"/>
        <DigestValue>Y3krGsIv2HB/ZxoEqh0UmKaY7xheQmjQ1sIa3k4BPiw=</DigestValue>
      </Reference>
      <Reference URI="/xl/worksheets/sheet15.xml?ContentType=application/vnd.openxmlformats-officedocument.spreadsheetml.worksheet+xml">
        <DigestMethod Algorithm="http://www.w3.org/2001/04/xmlenc#sha256"/>
        <DigestValue>XYQiLNYj7NnP/Ff/i4LQKDffEdoj7HbPe9h1yeVoQGU=</DigestValue>
      </Reference>
      <Reference URI="/xl/worksheets/sheet16.xml?ContentType=application/vnd.openxmlformats-officedocument.spreadsheetml.worksheet+xml">
        <DigestMethod Algorithm="http://www.w3.org/2001/04/xmlenc#sha256"/>
        <DigestValue>tTWUWDSKwh6sCYWpHUlYgzekbTJPfFhXmDYIMsoeR/A=</DigestValue>
      </Reference>
      <Reference URI="/xl/worksheets/sheet17.xml?ContentType=application/vnd.openxmlformats-officedocument.spreadsheetml.worksheet+xml">
        <DigestMethod Algorithm="http://www.w3.org/2001/04/xmlenc#sha256"/>
        <DigestValue>Vco4VF01jvV8TDt77RUoEUafSfyF6RL8jOLq2GoFihU=</DigestValue>
      </Reference>
      <Reference URI="/xl/worksheets/sheet18.xml?ContentType=application/vnd.openxmlformats-officedocument.spreadsheetml.worksheet+xml">
        <DigestMethod Algorithm="http://www.w3.org/2001/04/xmlenc#sha256"/>
        <DigestValue>viJFsW4qmlh+BFBLHGTJB9lwBLqUwexwO8PLuF2sd+U=</DigestValue>
      </Reference>
      <Reference URI="/xl/worksheets/sheet19.xml?ContentType=application/vnd.openxmlformats-officedocument.spreadsheetml.worksheet+xml">
        <DigestMethod Algorithm="http://www.w3.org/2001/04/xmlenc#sha256"/>
        <DigestValue>2FzFTIKY/82CCA0wgj/hV5qOxK+DMe5d9P5dW7voJSo=</DigestValue>
      </Reference>
      <Reference URI="/xl/worksheets/sheet2.xml?ContentType=application/vnd.openxmlformats-officedocument.spreadsheetml.worksheet+xml">
        <DigestMethod Algorithm="http://www.w3.org/2001/04/xmlenc#sha256"/>
        <DigestValue>ac0g2cxX7YnpCi35ynUK8artEn/aFAaEhCR5+2UVRLc=</DigestValue>
      </Reference>
      <Reference URI="/xl/worksheets/sheet20.xml?ContentType=application/vnd.openxmlformats-officedocument.spreadsheetml.worksheet+xml">
        <DigestMethod Algorithm="http://www.w3.org/2001/04/xmlenc#sha256"/>
        <DigestValue>HyNKINtNczlLqVpnzkSRUaKvcHOXNgVsjnzlOnIMQPw=</DigestValue>
      </Reference>
      <Reference URI="/xl/worksheets/sheet21.xml?ContentType=application/vnd.openxmlformats-officedocument.spreadsheetml.worksheet+xml">
        <DigestMethod Algorithm="http://www.w3.org/2001/04/xmlenc#sha256"/>
        <DigestValue>VBbt9E8OB6xupgbbWtUeHwaEMLlOcuQGqPdVaRLZlEs=</DigestValue>
      </Reference>
      <Reference URI="/xl/worksheets/sheet22.xml?ContentType=application/vnd.openxmlformats-officedocument.spreadsheetml.worksheet+xml">
        <DigestMethod Algorithm="http://www.w3.org/2001/04/xmlenc#sha256"/>
        <DigestValue>Ua0q08+KZy95p3EHNQjibXQI94uPNTUCW/jog8Nk9kI=</DigestValue>
      </Reference>
      <Reference URI="/xl/worksheets/sheet23.xml?ContentType=application/vnd.openxmlformats-officedocument.spreadsheetml.worksheet+xml">
        <DigestMethod Algorithm="http://www.w3.org/2001/04/xmlenc#sha256"/>
        <DigestValue>r7uTZQD4vOhy4aIenT5APc2MXYCj9hYqZS9EtPqi7Zw=</DigestValue>
      </Reference>
      <Reference URI="/xl/worksheets/sheet24.xml?ContentType=application/vnd.openxmlformats-officedocument.spreadsheetml.worksheet+xml">
        <DigestMethod Algorithm="http://www.w3.org/2001/04/xmlenc#sha256"/>
        <DigestValue>n/4U0PW33zOL52ZKCJmr2NCRgFWn2IiMCvqYpwYh7/E=</DigestValue>
      </Reference>
      <Reference URI="/xl/worksheets/sheet25.xml?ContentType=application/vnd.openxmlformats-officedocument.spreadsheetml.worksheet+xml">
        <DigestMethod Algorithm="http://www.w3.org/2001/04/xmlenc#sha256"/>
        <DigestValue>K4FFeZJPoggsgUBL/kdBrMIbPFsvX2L3hr6qNeLlzS8=</DigestValue>
      </Reference>
      <Reference URI="/xl/worksheets/sheet26.xml?ContentType=application/vnd.openxmlformats-officedocument.spreadsheetml.worksheet+xml">
        <DigestMethod Algorithm="http://www.w3.org/2001/04/xmlenc#sha256"/>
        <DigestValue>b8yEuxgF6uUTc0WCTnrkDAGgGK+LayfCl3mHVjNfYjg=</DigestValue>
      </Reference>
      <Reference URI="/xl/worksheets/sheet27.xml?ContentType=application/vnd.openxmlformats-officedocument.spreadsheetml.worksheet+xml">
        <DigestMethod Algorithm="http://www.w3.org/2001/04/xmlenc#sha256"/>
        <DigestValue>C3TYeZ7+kc8+murf5cxYt7WIU6QJcJ3gRB3nyZQn7E8=</DigestValue>
      </Reference>
      <Reference URI="/xl/worksheets/sheet28.xml?ContentType=application/vnd.openxmlformats-officedocument.spreadsheetml.worksheet+xml">
        <DigestMethod Algorithm="http://www.w3.org/2001/04/xmlenc#sha256"/>
        <DigestValue>ZiYD1SwiVXT/hD4/G+N+KysYmydVFP5daPisp+Tu4Xw=</DigestValue>
      </Reference>
      <Reference URI="/xl/worksheets/sheet29.xml?ContentType=application/vnd.openxmlformats-officedocument.spreadsheetml.worksheet+xml">
        <DigestMethod Algorithm="http://www.w3.org/2001/04/xmlenc#sha256"/>
        <DigestValue>8dxwmI8fyw3KjxVUnVlwO2T/H1vMqrkxoKYUdnRZvq4=</DigestValue>
      </Reference>
      <Reference URI="/xl/worksheets/sheet3.xml?ContentType=application/vnd.openxmlformats-officedocument.spreadsheetml.worksheet+xml">
        <DigestMethod Algorithm="http://www.w3.org/2001/04/xmlenc#sha256"/>
        <DigestValue>U3QwgiBGSDNAEiyTbrZDuZvgCSvgKfWJjBq8qblv+GA=</DigestValue>
      </Reference>
      <Reference URI="/xl/worksheets/sheet4.xml?ContentType=application/vnd.openxmlformats-officedocument.spreadsheetml.worksheet+xml">
        <DigestMethod Algorithm="http://www.w3.org/2001/04/xmlenc#sha256"/>
        <DigestValue>ebwtUwp8XUnLLkugV0F/+SzmIT7z4FahCFQJKsc9+II=</DigestValue>
      </Reference>
      <Reference URI="/xl/worksheets/sheet5.xml?ContentType=application/vnd.openxmlformats-officedocument.spreadsheetml.worksheet+xml">
        <DigestMethod Algorithm="http://www.w3.org/2001/04/xmlenc#sha256"/>
        <DigestValue>nVN97x9FnuNVmJriM+wrCQmZHnYQS8NIrep0mgeK3h0=</DigestValue>
      </Reference>
      <Reference URI="/xl/worksheets/sheet6.xml?ContentType=application/vnd.openxmlformats-officedocument.spreadsheetml.worksheet+xml">
        <DigestMethod Algorithm="http://www.w3.org/2001/04/xmlenc#sha256"/>
        <DigestValue>LOj1y8b+FojQuBxll5p6abS+IeKPsTl4XiWM8htzvVk=</DigestValue>
      </Reference>
      <Reference URI="/xl/worksheets/sheet7.xml?ContentType=application/vnd.openxmlformats-officedocument.spreadsheetml.worksheet+xml">
        <DigestMethod Algorithm="http://www.w3.org/2001/04/xmlenc#sha256"/>
        <DigestValue>JKfEdKaQ4WWBQNZkMxUeU/SfUgJlVsKZ3R8r4IF0OxA=</DigestValue>
      </Reference>
      <Reference URI="/xl/worksheets/sheet8.xml?ContentType=application/vnd.openxmlformats-officedocument.spreadsheetml.worksheet+xml">
        <DigestMethod Algorithm="http://www.w3.org/2001/04/xmlenc#sha256"/>
        <DigestValue>oZTIxz0utYk4RNSVA2z8JMlt/+T8DByE1FafLcIRnIA=</DigestValue>
      </Reference>
      <Reference URI="/xl/worksheets/sheet9.xml?ContentType=application/vnd.openxmlformats-officedocument.spreadsheetml.worksheet+xml">
        <DigestMethod Algorithm="http://www.w3.org/2001/04/xmlenc#sha256"/>
        <DigestValue>B7seNfjzHQfiTXhBNHbpE/MzDIPPgTTWhyrkujHou1k=</DigestValue>
      </Reference>
    </Manifest>
    <SignatureProperties>
      <SignatureProperty Id="idSignatureTime" Target="#idPackageSignature">
        <mdssi:SignatureTime xmlns:mdssi="http://schemas.openxmlformats.org/package/2006/digital-signature">
          <mdssi:Format>YYYY-MM-DDThh:mm:ssTZD</mdssi:Format>
          <mdssi:Value>2023-02-27T08:57:54Z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2023-02-27T08:57:54Z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GZ+pokctOLjYEoM/CqGzkkrZqjKNde+HpGIvRkAv52s=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kP84iS8UltcVXibnl4P3gs6ufE1yaBe0fnrrrlK5SqI=</DigestValue>
    </Reference>
  </SignedInfo>
  <SignatureValue>QUioejSCJWqopDtXwSHYoTJ7Z+7hqREx0tKf6riLzNlvaaHaxRXztKlT4RXQ5kjlk92GNIgYuS2P
zjTqfm+Q9pBc4OwtgFw2yOf60NtLkiidCVwkNGSCJ25bB3MoHUiccHkZT9IKAIIYQupTRH94Y3ti
qCej01a17SyfGMQ6Eb9SRIFeBnYgQcQKMfzDfhw1azEuO6BBvsj4XYmLLtuiLtpInQCpqiS6xGnd
nmNbuXlyekfdFIrlwBRdQJpzuR94KwDOGhVs497NkJX94zWEsMzoRUQdH5FvMDmyNFPRMTgn9dsl
rPbzgjQ9PmShTc2C5D/F1c79KMk5p8uFJukQ7Q==</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731spetocPPYmsTQkArXZTmfXykfcZ3Zlk+acUr3aWg=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7n4b7KWQHWoBlTj5q1LlJEEbAVKajhK6X6BtqpvuHlw=</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JXWIrlKFv8dBdHgbBsxByPOLyWdHbFirDhO9WCuSqUU=</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G42Y/KTb8n4qEw0HFuHrrT1sulLcvd9jJA6X2IORt/o=</DigestValue>
      </Reference>
      <Reference URI="/xl/sharedStrings.xml?ContentType=application/vnd.openxmlformats-officedocument.spreadsheetml.sharedStrings+xml">
        <DigestMethod Algorithm="http://www.w3.org/2001/04/xmlenc#sha256"/>
        <DigestValue>URGse0G8W6VoKOzIsY3ZuRlqDHtS7MR0t/sZwtA0Imw=</DigestValue>
      </Reference>
      <Reference URI="/xl/styles.xml?ContentType=application/vnd.openxmlformats-officedocument.spreadsheetml.styles+xml">
        <DigestMethod Algorithm="http://www.w3.org/2001/04/xmlenc#sha256"/>
        <DigestValue>ia29JHEIWaUgD1EakUOJTwc6UknKS4GUcsScEFf/2ho=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uzbjSl/58ETGnCyAHxszYSdqY/2fSdQuIBh6hjzfmVM=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ipUo2EjlmxH1j/gE4Lj6YD4E8Kv308D/SVUIau9xr40=</DigestValue>
      </Reference>
      <Reference URI="/xl/worksheets/sheet10.xml?ContentType=application/vnd.openxmlformats-officedocument.spreadsheetml.worksheet+xml">
        <DigestMethod Algorithm="http://www.w3.org/2001/04/xmlenc#sha256"/>
        <DigestValue>ddZ0yleQ+ILyRYmccLyb3MwCbJBDeN9GTisI0lRzXro=</DigestValue>
      </Reference>
      <Reference URI="/xl/worksheets/sheet11.xml?ContentType=application/vnd.openxmlformats-officedocument.spreadsheetml.worksheet+xml">
        <DigestMethod Algorithm="http://www.w3.org/2001/04/xmlenc#sha256"/>
        <DigestValue>oZF336hT0McAMWi0A3iE59vDQ2Y937Znv/XtBiSwO84=</DigestValue>
      </Reference>
      <Reference URI="/xl/worksheets/sheet12.xml?ContentType=application/vnd.openxmlformats-officedocument.spreadsheetml.worksheet+xml">
        <DigestMethod Algorithm="http://www.w3.org/2001/04/xmlenc#sha256"/>
        <DigestValue>o/J+NeLTHePAp4ulbgqXFqmR47QndilajtCPHLmwqcA=</DigestValue>
      </Reference>
      <Reference URI="/xl/worksheets/sheet13.xml?ContentType=application/vnd.openxmlformats-officedocument.spreadsheetml.worksheet+xml">
        <DigestMethod Algorithm="http://www.w3.org/2001/04/xmlenc#sha256"/>
        <DigestValue>ja7Wsyz3NVoc++1Leck437zE1mO9xpZKdYDld47q6T4=</DigestValue>
      </Reference>
      <Reference URI="/xl/worksheets/sheet14.xml?ContentType=application/vnd.openxmlformats-officedocument.spreadsheetml.worksheet+xml">
        <DigestMethod Algorithm="http://www.w3.org/2001/04/xmlenc#sha256"/>
        <DigestValue>Y3krGsIv2HB/ZxoEqh0UmKaY7xheQmjQ1sIa3k4BPiw=</DigestValue>
      </Reference>
      <Reference URI="/xl/worksheets/sheet15.xml?ContentType=application/vnd.openxmlformats-officedocument.spreadsheetml.worksheet+xml">
        <DigestMethod Algorithm="http://www.w3.org/2001/04/xmlenc#sha256"/>
        <DigestValue>XYQiLNYj7NnP/Ff/i4LQKDffEdoj7HbPe9h1yeVoQGU=</DigestValue>
      </Reference>
      <Reference URI="/xl/worksheets/sheet16.xml?ContentType=application/vnd.openxmlformats-officedocument.spreadsheetml.worksheet+xml">
        <DigestMethod Algorithm="http://www.w3.org/2001/04/xmlenc#sha256"/>
        <DigestValue>tTWUWDSKwh6sCYWpHUlYgzekbTJPfFhXmDYIMsoeR/A=</DigestValue>
      </Reference>
      <Reference URI="/xl/worksheets/sheet17.xml?ContentType=application/vnd.openxmlformats-officedocument.spreadsheetml.worksheet+xml">
        <DigestMethod Algorithm="http://www.w3.org/2001/04/xmlenc#sha256"/>
        <DigestValue>Vco4VF01jvV8TDt77RUoEUafSfyF6RL8jOLq2GoFihU=</DigestValue>
      </Reference>
      <Reference URI="/xl/worksheets/sheet18.xml?ContentType=application/vnd.openxmlformats-officedocument.spreadsheetml.worksheet+xml">
        <DigestMethod Algorithm="http://www.w3.org/2001/04/xmlenc#sha256"/>
        <DigestValue>viJFsW4qmlh+BFBLHGTJB9lwBLqUwexwO8PLuF2sd+U=</DigestValue>
      </Reference>
      <Reference URI="/xl/worksheets/sheet19.xml?ContentType=application/vnd.openxmlformats-officedocument.spreadsheetml.worksheet+xml">
        <DigestMethod Algorithm="http://www.w3.org/2001/04/xmlenc#sha256"/>
        <DigestValue>2FzFTIKY/82CCA0wgj/hV5qOxK+DMe5d9P5dW7voJSo=</DigestValue>
      </Reference>
      <Reference URI="/xl/worksheets/sheet2.xml?ContentType=application/vnd.openxmlformats-officedocument.spreadsheetml.worksheet+xml">
        <DigestMethod Algorithm="http://www.w3.org/2001/04/xmlenc#sha256"/>
        <DigestValue>ac0g2cxX7YnpCi35ynUK8artEn/aFAaEhCR5+2UVRLc=</DigestValue>
      </Reference>
      <Reference URI="/xl/worksheets/sheet20.xml?ContentType=application/vnd.openxmlformats-officedocument.spreadsheetml.worksheet+xml">
        <DigestMethod Algorithm="http://www.w3.org/2001/04/xmlenc#sha256"/>
        <DigestValue>HyNKINtNczlLqVpnzkSRUaKvcHOXNgVsjnzlOnIMQPw=</DigestValue>
      </Reference>
      <Reference URI="/xl/worksheets/sheet21.xml?ContentType=application/vnd.openxmlformats-officedocument.spreadsheetml.worksheet+xml">
        <DigestMethod Algorithm="http://www.w3.org/2001/04/xmlenc#sha256"/>
        <DigestValue>VBbt9E8OB6xupgbbWtUeHwaEMLlOcuQGqPdVaRLZlEs=</DigestValue>
      </Reference>
      <Reference URI="/xl/worksheets/sheet22.xml?ContentType=application/vnd.openxmlformats-officedocument.spreadsheetml.worksheet+xml">
        <DigestMethod Algorithm="http://www.w3.org/2001/04/xmlenc#sha256"/>
        <DigestValue>Ua0q08+KZy95p3EHNQjibXQI94uPNTUCW/jog8Nk9kI=</DigestValue>
      </Reference>
      <Reference URI="/xl/worksheets/sheet23.xml?ContentType=application/vnd.openxmlformats-officedocument.spreadsheetml.worksheet+xml">
        <DigestMethod Algorithm="http://www.w3.org/2001/04/xmlenc#sha256"/>
        <DigestValue>r7uTZQD4vOhy4aIenT5APc2MXYCj9hYqZS9EtPqi7Zw=</DigestValue>
      </Reference>
      <Reference URI="/xl/worksheets/sheet24.xml?ContentType=application/vnd.openxmlformats-officedocument.spreadsheetml.worksheet+xml">
        <DigestMethod Algorithm="http://www.w3.org/2001/04/xmlenc#sha256"/>
        <DigestValue>n/4U0PW33zOL52ZKCJmr2NCRgFWn2IiMCvqYpwYh7/E=</DigestValue>
      </Reference>
      <Reference URI="/xl/worksheets/sheet25.xml?ContentType=application/vnd.openxmlformats-officedocument.spreadsheetml.worksheet+xml">
        <DigestMethod Algorithm="http://www.w3.org/2001/04/xmlenc#sha256"/>
        <DigestValue>K4FFeZJPoggsgUBL/kdBrMIbPFsvX2L3hr6qNeLlzS8=</DigestValue>
      </Reference>
      <Reference URI="/xl/worksheets/sheet26.xml?ContentType=application/vnd.openxmlformats-officedocument.spreadsheetml.worksheet+xml">
        <DigestMethod Algorithm="http://www.w3.org/2001/04/xmlenc#sha256"/>
        <DigestValue>b8yEuxgF6uUTc0WCTnrkDAGgGK+LayfCl3mHVjNfYjg=</DigestValue>
      </Reference>
      <Reference URI="/xl/worksheets/sheet27.xml?ContentType=application/vnd.openxmlformats-officedocument.spreadsheetml.worksheet+xml">
        <DigestMethod Algorithm="http://www.w3.org/2001/04/xmlenc#sha256"/>
        <DigestValue>C3TYeZ7+kc8+murf5cxYt7WIU6QJcJ3gRB3nyZQn7E8=</DigestValue>
      </Reference>
      <Reference URI="/xl/worksheets/sheet28.xml?ContentType=application/vnd.openxmlformats-officedocument.spreadsheetml.worksheet+xml">
        <DigestMethod Algorithm="http://www.w3.org/2001/04/xmlenc#sha256"/>
        <DigestValue>ZiYD1SwiVXT/hD4/G+N+KysYmydVFP5daPisp+Tu4Xw=</DigestValue>
      </Reference>
      <Reference URI="/xl/worksheets/sheet29.xml?ContentType=application/vnd.openxmlformats-officedocument.spreadsheetml.worksheet+xml">
        <DigestMethod Algorithm="http://www.w3.org/2001/04/xmlenc#sha256"/>
        <DigestValue>8dxwmI8fyw3KjxVUnVlwO2T/H1vMqrkxoKYUdnRZvq4=</DigestValue>
      </Reference>
      <Reference URI="/xl/worksheets/sheet3.xml?ContentType=application/vnd.openxmlformats-officedocument.spreadsheetml.worksheet+xml">
        <DigestMethod Algorithm="http://www.w3.org/2001/04/xmlenc#sha256"/>
        <DigestValue>U3QwgiBGSDNAEiyTbrZDuZvgCSvgKfWJjBq8qblv+GA=</DigestValue>
      </Reference>
      <Reference URI="/xl/worksheets/sheet4.xml?ContentType=application/vnd.openxmlformats-officedocument.spreadsheetml.worksheet+xml">
        <DigestMethod Algorithm="http://www.w3.org/2001/04/xmlenc#sha256"/>
        <DigestValue>ebwtUwp8XUnLLkugV0F/+SzmIT7z4FahCFQJKsc9+II=</DigestValue>
      </Reference>
      <Reference URI="/xl/worksheets/sheet5.xml?ContentType=application/vnd.openxmlformats-officedocument.spreadsheetml.worksheet+xml">
        <DigestMethod Algorithm="http://www.w3.org/2001/04/xmlenc#sha256"/>
        <DigestValue>nVN97x9FnuNVmJriM+wrCQmZHnYQS8NIrep0mgeK3h0=</DigestValue>
      </Reference>
      <Reference URI="/xl/worksheets/sheet6.xml?ContentType=application/vnd.openxmlformats-officedocument.spreadsheetml.worksheet+xml">
        <DigestMethod Algorithm="http://www.w3.org/2001/04/xmlenc#sha256"/>
        <DigestValue>LOj1y8b+FojQuBxll5p6abS+IeKPsTl4XiWM8htzvVk=</DigestValue>
      </Reference>
      <Reference URI="/xl/worksheets/sheet7.xml?ContentType=application/vnd.openxmlformats-officedocument.spreadsheetml.worksheet+xml">
        <DigestMethod Algorithm="http://www.w3.org/2001/04/xmlenc#sha256"/>
        <DigestValue>JKfEdKaQ4WWBQNZkMxUeU/SfUgJlVsKZ3R8r4IF0OxA=</DigestValue>
      </Reference>
      <Reference URI="/xl/worksheets/sheet8.xml?ContentType=application/vnd.openxmlformats-officedocument.spreadsheetml.worksheet+xml">
        <DigestMethod Algorithm="http://www.w3.org/2001/04/xmlenc#sha256"/>
        <DigestValue>oZTIxz0utYk4RNSVA2z8JMlt/+T8DByE1FafLcIRnIA=</DigestValue>
      </Reference>
      <Reference URI="/xl/worksheets/sheet9.xml?ContentType=application/vnd.openxmlformats-officedocument.spreadsheetml.worksheet+xml">
        <DigestMethod Algorithm="http://www.w3.org/2001/04/xmlenc#sha256"/>
        <DigestValue>B7seNfjzHQfiTXhBNHbpE/MzDIPPgTTWhyrkujHou1k=</DigestValue>
      </Reference>
    </Manifest>
    <SignatureProperties>
      <SignatureProperty Id="idSignatureTime" Target="#idPackageSignature">
        <mdssi:SignatureTime xmlns:mdssi="http://schemas.openxmlformats.org/package/2006/digital-signature">
          <mdssi:Format>YYYY-MM-DDThh:mm:ssTZD</mdssi:Format>
          <mdssi:Value>2023-02-27T08:58:13Z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2023-02-27T08:58:13Z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 </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2023-02-24T11:08:52Z</dcterms:modified>
  <cp:contentStatus/>
</cp:coreProperties>
</file>