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475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39" i="69" l="1"/>
  <c r="D13" i="86"/>
  <c r="C13" i="86"/>
  <c r="C35" i="95" l="1"/>
  <c r="C12" i="95"/>
  <c r="B2" i="95"/>
  <c r="F7" i="92"/>
  <c r="G7" i="92"/>
  <c r="H7" i="92"/>
  <c r="I7" i="92"/>
  <c r="J7" i="92"/>
  <c r="K7" i="92"/>
  <c r="L7" i="92"/>
  <c r="M7" i="92"/>
  <c r="F14" i="92"/>
  <c r="G14" i="92"/>
  <c r="H14" i="92"/>
  <c r="I14" i="92"/>
  <c r="J14" i="92"/>
  <c r="K14" i="92"/>
  <c r="L14" i="92"/>
  <c r="M14" i="92"/>
  <c r="B2" i="92"/>
  <c r="B2" i="93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22" i="91"/>
  <c r="H8" i="91"/>
  <c r="B2" i="91"/>
  <c r="B2" i="64" l="1"/>
  <c r="B2" i="90"/>
  <c r="B2" i="69"/>
  <c r="B2" i="89" l="1"/>
  <c r="B2" i="73"/>
  <c r="B2" i="88"/>
  <c r="B2" i="52" l="1"/>
  <c r="B2" i="86"/>
  <c r="B2" i="75"/>
  <c r="B2" i="85"/>
  <c r="B2" i="83"/>
  <c r="C21" i="94" l="1"/>
  <c r="B17" i="84" s="1"/>
  <c r="C20" i="94"/>
  <c r="B16" i="84" s="1"/>
  <c r="C19" i="94"/>
  <c r="B15" i="84" s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D19" i="94"/>
  <c r="D8" i="94"/>
  <c r="D9" i="94"/>
  <c r="D11" i="94"/>
  <c r="D12" i="94"/>
  <c r="D13" i="94"/>
  <c r="D15" i="94"/>
  <c r="D16" i="94"/>
  <c r="D17" i="94"/>
  <c r="D20" i="94"/>
  <c r="D21" i="94"/>
  <c r="D7" i="94"/>
  <c r="C30" i="95" l="1"/>
  <c r="C26" i="95"/>
  <c r="C18" i="95"/>
  <c r="C8" i="95"/>
  <c r="C36" i="95" l="1"/>
  <c r="C38" i="95" s="1"/>
  <c r="N20" i="92"/>
  <c r="N19" i="92"/>
  <c r="E19" i="92"/>
  <c r="N18" i="92"/>
  <c r="E18" i="92"/>
  <c r="N17" i="92"/>
  <c r="E17" i="92"/>
  <c r="N16" i="92"/>
  <c r="E16" i="92"/>
  <c r="N15" i="92"/>
  <c r="E15" i="92"/>
  <c r="E14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E8" i="92"/>
  <c r="E7" i="92" s="1"/>
  <c r="M21" i="92"/>
  <c r="L21" i="92"/>
  <c r="K21" i="92"/>
  <c r="J21" i="92"/>
  <c r="I21" i="92"/>
  <c r="H21" i="92"/>
  <c r="G21" i="92"/>
  <c r="F21" i="92"/>
  <c r="C7" i="92"/>
  <c r="N7" i="92" l="1"/>
  <c r="N14" i="92"/>
  <c r="N21" i="92" s="1"/>
  <c r="E21" i="92"/>
  <c r="C5" i="73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T21" i="64" l="1"/>
  <c r="U21" i="64"/>
  <c r="S21" i="64"/>
  <c r="C21" i="64"/>
  <c r="G22" i="91"/>
  <c r="F22" i="91"/>
  <c r="E22" i="91"/>
  <c r="D22" i="91"/>
  <c r="C22" i="91"/>
  <c r="K22" i="90" l="1"/>
  <c r="L22" i="90"/>
  <c r="M22" i="90"/>
  <c r="N22" i="90"/>
  <c r="O22" i="90"/>
  <c r="P22" i="90"/>
  <c r="Q22" i="90"/>
  <c r="R22" i="90"/>
  <c r="S22" i="90"/>
  <c r="C22" i="90" l="1"/>
  <c r="C12" i="89"/>
  <c r="C6" i="89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C41" i="89" l="1"/>
  <c r="C8" i="73"/>
  <c r="C13" i="73" s="1"/>
  <c r="C52" i="89"/>
  <c r="C15" i="69" l="1"/>
  <c r="C26" i="69" s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7" i="69" l="1"/>
</calcChain>
</file>

<file path=xl/sharedStrings.xml><?xml version="1.0" encoding="utf-8"?>
<sst xmlns="http://schemas.openxmlformats.org/spreadsheetml/2006/main" count="741" uniqueCount="525">
  <si>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</si>
  <si>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</si>
  <si>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</si>
  <si>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</si>
  <si>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</si>
  <si>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</si>
  <si>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</si>
  <si>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</si>
  <si>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</si>
  <si>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</si>
  <si>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</si>
  <si>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</si>
  <si>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</si>
  <si>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</si>
  <si>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</si>
  <si>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</si>
  <si>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</si>
  <si>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</si>
  <si>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</si>
  <si>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</si>
  <si>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</si>
  <si>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</si>
  <si>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</si>
  <si>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</si>
  <si>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</si>
  <si>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</si>
  <si>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</si>
  <si>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</si>
  <si>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</si>
  <si>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</si>
  <si>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</si>
  <si>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</si>
  <si>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</si>
  <si>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</si>
  <si>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</si>
  <si>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</si>
  <si>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</si>
  <si>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</si>
  <si>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</si>
  <si>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</si>
  <si>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</si>
  <si>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</si>
  <si>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</si>
  <si>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</si>
  <si>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</si>
  <si>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</si>
  <si>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</si>
  <si>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</si>
  <si>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</si>
  <si>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</si>
  <si>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</si>
  <si>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</si>
  <si>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</si>
  <si>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</si>
  <si>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</si>
  <si>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</si>
  <si>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</si>
  <si>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</si>
  <si>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</si>
  <si>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</si>
  <si>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</si>
  <si>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</si>
  <si>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</si>
  <si>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</si>
  <si>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</si>
  <si>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</si>
  <si>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</si>
  <si>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</si>
  <si>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</si>
  <si>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</si>
  <si>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</si>
  <si>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</si>
  <si>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</si>
  <si>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</si>
  <si>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</si>
  <si>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</si>
  <si>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</si>
  <si>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</si>
  <si>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</si>
  <si>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</si>
  <si>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</si>
  <si>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</si>
  <si>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</si>
  <si>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</si>
  <si>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</si>
  <si>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</si>
  <si>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</si>
  <si>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</si>
  <si>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</si>
  <si>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</si>
  <si>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</si>
  <si>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</si>
  <si>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</si>
  <si>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</si>
  <si>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</si>
  <si>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</si>
  <si>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</si>
  <si>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</si>
  <si>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</si>
  <si>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</si>
  <si>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</si>
  <si>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</si>
  <si>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</si>
  <si>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</si>
  <si>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</si>
  <si>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</si>
  <si>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</si>
  <si>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</si>
  <si>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</si>
  <si>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</si>
  <si>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</si>
  <si>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</si>
  <si>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</si>
  <si>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</si>
  <si>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</si>
  <si>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</si>
  <si>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</si>
  <si>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</si>
  <si>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</si>
  <si>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</si>
  <si>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</si>
  <si>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</si>
  <si>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</si>
  <si>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</si>
  <si>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</si>
  <si>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</si>
  <si>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</si>
  <si>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</si>
  <si>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</si>
  <si>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</si>
  <si>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</si>
  <si>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</si>
  <si>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</si>
  <si>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</si>
  <si>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</si>
  <si>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</si>
  <si>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</si>
  <si>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</si>
  <si>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</si>
  <si>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</si>
  <si>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</si>
  <si>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</si>
  <si>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</si>
  <si>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</si>
  <si>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</si>
  <si>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</si>
  <si>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</si>
  <si>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</si>
  <si>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</si>
  <si>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</si>
  <si>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</si>
  <si>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</si>
  <si>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</si>
  <si>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</si>
  <si>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</si>
  <si>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</si>
  <si>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</si>
  <si>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</si>
  <si>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</si>
  <si>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</si>
  <si>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</si>
  <si>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</si>
  <si>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</si>
  <si>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</si>
  <si>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</si>
  <si>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</si>
  <si>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</si>
  <si>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</si>
  <si>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</si>
  <si>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</si>
  <si>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</si>
  <si>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</si>
  <si>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</si>
  <si>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</si>
  <si>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</si>
  <si>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</si>
  <si>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</si>
  <si>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</si>
  <si>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</si>
  <si>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</si>
  <si>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</si>
  <si>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</si>
  <si>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</si>
  <si>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</si>
  <si>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</si>
  <si>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</si>
  <si>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</si>
  <si>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</si>
  <si>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</si>
  <si>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</si>
  <si>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</si>
  <si>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</si>
  <si>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</si>
  <si>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</si>
  <si>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</si>
  <si>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</si>
  <si>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</si>
  <si>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</si>
  <si>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</si>
  <si>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</si>
  <si>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</si>
  <si>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</si>
  <si>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</si>
  <si>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</si>
  <si>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</si>
  <si>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</si>
  <si>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</si>
  <si>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</si>
  <si>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</si>
  <si>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</si>
  <si>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</si>
  <si>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</si>
  <si>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</si>
  <si>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</si>
  <si>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</si>
  <si>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</si>
  <si>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</si>
  <si>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</si>
  <si>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</si>
  <si>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</si>
  <si>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</si>
  <si>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</si>
  <si>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</si>
  <si>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</si>
  <si>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</si>
  <si>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</si>
  <si>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</si>
  <si>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</si>
  <si>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</si>
  <si>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</si>
  <si>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</si>
  <si>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</si>
  <si>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</si>
  <si>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</si>
  <si>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</si>
  <si>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</si>
  <si>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</si>
  <si>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</si>
  <si>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</si>
  <si>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</si>
  <si>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</si>
  <si>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</si>
  <si>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</si>
  <si>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</si>
  <si>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</si>
  <si>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</si>
  <si>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</si>
  <si>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</si>
  <si>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</si>
  <si>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</si>
  <si>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</si>
  <si>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</si>
  <si>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</si>
  <si>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</si>
  <si>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</si>
  <si>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</si>
  <si>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</si>
  <si>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</si>
  <si>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</si>
  <si>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</si>
  <si>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</si>
  <si>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</si>
  <si>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</si>
  <si>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</si>
  <si>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</si>
  <si>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</si>
  <si>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</si>
  <si>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</si>
  <si>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</si>
  <si>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</si>
  <si>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</si>
  <si>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</si>
  <si>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</si>
  <si>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</si>
  <si>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</si>
  <si>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</si>
  <si>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</si>
  <si>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</si>
  <si>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</si>
  <si>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</si>
  <si>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</si>
  <si>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</si>
  <si>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</si>
  <si>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</si>
  <si>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</si>
  <si>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</si>
  <si>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</si>
  <si>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</si>
  <si>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</si>
  <si>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</si>
  <si>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</si>
  <si>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</si>
  <si>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</si>
  <si>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</si>
  <si>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</si>
  <si>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</si>
  <si>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</si>
  <si>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</si>
  <si>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</si>
  <si>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</si>
  <si>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</si>
  <si>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</si>
  <si>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</si>
  <si>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</si>
  <si>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</si>
  <si>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</si>
  <si>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</si>
  <si>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</si>
  <si>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</si>
  <si>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</si>
  <si>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</si>
  <si>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</si>
  <si>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</si>
  <si>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</si>
  <si>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</si>
  <si>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</si>
  <si>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</si>
  <si>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</si>
  <si>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</si>
  <si>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</si>
  <si>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</si>
  <si>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</si>
  <si>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</si>
  <si>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</si>
  <si>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</si>
  <si>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</si>
  <si>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</si>
  <si>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</si>
  <si>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</si>
  <si>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</si>
  <si>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</si>
  <si>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</si>
  <si>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</si>
  <si>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</si>
  <si>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</si>
  <si>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</si>
  <si>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</si>
  <si>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</si>
  <si>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</si>
  <si>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</si>
  <si>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</si>
  <si>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</si>
  <si>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</si>
  <si>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</si>
  <si>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</si>
  <si>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</si>
  <si>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</si>
  <si>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</si>
  <si>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</si>
  <si>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</si>
  <si>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</si>
  <si>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</si>
  <si>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</si>
  <si>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</si>
  <si>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</si>
  <si>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</si>
  <si>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</si>
  <si>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</si>
  <si>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</si>
  <si>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</si>
  <si>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</si>
  <si>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</si>
  <si>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</si>
  <si>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</si>
  <si>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</si>
  <si>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</si>
  <si>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</si>
  <si>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</si>
  <si>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</si>
  <si>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</si>
  <si>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</si>
  <si>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</si>
  <si>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</si>
  <si>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</si>
  <si>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</si>
  <si>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</si>
  <si>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</si>
  <si>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</si>
  <si>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</si>
  <si>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</si>
  <si>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</si>
  <si>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</si>
  <si>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</si>
  <si>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</si>
  <si>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</si>
  <si>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</si>
  <si>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</si>
  <si>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</si>
  <si>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</si>
  <si>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</si>
  <si>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</si>
  <si>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</si>
  <si>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</si>
  <si>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</si>
  <si>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</si>
  <si>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</si>
  <si>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</si>
  <si>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</si>
  <si>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</si>
  <si>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</si>
  <si>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</si>
  <si>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</si>
  <si>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</si>
  <si>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</si>
  <si>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</si>
  <si>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</si>
  <si>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</si>
  <si>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</si>
  <si>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</si>
  <si>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</si>
  <si>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</si>
  <si>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</si>
  <si>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</si>
  <si>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</si>
  <si>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</si>
  <si>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</si>
  <si>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</si>
  <si>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</si>
  <si>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</si>
  <si>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</si>
  <si>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</si>
  <si>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</si>
  <si>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</si>
  <si>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</si>
  <si>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</si>
  <si>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</si>
  <si>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</si>
  <si>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</si>
  <si>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</si>
  <si>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</si>
  <si>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</si>
  <si>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</si>
  <si>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</si>
  <si>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</si>
  <si>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</si>
  <si>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</si>
  <si>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</si>
  <si>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</si>
  <si>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</si>
  <si>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</si>
  <si>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</si>
  <si>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</si>
  <si>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</si>
  <si>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</si>
  <si>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</si>
  <si>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</si>
  <si>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</si>
  <si>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</si>
  <si>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</si>
  <si>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</si>
  <si>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</si>
  <si>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</si>
  <si>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</si>
  <si>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</si>
  <si>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</si>
  <si>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</si>
  <si>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</si>
  <si>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</si>
  <si>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</si>
  <si>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</si>
  <si>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</si>
  <si>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</si>
  <si>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</si>
  <si>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</si>
  <si>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</si>
  <si>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</si>
  <si>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</si>
  <si>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</si>
  <si>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</si>
  <si>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</si>
  <si>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</si>
  <si>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</si>
  <si>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</si>
  <si>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</si>
  <si>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</si>
  <si>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</si>
  <si>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</si>
  <si>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</si>
  <si>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</si>
  <si>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</si>
  <si>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</si>
  <si>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</si>
  <si>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</si>
  <si>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</si>
  <si>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</si>
  <si>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</si>
  <si>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</si>
  <si>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</si>
  <si>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</si>
  <si>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</si>
  <si>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</si>
  <si>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</si>
  <si>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</si>
  <si>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</si>
  <si>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Nikoloz Enukidze</t>
  </si>
  <si>
    <t>Vakhtang Butskhrikidze</t>
  </si>
  <si>
    <t>www.tbcbank.com.ge</t>
  </si>
  <si>
    <t>JSC TBC Bank</t>
  </si>
  <si>
    <t>Eric Rajendra</t>
  </si>
  <si>
    <t>Maria Luisa Cicognani</t>
  </si>
  <si>
    <t>Tsira Kemularia</t>
  </si>
  <si>
    <t>Nicholas Dominic Haag</t>
  </si>
  <si>
    <t>Arne Berggren</t>
  </si>
  <si>
    <t>Tornike Gogichaishvili</t>
  </si>
  <si>
    <t>Nino Masurashvili</t>
  </si>
  <si>
    <t>Giorgi Shagidze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</si>
  <si>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</si>
  <si>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</si>
  <si>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</si>
  <si>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</si>
  <si>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</si>
  <si>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</si>
  <si>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</si>
  <si>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>Mamuka Khazaradze</t>
  </si>
  <si>
    <t>Badri Japaridze</t>
  </si>
  <si>
    <t>6.2.1</t>
  </si>
  <si>
    <t>6.2.1.1</t>
  </si>
  <si>
    <t>Of which general provision</t>
  </si>
  <si>
    <t>Of which COVID 19-related provision</t>
  </si>
  <si>
    <t>Of which general provision for off-balance items</t>
  </si>
  <si>
    <t>Liquidity Coverage Ratio**</t>
  </si>
  <si>
    <t>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</si>
  <si>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9 (Capital)</t>
  </si>
  <si>
    <t>Of which deferred tax asset</t>
  </si>
  <si>
    <t>Of which tier I capital qualifying instruments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</si>
</sst>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2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5" fillId="36" borderId="87" xfId="0" applyNumberFormat="1" applyFont="1" applyFill="1" applyBorder="1" applyAlignment="1">
      <alignment vertical="center" wrapText="1"/>
    </xf>
    <xf numFmtId="3" fontId="105" fillId="36" borderId="88" xfId="0" applyNumberFormat="1" applyFont="1" applyFill="1" applyBorder="1" applyAlignment="1">
      <alignment vertical="center" wrapText="1"/>
    </xf>
    <xf numFmtId="3" fontId="105" fillId="0" borderId="87" xfId="0" applyNumberFormat="1" applyFont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7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07" fillId="70" borderId="105" xfId="20964" applyFont="1" applyFill="1" applyBorder="1" applyAlignment="1">
      <alignment horizontal="left" vertical="center" wrapText="1"/>
    </xf>
    <xf numFmtId="164" fontId="107" fillId="0" borderId="106" xfId="7" applyNumberFormat="1" applyFont="1" applyFill="1" applyBorder="1" applyAlignment="1" applyProtection="1">
      <alignment horizontal="right" vertical="center"/>
      <protection locked="0"/>
    </xf>
    <xf numFmtId="0" fontId="106" fillId="78" borderId="106" xfId="20964" applyFont="1" applyFill="1" applyBorder="1" applyAlignment="1">
      <alignment horizontal="center" vertical="center"/>
    </xf>
    <xf numFmtId="0" fontId="106" fillId="78" borderId="108" xfId="20964" applyFont="1" applyFill="1" applyBorder="1" applyAlignment="1">
      <alignment vertical="top" wrapText="1"/>
    </xf>
    <xf numFmtId="164" fontId="45" fillId="77" borderId="105" xfId="7" applyNumberFormat="1" applyFont="1" applyFill="1" applyBorder="1" applyAlignment="1">
      <alignment horizontal="right" vertical="center"/>
    </xf>
    <xf numFmtId="0" fontId="108" fillId="70" borderId="104" xfId="20964" applyFont="1" applyFill="1" applyBorder="1" applyAlignment="1">
      <alignment horizontal="center" vertical="center"/>
    </xf>
    <xf numFmtId="0" fontId="107" fillId="70" borderId="108" xfId="20964" applyFont="1" applyFill="1" applyBorder="1" applyAlignment="1">
      <alignment vertical="center" wrapText="1"/>
    </xf>
    <xf numFmtId="0" fontId="107" fillId="70" borderId="105" xfId="20964" applyFont="1" applyFill="1" applyBorder="1" applyAlignment="1">
      <alignment horizontal="left" vertical="center"/>
    </xf>
    <xf numFmtId="0" fontId="108" fillId="3" borderId="104" xfId="20964" applyFont="1" applyFill="1" applyBorder="1" applyAlignment="1">
      <alignment horizontal="center" vertical="center"/>
    </xf>
    <xf numFmtId="0" fontId="107" fillId="3" borderId="105" xfId="20964" applyFont="1" applyFill="1" applyBorder="1" applyAlignment="1">
      <alignment horizontal="left" vertical="center"/>
    </xf>
    <xf numFmtId="0" fontId="108" fillId="0" borderId="104" xfId="20964" applyFont="1" applyFill="1" applyBorder="1" applyAlignment="1">
      <alignment horizontal="center" vertical="center"/>
    </xf>
    <xf numFmtId="0" fontId="107" fillId="0" borderId="105" xfId="20964" applyFont="1" applyFill="1" applyBorder="1" applyAlignment="1">
      <alignment horizontal="left" vertical="center"/>
    </xf>
    <xf numFmtId="0" fontId="109" fillId="78" borderId="106" xfId="20964" applyFont="1" applyFill="1" applyBorder="1" applyAlignment="1">
      <alignment horizontal="center" vertical="center"/>
    </xf>
    <xf numFmtId="0" fontId="106" fillId="78" borderId="108" xfId="20964" applyFont="1" applyFill="1" applyBorder="1" applyAlignment="1">
      <alignment vertical="center"/>
    </xf>
    <xf numFmtId="164" fontId="107" fillId="78" borderId="106" xfId="7" applyNumberFormat="1" applyFont="1" applyFill="1" applyBorder="1" applyAlignment="1" applyProtection="1">
      <alignment horizontal="right" vertical="center"/>
      <protection locked="0"/>
    </xf>
    <xf numFmtId="0" fontId="106" fillId="77" borderId="107" xfId="20964" applyFont="1" applyFill="1" applyBorder="1" applyAlignment="1">
      <alignment vertical="center"/>
    </xf>
    <xf numFmtId="0" fontId="106" fillId="77" borderId="108" xfId="20964" applyFont="1" applyFill="1" applyBorder="1" applyAlignment="1">
      <alignment vertical="center"/>
    </xf>
    <xf numFmtId="164" fontId="106" fillId="77" borderId="105" xfId="7" applyNumberFormat="1" applyFont="1" applyFill="1" applyBorder="1" applyAlignment="1">
      <alignment horizontal="right" vertical="center"/>
    </xf>
    <xf numFmtId="0" fontId="111" fillId="3" borderId="104" xfId="20964" applyFont="1" applyFill="1" applyBorder="1" applyAlignment="1">
      <alignment horizontal="center" vertical="center"/>
    </xf>
    <xf numFmtId="0" fontId="112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11" fillId="70" borderId="104" xfId="20964" applyFont="1" applyFill="1" applyBorder="1" applyAlignment="1">
      <alignment horizontal="center" vertical="center"/>
    </xf>
    <xf numFmtId="164" fontId="107" fillId="3" borderId="106" xfId="7" applyNumberFormat="1" applyFont="1" applyFill="1" applyBorder="1" applyAlignment="1" applyProtection="1">
      <alignment horizontal="right" vertical="center"/>
      <protection locked="0"/>
    </xf>
    <xf numFmtId="0" fontId="112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8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101" fillId="0" borderId="106" xfId="0" applyFont="1" applyFill="1" applyBorder="1" applyAlignment="1">
      <alignment horizontal="left" vertical="center" wrapText="1"/>
    </xf>
    <xf numFmtId="10" fontId="97" fillId="0" borderId="106" xfId="20962" applyNumberFormat="1" applyFont="1" applyFill="1" applyBorder="1" applyAlignment="1">
      <alignment horizontal="lef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101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14" fontId="2" fillId="0" borderId="0" xfId="0" applyNumberFormat="1" applyFont="1"/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3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9" fontId="2" fillId="0" borderId="3" xfId="20962" applyFont="1" applyFill="1" applyBorder="1" applyAlignment="1" applyProtection="1">
      <alignment horizontal="right" vertical="center" wrapText="1"/>
      <protection locked="0"/>
    </xf>
    <xf numFmtId="9" fontId="84" fillId="0" borderId="3" xfId="20962" applyFont="1" applyFill="1" applyBorder="1" applyAlignment="1" applyProtection="1">
      <alignment horizontal="right" vertical="center" wrapText="1"/>
      <protection locked="0"/>
    </xf>
    <xf numFmtId="9" fontId="84" fillId="0" borderId="22" xfId="20962" applyFont="1" applyFill="1" applyBorder="1" applyAlignment="1" applyProtection="1">
      <alignment horizontal="right" vertical="center" wrapText="1"/>
      <protection locked="0"/>
    </xf>
    <xf numFmtId="14" fontId="84" fillId="0" borderId="0" xfId="0" applyNumberFormat="1" applyFont="1"/>
    <xf numFmtId="14" fontId="85" fillId="0" borderId="0" xfId="0" applyNumberFormat="1" applyFont="1"/>
    <xf numFmtId="10" fontId="84" fillId="0" borderId="23" xfId="20962" applyNumberFormat="1" applyFont="1" applyBorder="1" applyAlignment="1"/>
    <xf numFmtId="14" fontId="2" fillId="0" borderId="0" xfId="11" applyNumberFormat="1" applyFont="1" applyFill="1" applyBorder="1" applyAlignment="1" applyProtection="1"/>
    <xf numFmtId="0" fontId="88" fillId="0" borderId="11" xfId="0" applyFont="1" applyBorder="1" applyAlignment="1">
      <alignment horizontal="right" wrapText="1" indent="1"/>
    </xf>
    <xf numFmtId="14" fontId="3" fillId="0" borderId="0" xfId="0" applyNumberFormat="1" applyFont="1" applyFill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9" fontId="3" fillId="0" borderId="101" xfId="20962" applyNumberFormat="1" applyFont="1" applyFill="1" applyBorder="1" applyAlignment="1">
      <alignment vertical="center"/>
    </xf>
    <xf numFmtId="9" fontId="3" fillId="0" borderId="102" xfId="20962" applyNumberFormat="1" applyFont="1" applyFill="1" applyBorder="1" applyAlignment="1">
      <alignment vertical="center"/>
    </xf>
    <xf numFmtId="14" fontId="0" fillId="0" borderId="0" xfId="0" applyNumberFormat="1"/>
    <xf numFmtId="164" fontId="107" fillId="78" borderId="106" xfId="948" applyNumberFormat="1" applyFont="1" applyFill="1" applyBorder="1" applyAlignment="1" applyProtection="1">
      <alignment horizontal="right" vertical="center"/>
    </xf>
    <xf numFmtId="10" fontId="107" fillId="0" borderId="106" xfId="20962" applyNumberFormat="1" applyFont="1" applyFill="1" applyBorder="1" applyAlignment="1" applyProtection="1">
      <alignment horizontal="right" vertical="center"/>
      <protection locked="0"/>
    </xf>
    <xf numFmtId="164" fontId="2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22" xfId="7" applyNumberFormat="1" applyFont="1" applyFill="1" applyBorder="1" applyAlignment="1" applyProtection="1">
      <alignment vertical="center" wrapText="1"/>
      <protection locked="0"/>
    </xf>
    <xf numFmtId="164" fontId="9" fillId="37" borderId="0" xfId="7" applyNumberFormat="1" applyFont="1" applyFill="1" applyBorder="1"/>
    <xf numFmtId="164" fontId="9" fillId="37" borderId="103" xfId="7" applyNumberFormat="1" applyFont="1" applyFill="1" applyBorder="1"/>
    <xf numFmtId="164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64" fontId="2" fillId="2" borderId="3" xfId="7" applyNumberFormat="1" applyFont="1" applyFill="1" applyBorder="1" applyAlignment="1" applyProtection="1">
      <alignment vertical="center"/>
      <protection locked="0"/>
    </xf>
    <xf numFmtId="164" fontId="87" fillId="2" borderId="3" xfId="7" applyNumberFormat="1" applyFont="1" applyFill="1" applyBorder="1" applyAlignment="1" applyProtection="1">
      <alignment vertical="center"/>
      <protection locked="0"/>
    </xf>
    <xf numFmtId="164" fontId="87" fillId="2" borderId="22" xfId="7" applyNumberFormat="1" applyFont="1" applyFill="1" applyBorder="1" applyAlignment="1" applyProtection="1">
      <alignment vertical="center"/>
      <protection locked="0"/>
    </xf>
    <xf numFmtId="164" fontId="2" fillId="36" borderId="3" xfId="7" applyNumberFormat="1" applyFont="1" applyFill="1" applyBorder="1" applyAlignment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</xf>
    <xf numFmtId="164" fontId="2" fillId="0" borderId="25" xfId="7" applyNumberFormat="1" applyFont="1" applyFill="1" applyBorder="1" applyAlignment="1" applyProtection="1">
      <alignment horizontal="right"/>
    </xf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A6" sqref="A6:C6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00"/>
      <c r="B1" s="245" t="s">
        <v>353</v>
      </c>
      <c r="C1" s="200"/>
    </row>
    <row r="2" spans="1:3">
      <c r="A2" s="246">
        <v>1</v>
      </c>
      <c r="B2" s="403" t="s">
        <v>354</v>
      </c>
      <c r="C2" s="106" t="s">
        <v>497</v>
      </c>
    </row>
    <row r="3" spans="1:3">
      <c r="A3" s="246">
        <v>2</v>
      </c>
      <c r="B3" s="404" t="s">
        <v>350</v>
      </c>
      <c r="C3" s="106" t="s">
        <v>494</v>
      </c>
    </row>
    <row r="4" spans="1:3">
      <c r="A4" s="246">
        <v>3</v>
      </c>
      <c r="B4" s="405" t="s">
        <v>355</v>
      </c>
      <c r="C4" s="106" t="s">
        <v>495</v>
      </c>
    </row>
    <row r="5" spans="1:3">
      <c r="A5" s="247">
        <v>4</v>
      </c>
      <c r="B5" s="406" t="s">
        <v>351</v>
      </c>
      <c r="C5" s="106" t="s">
        <v>496</v>
      </c>
    </row>
    <row r="6" spans="1:3" s="248" customFormat="1" ht="45.75" customHeight="1">
      <c r="A6" s="531" t="s">
        <v>427</v>
      </c>
      <c r="B6" s="532"/>
      <c r="C6" s="532"/>
    </row>
    <row r="7" spans="1:3" ht="15">
      <c r="A7" s="249" t="s">
        <v>34</v>
      </c>
      <c r="B7" s="245" t="s">
        <v>352</v>
      </c>
    </row>
    <row r="8" spans="1:3">
      <c r="A8" s="200">
        <v>1</v>
      </c>
      <c r="B8" s="295" t="s">
        <v>25</v>
      </c>
    </row>
    <row r="9" spans="1:3">
      <c r="A9" s="200">
        <v>2</v>
      </c>
      <c r="B9" s="296" t="s">
        <v>26</v>
      </c>
    </row>
    <row r="10" spans="1:3">
      <c r="A10" s="200">
        <v>3</v>
      </c>
      <c r="B10" s="296" t="s">
        <v>27</v>
      </c>
    </row>
    <row r="11" spans="1:3">
      <c r="A11" s="200">
        <v>4</v>
      </c>
      <c r="B11" s="296" t="s">
        <v>28</v>
      </c>
      <c r="C11" s="112"/>
    </row>
    <row r="12" spans="1:3">
      <c r="A12" s="200">
        <v>5</v>
      </c>
      <c r="B12" s="296" t="s">
        <v>29</v>
      </c>
    </row>
    <row r="13" spans="1:3">
      <c r="A13" s="200">
        <v>6</v>
      </c>
      <c r="B13" s="297" t="s">
        <v>362</v>
      </c>
    </row>
    <row r="14" spans="1:3">
      <c r="A14" s="200">
        <v>7</v>
      </c>
      <c r="B14" s="296" t="s">
        <v>356</v>
      </c>
    </row>
    <row r="15" spans="1:3">
      <c r="A15" s="200">
        <v>8</v>
      </c>
      <c r="B15" s="296" t="s">
        <v>357</v>
      </c>
    </row>
    <row r="16" spans="1:3">
      <c r="A16" s="200">
        <v>9</v>
      </c>
      <c r="B16" s="296" t="s">
        <v>30</v>
      </c>
    </row>
    <row r="17" spans="1:2">
      <c r="A17" s="402" t="s">
        <v>426</v>
      </c>
      <c r="B17" s="401" t="s">
        <v>413</v>
      </c>
    </row>
    <row r="18" spans="1:2">
      <c r="A18" s="200">
        <v>10</v>
      </c>
      <c r="B18" s="296" t="s">
        <v>31</v>
      </c>
    </row>
    <row r="19" spans="1:2">
      <c r="A19" s="200">
        <v>11</v>
      </c>
      <c r="B19" s="297" t="s">
        <v>358</v>
      </c>
    </row>
    <row r="20" spans="1:2">
      <c r="A20" s="200">
        <v>12</v>
      </c>
      <c r="B20" s="297" t="s">
        <v>32</v>
      </c>
    </row>
    <row r="21" spans="1:2">
      <c r="A21" s="459">
        <v>13</v>
      </c>
      <c r="B21" s="460" t="s">
        <v>359</v>
      </c>
    </row>
    <row r="22" spans="1:2">
      <c r="A22" s="459">
        <v>14</v>
      </c>
      <c r="B22" s="461" t="s">
        <v>386</v>
      </c>
    </row>
    <row r="23" spans="1:2">
      <c r="A23" s="462">
        <v>15</v>
      </c>
      <c r="B23" s="463" t="s">
        <v>33</v>
      </c>
    </row>
    <row r="24" spans="1:2">
      <c r="A24" s="462">
        <v>15.1</v>
      </c>
      <c r="B24" s="464" t="s">
        <v>440</v>
      </c>
    </row>
    <row r="25" spans="1:2">
      <c r="A25" s="115"/>
      <c r="B25" s="19"/>
    </row>
    <row r="26" spans="1:2">
      <c r="A26" s="115"/>
      <c r="B26" s="19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9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2.75"/>
  <cols>
    <col min="1" max="1" width="9.5703125" style="115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JSC TBC Bank</v>
      </c>
    </row>
    <row r="2" spans="1:3" s="101" customFormat="1" ht="15.75" customHeight="1">
      <c r="A2" s="101" t="s">
        <v>36</v>
      </c>
      <c r="B2" s="483">
        <f>'1. key ratios '!B2</f>
        <v>43921</v>
      </c>
    </row>
    <row r="3" spans="1:3" s="101" customFormat="1" ht="15.75" customHeight="1"/>
    <row r="4" spans="1:3" ht="13.5" thickBot="1">
      <c r="A4" s="115" t="s">
        <v>254</v>
      </c>
      <c r="B4" s="181" t="s">
        <v>253</v>
      </c>
    </row>
    <row r="5" spans="1:3">
      <c r="A5" s="116" t="s">
        <v>11</v>
      </c>
      <c r="B5" s="117"/>
      <c r="C5" s="118" t="s">
        <v>78</v>
      </c>
    </row>
    <row r="6" spans="1:3">
      <c r="A6" s="119">
        <v>1</v>
      </c>
      <c r="B6" s="120" t="s">
        <v>252</v>
      </c>
      <c r="C6" s="121">
        <f>SUM(C7:C11)</f>
        <v>1847117253.1482997</v>
      </c>
    </row>
    <row r="7" spans="1:3">
      <c r="A7" s="119">
        <v>2</v>
      </c>
      <c r="B7" s="122" t="s">
        <v>251</v>
      </c>
      <c r="C7" s="123">
        <v>21015907.600000001</v>
      </c>
    </row>
    <row r="8" spans="1:3">
      <c r="A8" s="119">
        <v>3</v>
      </c>
      <c r="B8" s="124" t="s">
        <v>250</v>
      </c>
      <c r="C8" s="123">
        <v>521190198.81999999</v>
      </c>
    </row>
    <row r="9" spans="1:3">
      <c r="A9" s="119">
        <v>4</v>
      </c>
      <c r="B9" s="124" t="s">
        <v>249</v>
      </c>
      <c r="C9" s="123">
        <v>86220087.030000001</v>
      </c>
    </row>
    <row r="10" spans="1:3">
      <c r="A10" s="119">
        <v>5</v>
      </c>
      <c r="B10" s="124" t="s">
        <v>248</v>
      </c>
      <c r="C10" s="123">
        <v>-15053772.970000001</v>
      </c>
    </row>
    <row r="11" spans="1:3">
      <c r="A11" s="119">
        <v>6</v>
      </c>
      <c r="B11" s="125" t="s">
        <v>247</v>
      </c>
      <c r="C11" s="123">
        <v>1233744832.6682999</v>
      </c>
    </row>
    <row r="12" spans="1:3" s="86" customFormat="1">
      <c r="A12" s="119">
        <v>7</v>
      </c>
      <c r="B12" s="120" t="s">
        <v>246</v>
      </c>
      <c r="C12" s="126">
        <f>SUM(C13:C27)</f>
        <v>328167377.10000002</v>
      </c>
    </row>
    <row r="13" spans="1:3" s="86" customFormat="1">
      <c r="A13" s="119">
        <v>8</v>
      </c>
      <c r="B13" s="127" t="s">
        <v>245</v>
      </c>
      <c r="C13" s="128">
        <v>86220087.030000001</v>
      </c>
    </row>
    <row r="14" spans="1:3" s="86" customFormat="1" ht="25.5">
      <c r="A14" s="119">
        <v>9</v>
      </c>
      <c r="B14" s="129" t="s">
        <v>244</v>
      </c>
      <c r="C14" s="128">
        <v>0</v>
      </c>
    </row>
    <row r="15" spans="1:3" s="86" customFormat="1">
      <c r="A15" s="119">
        <v>10</v>
      </c>
      <c r="B15" s="130" t="s">
        <v>243</v>
      </c>
      <c r="C15" s="128">
        <v>186813376.93000001</v>
      </c>
    </row>
    <row r="16" spans="1:3" s="86" customFormat="1">
      <c r="A16" s="119">
        <v>11</v>
      </c>
      <c r="B16" s="131" t="s">
        <v>242</v>
      </c>
      <c r="C16" s="128">
        <v>0</v>
      </c>
    </row>
    <row r="17" spans="1:3" s="86" customFormat="1">
      <c r="A17" s="119">
        <v>12</v>
      </c>
      <c r="B17" s="130" t="s">
        <v>241</v>
      </c>
      <c r="C17" s="128">
        <v>0</v>
      </c>
    </row>
    <row r="18" spans="1:3" s="86" customFormat="1">
      <c r="A18" s="119">
        <v>13</v>
      </c>
      <c r="B18" s="130" t="s">
        <v>240</v>
      </c>
      <c r="C18" s="128">
        <v>0</v>
      </c>
    </row>
    <row r="19" spans="1:3" s="86" customFormat="1">
      <c r="A19" s="119">
        <v>14</v>
      </c>
      <c r="B19" s="130" t="s">
        <v>239</v>
      </c>
      <c r="C19" s="128">
        <v>0</v>
      </c>
    </row>
    <row r="20" spans="1:3" s="86" customFormat="1">
      <c r="A20" s="119">
        <v>15</v>
      </c>
      <c r="B20" s="130" t="s">
        <v>238</v>
      </c>
      <c r="C20" s="128">
        <v>46217380.239999995</v>
      </c>
    </row>
    <row r="21" spans="1:3" s="86" customFormat="1" ht="25.5">
      <c r="A21" s="119">
        <v>16</v>
      </c>
      <c r="B21" s="129" t="s">
        <v>237</v>
      </c>
      <c r="C21" s="128">
        <v>0</v>
      </c>
    </row>
    <row r="22" spans="1:3" s="86" customFormat="1">
      <c r="A22" s="119">
        <v>17</v>
      </c>
      <c r="B22" s="132" t="s">
        <v>236</v>
      </c>
      <c r="C22" s="128">
        <v>8916532.9000000004</v>
      </c>
    </row>
    <row r="23" spans="1:3" s="86" customFormat="1">
      <c r="A23" s="119">
        <v>18</v>
      </c>
      <c r="B23" s="129" t="s">
        <v>235</v>
      </c>
      <c r="C23" s="128">
        <v>0</v>
      </c>
    </row>
    <row r="24" spans="1:3" s="86" customFormat="1" ht="25.5">
      <c r="A24" s="119">
        <v>19</v>
      </c>
      <c r="B24" s="129" t="s">
        <v>212</v>
      </c>
      <c r="C24" s="128">
        <v>0</v>
      </c>
    </row>
    <row r="25" spans="1:3" s="86" customFormat="1">
      <c r="A25" s="119">
        <v>20</v>
      </c>
      <c r="B25" s="133" t="s">
        <v>234</v>
      </c>
      <c r="C25" s="128">
        <v>0</v>
      </c>
    </row>
    <row r="26" spans="1:3" s="86" customFormat="1">
      <c r="A26" s="119">
        <v>21</v>
      </c>
      <c r="B26" s="133" t="s">
        <v>233</v>
      </c>
      <c r="C26" s="128">
        <v>0</v>
      </c>
    </row>
    <row r="27" spans="1:3" s="86" customFormat="1">
      <c r="A27" s="119">
        <v>22</v>
      </c>
      <c r="B27" s="133" t="s">
        <v>232</v>
      </c>
      <c r="C27" s="128">
        <v>0</v>
      </c>
    </row>
    <row r="28" spans="1:3" s="86" customFormat="1">
      <c r="A28" s="119">
        <v>23</v>
      </c>
      <c r="B28" s="134" t="s">
        <v>231</v>
      </c>
      <c r="C28" s="126">
        <f>C6-C12</f>
        <v>1518949876.0482998</v>
      </c>
    </row>
    <row r="29" spans="1:3" s="86" customFormat="1">
      <c r="A29" s="135"/>
      <c r="B29" s="136"/>
      <c r="C29" s="128"/>
    </row>
    <row r="30" spans="1:3" s="86" customFormat="1">
      <c r="A30" s="135">
        <v>24</v>
      </c>
      <c r="B30" s="134" t="s">
        <v>230</v>
      </c>
      <c r="C30" s="126">
        <f>C31+C34</f>
        <v>468743300</v>
      </c>
    </row>
    <row r="31" spans="1:3" s="86" customFormat="1">
      <c r="A31" s="135">
        <v>25</v>
      </c>
      <c r="B31" s="124" t="s">
        <v>229</v>
      </c>
      <c r="C31" s="137">
        <f>C32+C33</f>
        <v>468743300</v>
      </c>
    </row>
    <row r="32" spans="1:3" s="86" customFormat="1">
      <c r="A32" s="135">
        <v>26</v>
      </c>
      <c r="B32" s="138" t="s">
        <v>311</v>
      </c>
      <c r="C32" s="128">
        <v>0</v>
      </c>
    </row>
    <row r="33" spans="1:3" s="86" customFormat="1">
      <c r="A33" s="135">
        <v>27</v>
      </c>
      <c r="B33" s="138" t="s">
        <v>228</v>
      </c>
      <c r="C33" s="128">
        <v>468743300</v>
      </c>
    </row>
    <row r="34" spans="1:3" s="86" customFormat="1">
      <c r="A34" s="135">
        <v>28</v>
      </c>
      <c r="B34" s="124" t="s">
        <v>227</v>
      </c>
      <c r="C34" s="128">
        <v>0</v>
      </c>
    </row>
    <row r="35" spans="1:3" s="86" customFormat="1">
      <c r="A35" s="135">
        <v>29</v>
      </c>
      <c r="B35" s="134" t="s">
        <v>226</v>
      </c>
      <c r="C35" s="126">
        <f>SUM(C36:C40)</f>
        <v>0</v>
      </c>
    </row>
    <row r="36" spans="1:3" s="86" customFormat="1">
      <c r="A36" s="135">
        <v>30</v>
      </c>
      <c r="B36" s="129" t="s">
        <v>225</v>
      </c>
      <c r="C36" s="128">
        <v>0</v>
      </c>
    </row>
    <row r="37" spans="1:3" s="86" customFormat="1">
      <c r="A37" s="135">
        <v>31</v>
      </c>
      <c r="B37" s="130" t="s">
        <v>224</v>
      </c>
      <c r="C37" s="128">
        <v>0</v>
      </c>
    </row>
    <row r="38" spans="1:3" s="86" customFormat="1" ht="25.5">
      <c r="A38" s="135">
        <v>32</v>
      </c>
      <c r="B38" s="129" t="s">
        <v>223</v>
      </c>
      <c r="C38" s="128">
        <v>0</v>
      </c>
    </row>
    <row r="39" spans="1:3" s="86" customFormat="1" ht="25.5">
      <c r="A39" s="135">
        <v>33</v>
      </c>
      <c r="B39" s="129" t="s">
        <v>212</v>
      </c>
      <c r="C39" s="128">
        <v>0</v>
      </c>
    </row>
    <row r="40" spans="1:3" s="86" customFormat="1">
      <c r="A40" s="135">
        <v>34</v>
      </c>
      <c r="B40" s="133" t="s">
        <v>222</v>
      </c>
      <c r="C40" s="128">
        <v>0</v>
      </c>
    </row>
    <row r="41" spans="1:3" s="86" customFormat="1">
      <c r="A41" s="135">
        <v>35</v>
      </c>
      <c r="B41" s="134" t="s">
        <v>221</v>
      </c>
      <c r="C41" s="126">
        <f>C30-C35</f>
        <v>468743300</v>
      </c>
    </row>
    <row r="42" spans="1:3" s="86" customFormat="1">
      <c r="A42" s="135"/>
      <c r="B42" s="136"/>
      <c r="C42" s="128"/>
    </row>
    <row r="43" spans="1:3" s="86" customFormat="1">
      <c r="A43" s="135">
        <v>36</v>
      </c>
      <c r="B43" s="139" t="s">
        <v>220</v>
      </c>
      <c r="C43" s="126">
        <f>SUM(C44:C46)</f>
        <v>780157285.50957024</v>
      </c>
    </row>
    <row r="44" spans="1:3" s="86" customFormat="1">
      <c r="A44" s="135">
        <v>37</v>
      </c>
      <c r="B44" s="124" t="s">
        <v>219</v>
      </c>
      <c r="C44" s="128">
        <v>594642110</v>
      </c>
    </row>
    <row r="45" spans="1:3" s="86" customFormat="1">
      <c r="A45" s="135">
        <v>38</v>
      </c>
      <c r="B45" s="124" t="s">
        <v>218</v>
      </c>
      <c r="C45" s="128">
        <v>0</v>
      </c>
    </row>
    <row r="46" spans="1:3" s="86" customFormat="1">
      <c r="A46" s="135">
        <v>39</v>
      </c>
      <c r="B46" s="124" t="s">
        <v>217</v>
      </c>
      <c r="C46" s="128">
        <v>185515175.50957027</v>
      </c>
    </row>
    <row r="47" spans="1:3" s="86" customFormat="1">
      <c r="A47" s="135">
        <v>40</v>
      </c>
      <c r="B47" s="139" t="s">
        <v>216</v>
      </c>
      <c r="C47" s="126">
        <f>SUM(C48:C51)</f>
        <v>0</v>
      </c>
    </row>
    <row r="48" spans="1:3" s="86" customFormat="1">
      <c r="A48" s="135">
        <v>41</v>
      </c>
      <c r="B48" s="129" t="s">
        <v>215</v>
      </c>
      <c r="C48" s="128">
        <v>0</v>
      </c>
    </row>
    <row r="49" spans="1:3" s="86" customFormat="1">
      <c r="A49" s="135">
        <v>42</v>
      </c>
      <c r="B49" s="130" t="s">
        <v>214</v>
      </c>
      <c r="C49" s="128">
        <v>0</v>
      </c>
    </row>
    <row r="50" spans="1:3" s="86" customFormat="1">
      <c r="A50" s="135">
        <v>43</v>
      </c>
      <c r="B50" s="129" t="s">
        <v>213</v>
      </c>
      <c r="C50" s="128">
        <v>0</v>
      </c>
    </row>
    <row r="51" spans="1:3" s="86" customFormat="1" ht="25.5">
      <c r="A51" s="135">
        <v>44</v>
      </c>
      <c r="B51" s="129" t="s">
        <v>212</v>
      </c>
      <c r="C51" s="128">
        <v>0</v>
      </c>
    </row>
    <row r="52" spans="1:3" s="86" customFormat="1" ht="13.5" thickBot="1">
      <c r="A52" s="140">
        <v>45</v>
      </c>
      <c r="B52" s="141" t="s">
        <v>211</v>
      </c>
      <c r="C52" s="142">
        <f>C43-C47</f>
        <v>780157285.50957024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F11" sqref="F11"/>
    </sheetView>
  </sheetViews>
  <sheetFormatPr defaultColWidth="9.140625" defaultRowHeight="12.75"/>
  <cols>
    <col min="1" max="1" width="9.42578125" style="311" bestFit="1" customWidth="1"/>
    <col min="2" max="2" width="59" style="311" customWidth="1"/>
    <col min="3" max="3" width="16.7109375" style="311" bestFit="1" customWidth="1"/>
    <col min="4" max="4" width="15.7109375" style="311" bestFit="1" customWidth="1"/>
    <col min="5" max="16384" width="9.140625" style="311"/>
  </cols>
  <sheetData>
    <row r="1" spans="1:4" ht="15">
      <c r="A1" s="375" t="s">
        <v>35</v>
      </c>
      <c r="B1" s="376" t="str">
        <f>'Info '!C2</f>
        <v>JSC TBC Bank</v>
      </c>
    </row>
    <row r="2" spans="1:4" s="278" customFormat="1" ht="15.75" customHeight="1">
      <c r="A2" s="278" t="s">
        <v>36</v>
      </c>
    </row>
    <row r="3" spans="1:4" s="278" customFormat="1" ht="15.75" customHeight="1"/>
    <row r="4" spans="1:4" ht="13.5" thickBot="1">
      <c r="A4" s="337" t="s">
        <v>412</v>
      </c>
      <c r="B4" s="384" t="s">
        <v>413</v>
      </c>
    </row>
    <row r="5" spans="1:4" s="385" customFormat="1" ht="12.75" customHeight="1">
      <c r="A5" s="457"/>
      <c r="B5" s="458" t="s">
        <v>416</v>
      </c>
      <c r="C5" s="377" t="s">
        <v>414</v>
      </c>
      <c r="D5" s="378" t="s">
        <v>415</v>
      </c>
    </row>
    <row r="6" spans="1:4" s="386" customFormat="1">
      <c r="A6" s="379">
        <v>1</v>
      </c>
      <c r="B6" s="453" t="s">
        <v>417</v>
      </c>
      <c r="C6" s="453"/>
      <c r="D6" s="380"/>
    </row>
    <row r="7" spans="1:4" s="386" customFormat="1">
      <c r="A7" s="381" t="s">
        <v>403</v>
      </c>
      <c r="B7" s="454" t="s">
        <v>418</v>
      </c>
      <c r="C7" s="446">
        <v>4.4999999999999998E-2</v>
      </c>
      <c r="D7" s="527">
        <f>C7*'5. RWA '!$C$13</f>
        <v>747223184.99731398</v>
      </c>
    </row>
    <row r="8" spans="1:4" s="386" customFormat="1">
      <c r="A8" s="381" t="s">
        <v>404</v>
      </c>
      <c r="B8" s="454" t="s">
        <v>419</v>
      </c>
      <c r="C8" s="447">
        <v>0.06</v>
      </c>
      <c r="D8" s="527">
        <f>C8*'5. RWA '!$C$13</f>
        <v>996297579.9964186</v>
      </c>
    </row>
    <row r="9" spans="1:4" s="386" customFormat="1">
      <c r="A9" s="381" t="s">
        <v>405</v>
      </c>
      <c r="B9" s="454" t="s">
        <v>420</v>
      </c>
      <c r="C9" s="447">
        <v>0.08</v>
      </c>
      <c r="D9" s="527">
        <f>C9*'5. RWA '!$C$13</f>
        <v>1328396773.3285582</v>
      </c>
    </row>
    <row r="10" spans="1:4" s="386" customFormat="1">
      <c r="A10" s="379" t="s">
        <v>406</v>
      </c>
      <c r="B10" s="453" t="s">
        <v>421</v>
      </c>
      <c r="C10" s="448"/>
      <c r="D10" s="528"/>
    </row>
    <row r="11" spans="1:4" s="387" customFormat="1">
      <c r="A11" s="382" t="s">
        <v>407</v>
      </c>
      <c r="B11" s="445" t="s">
        <v>487</v>
      </c>
      <c r="C11" s="449">
        <v>0</v>
      </c>
      <c r="D11" s="527">
        <f>C11*'5. RWA '!$C$13</f>
        <v>0</v>
      </c>
    </row>
    <row r="12" spans="1:4" s="387" customFormat="1">
      <c r="A12" s="382" t="s">
        <v>408</v>
      </c>
      <c r="B12" s="445" t="s">
        <v>422</v>
      </c>
      <c r="C12" s="449">
        <v>0</v>
      </c>
      <c r="D12" s="527">
        <f>C12*'5. RWA '!$C$13</f>
        <v>0</v>
      </c>
    </row>
    <row r="13" spans="1:4" s="387" customFormat="1">
      <c r="A13" s="382" t="s">
        <v>409</v>
      </c>
      <c r="B13" s="445" t="s">
        <v>423</v>
      </c>
      <c r="C13" s="449">
        <v>1.4999999999999999E-2</v>
      </c>
      <c r="D13" s="527">
        <f>C13*'5. RWA '!$C$13</f>
        <v>249074394.99910465</v>
      </c>
    </row>
    <row r="14" spans="1:4" s="387" customFormat="1">
      <c r="A14" s="379" t="s">
        <v>410</v>
      </c>
      <c r="B14" s="453" t="s">
        <v>484</v>
      </c>
      <c r="C14" s="450"/>
      <c r="D14" s="528"/>
    </row>
    <row r="15" spans="1:4" s="387" customFormat="1">
      <c r="A15" s="382">
        <v>3.1</v>
      </c>
      <c r="B15" s="445" t="s">
        <v>428</v>
      </c>
      <c r="C15" s="449">
        <v>9.3770206109745728E-3</v>
      </c>
      <c r="D15" s="527">
        <f>C15*'5. RWA '!$C$13</f>
        <v>155705049.03817511</v>
      </c>
    </row>
    <row r="16" spans="1:4" s="387" customFormat="1">
      <c r="A16" s="382">
        <v>3.2</v>
      </c>
      <c r="B16" s="445" t="s">
        <v>429</v>
      </c>
      <c r="C16" s="449">
        <v>1.2532212469771266E-2</v>
      </c>
      <c r="D16" s="527">
        <f>C16*'5. RWA '!$C$13</f>
        <v>208096882.59390089</v>
      </c>
    </row>
    <row r="17" spans="1:6" s="386" customFormat="1">
      <c r="A17" s="382">
        <v>3.3</v>
      </c>
      <c r="B17" s="445" t="s">
        <v>430</v>
      </c>
      <c r="C17" s="449">
        <v>3.8308446859590825E-2</v>
      </c>
      <c r="D17" s="527">
        <f>C17*'5. RWA '!$C$13</f>
        <v>636110214.99386239</v>
      </c>
    </row>
    <row r="18" spans="1:6" s="385" customFormat="1" ht="12.75" customHeight="1">
      <c r="A18" s="455"/>
      <c r="B18" s="456" t="s">
        <v>483</v>
      </c>
      <c r="C18" s="451" t="s">
        <v>414</v>
      </c>
      <c r="D18" s="529" t="s">
        <v>415</v>
      </c>
    </row>
    <row r="19" spans="1:6" s="386" customFormat="1">
      <c r="A19" s="383">
        <v>4</v>
      </c>
      <c r="B19" s="445" t="s">
        <v>424</v>
      </c>
      <c r="C19" s="449">
        <f>C7+C11+C12+C13+C15</f>
        <v>6.9377020610974574E-2</v>
      </c>
      <c r="D19" s="527">
        <f>C19*'5. RWA '!$C$13</f>
        <v>1152002629.0345938</v>
      </c>
    </row>
    <row r="20" spans="1:6" s="386" customFormat="1">
      <c r="A20" s="383">
        <v>5</v>
      </c>
      <c r="B20" s="445" t="s">
        <v>144</v>
      </c>
      <c r="C20" s="449">
        <f>C8+C11+C12+C13+C16</f>
        <v>8.7532212469771262E-2</v>
      </c>
      <c r="D20" s="527">
        <f>C20*'5. RWA '!$C$13</f>
        <v>1453468857.5894241</v>
      </c>
    </row>
    <row r="21" spans="1:6" s="386" customFormat="1" ht="13.5" thickBot="1">
      <c r="A21" s="388" t="s">
        <v>411</v>
      </c>
      <c r="B21" s="389" t="s">
        <v>425</v>
      </c>
      <c r="C21" s="452">
        <f>C9+C11+C12+C13+C17</f>
        <v>0.13330844685959081</v>
      </c>
      <c r="D21" s="530">
        <f>C21*'5. RWA '!$C$13</f>
        <v>2213581383.3215251</v>
      </c>
    </row>
    <row r="22" spans="1:6">
      <c r="F22" s="337"/>
    </row>
    <row r="23" spans="1:6" ht="51">
      <c r="B23" s="336" t="s">
        <v>486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C15" sqref="C15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JSC TBC Bank</v>
      </c>
      <c r="E1" s="4"/>
      <c r="F1" s="4"/>
    </row>
    <row r="2" spans="1:6" s="101" customFormat="1" ht="15.75" customHeight="1">
      <c r="A2" s="2" t="s">
        <v>36</v>
      </c>
      <c r="B2" s="483">
        <f>'1. key ratios '!B2</f>
        <v>43921</v>
      </c>
    </row>
    <row r="3" spans="1:6" s="101" customFormat="1" ht="15.75" customHeight="1">
      <c r="A3" s="143"/>
    </row>
    <row r="4" spans="1:6" s="101" customFormat="1" ht="15.75" customHeight="1" thickBot="1">
      <c r="A4" s="101" t="s">
        <v>91</v>
      </c>
      <c r="B4" s="269" t="s">
        <v>295</v>
      </c>
      <c r="D4" s="52" t="s">
        <v>78</v>
      </c>
    </row>
    <row r="5" spans="1:6" ht="25.5">
      <c r="A5" s="144" t="s">
        <v>11</v>
      </c>
      <c r="B5" s="300" t="s">
        <v>349</v>
      </c>
      <c r="C5" s="145" t="s">
        <v>97</v>
      </c>
      <c r="D5" s="146" t="s">
        <v>98</v>
      </c>
    </row>
    <row r="6" spans="1:6">
      <c r="A6" s="108">
        <v>1</v>
      </c>
      <c r="B6" s="147" t="s">
        <v>40</v>
      </c>
      <c r="C6" s="148">
        <v>612940886.81999993</v>
      </c>
      <c r="D6" s="149"/>
      <c r="E6" s="150"/>
    </row>
    <row r="7" spans="1:6">
      <c r="A7" s="108">
        <v>2</v>
      </c>
      <c r="B7" s="151" t="s">
        <v>41</v>
      </c>
      <c r="C7" s="152">
        <v>2122467308.8299999</v>
      </c>
      <c r="D7" s="153"/>
      <c r="E7" s="150"/>
    </row>
    <row r="8" spans="1:6">
      <c r="A8" s="108">
        <v>3</v>
      </c>
      <c r="B8" s="151" t="s">
        <v>42</v>
      </c>
      <c r="C8" s="152">
        <v>275656462.68000001</v>
      </c>
      <c r="D8" s="153"/>
      <c r="E8" s="150"/>
    </row>
    <row r="9" spans="1:6">
      <c r="A9" s="108">
        <v>4</v>
      </c>
      <c r="B9" s="151" t="s">
        <v>43</v>
      </c>
      <c r="C9" s="152">
        <v>0</v>
      </c>
      <c r="D9" s="153"/>
      <c r="E9" s="150"/>
    </row>
    <row r="10" spans="1:6">
      <c r="A10" s="108">
        <v>5</v>
      </c>
      <c r="B10" s="151" t="s">
        <v>44</v>
      </c>
      <c r="C10" s="152">
        <v>2042503614.05</v>
      </c>
      <c r="D10" s="153"/>
      <c r="E10" s="150"/>
    </row>
    <row r="11" spans="1:6">
      <c r="A11" s="108">
        <v>6.1</v>
      </c>
      <c r="B11" s="270" t="s">
        <v>45</v>
      </c>
      <c r="C11" s="154">
        <v>13811272219.070002</v>
      </c>
      <c r="D11" s="155"/>
      <c r="E11" s="156"/>
    </row>
    <row r="12" spans="1:6">
      <c r="A12" s="108">
        <v>6.2</v>
      </c>
      <c r="B12" s="271" t="s">
        <v>46</v>
      </c>
      <c r="C12" s="154">
        <v>-957264309.85128272</v>
      </c>
      <c r="D12" s="155"/>
      <c r="E12" s="156"/>
    </row>
    <row r="13" spans="1:6">
      <c r="A13" s="108" t="s">
        <v>515</v>
      </c>
      <c r="B13" s="484" t="s">
        <v>517</v>
      </c>
      <c r="C13" s="154">
        <v>-452561461.85748279</v>
      </c>
      <c r="D13" s="155"/>
      <c r="E13" s="156"/>
    </row>
    <row r="14" spans="1:6">
      <c r="A14" s="108" t="s">
        <v>516</v>
      </c>
      <c r="B14" s="484" t="s">
        <v>518</v>
      </c>
      <c r="C14" s="154">
        <v>-409876219.238383</v>
      </c>
      <c r="D14" s="155"/>
      <c r="E14" s="156"/>
    </row>
    <row r="15" spans="1:6">
      <c r="A15" s="108">
        <v>6</v>
      </c>
      <c r="B15" s="151" t="s">
        <v>47</v>
      </c>
      <c r="C15" s="157">
        <f>C11+C12</f>
        <v>12854007909.218719</v>
      </c>
      <c r="D15" s="155"/>
      <c r="E15" s="150"/>
    </row>
    <row r="16" spans="1:6">
      <c r="A16" s="108">
        <v>7</v>
      </c>
      <c r="B16" s="151" t="s">
        <v>48</v>
      </c>
      <c r="C16" s="152">
        <v>206550796.37</v>
      </c>
      <c r="D16" s="153"/>
      <c r="E16" s="150"/>
    </row>
    <row r="17" spans="1:5">
      <c r="A17" s="108">
        <v>8</v>
      </c>
      <c r="B17" s="298" t="s">
        <v>207</v>
      </c>
      <c r="C17" s="152">
        <v>79707217.160000011</v>
      </c>
      <c r="D17" s="153"/>
      <c r="E17" s="150"/>
    </row>
    <row r="18" spans="1:5">
      <c r="A18" s="108">
        <v>9</v>
      </c>
      <c r="B18" s="151" t="s">
        <v>49</v>
      </c>
      <c r="C18" s="152">
        <v>26922915.689999998</v>
      </c>
      <c r="D18" s="153"/>
      <c r="E18" s="150"/>
    </row>
    <row r="19" spans="1:5">
      <c r="A19" s="108">
        <v>9.1</v>
      </c>
      <c r="B19" s="158" t="s">
        <v>93</v>
      </c>
      <c r="C19" s="154">
        <v>8916532.9000000004</v>
      </c>
      <c r="D19" s="159" t="s">
        <v>522</v>
      </c>
      <c r="E19" s="150"/>
    </row>
    <row r="20" spans="1:5">
      <c r="A20" s="108">
        <v>9.1999999999999993</v>
      </c>
      <c r="B20" s="158" t="s">
        <v>94</v>
      </c>
      <c r="C20" s="154">
        <v>17525800.109999999</v>
      </c>
      <c r="D20" s="153"/>
      <c r="E20" s="150"/>
    </row>
    <row r="21" spans="1:5">
      <c r="A21" s="108">
        <v>9.3000000000000007</v>
      </c>
      <c r="B21" s="272" t="s">
        <v>277</v>
      </c>
      <c r="C21" s="154">
        <v>3000</v>
      </c>
      <c r="D21" s="153"/>
      <c r="E21" s="150"/>
    </row>
    <row r="22" spans="1:5">
      <c r="A22" s="108">
        <v>10</v>
      </c>
      <c r="B22" s="151" t="s">
        <v>50</v>
      </c>
      <c r="C22" s="152">
        <v>666520642.78999996</v>
      </c>
      <c r="D22" s="153"/>
      <c r="E22" s="150"/>
    </row>
    <row r="23" spans="1:5">
      <c r="A23" s="108">
        <v>10.1</v>
      </c>
      <c r="B23" s="158" t="s">
        <v>95</v>
      </c>
      <c r="C23" s="152">
        <v>186813376.93000001</v>
      </c>
      <c r="D23" s="159" t="s">
        <v>522</v>
      </c>
      <c r="E23" s="150"/>
    </row>
    <row r="24" spans="1:5">
      <c r="A24" s="108">
        <v>11</v>
      </c>
      <c r="B24" s="160" t="s">
        <v>51</v>
      </c>
      <c r="C24" s="161">
        <v>382285616.63000005</v>
      </c>
      <c r="D24" s="162"/>
      <c r="E24" s="150"/>
    </row>
    <row r="25" spans="1:5">
      <c r="A25" s="108">
        <v>11.1</v>
      </c>
      <c r="B25" s="158" t="s">
        <v>523</v>
      </c>
      <c r="C25" s="152"/>
      <c r="D25" s="159" t="s">
        <v>522</v>
      </c>
      <c r="E25" s="150"/>
    </row>
    <row r="26" spans="1:5" ht="15">
      <c r="A26" s="108">
        <v>12</v>
      </c>
      <c r="B26" s="163" t="s">
        <v>52</v>
      </c>
      <c r="C26" s="164">
        <f>SUM(C6:C10,C15:C18,C22,C24)</f>
        <v>19269563370.238716</v>
      </c>
      <c r="D26" s="165"/>
      <c r="E26" s="166"/>
    </row>
    <row r="27" spans="1:5">
      <c r="A27" s="108">
        <v>13</v>
      </c>
      <c r="B27" s="151" t="s">
        <v>54</v>
      </c>
      <c r="C27" s="167">
        <v>212960056.44</v>
      </c>
      <c r="D27" s="168"/>
      <c r="E27" s="150"/>
    </row>
    <row r="28" spans="1:5">
      <c r="A28" s="108">
        <v>14</v>
      </c>
      <c r="B28" s="151" t="s">
        <v>55</v>
      </c>
      <c r="C28" s="152">
        <v>3361779596.8800001</v>
      </c>
      <c r="D28" s="153"/>
      <c r="E28" s="150"/>
    </row>
    <row r="29" spans="1:5">
      <c r="A29" s="108">
        <v>15</v>
      </c>
      <c r="B29" s="151" t="s">
        <v>56</v>
      </c>
      <c r="C29" s="152">
        <v>3424400154.29</v>
      </c>
      <c r="D29" s="153"/>
      <c r="E29" s="150"/>
    </row>
    <row r="30" spans="1:5">
      <c r="A30" s="108">
        <v>16</v>
      </c>
      <c r="B30" s="151" t="s">
        <v>57</v>
      </c>
      <c r="C30" s="152">
        <v>4668207440.0799999</v>
      </c>
      <c r="D30" s="153"/>
      <c r="E30" s="150"/>
    </row>
    <row r="31" spans="1:5">
      <c r="A31" s="108">
        <v>17</v>
      </c>
      <c r="B31" s="151" t="s">
        <v>58</v>
      </c>
      <c r="C31" s="152">
        <v>976490449.45000005</v>
      </c>
      <c r="D31" s="153"/>
      <c r="E31" s="150"/>
    </row>
    <row r="32" spans="1:5">
      <c r="A32" s="108">
        <v>17.100000000000001</v>
      </c>
      <c r="B32" s="158" t="s">
        <v>524</v>
      </c>
      <c r="C32" s="152">
        <v>468743300</v>
      </c>
      <c r="D32" s="159" t="s">
        <v>522</v>
      </c>
      <c r="E32" s="150"/>
    </row>
    <row r="33" spans="1:5">
      <c r="A33" s="108">
        <v>18</v>
      </c>
      <c r="B33" s="151" t="s">
        <v>59</v>
      </c>
      <c r="C33" s="152">
        <v>3252535406.7399998</v>
      </c>
      <c r="D33" s="153"/>
      <c r="E33" s="150"/>
    </row>
    <row r="34" spans="1:5">
      <c r="A34" s="108">
        <v>19</v>
      </c>
      <c r="B34" s="151" t="s">
        <v>60</v>
      </c>
      <c r="C34" s="152">
        <v>138179751.78</v>
      </c>
      <c r="D34" s="153"/>
      <c r="E34" s="150"/>
    </row>
    <row r="35" spans="1:5">
      <c r="A35" s="108">
        <v>20</v>
      </c>
      <c r="B35" s="151" t="s">
        <v>61</v>
      </c>
      <c r="C35" s="152">
        <v>282204261.37047744</v>
      </c>
      <c r="D35" s="153"/>
      <c r="E35" s="150"/>
    </row>
    <row r="36" spans="1:5">
      <c r="A36" s="108">
        <v>20.100000000000001</v>
      </c>
      <c r="B36" s="169" t="s">
        <v>519</v>
      </c>
      <c r="C36" s="161">
        <v>0</v>
      </c>
      <c r="D36" s="162"/>
      <c r="E36" s="150"/>
    </row>
    <row r="37" spans="1:5">
      <c r="A37" s="108">
        <v>21</v>
      </c>
      <c r="B37" s="160" t="s">
        <v>62</v>
      </c>
      <c r="C37" s="161">
        <v>1105689000</v>
      </c>
      <c r="D37" s="162"/>
      <c r="E37" s="150"/>
    </row>
    <row r="38" spans="1:5">
      <c r="A38" s="108">
        <v>21.1</v>
      </c>
      <c r="B38" s="169" t="s">
        <v>96</v>
      </c>
      <c r="C38" s="170">
        <v>594642110</v>
      </c>
      <c r="D38" s="159" t="s">
        <v>522</v>
      </c>
      <c r="E38" s="150"/>
    </row>
    <row r="39" spans="1:5" ht="15">
      <c r="A39" s="108">
        <v>22</v>
      </c>
      <c r="B39" s="163" t="s">
        <v>63</v>
      </c>
      <c r="C39" s="164">
        <f>SUM(C27:C31)+SUM(C33:C35)+C37</f>
        <v>17422446117.030479</v>
      </c>
      <c r="D39" s="165"/>
      <c r="E39" s="166"/>
    </row>
    <row r="40" spans="1:5">
      <c r="A40" s="108">
        <v>23</v>
      </c>
      <c r="B40" s="160" t="s">
        <v>65</v>
      </c>
      <c r="C40" s="152">
        <v>21015907.600000001</v>
      </c>
      <c r="D40" s="153"/>
      <c r="E40" s="150"/>
    </row>
    <row r="41" spans="1:5">
      <c r="A41" s="108">
        <v>24</v>
      </c>
      <c r="B41" s="160" t="s">
        <v>66</v>
      </c>
      <c r="C41" s="152">
        <v>0</v>
      </c>
      <c r="D41" s="153"/>
      <c r="E41" s="150"/>
    </row>
    <row r="42" spans="1:5">
      <c r="A42" s="108">
        <v>25</v>
      </c>
      <c r="B42" s="160" t="s">
        <v>67</v>
      </c>
      <c r="C42" s="152">
        <v>0</v>
      </c>
      <c r="D42" s="153"/>
      <c r="E42" s="150"/>
    </row>
    <row r="43" spans="1:5">
      <c r="A43" s="108">
        <v>26</v>
      </c>
      <c r="B43" s="160" t="s">
        <v>68</v>
      </c>
      <c r="C43" s="152">
        <v>506136425.85000002</v>
      </c>
      <c r="D43" s="153"/>
      <c r="E43" s="150"/>
    </row>
    <row r="44" spans="1:5">
      <c r="A44" s="108">
        <v>27</v>
      </c>
      <c r="B44" s="160" t="s">
        <v>69</v>
      </c>
      <c r="C44" s="152">
        <v>0</v>
      </c>
      <c r="D44" s="153"/>
      <c r="E44" s="150"/>
    </row>
    <row r="45" spans="1:5">
      <c r="A45" s="108">
        <v>28</v>
      </c>
      <c r="B45" s="160" t="s">
        <v>70</v>
      </c>
      <c r="C45" s="152">
        <v>1233744832.6695228</v>
      </c>
      <c r="D45" s="153"/>
      <c r="E45" s="150"/>
    </row>
    <row r="46" spans="1:5">
      <c r="A46" s="108">
        <v>29</v>
      </c>
      <c r="B46" s="160" t="s">
        <v>71</v>
      </c>
      <c r="C46" s="152">
        <v>86220087.030000001</v>
      </c>
      <c r="D46" s="153"/>
      <c r="E46" s="150"/>
    </row>
    <row r="47" spans="1:5" ht="15.75" thickBot="1">
      <c r="A47" s="171">
        <v>30</v>
      </c>
      <c r="B47" s="172" t="s">
        <v>275</v>
      </c>
      <c r="C47" s="173">
        <f>SUM(C40:C46)</f>
        <v>1847117253.1495228</v>
      </c>
      <c r="D47" s="174"/>
      <c r="E47" s="16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S22" sqref="S2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0" bestFit="1" customWidth="1"/>
    <col min="17" max="17" width="14.7109375" style="50" customWidth="1"/>
    <col min="18" max="18" width="13" style="50" bestFit="1" customWidth="1"/>
    <col min="19" max="19" width="34.85546875" style="50" customWidth="1"/>
    <col min="20" max="16384" width="9.140625" style="50"/>
  </cols>
  <sheetData>
    <row r="1" spans="1:19">
      <c r="A1" s="2" t="s">
        <v>35</v>
      </c>
      <c r="B1" s="4" t="str">
        <f>'Info '!C2</f>
        <v>JSC TBC Bank</v>
      </c>
    </row>
    <row r="2" spans="1:19">
      <c r="A2" s="2" t="s">
        <v>36</v>
      </c>
      <c r="B2" s="480">
        <f>'1. key ratios '!B2</f>
        <v>43921</v>
      </c>
    </row>
    <row r="4" spans="1:19" ht="26.25" thickBot="1">
      <c r="A4" s="4" t="s">
        <v>257</v>
      </c>
      <c r="B4" s="322" t="s">
        <v>384</v>
      </c>
    </row>
    <row r="5" spans="1:19" s="308" customFormat="1">
      <c r="A5" s="303"/>
      <c r="B5" s="304"/>
      <c r="C5" s="305" t="s">
        <v>0</v>
      </c>
      <c r="D5" s="305" t="s">
        <v>1</v>
      </c>
      <c r="E5" s="305" t="s">
        <v>2</v>
      </c>
      <c r="F5" s="305" t="s">
        <v>3</v>
      </c>
      <c r="G5" s="305" t="s">
        <v>4</v>
      </c>
      <c r="H5" s="305" t="s">
        <v>10</v>
      </c>
      <c r="I5" s="305" t="s">
        <v>13</v>
      </c>
      <c r="J5" s="305" t="s">
        <v>14</v>
      </c>
      <c r="K5" s="305" t="s">
        <v>15</v>
      </c>
      <c r="L5" s="305" t="s">
        <v>16</v>
      </c>
      <c r="M5" s="305" t="s">
        <v>17</v>
      </c>
      <c r="N5" s="305" t="s">
        <v>18</v>
      </c>
      <c r="O5" s="305" t="s">
        <v>367</v>
      </c>
      <c r="P5" s="305" t="s">
        <v>368</v>
      </c>
      <c r="Q5" s="305" t="s">
        <v>369</v>
      </c>
      <c r="R5" s="306" t="s">
        <v>370</v>
      </c>
      <c r="S5" s="307" t="s">
        <v>371</v>
      </c>
    </row>
    <row r="6" spans="1:19" s="308" customFormat="1" ht="99" customHeight="1">
      <c r="A6" s="309"/>
      <c r="B6" s="557" t="s">
        <v>372</v>
      </c>
      <c r="C6" s="553">
        <v>0</v>
      </c>
      <c r="D6" s="554"/>
      <c r="E6" s="553">
        <v>0.2</v>
      </c>
      <c r="F6" s="554"/>
      <c r="G6" s="553">
        <v>0.35</v>
      </c>
      <c r="H6" s="554"/>
      <c r="I6" s="553">
        <v>0.5</v>
      </c>
      <c r="J6" s="554"/>
      <c r="K6" s="553">
        <v>0.75</v>
      </c>
      <c r="L6" s="554"/>
      <c r="M6" s="553">
        <v>1</v>
      </c>
      <c r="N6" s="554"/>
      <c r="O6" s="553">
        <v>1.5</v>
      </c>
      <c r="P6" s="554"/>
      <c r="Q6" s="553">
        <v>2.5</v>
      </c>
      <c r="R6" s="554"/>
      <c r="S6" s="555" t="s">
        <v>256</v>
      </c>
    </row>
    <row r="7" spans="1:19" s="308" customFormat="1" ht="30.75" customHeight="1">
      <c r="A7" s="309"/>
      <c r="B7" s="558"/>
      <c r="C7" s="299" t="s">
        <v>259</v>
      </c>
      <c r="D7" s="299" t="s">
        <v>258</v>
      </c>
      <c r="E7" s="299" t="s">
        <v>259</v>
      </c>
      <c r="F7" s="299" t="s">
        <v>258</v>
      </c>
      <c r="G7" s="299" t="s">
        <v>259</v>
      </c>
      <c r="H7" s="299" t="s">
        <v>258</v>
      </c>
      <c r="I7" s="299" t="s">
        <v>259</v>
      </c>
      <c r="J7" s="299" t="s">
        <v>258</v>
      </c>
      <c r="K7" s="299" t="s">
        <v>259</v>
      </c>
      <c r="L7" s="299" t="s">
        <v>258</v>
      </c>
      <c r="M7" s="299" t="s">
        <v>259</v>
      </c>
      <c r="N7" s="299" t="s">
        <v>258</v>
      </c>
      <c r="O7" s="299" t="s">
        <v>259</v>
      </c>
      <c r="P7" s="299" t="s">
        <v>258</v>
      </c>
      <c r="Q7" s="299" t="s">
        <v>259</v>
      </c>
      <c r="R7" s="299" t="s">
        <v>258</v>
      </c>
      <c r="S7" s="556"/>
    </row>
    <row r="8" spans="1:19" s="177" customFormat="1">
      <c r="A8" s="175">
        <v>1</v>
      </c>
      <c r="B8" s="1" t="s">
        <v>100</v>
      </c>
      <c r="C8" s="176">
        <v>1643164742.9299998</v>
      </c>
      <c r="D8" s="176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1915482541.3661001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323">
        <f>$C$6*SUM(C8:D8)+$E$6*SUM(E8:F8)+$G$6*SUM(G8:H8)+$I$6*SUM(I8:J8)+$K$6*SUM(K8:L8)+$M$6*SUM(M8:N8)+$O$6*SUM(O8:P8)+$Q$6*SUM(Q8:R8)</f>
        <v>1915482541.3661001</v>
      </c>
    </row>
    <row r="9" spans="1:19" s="177" customFormat="1">
      <c r="A9" s="175">
        <v>2</v>
      </c>
      <c r="B9" s="1" t="s">
        <v>101</v>
      </c>
      <c r="C9" s="176">
        <v>0</v>
      </c>
      <c r="D9" s="176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323">
        <f t="shared" ref="S9:S21" si="0">$C$6*SUM(C9:D9)+$E$6*SUM(E9:F9)+$G$6*SUM(G9:H9)+$I$6*SUM(I9:J9)+$K$6*SUM(K9:L9)+$M$6*SUM(M9:N9)+$O$6*SUM(O9:P9)+$Q$6*SUM(Q9:R9)</f>
        <v>0</v>
      </c>
    </row>
    <row r="10" spans="1:19" s="177" customFormat="1">
      <c r="A10" s="175">
        <v>3</v>
      </c>
      <c r="B10" s="1" t="s">
        <v>278</v>
      </c>
      <c r="C10" s="176">
        <v>104015273.3567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323">
        <f t="shared" si="0"/>
        <v>0</v>
      </c>
    </row>
    <row r="11" spans="1:19" s="177" customFormat="1">
      <c r="A11" s="175">
        <v>4</v>
      </c>
      <c r="B11" s="1" t="s">
        <v>102</v>
      </c>
      <c r="C11" s="176">
        <v>242907105.72759998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120322186.608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323">
        <f t="shared" si="0"/>
        <v>60161093.303999998</v>
      </c>
    </row>
    <row r="12" spans="1:19" s="177" customFormat="1">
      <c r="A12" s="175">
        <v>5</v>
      </c>
      <c r="B12" s="1" t="s">
        <v>103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323">
        <f t="shared" si="0"/>
        <v>0</v>
      </c>
    </row>
    <row r="13" spans="1:19" s="177" customFormat="1">
      <c r="A13" s="175">
        <v>6</v>
      </c>
      <c r="B13" s="1" t="s">
        <v>104</v>
      </c>
      <c r="C13" s="176">
        <v>0</v>
      </c>
      <c r="D13" s="176">
        <v>0</v>
      </c>
      <c r="E13" s="176">
        <v>233284703.14100003</v>
      </c>
      <c r="F13" s="176">
        <v>4417539.1825999999</v>
      </c>
      <c r="G13" s="176">
        <v>0</v>
      </c>
      <c r="H13" s="176">
        <v>0</v>
      </c>
      <c r="I13" s="176">
        <v>27900785.433899999</v>
      </c>
      <c r="J13" s="176">
        <v>67355612.883599997</v>
      </c>
      <c r="K13" s="176">
        <v>0</v>
      </c>
      <c r="L13" s="176">
        <v>0</v>
      </c>
      <c r="M13" s="176">
        <v>19656827.733099867</v>
      </c>
      <c r="N13" s="176">
        <v>22443275.3006</v>
      </c>
      <c r="O13" s="176">
        <v>0</v>
      </c>
      <c r="P13" s="176">
        <v>0</v>
      </c>
      <c r="Q13" s="176">
        <v>0</v>
      </c>
      <c r="R13" s="176">
        <v>0</v>
      </c>
      <c r="S13" s="323">
        <f t="shared" si="0"/>
        <v>137268750.65716988</v>
      </c>
    </row>
    <row r="14" spans="1:19" s="177" customFormat="1">
      <c r="A14" s="175">
        <v>7</v>
      </c>
      <c r="B14" s="1" t="s">
        <v>105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5280775963.2306957</v>
      </c>
      <c r="N14" s="176">
        <v>1208313316.2115002</v>
      </c>
      <c r="O14" s="176">
        <v>0</v>
      </c>
      <c r="P14" s="176">
        <v>0</v>
      </c>
      <c r="Q14" s="176">
        <v>0</v>
      </c>
      <c r="R14" s="176">
        <v>0</v>
      </c>
      <c r="S14" s="323">
        <f t="shared" si="0"/>
        <v>6489089279.4421959</v>
      </c>
    </row>
    <row r="15" spans="1:19" s="177" customFormat="1">
      <c r="A15" s="175">
        <v>8</v>
      </c>
      <c r="B15" s="1" t="s">
        <v>106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3547956793.8801999</v>
      </c>
      <c r="L15" s="176">
        <v>98585194.870599985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323">
        <f t="shared" si="0"/>
        <v>2734906491.5630999</v>
      </c>
    </row>
    <row r="16" spans="1:19" s="177" customFormat="1">
      <c r="A16" s="175">
        <v>9</v>
      </c>
      <c r="B16" s="1" t="s">
        <v>107</v>
      </c>
      <c r="C16" s="176">
        <v>0</v>
      </c>
      <c r="D16" s="176">
        <v>0</v>
      </c>
      <c r="E16" s="176">
        <v>0</v>
      </c>
      <c r="F16" s="176">
        <v>0</v>
      </c>
      <c r="G16" s="176">
        <v>2559635453.8238993</v>
      </c>
      <c r="H16" s="176">
        <v>17336550.0667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323">
        <f t="shared" si="0"/>
        <v>901940201.36170971</v>
      </c>
    </row>
    <row r="17" spans="1:19" s="177" customFormat="1">
      <c r="A17" s="175">
        <v>10</v>
      </c>
      <c r="B17" s="1" t="s">
        <v>108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30777144.721399982</v>
      </c>
      <c r="J17" s="176">
        <v>0</v>
      </c>
      <c r="K17" s="176">
        <v>0</v>
      </c>
      <c r="L17" s="176">
        <v>0</v>
      </c>
      <c r="M17" s="176">
        <v>58699460.908399992</v>
      </c>
      <c r="N17" s="176">
        <v>1085159.0459</v>
      </c>
      <c r="O17" s="176">
        <v>34447657.639200002</v>
      </c>
      <c r="P17" s="176">
        <v>33973.730000000003</v>
      </c>
      <c r="Q17" s="176">
        <v>0</v>
      </c>
      <c r="R17" s="176">
        <v>0</v>
      </c>
      <c r="S17" s="323">
        <f t="shared" si="0"/>
        <v>126895639.36879998</v>
      </c>
    </row>
    <row r="18" spans="1:19" s="177" customFormat="1">
      <c r="A18" s="175">
        <v>11</v>
      </c>
      <c r="B18" s="1" t="s">
        <v>109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426389483.61759996</v>
      </c>
      <c r="N18" s="176">
        <v>0</v>
      </c>
      <c r="O18" s="176">
        <v>443990690.81279993</v>
      </c>
      <c r="P18" s="176">
        <v>0</v>
      </c>
      <c r="Q18" s="176">
        <v>26784935.569999997</v>
      </c>
      <c r="R18" s="176">
        <v>0</v>
      </c>
      <c r="S18" s="323">
        <f t="shared" si="0"/>
        <v>1159337858.7617998</v>
      </c>
    </row>
    <row r="19" spans="1:19" s="177" customFormat="1">
      <c r="A19" s="175">
        <v>12</v>
      </c>
      <c r="B19" s="1" t="s">
        <v>110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323">
        <f t="shared" si="0"/>
        <v>0</v>
      </c>
    </row>
    <row r="20" spans="1:19" s="177" customFormat="1">
      <c r="A20" s="175">
        <v>13</v>
      </c>
      <c r="B20" s="1" t="s">
        <v>255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323">
        <f t="shared" si="0"/>
        <v>0</v>
      </c>
    </row>
    <row r="21" spans="1:19" s="177" customFormat="1">
      <c r="A21" s="175">
        <v>14</v>
      </c>
      <c r="B21" s="1" t="s">
        <v>112</v>
      </c>
      <c r="C21" s="176">
        <v>612940886.82000005</v>
      </c>
      <c r="D21" s="176">
        <v>0</v>
      </c>
      <c r="E21" s="176">
        <v>13868106.630000001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2252061972.940309</v>
      </c>
      <c r="N21" s="176">
        <v>32476230.919309676</v>
      </c>
      <c r="O21" s="176">
        <v>0</v>
      </c>
      <c r="P21" s="176">
        <v>0</v>
      </c>
      <c r="Q21" s="176">
        <v>17525800.109999999</v>
      </c>
      <c r="R21" s="176">
        <v>0</v>
      </c>
      <c r="S21" s="323">
        <f t="shared" si="0"/>
        <v>2331126325.460619</v>
      </c>
    </row>
    <row r="22" spans="1:19" ht="13.5" thickBot="1">
      <c r="A22" s="178"/>
      <c r="B22" s="179" t="s">
        <v>113</v>
      </c>
      <c r="C22" s="180">
        <f>SUM(C8:C21)</f>
        <v>2603028008.8343</v>
      </c>
      <c r="D22" s="180">
        <f t="shared" ref="D22:J22" si="1">SUM(D8:D21)</f>
        <v>0</v>
      </c>
      <c r="E22" s="180">
        <f t="shared" si="1"/>
        <v>247152809.77100003</v>
      </c>
      <c r="F22" s="180">
        <f t="shared" si="1"/>
        <v>4417539.1825999999</v>
      </c>
      <c r="G22" s="180">
        <f t="shared" si="1"/>
        <v>2559635453.8238993</v>
      </c>
      <c r="H22" s="180">
        <f t="shared" si="1"/>
        <v>17336550.0667</v>
      </c>
      <c r="I22" s="180">
        <f t="shared" si="1"/>
        <v>179000116.76329997</v>
      </c>
      <c r="J22" s="180">
        <f t="shared" si="1"/>
        <v>67355612.883599997</v>
      </c>
      <c r="K22" s="180">
        <f t="shared" ref="K22:S22" si="2">SUM(K8:K21)</f>
        <v>3547956793.8801999</v>
      </c>
      <c r="L22" s="180">
        <f t="shared" si="2"/>
        <v>98585194.870599985</v>
      </c>
      <c r="M22" s="180">
        <f t="shared" si="2"/>
        <v>9953066249.7962055</v>
      </c>
      <c r="N22" s="180">
        <f t="shared" si="2"/>
        <v>1264317981.4773099</v>
      </c>
      <c r="O22" s="180">
        <f t="shared" si="2"/>
        <v>478438348.4519999</v>
      </c>
      <c r="P22" s="180">
        <f t="shared" si="2"/>
        <v>33973.730000000003</v>
      </c>
      <c r="Q22" s="180">
        <f t="shared" si="2"/>
        <v>44310735.679999992</v>
      </c>
      <c r="R22" s="180">
        <f t="shared" si="2"/>
        <v>0</v>
      </c>
      <c r="S22" s="324">
        <f t="shared" si="2"/>
        <v>15856208181.285494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F28" sqref="F28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0"/>
  </cols>
  <sheetData>
    <row r="1" spans="1:22">
      <c r="A1" s="2" t="s">
        <v>35</v>
      </c>
      <c r="B1" s="4" t="str">
        <f>'Info '!C2</f>
        <v>JSC TBC Bank</v>
      </c>
    </row>
    <row r="2" spans="1:22">
      <c r="A2" s="2" t="s">
        <v>36</v>
      </c>
      <c r="B2" s="480">
        <f>'1. key ratios '!B2</f>
        <v>43921</v>
      </c>
    </row>
    <row r="4" spans="1:22" ht="13.5" thickBot="1">
      <c r="A4" s="4" t="s">
        <v>375</v>
      </c>
      <c r="B4" s="181" t="s">
        <v>99</v>
      </c>
      <c r="V4" s="52" t="s">
        <v>78</v>
      </c>
    </row>
    <row r="5" spans="1:22" ht="12.75" customHeight="1">
      <c r="A5" s="182"/>
      <c r="B5" s="183"/>
      <c r="C5" s="559" t="s">
        <v>286</v>
      </c>
      <c r="D5" s="560"/>
      <c r="E5" s="560"/>
      <c r="F5" s="560"/>
      <c r="G5" s="560"/>
      <c r="H5" s="560"/>
      <c r="I5" s="560"/>
      <c r="J5" s="560"/>
      <c r="K5" s="560"/>
      <c r="L5" s="561"/>
      <c r="M5" s="562" t="s">
        <v>287</v>
      </c>
      <c r="N5" s="563"/>
      <c r="O5" s="563"/>
      <c r="P5" s="563"/>
      <c r="Q5" s="563"/>
      <c r="R5" s="563"/>
      <c r="S5" s="564"/>
      <c r="T5" s="567" t="s">
        <v>373</v>
      </c>
      <c r="U5" s="567" t="s">
        <v>374</v>
      </c>
      <c r="V5" s="565" t="s">
        <v>125</v>
      </c>
    </row>
    <row r="6" spans="1:22" s="114" customFormat="1" ht="102">
      <c r="A6" s="111"/>
      <c r="B6" s="184"/>
      <c r="C6" s="185" t="s">
        <v>114</v>
      </c>
      <c r="D6" s="275" t="s">
        <v>115</v>
      </c>
      <c r="E6" s="212" t="s">
        <v>289</v>
      </c>
      <c r="F6" s="212" t="s">
        <v>290</v>
      </c>
      <c r="G6" s="275" t="s">
        <v>293</v>
      </c>
      <c r="H6" s="275" t="s">
        <v>288</v>
      </c>
      <c r="I6" s="275" t="s">
        <v>116</v>
      </c>
      <c r="J6" s="275" t="s">
        <v>117</v>
      </c>
      <c r="K6" s="186" t="s">
        <v>118</v>
      </c>
      <c r="L6" s="187" t="s">
        <v>119</v>
      </c>
      <c r="M6" s="185" t="s">
        <v>291</v>
      </c>
      <c r="N6" s="186" t="s">
        <v>120</v>
      </c>
      <c r="O6" s="186" t="s">
        <v>121</v>
      </c>
      <c r="P6" s="186" t="s">
        <v>122</v>
      </c>
      <c r="Q6" s="186" t="s">
        <v>123</v>
      </c>
      <c r="R6" s="186" t="s">
        <v>124</v>
      </c>
      <c r="S6" s="301" t="s">
        <v>292</v>
      </c>
      <c r="T6" s="568"/>
      <c r="U6" s="568"/>
      <c r="V6" s="566"/>
    </row>
    <row r="7" spans="1:22" s="177" customFormat="1">
      <c r="A7" s="188">
        <v>1</v>
      </c>
      <c r="B7" s="1" t="s">
        <v>100</v>
      </c>
      <c r="C7" s="189">
        <v>0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90">
        <v>0</v>
      </c>
      <c r="M7" s="189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90">
        <v>0</v>
      </c>
      <c r="T7" s="310">
        <v>0</v>
      </c>
      <c r="U7" s="310">
        <v>0</v>
      </c>
      <c r="V7" s="191">
        <f>SUM(C7:S7)</f>
        <v>0</v>
      </c>
    </row>
    <row r="8" spans="1:22" s="177" customFormat="1">
      <c r="A8" s="188">
        <v>2</v>
      </c>
      <c r="B8" s="1" t="s">
        <v>101</v>
      </c>
      <c r="C8" s="189">
        <v>0</v>
      </c>
      <c r="D8" s="176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90">
        <v>0</v>
      </c>
      <c r="M8" s="189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90">
        <v>0</v>
      </c>
      <c r="T8" s="310">
        <v>0</v>
      </c>
      <c r="U8" s="310">
        <v>0</v>
      </c>
      <c r="V8" s="191">
        <f t="shared" ref="V8:V20" si="0">SUM(C8:S8)</f>
        <v>0</v>
      </c>
    </row>
    <row r="9" spans="1:22" s="177" customFormat="1">
      <c r="A9" s="188">
        <v>3</v>
      </c>
      <c r="B9" s="1" t="s">
        <v>279</v>
      </c>
      <c r="C9" s="189">
        <v>0</v>
      </c>
      <c r="D9" s="176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90">
        <v>0</v>
      </c>
      <c r="M9" s="189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90">
        <v>0</v>
      </c>
      <c r="T9" s="310">
        <v>0</v>
      </c>
      <c r="U9" s="310">
        <v>0</v>
      </c>
      <c r="V9" s="191">
        <f t="shared" si="0"/>
        <v>0</v>
      </c>
    </row>
    <row r="10" spans="1:22" s="177" customFormat="1">
      <c r="A10" s="188">
        <v>4</v>
      </c>
      <c r="B10" s="1" t="s">
        <v>102</v>
      </c>
      <c r="C10" s="189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90">
        <v>0</v>
      </c>
      <c r="M10" s="189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90">
        <v>0</v>
      </c>
      <c r="T10" s="310">
        <v>0</v>
      </c>
      <c r="U10" s="310">
        <v>0</v>
      </c>
      <c r="V10" s="191">
        <f t="shared" si="0"/>
        <v>0</v>
      </c>
    </row>
    <row r="11" spans="1:22" s="177" customFormat="1">
      <c r="A11" s="188">
        <v>5</v>
      </c>
      <c r="B11" s="1" t="s">
        <v>103</v>
      </c>
      <c r="C11" s="189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90">
        <v>0</v>
      </c>
      <c r="M11" s="189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90">
        <v>0</v>
      </c>
      <c r="T11" s="310">
        <v>0</v>
      </c>
      <c r="U11" s="310">
        <v>0</v>
      </c>
      <c r="V11" s="191">
        <f t="shared" si="0"/>
        <v>0</v>
      </c>
    </row>
    <row r="12" spans="1:22" s="177" customFormat="1">
      <c r="A12" s="188">
        <v>6</v>
      </c>
      <c r="B12" s="1" t="s">
        <v>104</v>
      </c>
      <c r="C12" s="189">
        <v>0</v>
      </c>
      <c r="D12" s="176">
        <v>2910000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90">
        <v>0</v>
      </c>
      <c r="M12" s="189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90">
        <v>0</v>
      </c>
      <c r="T12" s="310">
        <v>2910000</v>
      </c>
      <c r="U12" s="310">
        <v>0</v>
      </c>
      <c r="V12" s="191">
        <f t="shared" si="0"/>
        <v>2910000</v>
      </c>
    </row>
    <row r="13" spans="1:22" s="177" customFormat="1">
      <c r="A13" s="188">
        <v>7</v>
      </c>
      <c r="B13" s="1" t="s">
        <v>105</v>
      </c>
      <c r="C13" s="189">
        <v>0</v>
      </c>
      <c r="D13" s="176">
        <v>202720591.61780006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90">
        <v>0</v>
      </c>
      <c r="M13" s="189">
        <v>0</v>
      </c>
      <c r="N13" s="176">
        <v>0</v>
      </c>
      <c r="O13" s="176">
        <v>25459440.616</v>
      </c>
      <c r="P13" s="176">
        <v>0</v>
      </c>
      <c r="Q13" s="176">
        <v>0</v>
      </c>
      <c r="R13" s="176">
        <v>190609251.04049999</v>
      </c>
      <c r="S13" s="190">
        <v>0</v>
      </c>
      <c r="T13" s="310">
        <v>179390497.7748</v>
      </c>
      <c r="U13" s="310">
        <v>239398785.49950001</v>
      </c>
      <c r="V13" s="191">
        <f t="shared" si="0"/>
        <v>418789283.27430004</v>
      </c>
    </row>
    <row r="14" spans="1:22" s="177" customFormat="1">
      <c r="A14" s="188">
        <v>8</v>
      </c>
      <c r="B14" s="1" t="s">
        <v>106</v>
      </c>
      <c r="C14" s="189">
        <v>0</v>
      </c>
      <c r="D14" s="176">
        <v>38028025.687799998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90">
        <v>0</v>
      </c>
      <c r="M14" s="189">
        <v>0</v>
      </c>
      <c r="N14" s="176">
        <v>0</v>
      </c>
      <c r="O14" s="176">
        <v>210992.5448</v>
      </c>
      <c r="P14" s="176">
        <v>0</v>
      </c>
      <c r="Q14" s="176">
        <v>0</v>
      </c>
      <c r="R14" s="176">
        <v>41064.461300000003</v>
      </c>
      <c r="S14" s="190">
        <v>0</v>
      </c>
      <c r="T14" s="310">
        <v>33177913.750099998</v>
      </c>
      <c r="U14" s="310">
        <v>5102168.9437999995</v>
      </c>
      <c r="V14" s="191">
        <f t="shared" si="0"/>
        <v>38280082.693899997</v>
      </c>
    </row>
    <row r="15" spans="1:22" s="177" customFormat="1">
      <c r="A15" s="188">
        <v>9</v>
      </c>
      <c r="B15" s="1" t="s">
        <v>107</v>
      </c>
      <c r="C15" s="189">
        <v>0</v>
      </c>
      <c r="D15" s="176">
        <v>1066926.3166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90">
        <v>0</v>
      </c>
      <c r="M15" s="189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90">
        <v>0</v>
      </c>
      <c r="T15" s="310">
        <v>544672.17059999995</v>
      </c>
      <c r="U15" s="310">
        <v>522254.14600000007</v>
      </c>
      <c r="V15" s="191">
        <f t="shared" si="0"/>
        <v>1066926.3166</v>
      </c>
    </row>
    <row r="16" spans="1:22" s="177" customFormat="1">
      <c r="A16" s="188">
        <v>10</v>
      </c>
      <c r="B16" s="1" t="s">
        <v>108</v>
      </c>
      <c r="C16" s="189">
        <v>0</v>
      </c>
      <c r="D16" s="176">
        <v>234664.53450000001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90">
        <v>0</v>
      </c>
      <c r="M16" s="189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90">
        <v>0</v>
      </c>
      <c r="T16" s="310">
        <v>234664.53450000001</v>
      </c>
      <c r="U16" s="310">
        <v>0</v>
      </c>
      <c r="V16" s="191">
        <f t="shared" si="0"/>
        <v>234664.53450000001</v>
      </c>
    </row>
    <row r="17" spans="1:22" s="177" customFormat="1">
      <c r="A17" s="188">
        <v>11</v>
      </c>
      <c r="B17" s="1" t="s">
        <v>109</v>
      </c>
      <c r="C17" s="189">
        <v>0</v>
      </c>
      <c r="D17" s="176">
        <v>13588846.586100001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90">
        <v>0</v>
      </c>
      <c r="M17" s="189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90">
        <v>0</v>
      </c>
      <c r="T17" s="310">
        <v>13588846.586100001</v>
      </c>
      <c r="U17" s="310">
        <v>0</v>
      </c>
      <c r="V17" s="191">
        <f t="shared" si="0"/>
        <v>13588846.586100001</v>
      </c>
    </row>
    <row r="18" spans="1:22" s="177" customFormat="1">
      <c r="A18" s="188">
        <v>12</v>
      </c>
      <c r="B18" s="1" t="s">
        <v>110</v>
      </c>
      <c r="C18" s="189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90">
        <v>0</v>
      </c>
      <c r="M18" s="189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90">
        <v>0</v>
      </c>
      <c r="T18" s="310">
        <v>0</v>
      </c>
      <c r="U18" s="310">
        <v>0</v>
      </c>
      <c r="V18" s="191">
        <f t="shared" si="0"/>
        <v>0</v>
      </c>
    </row>
    <row r="19" spans="1:22" s="177" customFormat="1">
      <c r="A19" s="188">
        <v>13</v>
      </c>
      <c r="B19" s="1" t="s">
        <v>111</v>
      </c>
      <c r="C19" s="189">
        <v>0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90">
        <v>0</v>
      </c>
      <c r="M19" s="189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90">
        <v>0</v>
      </c>
      <c r="T19" s="310">
        <v>0</v>
      </c>
      <c r="U19" s="310">
        <v>0</v>
      </c>
      <c r="V19" s="191">
        <f t="shared" si="0"/>
        <v>0</v>
      </c>
    </row>
    <row r="20" spans="1:22" s="177" customFormat="1">
      <c r="A20" s="188">
        <v>14</v>
      </c>
      <c r="B20" s="1" t="s">
        <v>112</v>
      </c>
      <c r="C20" s="189">
        <v>0</v>
      </c>
      <c r="D20" s="176">
        <v>155845454.0433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90">
        <v>0</v>
      </c>
      <c r="M20" s="189">
        <v>0</v>
      </c>
      <c r="N20" s="176">
        <v>0</v>
      </c>
      <c r="O20" s="176">
        <v>10870274.364700001</v>
      </c>
      <c r="P20" s="176">
        <v>0</v>
      </c>
      <c r="Q20" s="176">
        <v>0</v>
      </c>
      <c r="R20" s="176">
        <v>727260</v>
      </c>
      <c r="S20" s="190">
        <v>0</v>
      </c>
      <c r="T20" s="310">
        <v>159895258.98909998</v>
      </c>
      <c r="U20" s="310">
        <v>7547729.4188999999</v>
      </c>
      <c r="V20" s="191">
        <f t="shared" si="0"/>
        <v>167442988.40799999</v>
      </c>
    </row>
    <row r="21" spans="1:22" ht="13.5" thickBot="1">
      <c r="A21" s="178"/>
      <c r="B21" s="192" t="s">
        <v>113</v>
      </c>
      <c r="C21" s="193">
        <f>SUM(C7:C20)</f>
        <v>0</v>
      </c>
      <c r="D21" s="180">
        <f t="shared" ref="D21:V21" si="1">SUM(D7:D20)</f>
        <v>414394508.78610003</v>
      </c>
      <c r="E21" s="180">
        <f t="shared" si="1"/>
        <v>0</v>
      </c>
      <c r="F21" s="180">
        <f t="shared" si="1"/>
        <v>0</v>
      </c>
      <c r="G21" s="180">
        <f t="shared" si="1"/>
        <v>0</v>
      </c>
      <c r="H21" s="180">
        <f t="shared" si="1"/>
        <v>0</v>
      </c>
      <c r="I21" s="180">
        <f t="shared" si="1"/>
        <v>0</v>
      </c>
      <c r="J21" s="180">
        <f t="shared" si="1"/>
        <v>0</v>
      </c>
      <c r="K21" s="180">
        <f t="shared" si="1"/>
        <v>0</v>
      </c>
      <c r="L21" s="194">
        <f t="shared" si="1"/>
        <v>0</v>
      </c>
      <c r="M21" s="193">
        <f t="shared" si="1"/>
        <v>0</v>
      </c>
      <c r="N21" s="180">
        <f t="shared" si="1"/>
        <v>0</v>
      </c>
      <c r="O21" s="180">
        <f t="shared" si="1"/>
        <v>36540707.5255</v>
      </c>
      <c r="P21" s="180">
        <f t="shared" si="1"/>
        <v>0</v>
      </c>
      <c r="Q21" s="180">
        <f t="shared" si="1"/>
        <v>0</v>
      </c>
      <c r="R21" s="180">
        <f t="shared" si="1"/>
        <v>191377575.50179997</v>
      </c>
      <c r="S21" s="194">
        <f>SUM(S7:S20)</f>
        <v>0</v>
      </c>
      <c r="T21" s="194">
        <f>SUM(T7:T20)</f>
        <v>389741853.80519998</v>
      </c>
      <c r="U21" s="194">
        <f t="shared" ref="U21" si="2">SUM(U7:U20)</f>
        <v>252570938.00820002</v>
      </c>
      <c r="V21" s="195">
        <f t="shared" si="1"/>
        <v>642312791.81340003</v>
      </c>
    </row>
    <row r="24" spans="1:22">
      <c r="A24" s="7"/>
      <c r="B24" s="7"/>
      <c r="C24" s="84"/>
      <c r="D24" s="84"/>
      <c r="E24" s="84"/>
    </row>
    <row r="25" spans="1:22">
      <c r="A25" s="196"/>
      <c r="B25" s="196"/>
      <c r="C25" s="7"/>
      <c r="D25" s="84"/>
      <c r="E25" s="84"/>
    </row>
    <row r="26" spans="1:22">
      <c r="A26" s="196"/>
      <c r="B26" s="85"/>
      <c r="C26" s="7"/>
      <c r="D26" s="84"/>
      <c r="E26" s="84"/>
    </row>
    <row r="27" spans="1:22">
      <c r="A27" s="196"/>
      <c r="B27" s="196"/>
      <c r="C27" s="7"/>
      <c r="D27" s="84"/>
      <c r="E27" s="84"/>
    </row>
    <row r="28" spans="1:22">
      <c r="A28" s="196"/>
      <c r="B28" s="85"/>
      <c r="C28" s="7"/>
      <c r="D28" s="84"/>
      <c r="E28" s="8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H22" sqref="H2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11" customWidth="1"/>
    <col min="4" max="4" width="14.85546875" style="311" bestFit="1" customWidth="1"/>
    <col min="5" max="5" width="17.7109375" style="311" customWidth="1"/>
    <col min="6" max="6" width="15.85546875" style="311" customWidth="1"/>
    <col min="7" max="7" width="17.42578125" style="311" customWidth="1"/>
    <col min="8" max="8" width="15.28515625" style="311" customWidth="1"/>
    <col min="9" max="16384" width="9.140625" style="50"/>
  </cols>
  <sheetData>
    <row r="1" spans="1:9">
      <c r="A1" s="2" t="s">
        <v>35</v>
      </c>
      <c r="B1" s="4" t="str">
        <f>'Info '!C2</f>
        <v>JSC TBC Bank</v>
      </c>
    </row>
    <row r="2" spans="1:9">
      <c r="A2" s="2" t="s">
        <v>36</v>
      </c>
      <c r="B2" s="480">
        <f>'1. key ratios '!B2</f>
        <v>43921</v>
      </c>
    </row>
    <row r="4" spans="1:9" ht="13.5" thickBot="1">
      <c r="A4" s="2" t="s">
        <v>261</v>
      </c>
      <c r="B4" s="181" t="s">
        <v>385</v>
      </c>
    </row>
    <row r="5" spans="1:9">
      <c r="A5" s="182"/>
      <c r="B5" s="197"/>
      <c r="C5" s="312" t="s">
        <v>0</v>
      </c>
      <c r="D5" s="312" t="s">
        <v>1</v>
      </c>
      <c r="E5" s="312" t="s">
        <v>2</v>
      </c>
      <c r="F5" s="312" t="s">
        <v>3</v>
      </c>
      <c r="G5" s="313" t="s">
        <v>4</v>
      </c>
      <c r="H5" s="314" t="s">
        <v>10</v>
      </c>
      <c r="I5" s="198"/>
    </row>
    <row r="6" spans="1:9" s="198" customFormat="1" ht="12.75" customHeight="1">
      <c r="A6" s="199"/>
      <c r="B6" s="571" t="s">
        <v>260</v>
      </c>
      <c r="C6" s="573" t="s">
        <v>377</v>
      </c>
      <c r="D6" s="575" t="s">
        <v>376</v>
      </c>
      <c r="E6" s="576"/>
      <c r="F6" s="573" t="s">
        <v>381</v>
      </c>
      <c r="G6" s="573" t="s">
        <v>382</v>
      </c>
      <c r="H6" s="569" t="s">
        <v>380</v>
      </c>
    </row>
    <row r="7" spans="1:9" ht="38.25">
      <c r="A7" s="201"/>
      <c r="B7" s="572"/>
      <c r="C7" s="574"/>
      <c r="D7" s="315" t="s">
        <v>379</v>
      </c>
      <c r="E7" s="315" t="s">
        <v>378</v>
      </c>
      <c r="F7" s="574"/>
      <c r="G7" s="574"/>
      <c r="H7" s="570"/>
      <c r="I7" s="198"/>
    </row>
    <row r="8" spans="1:9">
      <c r="A8" s="199">
        <v>1</v>
      </c>
      <c r="B8" s="1" t="s">
        <v>100</v>
      </c>
      <c r="C8" s="316">
        <v>3558647284.2960997</v>
      </c>
      <c r="D8" s="317">
        <v>0</v>
      </c>
      <c r="E8" s="316">
        <v>0</v>
      </c>
      <c r="F8" s="316">
        <v>1915482541.3661001</v>
      </c>
      <c r="G8" s="318">
        <v>1915482541.3661001</v>
      </c>
      <c r="H8" s="320">
        <f>IFERROR(G8/(C8+E8),0)</f>
        <v>0.53826142023653312</v>
      </c>
    </row>
    <row r="9" spans="1:9" ht="15" customHeight="1">
      <c r="A9" s="199">
        <v>2</v>
      </c>
      <c r="B9" s="1" t="s">
        <v>101</v>
      </c>
      <c r="C9" s="316">
        <v>0</v>
      </c>
      <c r="D9" s="317">
        <v>0</v>
      </c>
      <c r="E9" s="316">
        <v>0</v>
      </c>
      <c r="F9" s="316">
        <v>0</v>
      </c>
      <c r="G9" s="318">
        <v>0</v>
      </c>
      <c r="H9" s="320">
        <f t="shared" ref="H9:H21" si="0">IFERROR(G9/(C9+E9),0)</f>
        <v>0</v>
      </c>
    </row>
    <row r="10" spans="1:9">
      <c r="A10" s="199">
        <v>3</v>
      </c>
      <c r="B10" s="1" t="s">
        <v>279</v>
      </c>
      <c r="C10" s="316">
        <v>104015273.3567</v>
      </c>
      <c r="D10" s="317">
        <v>0</v>
      </c>
      <c r="E10" s="316">
        <v>0</v>
      </c>
      <c r="F10" s="316">
        <v>0</v>
      </c>
      <c r="G10" s="318">
        <v>0</v>
      </c>
      <c r="H10" s="320">
        <f t="shared" si="0"/>
        <v>0</v>
      </c>
    </row>
    <row r="11" spans="1:9">
      <c r="A11" s="199">
        <v>4</v>
      </c>
      <c r="B11" s="1" t="s">
        <v>102</v>
      </c>
      <c r="C11" s="316">
        <v>363229292.33559996</v>
      </c>
      <c r="D11" s="317">
        <v>0</v>
      </c>
      <c r="E11" s="316">
        <v>0</v>
      </c>
      <c r="F11" s="316">
        <v>60161093.303999998</v>
      </c>
      <c r="G11" s="318">
        <v>60161093.303999998</v>
      </c>
      <c r="H11" s="320">
        <f t="shared" si="0"/>
        <v>0.1656284186695359</v>
      </c>
    </row>
    <row r="12" spans="1:9">
      <c r="A12" s="199">
        <v>5</v>
      </c>
      <c r="B12" s="1" t="s">
        <v>103</v>
      </c>
      <c r="C12" s="316">
        <v>0</v>
      </c>
      <c r="D12" s="317">
        <v>0</v>
      </c>
      <c r="E12" s="316">
        <v>0</v>
      </c>
      <c r="F12" s="316">
        <v>0</v>
      </c>
      <c r="G12" s="318">
        <v>0</v>
      </c>
      <c r="H12" s="320">
        <f t="shared" si="0"/>
        <v>0</v>
      </c>
    </row>
    <row r="13" spans="1:9">
      <c r="A13" s="199">
        <v>6</v>
      </c>
      <c r="B13" s="1" t="s">
        <v>104</v>
      </c>
      <c r="C13" s="316">
        <v>280842316.30799991</v>
      </c>
      <c r="D13" s="317">
        <v>167278339.73370004</v>
      </c>
      <c r="E13" s="316">
        <v>94216427.36680001</v>
      </c>
      <c r="F13" s="316">
        <v>137268750.65716988</v>
      </c>
      <c r="G13" s="318">
        <v>134358750.65716988</v>
      </c>
      <c r="H13" s="320">
        <f t="shared" si="0"/>
        <v>0.35823388448628612</v>
      </c>
    </row>
    <row r="14" spans="1:9">
      <c r="A14" s="199">
        <v>7</v>
      </c>
      <c r="B14" s="1" t="s">
        <v>105</v>
      </c>
      <c r="C14" s="316">
        <v>5280775963.2306957</v>
      </c>
      <c r="D14" s="317">
        <v>2727551720.6307354</v>
      </c>
      <c r="E14" s="316">
        <v>1208313316.2115002</v>
      </c>
      <c r="F14" s="316">
        <v>6489089279.4421959</v>
      </c>
      <c r="G14" s="318">
        <v>6070299996.1678953</v>
      </c>
      <c r="H14" s="320">
        <f t="shared" si="0"/>
        <v>0.93546254871218237</v>
      </c>
    </row>
    <row r="15" spans="1:9">
      <c r="A15" s="199">
        <v>8</v>
      </c>
      <c r="B15" s="1" t="s">
        <v>106</v>
      </c>
      <c r="C15" s="316">
        <v>3547956793.8801999</v>
      </c>
      <c r="D15" s="317">
        <v>321901681.58877784</v>
      </c>
      <c r="E15" s="316">
        <v>98585194.870599985</v>
      </c>
      <c r="F15" s="316">
        <v>2734906491.5630999</v>
      </c>
      <c r="G15" s="318">
        <v>2696626408.8691998</v>
      </c>
      <c r="H15" s="320">
        <f t="shared" si="0"/>
        <v>0.73950236064414165</v>
      </c>
    </row>
    <row r="16" spans="1:9">
      <c r="A16" s="199">
        <v>9</v>
      </c>
      <c r="B16" s="1" t="s">
        <v>107</v>
      </c>
      <c r="C16" s="316">
        <v>2559635453.8238993</v>
      </c>
      <c r="D16" s="317">
        <v>30455194.404492069</v>
      </c>
      <c r="E16" s="316">
        <v>17336550.0667</v>
      </c>
      <c r="F16" s="316">
        <v>901940201.36170971</v>
      </c>
      <c r="G16" s="318">
        <v>900873275.04510963</v>
      </c>
      <c r="H16" s="320">
        <f t="shared" si="0"/>
        <v>0.34958597675295294</v>
      </c>
    </row>
    <row r="17" spans="1:8">
      <c r="A17" s="199">
        <v>10</v>
      </c>
      <c r="B17" s="1" t="s">
        <v>108</v>
      </c>
      <c r="C17" s="316">
        <v>123924263.26899998</v>
      </c>
      <c r="D17" s="317">
        <v>8307205.6921999995</v>
      </c>
      <c r="E17" s="316">
        <v>1119132.7759</v>
      </c>
      <c r="F17" s="316">
        <v>126895639.36879998</v>
      </c>
      <c r="G17" s="318">
        <v>126660974.83469999</v>
      </c>
      <c r="H17" s="320">
        <f t="shared" si="0"/>
        <v>1.0129361393001448</v>
      </c>
    </row>
    <row r="18" spans="1:8">
      <c r="A18" s="199">
        <v>11</v>
      </c>
      <c r="B18" s="1" t="s">
        <v>109</v>
      </c>
      <c r="C18" s="316">
        <v>897165110.00039995</v>
      </c>
      <c r="D18" s="317">
        <v>433016.74890000001</v>
      </c>
      <c r="E18" s="316">
        <v>0</v>
      </c>
      <c r="F18" s="316">
        <v>1159337858.7617998</v>
      </c>
      <c r="G18" s="318">
        <v>1145749012.1756997</v>
      </c>
      <c r="H18" s="320">
        <f t="shared" si="0"/>
        <v>1.2770770947336427</v>
      </c>
    </row>
    <row r="19" spans="1:8">
      <c r="A19" s="199">
        <v>12</v>
      </c>
      <c r="B19" s="1" t="s">
        <v>110</v>
      </c>
      <c r="C19" s="316">
        <v>0</v>
      </c>
      <c r="D19" s="317">
        <v>0</v>
      </c>
      <c r="E19" s="316">
        <v>0</v>
      </c>
      <c r="F19" s="316">
        <v>0</v>
      </c>
      <c r="G19" s="318">
        <v>0</v>
      </c>
      <c r="H19" s="320">
        <f t="shared" si="0"/>
        <v>0</v>
      </c>
    </row>
    <row r="20" spans="1:8">
      <c r="A20" s="199">
        <v>13</v>
      </c>
      <c r="B20" s="1" t="s">
        <v>255</v>
      </c>
      <c r="C20" s="316">
        <v>0</v>
      </c>
      <c r="D20" s="317">
        <v>0</v>
      </c>
      <c r="E20" s="316">
        <v>0</v>
      </c>
      <c r="F20" s="316">
        <v>0</v>
      </c>
      <c r="G20" s="318">
        <v>0</v>
      </c>
      <c r="H20" s="320">
        <f t="shared" si="0"/>
        <v>0</v>
      </c>
    </row>
    <row r="21" spans="1:8">
      <c r="A21" s="199">
        <v>14</v>
      </c>
      <c r="B21" s="1" t="s">
        <v>112</v>
      </c>
      <c r="C21" s="316">
        <v>2896396766.500309</v>
      </c>
      <c r="D21" s="317">
        <v>129831043.89235747</v>
      </c>
      <c r="E21" s="316">
        <v>32476230.919309676</v>
      </c>
      <c r="F21" s="316">
        <v>2331126325.4606185</v>
      </c>
      <c r="G21" s="318">
        <v>2163683337.0526185</v>
      </c>
      <c r="H21" s="320">
        <f t="shared" si="0"/>
        <v>0.73874262863526563</v>
      </c>
    </row>
    <row r="22" spans="1:8" ht="13.5" thickBot="1">
      <c r="A22" s="202"/>
      <c r="B22" s="203" t="s">
        <v>113</v>
      </c>
      <c r="C22" s="319">
        <f>SUM(C8:C21)</f>
        <v>19612588517.0009</v>
      </c>
      <c r="D22" s="319">
        <f>SUM(D8:D21)</f>
        <v>3385758202.6911626</v>
      </c>
      <c r="E22" s="319">
        <f>SUM(E8:E21)</f>
        <v>1452046852.2108097</v>
      </c>
      <c r="F22" s="319">
        <f>SUM(F8:F21)</f>
        <v>15856208181.285494</v>
      </c>
      <c r="G22" s="319">
        <f>SUM(G8:G21)</f>
        <v>15213895389.47249</v>
      </c>
      <c r="H22" s="321">
        <f>G22/(C22+E22)</f>
        <v>0.72224821948303364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5" sqref="F25:K25"/>
    </sheetView>
  </sheetViews>
  <sheetFormatPr defaultColWidth="9.140625" defaultRowHeight="12.75"/>
  <cols>
    <col min="1" max="1" width="10.5703125" style="311" bestFit="1" customWidth="1"/>
    <col min="2" max="2" width="104.140625" style="311" customWidth="1"/>
    <col min="3" max="3" width="13.5703125" style="311" bestFit="1" customWidth="1"/>
    <col min="4" max="5" width="14.5703125" style="311" bestFit="1" customWidth="1"/>
    <col min="6" max="11" width="13.5703125" style="311" bestFit="1" customWidth="1"/>
    <col min="12" max="16384" width="9.140625" style="311"/>
  </cols>
  <sheetData>
    <row r="1" spans="1:11">
      <c r="A1" s="311" t="s">
        <v>35</v>
      </c>
      <c r="B1" s="311" t="str">
        <f>'Info '!C2</f>
        <v>JSC TBC Bank</v>
      </c>
    </row>
    <row r="2" spans="1:11">
      <c r="A2" s="311" t="s">
        <v>36</v>
      </c>
      <c r="B2" s="485">
        <f>'1. key ratios '!B2</f>
        <v>43921</v>
      </c>
      <c r="C2" s="337"/>
      <c r="D2" s="337"/>
    </row>
    <row r="3" spans="1:11">
      <c r="B3" s="337"/>
      <c r="C3" s="337"/>
      <c r="D3" s="337"/>
    </row>
    <row r="4" spans="1:11" ht="13.5" thickBot="1">
      <c r="A4" s="311" t="s">
        <v>257</v>
      </c>
      <c r="B4" s="364" t="s">
        <v>386</v>
      </c>
      <c r="C4" s="337"/>
      <c r="D4" s="337"/>
    </row>
    <row r="5" spans="1:11" ht="30" customHeight="1">
      <c r="A5" s="577"/>
      <c r="B5" s="578"/>
      <c r="C5" s="579" t="s">
        <v>436</v>
      </c>
      <c r="D5" s="579"/>
      <c r="E5" s="579"/>
      <c r="F5" s="579" t="s">
        <v>437</v>
      </c>
      <c r="G5" s="579"/>
      <c r="H5" s="579"/>
      <c r="I5" s="579" t="s">
        <v>438</v>
      </c>
      <c r="J5" s="579"/>
      <c r="K5" s="580"/>
    </row>
    <row r="6" spans="1:11">
      <c r="A6" s="338"/>
      <c r="B6" s="339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7" t="s">
        <v>76</v>
      </c>
      <c r="I6" s="57" t="s">
        <v>74</v>
      </c>
      <c r="J6" s="57" t="s">
        <v>75</v>
      </c>
      <c r="K6" s="57" t="s">
        <v>76</v>
      </c>
    </row>
    <row r="7" spans="1:11">
      <c r="A7" s="340" t="s">
        <v>389</v>
      </c>
      <c r="B7" s="341"/>
      <c r="C7" s="341"/>
      <c r="D7" s="341"/>
      <c r="E7" s="341"/>
      <c r="F7" s="341"/>
      <c r="G7" s="341"/>
      <c r="H7" s="341"/>
      <c r="I7" s="341"/>
      <c r="J7" s="341"/>
      <c r="K7" s="342"/>
    </row>
    <row r="8" spans="1:11">
      <c r="A8" s="343">
        <v>1</v>
      </c>
      <c r="B8" s="344" t="s">
        <v>387</v>
      </c>
      <c r="C8" s="345"/>
      <c r="D8" s="345"/>
      <c r="E8" s="345"/>
      <c r="F8" s="486">
        <v>1164982013.0835695</v>
      </c>
      <c r="G8" s="486">
        <v>2210913617.0756407</v>
      </c>
      <c r="H8" s="486">
        <v>3375895630.1592102</v>
      </c>
      <c r="I8" s="486">
        <v>1164398645.1303325</v>
      </c>
      <c r="J8" s="486">
        <v>1951810747.8645222</v>
      </c>
      <c r="K8" s="487">
        <v>3116209392.9948549</v>
      </c>
    </row>
    <row r="9" spans="1:11">
      <c r="A9" s="340" t="s">
        <v>390</v>
      </c>
      <c r="B9" s="341"/>
      <c r="C9" s="341"/>
      <c r="D9" s="341"/>
      <c r="E9" s="341"/>
      <c r="F9" s="341"/>
      <c r="G9" s="341"/>
      <c r="H9" s="341"/>
      <c r="I9" s="341"/>
      <c r="J9" s="341"/>
      <c r="K9" s="342"/>
    </row>
    <row r="10" spans="1:11">
      <c r="A10" s="346">
        <v>2</v>
      </c>
      <c r="B10" s="347" t="s">
        <v>398</v>
      </c>
      <c r="C10" s="488">
        <v>1015093509.4733064</v>
      </c>
      <c r="D10" s="489">
        <v>4451704055.8800583</v>
      </c>
      <c r="E10" s="489">
        <v>5466797565.3533649</v>
      </c>
      <c r="F10" s="489">
        <v>175162800.62415922</v>
      </c>
      <c r="G10" s="489">
        <v>712205649.47484326</v>
      </c>
      <c r="H10" s="489">
        <v>887368450.09900248</v>
      </c>
      <c r="I10" s="489">
        <v>896176761.59420836</v>
      </c>
      <c r="J10" s="489">
        <v>802583152.85509562</v>
      </c>
      <c r="K10" s="490">
        <v>1698759914.4493041</v>
      </c>
    </row>
    <row r="11" spans="1:11">
      <c r="A11" s="346">
        <v>3</v>
      </c>
      <c r="B11" s="347" t="s">
        <v>392</v>
      </c>
      <c r="C11" s="488">
        <v>3042212609.5174351</v>
      </c>
      <c r="D11" s="489">
        <v>5262367309.106245</v>
      </c>
      <c r="E11" s="489">
        <v>8304579918.6236801</v>
      </c>
      <c r="F11" s="489">
        <v>993273842.1245991</v>
      </c>
      <c r="G11" s="489">
        <v>866586651.14966655</v>
      </c>
      <c r="H11" s="489">
        <v>1859860493.2742658</v>
      </c>
      <c r="I11" s="489">
        <v>36028443.822918057</v>
      </c>
      <c r="J11" s="489">
        <v>96883235.650193214</v>
      </c>
      <c r="K11" s="490">
        <v>132911679.47311127</v>
      </c>
    </row>
    <row r="12" spans="1:11">
      <c r="A12" s="346">
        <v>4</v>
      </c>
      <c r="B12" s="347" t="s">
        <v>393</v>
      </c>
      <c r="C12" s="488">
        <v>1432038709.6774194</v>
      </c>
      <c r="D12" s="489">
        <v>0</v>
      </c>
      <c r="E12" s="489">
        <v>1432038709.6774194</v>
      </c>
      <c r="F12" s="489">
        <v>0</v>
      </c>
      <c r="G12" s="489">
        <v>0</v>
      </c>
      <c r="H12" s="489">
        <v>0</v>
      </c>
      <c r="I12" s="489">
        <v>0</v>
      </c>
      <c r="J12" s="489">
        <v>0</v>
      </c>
      <c r="K12" s="490">
        <v>0</v>
      </c>
    </row>
    <row r="13" spans="1:11">
      <c r="A13" s="346">
        <v>5</v>
      </c>
      <c r="B13" s="347" t="s">
        <v>401</v>
      </c>
      <c r="C13" s="488">
        <v>1171428455.5019605</v>
      </c>
      <c r="D13" s="489">
        <v>4133476542.6297207</v>
      </c>
      <c r="E13" s="489">
        <v>5304904998.1316814</v>
      </c>
      <c r="F13" s="489">
        <v>180702273.6673615</v>
      </c>
      <c r="G13" s="489">
        <v>1946946532.4073124</v>
      </c>
      <c r="H13" s="489">
        <v>2127648806.0746739</v>
      </c>
      <c r="I13" s="489">
        <v>72698253.031730369</v>
      </c>
      <c r="J13" s="489">
        <v>158242810.5784249</v>
      </c>
      <c r="K13" s="490">
        <v>230941063.61015528</v>
      </c>
    </row>
    <row r="14" spans="1:11">
      <c r="A14" s="346">
        <v>6</v>
      </c>
      <c r="B14" s="347" t="s">
        <v>431</v>
      </c>
      <c r="C14" s="488">
        <v>0</v>
      </c>
      <c r="D14" s="489">
        <v>0</v>
      </c>
      <c r="E14" s="489">
        <v>0</v>
      </c>
      <c r="F14" s="489">
        <v>0</v>
      </c>
      <c r="G14" s="489">
        <v>0</v>
      </c>
      <c r="H14" s="489">
        <v>0</v>
      </c>
      <c r="I14" s="489">
        <v>0</v>
      </c>
      <c r="J14" s="489">
        <v>0</v>
      </c>
      <c r="K14" s="490">
        <v>0</v>
      </c>
    </row>
    <row r="15" spans="1:11">
      <c r="A15" s="346">
        <v>7</v>
      </c>
      <c r="B15" s="347" t="s">
        <v>432</v>
      </c>
      <c r="C15" s="488">
        <v>36816902.228548378</v>
      </c>
      <c r="D15" s="489">
        <v>48596486.53462787</v>
      </c>
      <c r="E15" s="489">
        <v>85413388.763176247</v>
      </c>
      <c r="F15" s="489">
        <v>36816902.228548393</v>
      </c>
      <c r="G15" s="489">
        <v>48596486.534627676</v>
      </c>
      <c r="H15" s="489">
        <v>85413388.763176069</v>
      </c>
      <c r="I15" s="489">
        <v>36944803.994590163</v>
      </c>
      <c r="J15" s="489">
        <v>48522751.998310298</v>
      </c>
      <c r="K15" s="490">
        <v>85467555.992900461</v>
      </c>
    </row>
    <row r="16" spans="1:11">
      <c r="A16" s="346">
        <v>8</v>
      </c>
      <c r="B16" s="348" t="s">
        <v>394</v>
      </c>
      <c r="C16" s="488">
        <v>6697590186.3986702</v>
      </c>
      <c r="D16" s="489">
        <v>13896144394.150652</v>
      </c>
      <c r="E16" s="489">
        <v>20593734580.549324</v>
      </c>
      <c r="F16" s="489">
        <v>1385955818.6446681</v>
      </c>
      <c r="G16" s="489">
        <v>3574335319.5664501</v>
      </c>
      <c r="H16" s="489">
        <v>4960291138.2111177</v>
      </c>
      <c r="I16" s="489">
        <v>1041848262.443447</v>
      </c>
      <c r="J16" s="489">
        <v>1106231951.0820241</v>
      </c>
      <c r="K16" s="490">
        <v>2148080213.5254712</v>
      </c>
    </row>
    <row r="17" spans="1:11">
      <c r="A17" s="340" t="s">
        <v>391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2"/>
    </row>
    <row r="18" spans="1:11">
      <c r="A18" s="346">
        <v>9</v>
      </c>
      <c r="B18" s="347" t="s">
        <v>397</v>
      </c>
      <c r="C18" s="488">
        <v>0</v>
      </c>
      <c r="D18" s="489">
        <v>0</v>
      </c>
      <c r="E18" s="489">
        <v>0</v>
      </c>
      <c r="F18" s="489">
        <v>0</v>
      </c>
      <c r="G18" s="489">
        <v>0</v>
      </c>
      <c r="H18" s="489">
        <v>0</v>
      </c>
      <c r="I18" s="489">
        <v>0</v>
      </c>
      <c r="J18" s="489">
        <v>0</v>
      </c>
      <c r="K18" s="490">
        <v>0</v>
      </c>
    </row>
    <row r="19" spans="1:11">
      <c r="A19" s="346">
        <v>10</v>
      </c>
      <c r="B19" s="347" t="s">
        <v>433</v>
      </c>
      <c r="C19" s="488">
        <v>5024395704.2259579</v>
      </c>
      <c r="D19" s="489">
        <v>7291867064.5435524</v>
      </c>
      <c r="E19" s="489">
        <v>12316262768.76951</v>
      </c>
      <c r="F19" s="489">
        <v>185813590.73980212</v>
      </c>
      <c r="G19" s="489">
        <v>117866794.45841032</v>
      </c>
      <c r="H19" s="489">
        <v>303680385.19821244</v>
      </c>
      <c r="I19" s="489">
        <v>190079560.09894416</v>
      </c>
      <c r="J19" s="489">
        <v>359807229.13004243</v>
      </c>
      <c r="K19" s="490">
        <v>549886789.22898662</v>
      </c>
    </row>
    <row r="20" spans="1:11">
      <c r="A20" s="346">
        <v>11</v>
      </c>
      <c r="B20" s="347" t="s">
        <v>396</v>
      </c>
      <c r="C20" s="488">
        <v>981695.80226935528</v>
      </c>
      <c r="D20" s="489">
        <v>4800478.6654725811</v>
      </c>
      <c r="E20" s="489">
        <v>5782174.4677419364</v>
      </c>
      <c r="F20" s="489">
        <v>26259997.451935485</v>
      </c>
      <c r="G20" s="489">
        <v>1643936885.6845813</v>
      </c>
      <c r="H20" s="489">
        <v>1670196883.1365168</v>
      </c>
      <c r="I20" s="489">
        <v>655.73770491803282</v>
      </c>
      <c r="J20" s="489">
        <v>25955585.628418338</v>
      </c>
      <c r="K20" s="490">
        <v>25956241.366123255</v>
      </c>
    </row>
    <row r="21" spans="1:11" ht="13.5" thickBot="1">
      <c r="A21" s="349">
        <v>12</v>
      </c>
      <c r="B21" s="350" t="s">
        <v>395</v>
      </c>
      <c r="C21" s="491">
        <v>5025377400.0282269</v>
      </c>
      <c r="D21" s="492">
        <v>7296667543.2090254</v>
      </c>
      <c r="E21" s="491">
        <v>12322044943.237251</v>
      </c>
      <c r="F21" s="492">
        <v>212073588.19173759</v>
      </c>
      <c r="G21" s="492">
        <v>1761803680.1429915</v>
      </c>
      <c r="H21" s="492">
        <v>1973877268.3347292</v>
      </c>
      <c r="I21" s="492">
        <v>190080215.83664909</v>
      </c>
      <c r="J21" s="492">
        <v>385762814.75846076</v>
      </c>
      <c r="K21" s="493">
        <v>575843030.59510982</v>
      </c>
    </row>
    <row r="22" spans="1:11" ht="38.25" customHeight="1" thickBot="1">
      <c r="A22" s="351"/>
      <c r="B22" s="352"/>
      <c r="C22" s="352"/>
      <c r="D22" s="352"/>
      <c r="E22" s="352"/>
      <c r="F22" s="581" t="s">
        <v>435</v>
      </c>
      <c r="G22" s="579"/>
      <c r="H22" s="579"/>
      <c r="I22" s="581" t="s">
        <v>402</v>
      </c>
      <c r="J22" s="579"/>
      <c r="K22" s="580"/>
    </row>
    <row r="23" spans="1:11">
      <c r="A23" s="353">
        <v>13</v>
      </c>
      <c r="B23" s="354" t="s">
        <v>387</v>
      </c>
      <c r="C23" s="355"/>
      <c r="D23" s="355"/>
      <c r="E23" s="355"/>
      <c r="F23" s="494">
        <v>1164982013.0835695</v>
      </c>
      <c r="G23" s="494">
        <v>2210913617.0756407</v>
      </c>
      <c r="H23" s="494">
        <v>3375895630.1592102</v>
      </c>
      <c r="I23" s="494">
        <v>1164398645.1303325</v>
      </c>
      <c r="J23" s="494">
        <v>1951810747.8645222</v>
      </c>
      <c r="K23" s="495">
        <v>3116209392.9948549</v>
      </c>
    </row>
    <row r="24" spans="1:11" ht="13.5" thickBot="1">
      <c r="A24" s="356">
        <v>14</v>
      </c>
      <c r="B24" s="357" t="s">
        <v>399</v>
      </c>
      <c r="C24" s="358"/>
      <c r="D24" s="359"/>
      <c r="E24" s="360"/>
      <c r="F24" s="496">
        <v>1173882230.4529305</v>
      </c>
      <c r="G24" s="496">
        <v>1812531639.4234586</v>
      </c>
      <c r="H24" s="496">
        <v>2986413869.8763885</v>
      </c>
      <c r="I24" s="496">
        <v>851768046.60679793</v>
      </c>
      <c r="J24" s="496">
        <v>720469136.32356334</v>
      </c>
      <c r="K24" s="497">
        <v>1572237182.9303613</v>
      </c>
    </row>
    <row r="25" spans="1:11" ht="13.5" thickBot="1">
      <c r="A25" s="361">
        <v>15</v>
      </c>
      <c r="B25" s="362" t="s">
        <v>400</v>
      </c>
      <c r="C25" s="363"/>
      <c r="D25" s="363"/>
      <c r="E25" s="363"/>
      <c r="F25" s="498">
        <v>0.99241813434221005</v>
      </c>
      <c r="G25" s="498">
        <v>1.2197931164274196</v>
      </c>
      <c r="H25" s="498">
        <v>1.1304178781820828</v>
      </c>
      <c r="I25" s="498">
        <v>1.3670372465473037</v>
      </c>
      <c r="J25" s="498">
        <v>2.7090830813715279</v>
      </c>
      <c r="K25" s="499">
        <v>1.9820224498105388</v>
      </c>
    </row>
    <row r="27" spans="1:11" ht="25.5">
      <c r="B27" s="336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15" sqref="F15:M20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.42578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0"/>
  </cols>
  <sheetData>
    <row r="1" spans="1:14">
      <c r="A1" s="4" t="s">
        <v>35</v>
      </c>
      <c r="B1" s="4" t="str">
        <f>'Info '!C2</f>
        <v>JSC TBC Bank</v>
      </c>
    </row>
    <row r="2" spans="1:14" ht="14.25" customHeight="1">
      <c r="A2" s="4" t="s">
        <v>36</v>
      </c>
      <c r="B2" s="480">
        <f>'1. key ratios '!B2</f>
        <v>43921</v>
      </c>
    </row>
    <row r="3" spans="1:14" ht="14.25" customHeight="1"/>
    <row r="4" spans="1:14" ht="13.5" thickBot="1">
      <c r="A4" s="4" t="s">
        <v>273</v>
      </c>
      <c r="B4" s="274" t="s">
        <v>33</v>
      </c>
    </row>
    <row r="5" spans="1:14" s="209" customFormat="1">
      <c r="A5" s="205"/>
      <c r="B5" s="206"/>
      <c r="C5" s="207" t="s">
        <v>0</v>
      </c>
      <c r="D5" s="207" t="s">
        <v>1</v>
      </c>
      <c r="E5" s="207" t="s">
        <v>2</v>
      </c>
      <c r="F5" s="207" t="s">
        <v>3</v>
      </c>
      <c r="G5" s="207" t="s">
        <v>4</v>
      </c>
      <c r="H5" s="207" t="s">
        <v>10</v>
      </c>
      <c r="I5" s="207" t="s">
        <v>13</v>
      </c>
      <c r="J5" s="207" t="s">
        <v>14</v>
      </c>
      <c r="K5" s="207" t="s">
        <v>15</v>
      </c>
      <c r="L5" s="207" t="s">
        <v>16</v>
      </c>
      <c r="M5" s="207" t="s">
        <v>17</v>
      </c>
      <c r="N5" s="208" t="s">
        <v>18</v>
      </c>
    </row>
    <row r="6" spans="1:14" ht="25.5">
      <c r="A6" s="210"/>
      <c r="B6" s="211"/>
      <c r="C6" s="212" t="s">
        <v>272</v>
      </c>
      <c r="D6" s="213" t="s">
        <v>271</v>
      </c>
      <c r="E6" s="214" t="s">
        <v>270</v>
      </c>
      <c r="F6" s="215">
        <v>0</v>
      </c>
      <c r="G6" s="215">
        <v>0.2</v>
      </c>
      <c r="H6" s="215">
        <v>0.35</v>
      </c>
      <c r="I6" s="215">
        <v>0.5</v>
      </c>
      <c r="J6" s="215">
        <v>0.75</v>
      </c>
      <c r="K6" s="215">
        <v>1</v>
      </c>
      <c r="L6" s="215">
        <v>1.5</v>
      </c>
      <c r="M6" s="215">
        <v>2.5</v>
      </c>
      <c r="N6" s="273" t="s">
        <v>285</v>
      </c>
    </row>
    <row r="7" spans="1:14" ht="15">
      <c r="A7" s="216">
        <v>1</v>
      </c>
      <c r="B7" s="217" t="s">
        <v>269</v>
      </c>
      <c r="C7" s="218">
        <f>SUM(C8:C13)</f>
        <v>2882124366.9886999</v>
      </c>
      <c r="D7" s="211"/>
      <c r="E7" s="219">
        <f t="shared" ref="E7:M7" si="0">SUM(E8:E13)</f>
        <v>86817154.92327401</v>
      </c>
      <c r="F7" s="220">
        <f>SUM(F8:F13)</f>
        <v>656900</v>
      </c>
      <c r="G7" s="220">
        <f t="shared" si="0"/>
        <v>37989127.6708</v>
      </c>
      <c r="H7" s="220">
        <f t="shared" si="0"/>
        <v>0</v>
      </c>
      <c r="I7" s="220">
        <f t="shared" si="0"/>
        <v>38311780.7645</v>
      </c>
      <c r="J7" s="220">
        <f t="shared" si="0"/>
        <v>0</v>
      </c>
      <c r="K7" s="220">
        <f t="shared" si="0"/>
        <v>9859346.4879999999</v>
      </c>
      <c r="L7" s="220">
        <f t="shared" si="0"/>
        <v>0</v>
      </c>
      <c r="M7" s="220">
        <f t="shared" si="0"/>
        <v>0</v>
      </c>
      <c r="N7" s="221">
        <f>SUM(N8:N13)</f>
        <v>36613062.404410005</v>
      </c>
    </row>
    <row r="8" spans="1:14" ht="14.25">
      <c r="A8" s="216">
        <v>1.1000000000000001</v>
      </c>
      <c r="B8" s="222" t="s">
        <v>267</v>
      </c>
      <c r="C8" s="220">
        <v>2073734847.5386999</v>
      </c>
      <c r="D8" s="223">
        <v>0.02</v>
      </c>
      <c r="E8" s="219">
        <f>C8*D8</f>
        <v>41474696.950773999</v>
      </c>
      <c r="F8" s="220">
        <v>656900</v>
      </c>
      <c r="G8" s="220">
        <v>37989127.6708</v>
      </c>
      <c r="H8" s="220">
        <v>0</v>
      </c>
      <c r="I8" s="220">
        <v>992711.26449999993</v>
      </c>
      <c r="J8" s="220">
        <v>0</v>
      </c>
      <c r="K8" s="220">
        <v>1835958.0154999997</v>
      </c>
      <c r="L8" s="220">
        <v>0</v>
      </c>
      <c r="M8" s="220">
        <v>0</v>
      </c>
      <c r="N8" s="221">
        <f>SUMPRODUCT($F$6:$M$6,F8:M8)</f>
        <v>9930139.1819100007</v>
      </c>
    </row>
    <row r="9" spans="1:14" ht="14.25">
      <c r="A9" s="216">
        <v>1.2</v>
      </c>
      <c r="B9" s="222" t="s">
        <v>266</v>
      </c>
      <c r="C9" s="220">
        <v>644290119.45000005</v>
      </c>
      <c r="D9" s="223">
        <v>0.05</v>
      </c>
      <c r="E9" s="219">
        <f>C9*D9</f>
        <v>32214505.972500004</v>
      </c>
      <c r="F9" s="220">
        <v>0</v>
      </c>
      <c r="G9" s="220">
        <v>0</v>
      </c>
      <c r="H9" s="220">
        <v>0</v>
      </c>
      <c r="I9" s="220">
        <v>31172477.5</v>
      </c>
      <c r="J9" s="220">
        <v>0</v>
      </c>
      <c r="K9" s="220">
        <v>1042028.4725</v>
      </c>
      <c r="L9" s="220">
        <v>0</v>
      </c>
      <c r="M9" s="220">
        <v>0</v>
      </c>
      <c r="N9" s="221">
        <f t="shared" ref="N9:N12" si="1">SUMPRODUCT($F$6:$M$6,F9:M9)</f>
        <v>16628267.2225</v>
      </c>
    </row>
    <row r="10" spans="1:14" ht="14.25">
      <c r="A10" s="216">
        <v>1.3</v>
      </c>
      <c r="B10" s="222" t="s">
        <v>265</v>
      </c>
      <c r="C10" s="220">
        <v>164099400</v>
      </c>
      <c r="D10" s="223">
        <v>0.08</v>
      </c>
      <c r="E10" s="219">
        <f>C10*D10</f>
        <v>13127952</v>
      </c>
      <c r="F10" s="220">
        <v>0</v>
      </c>
      <c r="G10" s="220">
        <v>0</v>
      </c>
      <c r="H10" s="220">
        <v>0</v>
      </c>
      <c r="I10" s="220">
        <v>6146592</v>
      </c>
      <c r="J10" s="220">
        <v>0</v>
      </c>
      <c r="K10" s="220">
        <v>6981360</v>
      </c>
      <c r="L10" s="220">
        <v>0</v>
      </c>
      <c r="M10" s="220">
        <v>0</v>
      </c>
      <c r="N10" s="221">
        <f>SUMPRODUCT($F$6:$M$6,F10:M10)</f>
        <v>10054656</v>
      </c>
    </row>
    <row r="11" spans="1:14" ht="14.25">
      <c r="A11" s="216">
        <v>1.4</v>
      </c>
      <c r="B11" s="222" t="s">
        <v>264</v>
      </c>
      <c r="C11" s="220">
        <v>0</v>
      </c>
      <c r="D11" s="223">
        <v>0.11</v>
      </c>
      <c r="E11" s="219">
        <f>C11*D11</f>
        <v>0</v>
      </c>
      <c r="F11" s="220">
        <v>0</v>
      </c>
      <c r="G11" s="220">
        <v>0</v>
      </c>
      <c r="H11" s="220">
        <v>0</v>
      </c>
      <c r="I11" s="220">
        <v>0</v>
      </c>
      <c r="J11" s="220">
        <v>0</v>
      </c>
      <c r="K11" s="220">
        <v>0</v>
      </c>
      <c r="L11" s="220">
        <v>0</v>
      </c>
      <c r="M11" s="220">
        <v>0</v>
      </c>
      <c r="N11" s="221">
        <f t="shared" si="1"/>
        <v>0</v>
      </c>
    </row>
    <row r="12" spans="1:14" ht="14.25">
      <c r="A12" s="216">
        <v>1.5</v>
      </c>
      <c r="B12" s="222" t="s">
        <v>263</v>
      </c>
      <c r="C12" s="220">
        <v>0</v>
      </c>
      <c r="D12" s="223">
        <v>0.14000000000000001</v>
      </c>
      <c r="E12" s="219">
        <f>C12*D12</f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1">
        <f t="shared" si="1"/>
        <v>0</v>
      </c>
    </row>
    <row r="13" spans="1:14" ht="14.25">
      <c r="A13" s="216">
        <v>1.6</v>
      </c>
      <c r="B13" s="224" t="s">
        <v>262</v>
      </c>
      <c r="C13" s="220">
        <v>0</v>
      </c>
      <c r="D13" s="225"/>
      <c r="E13" s="220"/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1">
        <f>SUMPRODUCT($F$6:$M$6,F13:M13)</f>
        <v>0</v>
      </c>
    </row>
    <row r="14" spans="1:14" ht="15">
      <c r="A14" s="216">
        <v>2</v>
      </c>
      <c r="B14" s="226" t="s">
        <v>268</v>
      </c>
      <c r="C14" s="218">
        <f>SUM(C15:C20)</f>
        <v>34181220</v>
      </c>
      <c r="D14" s="211"/>
      <c r="E14" s="219">
        <f t="shared" ref="E14:M14" si="2">SUM(E15:E20)</f>
        <v>1163616</v>
      </c>
      <c r="F14" s="220">
        <f t="shared" si="2"/>
        <v>0</v>
      </c>
      <c r="G14" s="220">
        <f t="shared" si="2"/>
        <v>0</v>
      </c>
      <c r="H14" s="220">
        <f t="shared" si="2"/>
        <v>0</v>
      </c>
      <c r="I14" s="220">
        <f t="shared" si="2"/>
        <v>1163616</v>
      </c>
      <c r="J14" s="220">
        <f t="shared" si="2"/>
        <v>0</v>
      </c>
      <c r="K14" s="220">
        <f t="shared" si="2"/>
        <v>0</v>
      </c>
      <c r="L14" s="220">
        <f t="shared" si="2"/>
        <v>0</v>
      </c>
      <c r="M14" s="220">
        <f t="shared" si="2"/>
        <v>0</v>
      </c>
      <c r="N14" s="221">
        <f>SUM(N15:N20)</f>
        <v>581808</v>
      </c>
    </row>
    <row r="15" spans="1:14" ht="14.25">
      <c r="A15" s="216">
        <v>2.1</v>
      </c>
      <c r="B15" s="224" t="s">
        <v>267</v>
      </c>
      <c r="C15" s="220">
        <v>0</v>
      </c>
      <c r="D15" s="223">
        <v>5.0000000000000001E-3</v>
      </c>
      <c r="E15" s="219">
        <f>C15*D15</f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1">
        <f>SUMPRODUCT($F$6:$M$6,F15:M15)</f>
        <v>0</v>
      </c>
    </row>
    <row r="16" spans="1:14" ht="14.25">
      <c r="A16" s="216">
        <v>2.2000000000000002</v>
      </c>
      <c r="B16" s="224" t="s">
        <v>266</v>
      </c>
      <c r="C16" s="220">
        <v>0</v>
      </c>
      <c r="D16" s="223">
        <v>0.01</v>
      </c>
      <c r="E16" s="219">
        <f>C16*D16</f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1">
        <f t="shared" ref="N16:N20" si="3">SUMPRODUCT($F$6:$M$6,F16:M16)</f>
        <v>0</v>
      </c>
    </row>
    <row r="17" spans="1:14" ht="14.25">
      <c r="A17" s="216">
        <v>2.2999999999999998</v>
      </c>
      <c r="B17" s="224" t="s">
        <v>265</v>
      </c>
      <c r="C17" s="220">
        <v>10181640</v>
      </c>
      <c r="D17" s="223">
        <v>0.02</v>
      </c>
      <c r="E17" s="219">
        <f>C17*D17</f>
        <v>203632.80000000002</v>
      </c>
      <c r="F17" s="220">
        <v>0</v>
      </c>
      <c r="G17" s="220">
        <v>0</v>
      </c>
      <c r="H17" s="220">
        <v>0</v>
      </c>
      <c r="I17" s="220">
        <v>203632.80000000002</v>
      </c>
      <c r="J17" s="220">
        <v>0</v>
      </c>
      <c r="K17" s="220">
        <v>0</v>
      </c>
      <c r="L17" s="220">
        <v>0</v>
      </c>
      <c r="M17" s="220">
        <v>0</v>
      </c>
      <c r="N17" s="221">
        <f t="shared" si="3"/>
        <v>101816.40000000001</v>
      </c>
    </row>
    <row r="18" spans="1:14" ht="14.25">
      <c r="A18" s="216">
        <v>2.4</v>
      </c>
      <c r="B18" s="224" t="s">
        <v>264</v>
      </c>
      <c r="C18" s="220">
        <v>0</v>
      </c>
      <c r="D18" s="223">
        <v>0.03</v>
      </c>
      <c r="E18" s="219">
        <f>C18*D18</f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1">
        <f t="shared" si="3"/>
        <v>0</v>
      </c>
    </row>
    <row r="19" spans="1:14" ht="14.25">
      <c r="A19" s="216">
        <v>2.5</v>
      </c>
      <c r="B19" s="224" t="s">
        <v>263</v>
      </c>
      <c r="C19" s="220">
        <v>23999580</v>
      </c>
      <c r="D19" s="223">
        <v>0.04</v>
      </c>
      <c r="E19" s="219">
        <f>C19*D19</f>
        <v>959983.20000000007</v>
      </c>
      <c r="F19" s="220">
        <v>0</v>
      </c>
      <c r="G19" s="220">
        <v>0</v>
      </c>
      <c r="H19" s="220">
        <v>0</v>
      </c>
      <c r="I19" s="220">
        <v>959983.20000000007</v>
      </c>
      <c r="J19" s="220">
        <v>0</v>
      </c>
      <c r="K19" s="220">
        <v>0</v>
      </c>
      <c r="L19" s="220">
        <v>0</v>
      </c>
      <c r="M19" s="220">
        <v>0</v>
      </c>
      <c r="N19" s="221">
        <f t="shared" si="3"/>
        <v>479991.60000000003</v>
      </c>
    </row>
    <row r="20" spans="1:14" ht="14.25">
      <c r="A20" s="216">
        <v>2.6</v>
      </c>
      <c r="B20" s="224" t="s">
        <v>262</v>
      </c>
      <c r="C20" s="220"/>
      <c r="D20" s="225"/>
      <c r="E20" s="227"/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1">
        <f t="shared" si="3"/>
        <v>0</v>
      </c>
    </row>
    <row r="21" spans="1:14" ht="15.75" thickBot="1">
      <c r="A21" s="228"/>
      <c r="B21" s="229" t="s">
        <v>113</v>
      </c>
      <c r="C21" s="204">
        <f>C14+C7</f>
        <v>2916305586.9886999</v>
      </c>
      <c r="D21" s="230"/>
      <c r="E21" s="231">
        <f>E14+E7</f>
        <v>87980770.92327401</v>
      </c>
      <c r="F21" s="232">
        <f>F7+F14</f>
        <v>656900</v>
      </c>
      <c r="G21" s="232">
        <f t="shared" ref="G21:L21" si="4">G7+G14</f>
        <v>37989127.6708</v>
      </c>
      <c r="H21" s="232">
        <f t="shared" si="4"/>
        <v>0</v>
      </c>
      <c r="I21" s="232">
        <f t="shared" si="4"/>
        <v>39475396.7645</v>
      </c>
      <c r="J21" s="232">
        <f t="shared" si="4"/>
        <v>0</v>
      </c>
      <c r="K21" s="232">
        <f t="shared" si="4"/>
        <v>9859346.4879999999</v>
      </c>
      <c r="L21" s="232">
        <f t="shared" si="4"/>
        <v>0</v>
      </c>
      <c r="M21" s="232">
        <f>M7+M14</f>
        <v>0</v>
      </c>
      <c r="N21" s="233">
        <f>N14+N7</f>
        <v>37194870.404410005</v>
      </c>
    </row>
    <row r="22" spans="1:14">
      <c r="E22" s="234"/>
      <c r="F22" s="234"/>
      <c r="G22" s="234"/>
      <c r="H22" s="234"/>
      <c r="I22" s="234"/>
      <c r="J22" s="234"/>
      <c r="K22" s="234"/>
      <c r="L22" s="234"/>
      <c r="M22" s="23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C40" sqref="C40:C41"/>
    </sheetView>
  </sheetViews>
  <sheetFormatPr defaultRowHeight="15"/>
  <cols>
    <col min="1" max="1" width="11.42578125" customWidth="1"/>
    <col min="2" max="2" width="76.85546875" style="413" customWidth="1"/>
    <col min="3" max="3" width="22.85546875" customWidth="1"/>
  </cols>
  <sheetData>
    <row r="1" spans="1:3">
      <c r="A1" s="2" t="s">
        <v>35</v>
      </c>
      <c r="B1" t="str">
        <f>'Info '!C2</f>
        <v>JSC TBC Bank</v>
      </c>
    </row>
    <row r="2" spans="1:3">
      <c r="A2" s="2" t="s">
        <v>36</v>
      </c>
      <c r="B2" s="500">
        <f>'1. key ratios '!B2</f>
        <v>43921</v>
      </c>
    </row>
    <row r="3" spans="1:3">
      <c r="A3" s="4"/>
      <c r="B3"/>
    </row>
    <row r="4" spans="1:3">
      <c r="A4" s="4" t="s">
        <v>439</v>
      </c>
      <c r="B4" t="s">
        <v>440</v>
      </c>
    </row>
    <row r="5" spans="1:3">
      <c r="A5" s="414" t="s">
        <v>441</v>
      </c>
      <c r="B5" s="415"/>
      <c r="C5" s="416"/>
    </row>
    <row r="6" spans="1:3" ht="24">
      <c r="A6" s="417">
        <v>1</v>
      </c>
      <c r="B6" s="418" t="s">
        <v>492</v>
      </c>
      <c r="C6" s="419">
        <v>19530879674.979118</v>
      </c>
    </row>
    <row r="7" spans="1:3">
      <c r="A7" s="417">
        <v>2</v>
      </c>
      <c r="B7" s="418" t="s">
        <v>442</v>
      </c>
      <c r="C7" s="419">
        <v>-328167377.10000002</v>
      </c>
    </row>
    <row r="8" spans="1:3" ht="24">
      <c r="A8" s="420">
        <v>3</v>
      </c>
      <c r="B8" s="421" t="s">
        <v>443</v>
      </c>
      <c r="C8" s="419">
        <f>C6+C7</f>
        <v>19202712297.87912</v>
      </c>
    </row>
    <row r="9" spans="1:3">
      <c r="A9" s="414" t="s">
        <v>444</v>
      </c>
      <c r="B9" s="415"/>
      <c r="C9" s="422"/>
    </row>
    <row r="10" spans="1:3" ht="24">
      <c r="A10" s="423">
        <v>4</v>
      </c>
      <c r="B10" s="424" t="s">
        <v>445</v>
      </c>
      <c r="C10" s="419">
        <v>0</v>
      </c>
    </row>
    <row r="11" spans="1:3">
      <c r="A11" s="423">
        <v>5</v>
      </c>
      <c r="B11" s="425" t="s">
        <v>446</v>
      </c>
      <c r="C11" s="419">
        <v>0</v>
      </c>
    </row>
    <row r="12" spans="1:3">
      <c r="A12" s="423" t="s">
        <v>447</v>
      </c>
      <c r="B12" s="425" t="s">
        <v>448</v>
      </c>
      <c r="C12" s="501">
        <f>'15. CCR '!E21</f>
        <v>87980770.92327401</v>
      </c>
    </row>
    <row r="13" spans="1:3" ht="24">
      <c r="A13" s="426">
        <v>6</v>
      </c>
      <c r="B13" s="424" t="s">
        <v>449</v>
      </c>
      <c r="C13" s="419">
        <v>0</v>
      </c>
    </row>
    <row r="14" spans="1:3">
      <c r="A14" s="426">
        <v>7</v>
      </c>
      <c r="B14" s="427" t="s">
        <v>450</v>
      </c>
      <c r="C14" s="419">
        <v>0</v>
      </c>
    </row>
    <row r="15" spans="1:3">
      <c r="A15" s="428">
        <v>8</v>
      </c>
      <c r="B15" s="429" t="s">
        <v>451</v>
      </c>
      <c r="C15" s="419">
        <v>0</v>
      </c>
    </row>
    <row r="16" spans="1:3">
      <c r="A16" s="426">
        <v>9</v>
      </c>
      <c r="B16" s="427" t="s">
        <v>452</v>
      </c>
      <c r="C16" s="419">
        <v>0</v>
      </c>
    </row>
    <row r="17" spans="1:3">
      <c r="A17" s="426">
        <v>10</v>
      </c>
      <c r="B17" s="427" t="s">
        <v>453</v>
      </c>
      <c r="C17" s="419">
        <v>0</v>
      </c>
    </row>
    <row r="18" spans="1:3">
      <c r="A18" s="430">
        <v>11</v>
      </c>
      <c r="B18" s="431" t="s">
        <v>454</v>
      </c>
      <c r="C18" s="432">
        <f>SUM(C10:C17)</f>
        <v>87980770.92327401</v>
      </c>
    </row>
    <row r="19" spans="1:3">
      <c r="A19" s="433" t="s">
        <v>455</v>
      </c>
      <c r="B19" s="434"/>
      <c r="C19" s="435"/>
    </row>
    <row r="20" spans="1:3" ht="24">
      <c r="A20" s="436">
        <v>12</v>
      </c>
      <c r="B20" s="424" t="s">
        <v>456</v>
      </c>
      <c r="C20" s="419">
        <v>0</v>
      </c>
    </row>
    <row r="21" spans="1:3">
      <c r="A21" s="436">
        <v>13</v>
      </c>
      <c r="B21" s="424" t="s">
        <v>457</v>
      </c>
      <c r="C21" s="419">
        <v>0</v>
      </c>
    </row>
    <row r="22" spans="1:3">
      <c r="A22" s="436">
        <v>14</v>
      </c>
      <c r="B22" s="424" t="s">
        <v>458</v>
      </c>
      <c r="C22" s="419">
        <v>0</v>
      </c>
    </row>
    <row r="23" spans="1:3" ht="24">
      <c r="A23" s="436" t="s">
        <v>459</v>
      </c>
      <c r="B23" s="424" t="s">
        <v>460</v>
      </c>
      <c r="C23" s="419">
        <v>0</v>
      </c>
    </row>
    <row r="24" spans="1:3">
      <c r="A24" s="436">
        <v>15</v>
      </c>
      <c r="B24" s="424" t="s">
        <v>461</v>
      </c>
      <c r="C24" s="419">
        <v>0</v>
      </c>
    </row>
    <row r="25" spans="1:3">
      <c r="A25" s="436" t="s">
        <v>462</v>
      </c>
      <c r="B25" s="424" t="s">
        <v>463</v>
      </c>
      <c r="C25" s="419">
        <v>0</v>
      </c>
    </row>
    <row r="26" spans="1:3">
      <c r="A26" s="437">
        <v>16</v>
      </c>
      <c r="B26" s="438" t="s">
        <v>464</v>
      </c>
      <c r="C26" s="432">
        <f>SUM(C20:C25)</f>
        <v>0</v>
      </c>
    </row>
    <row r="27" spans="1:3">
      <c r="A27" s="414" t="s">
        <v>465</v>
      </c>
      <c r="B27" s="415"/>
      <c r="C27" s="422"/>
    </row>
    <row r="28" spans="1:3">
      <c r="A28" s="439">
        <v>17</v>
      </c>
      <c r="B28" s="425" t="s">
        <v>466</v>
      </c>
      <c r="C28" s="419">
        <v>3385758202.6932611</v>
      </c>
    </row>
    <row r="29" spans="1:3">
      <c r="A29" s="439">
        <v>18</v>
      </c>
      <c r="B29" s="425" t="s">
        <v>467</v>
      </c>
      <c r="C29" s="419">
        <v>-1856217053.9289196</v>
      </c>
    </row>
    <row r="30" spans="1:3">
      <c r="A30" s="437">
        <v>19</v>
      </c>
      <c r="B30" s="438" t="s">
        <v>468</v>
      </c>
      <c r="C30" s="432">
        <f>C28+C29</f>
        <v>1529541148.7643416</v>
      </c>
    </row>
    <row r="31" spans="1:3">
      <c r="A31" s="414" t="s">
        <v>469</v>
      </c>
      <c r="B31" s="415"/>
      <c r="C31" s="422"/>
    </row>
    <row r="32" spans="1:3" ht="24">
      <c r="A32" s="439" t="s">
        <v>470</v>
      </c>
      <c r="B32" s="424" t="s">
        <v>471</v>
      </c>
      <c r="C32" s="440">
        <v>0</v>
      </c>
    </row>
    <row r="33" spans="1:3">
      <c r="A33" s="439" t="s">
        <v>472</v>
      </c>
      <c r="B33" s="425" t="s">
        <v>473</v>
      </c>
      <c r="C33" s="440">
        <v>0</v>
      </c>
    </row>
    <row r="34" spans="1:3">
      <c r="A34" s="414" t="s">
        <v>474</v>
      </c>
      <c r="B34" s="415"/>
      <c r="C34" s="422"/>
    </row>
    <row r="35" spans="1:3">
      <c r="A35" s="441">
        <v>20</v>
      </c>
      <c r="B35" s="442" t="s">
        <v>475</v>
      </c>
      <c r="C35" s="432">
        <f>'1. key ratios '!C9</f>
        <v>1987693176.0482998</v>
      </c>
    </row>
    <row r="36" spans="1:3">
      <c r="A36" s="437">
        <v>21</v>
      </c>
      <c r="B36" s="438" t="s">
        <v>476</v>
      </c>
      <c r="C36" s="432">
        <f>C8+C18+C26+C30</f>
        <v>20820234217.566738</v>
      </c>
    </row>
    <row r="37" spans="1:3">
      <c r="A37" s="414" t="s">
        <v>477</v>
      </c>
      <c r="B37" s="415"/>
      <c r="C37" s="422"/>
    </row>
    <row r="38" spans="1:3">
      <c r="A38" s="437">
        <v>22</v>
      </c>
      <c r="B38" s="438" t="s">
        <v>477</v>
      </c>
      <c r="C38" s="502">
        <f t="shared" ref="C38" si="0">C35/C36</f>
        <v>9.5469299493817203E-2</v>
      </c>
    </row>
    <row r="39" spans="1:3">
      <c r="A39" s="414" t="s">
        <v>478</v>
      </c>
      <c r="B39" s="415"/>
      <c r="C39" s="422"/>
    </row>
    <row r="40" spans="1:3">
      <c r="A40" s="443" t="s">
        <v>479</v>
      </c>
      <c r="B40" s="424" t="s">
        <v>480</v>
      </c>
      <c r="C40" s="440">
        <v>0</v>
      </c>
    </row>
    <row r="41" spans="1:3" ht="24">
      <c r="A41" s="444" t="s">
        <v>481</v>
      </c>
      <c r="B41" s="418" t="s">
        <v>482</v>
      </c>
      <c r="C41" s="440">
        <v>0</v>
      </c>
    </row>
    <row r="43" spans="1:3">
      <c r="B43" s="413" t="s">
        <v>493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15" activePane="bottomRight" state="frozen"/>
      <selection activeCell="B9" sqref="B9"/>
      <selection pane="topRight" activeCell="B9" sqref="B9"/>
      <selection pane="bottomLeft" activeCell="B9" sqref="B9"/>
      <selection pane="bottomRight" activeCell="J32" sqref="J3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5" style="3" bestFit="1" customWidth="1"/>
    <col min="4" max="7" width="1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JSC TBC Bank</v>
      </c>
    </row>
    <row r="2" spans="1:8">
      <c r="A2" s="2" t="s">
        <v>36</v>
      </c>
      <c r="B2" s="465">
        <v>43921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148</v>
      </c>
      <c r="B4" s="10" t="s">
        <v>147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7" t="s">
        <v>6</v>
      </c>
      <c r="E5" s="107" t="s">
        <v>7</v>
      </c>
      <c r="F5" s="107" t="s">
        <v>8</v>
      </c>
      <c r="G5" s="14" t="s">
        <v>9</v>
      </c>
    </row>
    <row r="6" spans="1:8">
      <c r="B6" s="250" t="s">
        <v>146</v>
      </c>
      <c r="C6" s="345"/>
      <c r="D6" s="345"/>
      <c r="E6" s="345"/>
      <c r="F6" s="345"/>
      <c r="G6" s="374"/>
    </row>
    <row r="7" spans="1:8">
      <c r="A7" s="15"/>
      <c r="B7" s="251" t="s">
        <v>140</v>
      </c>
      <c r="C7" s="345"/>
      <c r="D7" s="345"/>
      <c r="E7" s="345"/>
      <c r="F7" s="345"/>
      <c r="G7" s="374"/>
    </row>
    <row r="8" spans="1:8" ht="15">
      <c r="A8" s="407">
        <v>1</v>
      </c>
      <c r="B8" s="16" t="s">
        <v>145</v>
      </c>
      <c r="C8" s="503">
        <v>1518949876.0482998</v>
      </c>
      <c r="D8" s="504">
        <v>1871891895.8862803</v>
      </c>
      <c r="E8" s="504">
        <v>1770733949.95119</v>
      </c>
      <c r="F8" s="504">
        <v>1678050422.0190899</v>
      </c>
      <c r="G8" s="505">
        <v>1698420025.8162198</v>
      </c>
    </row>
    <row r="9" spans="1:8" ht="15">
      <c r="A9" s="407">
        <v>2</v>
      </c>
      <c r="B9" s="16" t="s">
        <v>144</v>
      </c>
      <c r="C9" s="503">
        <v>1987693176.0482998</v>
      </c>
      <c r="D9" s="504">
        <v>2281706395.8862801</v>
      </c>
      <c r="E9" s="504">
        <v>2191791549.95119</v>
      </c>
      <c r="F9" s="504">
        <v>1730301622.0190899</v>
      </c>
      <c r="G9" s="505">
        <v>1746744825.8162198</v>
      </c>
    </row>
    <row r="10" spans="1:8" ht="15">
      <c r="A10" s="407">
        <v>3</v>
      </c>
      <c r="B10" s="16" t="s">
        <v>143</v>
      </c>
      <c r="C10" s="503">
        <v>2767850461.5578699</v>
      </c>
      <c r="D10" s="504">
        <v>2974028760.1640739</v>
      </c>
      <c r="E10" s="504">
        <v>2894703871.5104384</v>
      </c>
      <c r="F10" s="504">
        <v>2430135444.9519434</v>
      </c>
      <c r="G10" s="505">
        <v>2421460919.7992582</v>
      </c>
    </row>
    <row r="11" spans="1:8" ht="15">
      <c r="A11" s="408"/>
      <c r="B11" s="250" t="s">
        <v>142</v>
      </c>
      <c r="C11" s="506"/>
      <c r="D11" s="506"/>
      <c r="E11" s="506"/>
      <c r="F11" s="506"/>
      <c r="G11" s="507"/>
    </row>
    <row r="12" spans="1:8" ht="15" customHeight="1">
      <c r="A12" s="407">
        <v>4</v>
      </c>
      <c r="B12" s="16" t="s">
        <v>274</v>
      </c>
      <c r="C12" s="508">
        <v>16604959666.606977</v>
      </c>
      <c r="D12" s="504">
        <v>15593925181.372055</v>
      </c>
      <c r="E12" s="504">
        <v>14889694674.496044</v>
      </c>
      <c r="F12" s="504">
        <v>13986201427.590433</v>
      </c>
      <c r="G12" s="505">
        <v>12689740499.758022</v>
      </c>
    </row>
    <row r="13" spans="1:8" ht="15">
      <c r="A13" s="408"/>
      <c r="B13" s="250" t="s">
        <v>141</v>
      </c>
      <c r="C13" s="345"/>
      <c r="D13" s="345"/>
      <c r="E13" s="345"/>
      <c r="F13" s="345"/>
      <c r="G13" s="374"/>
    </row>
    <row r="14" spans="1:8" s="19" customFormat="1" ht="15">
      <c r="A14" s="407"/>
      <c r="B14" s="251" t="s">
        <v>485</v>
      </c>
      <c r="C14" s="334"/>
      <c r="D14" s="17"/>
      <c r="E14" s="17"/>
      <c r="F14" s="17"/>
      <c r="G14" s="18"/>
    </row>
    <row r="15" spans="1:8" ht="15">
      <c r="A15" s="409">
        <v>5</v>
      </c>
      <c r="B15" s="16" t="str">
        <f>"Common equity Tier 1 ratio &gt;="&amp;ROUND('9.1. Capital Requirements'!C19*100, 2)&amp;"%"</f>
        <v>Common equity Tier 1 ratio &gt;=6.94%</v>
      </c>
      <c r="C15" s="466">
        <v>9.1475673927889689E-2</v>
      </c>
      <c r="D15" s="467">
        <v>0.12003981512764826</v>
      </c>
      <c r="E15" s="467">
        <v>0.11892345603192311</v>
      </c>
      <c r="F15" s="467">
        <v>0.11997899720711998</v>
      </c>
      <c r="G15" s="468">
        <v>0.13384198249354323</v>
      </c>
    </row>
    <row r="16" spans="1:8" ht="15" customHeight="1">
      <c r="A16" s="409">
        <v>6</v>
      </c>
      <c r="B16" s="16" t="str">
        <f>"Tier 1 ratio &gt;="&amp;ROUND('9.1. Capital Requirements'!C20*100, 2)&amp;"%"</f>
        <v>Tier 1 ratio &gt;=8.75%</v>
      </c>
      <c r="C16" s="466">
        <v>0.11970478796438178</v>
      </c>
      <c r="D16" s="467">
        <v>0.1463202092704616</v>
      </c>
      <c r="E16" s="467">
        <v>0.1472019136635099</v>
      </c>
      <c r="F16" s="467">
        <v>0.12371490793817269</v>
      </c>
      <c r="G16" s="468">
        <v>0.1376501612345444</v>
      </c>
    </row>
    <row r="17" spans="1:7" ht="15">
      <c r="A17" s="409">
        <v>7</v>
      </c>
      <c r="B17" s="16" t="str">
        <f>"Total Regulatory Capital ratio &gt;="&amp;ROUND('9.1. Capital Requirements'!C21*100,2)&amp;"%"</f>
        <v>Total Regulatory Capital ratio &gt;=13.33%</v>
      </c>
      <c r="C17" s="466">
        <v>0.16668817733560004</v>
      </c>
      <c r="D17" s="467">
        <v>0.1907171366781176</v>
      </c>
      <c r="E17" s="467">
        <v>0.19440988783125684</v>
      </c>
      <c r="F17" s="467">
        <v>0.17375235567235867</v>
      </c>
      <c r="G17" s="468">
        <v>0.19082036546337827</v>
      </c>
    </row>
    <row r="18" spans="1:7" ht="15">
      <c r="A18" s="408"/>
      <c r="B18" s="252" t="s">
        <v>139</v>
      </c>
      <c r="C18" s="469"/>
      <c r="D18" s="469"/>
      <c r="E18" s="469"/>
      <c r="F18" s="469"/>
      <c r="G18" s="470"/>
    </row>
    <row r="19" spans="1:7" ht="15" customHeight="1">
      <c r="A19" s="410">
        <v>8</v>
      </c>
      <c r="B19" s="16" t="s">
        <v>138</v>
      </c>
      <c r="C19" s="471">
        <v>8.5768441938616879E-2</v>
      </c>
      <c r="D19" s="472">
        <v>7.92992203752204E-2</v>
      </c>
      <c r="E19" s="472">
        <v>7.8538091585247188E-2</v>
      </c>
      <c r="F19" s="472">
        <v>7.9959441104150819E-2</v>
      </c>
      <c r="G19" s="473">
        <v>8.163874211657704E-2</v>
      </c>
    </row>
    <row r="20" spans="1:7" ht="15">
      <c r="A20" s="410">
        <v>9</v>
      </c>
      <c r="B20" s="16" t="s">
        <v>137</v>
      </c>
      <c r="C20" s="471">
        <v>4.7073488405024164E-2</v>
      </c>
      <c r="D20" s="472">
        <v>3.991374905638987E-2</v>
      </c>
      <c r="E20" s="472">
        <v>3.9180083774910786E-2</v>
      </c>
      <c r="F20" s="472">
        <v>3.835448250823472E-2</v>
      </c>
      <c r="G20" s="473">
        <v>3.6889482619878788E-2</v>
      </c>
    </row>
    <row r="21" spans="1:7" ht="15">
      <c r="A21" s="410">
        <v>10</v>
      </c>
      <c r="B21" s="16" t="s">
        <v>136</v>
      </c>
      <c r="C21" s="471">
        <v>2.3552166822486981E-2</v>
      </c>
      <c r="D21" s="472">
        <v>3.6331868474591654E-2</v>
      </c>
      <c r="E21" s="472">
        <v>3.8746865133617713E-2</v>
      </c>
      <c r="F21" s="472">
        <v>3.3754350161164466E-2</v>
      </c>
      <c r="G21" s="473">
        <v>4.1614296576677902E-2</v>
      </c>
    </row>
    <row r="22" spans="1:7" ht="15">
      <c r="A22" s="410">
        <v>11</v>
      </c>
      <c r="B22" s="16" t="s">
        <v>135</v>
      </c>
      <c r="C22" s="471">
        <v>3.8694953533592716E-2</v>
      </c>
      <c r="D22" s="472">
        <v>3.9385471318830537E-2</v>
      </c>
      <c r="E22" s="472">
        <v>3.9358007810336409E-2</v>
      </c>
      <c r="F22" s="472">
        <v>4.1604958595916092E-2</v>
      </c>
      <c r="G22" s="473">
        <v>4.4749259496698258E-2</v>
      </c>
    </row>
    <row r="23" spans="1:7" ht="15">
      <c r="A23" s="410">
        <v>12</v>
      </c>
      <c r="B23" s="16" t="s">
        <v>280</v>
      </c>
      <c r="C23" s="471">
        <v>-6.6565088883720827E-2</v>
      </c>
      <c r="D23" s="472">
        <v>2.3977327680912434E-2</v>
      </c>
      <c r="E23" s="472">
        <v>2.2486855022940469E-2</v>
      </c>
      <c r="F23" s="472">
        <v>2.0108634339953878E-2</v>
      </c>
      <c r="G23" s="473">
        <v>2.669747654183565E-2</v>
      </c>
    </row>
    <row r="24" spans="1:7" ht="15">
      <c r="A24" s="410">
        <v>13</v>
      </c>
      <c r="B24" s="16" t="s">
        <v>281</v>
      </c>
      <c r="C24" s="471">
        <v>-0.56434987527495073</v>
      </c>
      <c r="D24" s="472">
        <v>0.19927212216237863</v>
      </c>
      <c r="E24" s="472">
        <v>0.18561155741330221</v>
      </c>
      <c r="F24" s="472">
        <v>0.16049812287550005</v>
      </c>
      <c r="G24" s="473">
        <v>0.20661396131886023</v>
      </c>
    </row>
    <row r="25" spans="1:7" ht="15">
      <c r="A25" s="408"/>
      <c r="B25" s="252" t="s">
        <v>360</v>
      </c>
      <c r="C25" s="469"/>
      <c r="D25" s="469"/>
      <c r="E25" s="469"/>
      <c r="F25" s="469"/>
      <c r="G25" s="470"/>
    </row>
    <row r="26" spans="1:7" ht="15">
      <c r="A26" s="410">
        <v>14</v>
      </c>
      <c r="B26" s="16" t="s">
        <v>134</v>
      </c>
      <c r="C26" s="471">
        <v>3.1387414452047506E-2</v>
      </c>
      <c r="D26" s="472">
        <v>3.0898507731881027E-2</v>
      </c>
      <c r="E26" s="472">
        <v>3.3813247701828655E-2</v>
      </c>
      <c r="F26" s="472">
        <v>3.6996539124621225E-2</v>
      </c>
      <c r="G26" s="473">
        <v>3.8631173558669837E-2</v>
      </c>
    </row>
    <row r="27" spans="1:7" ht="15" customHeight="1">
      <c r="A27" s="410">
        <v>15</v>
      </c>
      <c r="B27" s="16" t="s">
        <v>133</v>
      </c>
      <c r="C27" s="471">
        <v>6.9310364365241739E-2</v>
      </c>
      <c r="D27" s="472">
        <v>3.9045186737354742E-2</v>
      </c>
      <c r="E27" s="472">
        <v>4.1097738146649521E-2</v>
      </c>
      <c r="F27" s="472">
        <v>4.2188202962713729E-2</v>
      </c>
      <c r="G27" s="473">
        <v>4.2592942075212387E-2</v>
      </c>
    </row>
    <row r="28" spans="1:7" ht="15">
      <c r="A28" s="410">
        <v>16</v>
      </c>
      <c r="B28" s="16" t="s">
        <v>132</v>
      </c>
      <c r="C28" s="471">
        <v>0.622771767849434</v>
      </c>
      <c r="D28" s="472">
        <v>0.58762789305704533</v>
      </c>
      <c r="E28" s="472">
        <v>0.57608582418405285</v>
      </c>
      <c r="F28" s="472">
        <v>0.59383804295004128</v>
      </c>
      <c r="G28" s="473">
        <v>0.59414740572430802</v>
      </c>
    </row>
    <row r="29" spans="1:7" ht="15" customHeight="1">
      <c r="A29" s="410">
        <v>17</v>
      </c>
      <c r="B29" s="16" t="s">
        <v>131</v>
      </c>
      <c r="C29" s="471">
        <v>0.55678904845144317</v>
      </c>
      <c r="D29" s="472">
        <v>0.53229936992534133</v>
      </c>
      <c r="E29" s="472">
        <v>0.55785155853160373</v>
      </c>
      <c r="F29" s="472">
        <v>0.56931424488557603</v>
      </c>
      <c r="G29" s="473">
        <v>0.54463867034521285</v>
      </c>
    </row>
    <row r="30" spans="1:7" ht="15">
      <c r="A30" s="410">
        <v>18</v>
      </c>
      <c r="B30" s="16" t="s">
        <v>130</v>
      </c>
      <c r="C30" s="471">
        <v>9.4733127818469459E-2</v>
      </c>
      <c r="D30" s="472">
        <v>0.22281223794416166</v>
      </c>
      <c r="E30" s="472">
        <v>0.12999340665229842</v>
      </c>
      <c r="F30" s="472">
        <v>7.848308129555448E-2</v>
      </c>
      <c r="G30" s="473">
        <v>6.117918647637479E-4</v>
      </c>
    </row>
    <row r="31" spans="1:7" ht="15" customHeight="1">
      <c r="A31" s="408"/>
      <c r="B31" s="252" t="s">
        <v>361</v>
      </c>
      <c r="C31" s="469"/>
      <c r="D31" s="469"/>
      <c r="E31" s="469"/>
      <c r="F31" s="469"/>
      <c r="G31" s="470"/>
    </row>
    <row r="32" spans="1:7" ht="15" customHeight="1">
      <c r="A32" s="410">
        <v>19</v>
      </c>
      <c r="B32" s="16" t="s">
        <v>129</v>
      </c>
      <c r="C32" s="477">
        <v>0.17569186080552374</v>
      </c>
      <c r="D32" s="478">
        <v>0.17184674965598676</v>
      </c>
      <c r="E32" s="478">
        <v>0.22844439211353618</v>
      </c>
      <c r="F32" s="478">
        <v>0.23996139106899</v>
      </c>
      <c r="G32" s="479">
        <v>0.22060972148755201</v>
      </c>
    </row>
    <row r="33" spans="1:7" ht="15" customHeight="1">
      <c r="A33" s="410">
        <v>20</v>
      </c>
      <c r="B33" s="16" t="s">
        <v>128</v>
      </c>
      <c r="C33" s="477">
        <v>0.6551477238286878</v>
      </c>
      <c r="D33" s="478">
        <v>0.63404513965152642</v>
      </c>
      <c r="E33" s="478">
        <v>0.64801711433775566</v>
      </c>
      <c r="F33" s="478">
        <v>0.65117054152575005</v>
      </c>
      <c r="G33" s="479">
        <v>0.64796165313808185</v>
      </c>
    </row>
    <row r="34" spans="1:7" ht="15" customHeight="1">
      <c r="A34" s="410">
        <v>21</v>
      </c>
      <c r="B34" s="16" t="s">
        <v>127</v>
      </c>
      <c r="C34" s="477">
        <v>0.35217091434728914</v>
      </c>
      <c r="D34" s="478">
        <v>0.36789247188462687</v>
      </c>
      <c r="E34" s="478">
        <v>0.36537296339502862</v>
      </c>
      <c r="F34" s="478">
        <v>0.37733342436967893</v>
      </c>
      <c r="G34" s="479">
        <v>0.38700832604914026</v>
      </c>
    </row>
    <row r="35" spans="1:7" ht="15" customHeight="1">
      <c r="A35" s="411"/>
      <c r="B35" s="252" t="s">
        <v>520</v>
      </c>
      <c r="C35" s="345"/>
      <c r="D35" s="345"/>
      <c r="E35" s="345"/>
      <c r="F35" s="345"/>
      <c r="G35" s="374"/>
    </row>
    <row r="36" spans="1:7" ht="15">
      <c r="A36" s="410">
        <v>22</v>
      </c>
      <c r="B36" s="16" t="s">
        <v>387</v>
      </c>
      <c r="C36" s="509">
        <v>3375895630.1592102</v>
      </c>
      <c r="D36" s="510">
        <v>3845188448.2466154</v>
      </c>
      <c r="E36" s="510">
        <v>3982381432.0067291</v>
      </c>
      <c r="F36" s="510">
        <v>3345540683.7268782</v>
      </c>
      <c r="G36" s="511">
        <v>2963380679.0938225</v>
      </c>
    </row>
    <row r="37" spans="1:7" ht="15" customHeight="1">
      <c r="A37" s="410">
        <v>23</v>
      </c>
      <c r="B37" s="16" t="s">
        <v>399</v>
      </c>
      <c r="C37" s="509">
        <v>2986413869.8763885</v>
      </c>
      <c r="D37" s="510">
        <v>2864558717.2262158</v>
      </c>
      <c r="E37" s="510">
        <v>2875207786.1080265</v>
      </c>
      <c r="F37" s="510">
        <v>2718886160.551559</v>
      </c>
      <c r="G37" s="511">
        <v>2464786126.5195808</v>
      </c>
    </row>
    <row r="38" spans="1:7" ht="15.75" thickBot="1">
      <c r="A38" s="412">
        <v>24</v>
      </c>
      <c r="B38" s="253" t="s">
        <v>388</v>
      </c>
      <c r="C38" s="474">
        <v>1.1304178781820828</v>
      </c>
      <c r="D38" s="475">
        <v>1.3423318660299461</v>
      </c>
      <c r="E38" s="475">
        <v>1.3850760460681029</v>
      </c>
      <c r="F38" s="475">
        <v>1.2304820747067229</v>
      </c>
      <c r="G38" s="476">
        <v>1.2022871466248821</v>
      </c>
    </row>
    <row r="39" spans="1:7">
      <c r="A39" s="20"/>
    </row>
    <row r="40" spans="1:7" ht="38.25">
      <c r="B40" s="336" t="s">
        <v>486</v>
      </c>
    </row>
    <row r="41" spans="1:7" ht="51">
      <c r="B41" s="336" t="s">
        <v>521</v>
      </c>
    </row>
    <row r="43" spans="1:7">
      <c r="B43" s="3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E41" sqref="E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3.42578125" style="4" bestFit="1" customWidth="1"/>
    <col min="4" max="4" width="14.42578125" style="4" bestFit="1" customWidth="1"/>
    <col min="5" max="5" width="14.5703125" style="4" customWidth="1"/>
    <col min="6" max="6" width="13.42578125" style="4" bestFit="1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JSC TBC Bank</v>
      </c>
    </row>
    <row r="2" spans="1:8">
      <c r="A2" s="2" t="s">
        <v>36</v>
      </c>
      <c r="B2" s="480">
        <f>'1. key ratios '!B2</f>
        <v>43921</v>
      </c>
    </row>
    <row r="3" spans="1:8">
      <c r="A3" s="2"/>
    </row>
    <row r="4" spans="1:8" ht="15" thickBot="1">
      <c r="A4" s="21" t="s">
        <v>37</v>
      </c>
      <c r="B4" s="22" t="s">
        <v>38</v>
      </c>
      <c r="C4" s="21"/>
      <c r="D4" s="23"/>
      <c r="E4" s="23"/>
      <c r="F4" s="24"/>
      <c r="G4" s="24"/>
      <c r="H4" s="25" t="s">
        <v>78</v>
      </c>
    </row>
    <row r="5" spans="1:8">
      <c r="A5" s="26"/>
      <c r="B5" s="27"/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28" t="s">
        <v>11</v>
      </c>
      <c r="B6" s="29" t="s">
        <v>39</v>
      </c>
      <c r="C6" s="30" t="s">
        <v>74</v>
      </c>
      <c r="D6" s="30" t="s">
        <v>75</v>
      </c>
      <c r="E6" s="30" t="s">
        <v>76</v>
      </c>
      <c r="F6" s="30" t="s">
        <v>74</v>
      </c>
      <c r="G6" s="30" t="s">
        <v>75</v>
      </c>
      <c r="H6" s="31" t="s">
        <v>76</v>
      </c>
    </row>
    <row r="7" spans="1:8">
      <c r="A7" s="28">
        <v>1</v>
      </c>
      <c r="B7" s="32" t="s">
        <v>40</v>
      </c>
      <c r="C7" s="33">
        <v>249247844.5</v>
      </c>
      <c r="D7" s="33">
        <v>363693042.31999999</v>
      </c>
      <c r="E7" s="34">
        <v>612940886.81999993</v>
      </c>
      <c r="F7" s="35">
        <v>225874929.37</v>
      </c>
      <c r="G7" s="36">
        <v>299207040.49000001</v>
      </c>
      <c r="H7" s="37">
        <v>525081969.86000001</v>
      </c>
    </row>
    <row r="8" spans="1:8">
      <c r="A8" s="28">
        <v>2</v>
      </c>
      <c r="B8" s="32" t="s">
        <v>41</v>
      </c>
      <c r="C8" s="33">
        <v>208610162.06999999</v>
      </c>
      <c r="D8" s="33">
        <v>1913857146.76</v>
      </c>
      <c r="E8" s="34">
        <v>2122467308.8299999</v>
      </c>
      <c r="F8" s="35">
        <v>55269112.350000001</v>
      </c>
      <c r="G8" s="36">
        <v>1419020478.7</v>
      </c>
      <c r="H8" s="37">
        <v>1474289591.05</v>
      </c>
    </row>
    <row r="9" spans="1:8">
      <c r="A9" s="28">
        <v>3</v>
      </c>
      <c r="B9" s="32" t="s">
        <v>42</v>
      </c>
      <c r="C9" s="33">
        <v>8300804.4900000002</v>
      </c>
      <c r="D9" s="33">
        <v>267355658.19</v>
      </c>
      <c r="E9" s="34">
        <v>275656462.68000001</v>
      </c>
      <c r="F9" s="35">
        <v>1691170.18</v>
      </c>
      <c r="G9" s="36">
        <v>335634693.58999997</v>
      </c>
      <c r="H9" s="37">
        <v>337325863.76999998</v>
      </c>
    </row>
    <row r="10" spans="1:8">
      <c r="A10" s="28">
        <v>4</v>
      </c>
      <c r="B10" s="32" t="s">
        <v>43</v>
      </c>
      <c r="C10" s="33">
        <v>0</v>
      </c>
      <c r="D10" s="33">
        <v>0</v>
      </c>
      <c r="E10" s="34">
        <v>0</v>
      </c>
      <c r="F10" s="35">
        <v>0</v>
      </c>
      <c r="G10" s="36">
        <v>0</v>
      </c>
      <c r="H10" s="37">
        <v>0</v>
      </c>
    </row>
    <row r="11" spans="1:8">
      <c r="A11" s="28">
        <v>5</v>
      </c>
      <c r="B11" s="32" t="s">
        <v>44</v>
      </c>
      <c r="C11" s="33">
        <v>1992058657.6199999</v>
      </c>
      <c r="D11" s="33">
        <v>50444956.43</v>
      </c>
      <c r="E11" s="34">
        <v>2042503614.05</v>
      </c>
      <c r="F11" s="35">
        <v>1519035260.29</v>
      </c>
      <c r="G11" s="36">
        <v>3520615.4699999997</v>
      </c>
      <c r="H11" s="37">
        <v>1522555875.76</v>
      </c>
    </row>
    <row r="12" spans="1:8">
      <c r="A12" s="28">
        <v>6.1</v>
      </c>
      <c r="B12" s="38" t="s">
        <v>45</v>
      </c>
      <c r="C12" s="33">
        <v>5210001802.9500008</v>
      </c>
      <c r="D12" s="33">
        <v>8601270416.1200008</v>
      </c>
      <c r="E12" s="34">
        <v>13811272219.070002</v>
      </c>
      <c r="F12" s="35">
        <v>4189860767.2999997</v>
      </c>
      <c r="G12" s="36">
        <v>6133741511.9399996</v>
      </c>
      <c r="H12" s="37">
        <v>10323602279.24</v>
      </c>
    </row>
    <row r="13" spans="1:8">
      <c r="A13" s="28">
        <v>6.2</v>
      </c>
      <c r="B13" s="38" t="s">
        <v>46</v>
      </c>
      <c r="C13" s="33">
        <v>-342378737.81128275</v>
      </c>
      <c r="D13" s="33">
        <v>-614885572.03999996</v>
      </c>
      <c r="E13" s="34">
        <v>-957264309.85128272</v>
      </c>
      <c r="F13" s="35">
        <v>-184352595.68459994</v>
      </c>
      <c r="G13" s="36">
        <v>-255359998.20259997</v>
      </c>
      <c r="H13" s="37">
        <v>-439712593.88719988</v>
      </c>
    </row>
    <row r="14" spans="1:8">
      <c r="A14" s="28">
        <v>6</v>
      </c>
      <c r="B14" s="32" t="s">
        <v>47</v>
      </c>
      <c r="C14" s="34">
        <v>4867623065.1387177</v>
      </c>
      <c r="D14" s="34">
        <v>7986384844.0800009</v>
      </c>
      <c r="E14" s="34">
        <v>12854007909.218719</v>
      </c>
      <c r="F14" s="34">
        <v>4005508171.6153998</v>
      </c>
      <c r="G14" s="34">
        <v>5878381513.7374001</v>
      </c>
      <c r="H14" s="37">
        <v>9883889685.3528004</v>
      </c>
    </row>
    <row r="15" spans="1:8">
      <c r="A15" s="28">
        <v>7</v>
      </c>
      <c r="B15" s="32" t="s">
        <v>48</v>
      </c>
      <c r="C15" s="33">
        <v>107403369.92000002</v>
      </c>
      <c r="D15" s="33">
        <v>99147426.450000003</v>
      </c>
      <c r="E15" s="34">
        <v>206550796.37</v>
      </c>
      <c r="F15" s="35">
        <v>58481889.100000009</v>
      </c>
      <c r="G15" s="36">
        <v>49008593.029999994</v>
      </c>
      <c r="H15" s="37">
        <v>107490482.13</v>
      </c>
    </row>
    <row r="16" spans="1:8">
      <c r="A16" s="28">
        <v>8</v>
      </c>
      <c r="B16" s="32" t="s">
        <v>207</v>
      </c>
      <c r="C16" s="33">
        <v>79707217.160000011</v>
      </c>
      <c r="D16" s="33">
        <v>0</v>
      </c>
      <c r="E16" s="34">
        <v>79707217.160000011</v>
      </c>
      <c r="F16" s="35">
        <v>51064471.780000009</v>
      </c>
      <c r="G16" s="36">
        <v>0</v>
      </c>
      <c r="H16" s="37">
        <v>51064471.780000009</v>
      </c>
    </row>
    <row r="17" spans="1:8">
      <c r="A17" s="28">
        <v>9</v>
      </c>
      <c r="B17" s="32" t="s">
        <v>49</v>
      </c>
      <c r="C17" s="33">
        <v>26922915.689999998</v>
      </c>
      <c r="D17" s="33">
        <v>0</v>
      </c>
      <c r="E17" s="34">
        <v>26922915.689999998</v>
      </c>
      <c r="F17" s="35">
        <v>20131532.059999999</v>
      </c>
      <c r="G17" s="36">
        <v>0</v>
      </c>
      <c r="H17" s="37">
        <v>20131532.059999999</v>
      </c>
    </row>
    <row r="18" spans="1:8">
      <c r="A18" s="28">
        <v>10</v>
      </c>
      <c r="B18" s="32" t="s">
        <v>50</v>
      </c>
      <c r="C18" s="33">
        <v>666520642.78999996</v>
      </c>
      <c r="D18" s="33">
        <v>0</v>
      </c>
      <c r="E18" s="34">
        <v>666520642.78999996</v>
      </c>
      <c r="F18" s="35">
        <v>597121569.07999992</v>
      </c>
      <c r="G18" s="36">
        <v>0</v>
      </c>
      <c r="H18" s="37">
        <v>597121569.07999992</v>
      </c>
    </row>
    <row r="19" spans="1:8">
      <c r="A19" s="28">
        <v>11</v>
      </c>
      <c r="B19" s="32" t="s">
        <v>51</v>
      </c>
      <c r="C19" s="33">
        <v>334086837.87000006</v>
      </c>
      <c r="D19" s="33">
        <v>48198778.759999998</v>
      </c>
      <c r="E19" s="34">
        <v>382285616.63000005</v>
      </c>
      <c r="F19" s="35">
        <v>182068720.05000001</v>
      </c>
      <c r="G19" s="36">
        <v>48249420.5</v>
      </c>
      <c r="H19" s="37">
        <v>230318140.55000001</v>
      </c>
    </row>
    <row r="20" spans="1:8">
      <c r="A20" s="28">
        <v>12</v>
      </c>
      <c r="B20" s="40" t="s">
        <v>52</v>
      </c>
      <c r="C20" s="34">
        <v>8540481517.2487164</v>
      </c>
      <c r="D20" s="34">
        <v>10729081852.990002</v>
      </c>
      <c r="E20" s="34">
        <v>19269563370.238716</v>
      </c>
      <c r="F20" s="34">
        <v>6716246825.8754005</v>
      </c>
      <c r="G20" s="34">
        <v>8033022355.5173998</v>
      </c>
      <c r="H20" s="37">
        <v>14749269181.392799</v>
      </c>
    </row>
    <row r="21" spans="1:8">
      <c r="A21" s="28"/>
      <c r="B21" s="29" t="s">
        <v>53</v>
      </c>
      <c r="C21" s="41"/>
      <c r="D21" s="41"/>
      <c r="E21" s="41"/>
      <c r="F21" s="42"/>
      <c r="G21" s="43"/>
      <c r="H21" s="44"/>
    </row>
    <row r="22" spans="1:8">
      <c r="A22" s="28">
        <v>13</v>
      </c>
      <c r="B22" s="32" t="s">
        <v>54</v>
      </c>
      <c r="C22" s="33">
        <v>28318264.030000001</v>
      </c>
      <c r="D22" s="33">
        <v>184641792.41</v>
      </c>
      <c r="E22" s="34">
        <v>212960056.44</v>
      </c>
      <c r="F22" s="35">
        <v>57695969.490000002</v>
      </c>
      <c r="G22" s="36">
        <v>176390615.97999999</v>
      </c>
      <c r="H22" s="37">
        <v>234086585.47</v>
      </c>
    </row>
    <row r="23" spans="1:8">
      <c r="A23" s="28">
        <v>14</v>
      </c>
      <c r="B23" s="32" t="s">
        <v>55</v>
      </c>
      <c r="C23" s="33">
        <v>1238898705.79</v>
      </c>
      <c r="D23" s="33">
        <v>2122880891.0899999</v>
      </c>
      <c r="E23" s="34">
        <v>3361779596.8800001</v>
      </c>
      <c r="F23" s="35">
        <v>1360231309.6100001</v>
      </c>
      <c r="G23" s="36">
        <v>1657809382.5899999</v>
      </c>
      <c r="H23" s="37">
        <v>3018040692.1999998</v>
      </c>
    </row>
    <row r="24" spans="1:8">
      <c r="A24" s="28">
        <v>15</v>
      </c>
      <c r="B24" s="32" t="s">
        <v>56</v>
      </c>
      <c r="C24" s="33">
        <v>1067033152.02</v>
      </c>
      <c r="D24" s="33">
        <v>2357367002.27</v>
      </c>
      <c r="E24" s="34">
        <v>3424400154.29</v>
      </c>
      <c r="F24" s="35">
        <v>926650340.45000052</v>
      </c>
      <c r="G24" s="36">
        <v>1763398943.6890006</v>
      </c>
      <c r="H24" s="37">
        <v>2690049284.1390009</v>
      </c>
    </row>
    <row r="25" spans="1:8">
      <c r="A25" s="28">
        <v>16</v>
      </c>
      <c r="B25" s="32" t="s">
        <v>57</v>
      </c>
      <c r="C25" s="33">
        <v>1563450666.3400002</v>
      </c>
      <c r="D25" s="33">
        <v>3104756773.7399998</v>
      </c>
      <c r="E25" s="34">
        <v>4668207440.0799999</v>
      </c>
      <c r="F25" s="35">
        <v>1236823627.0899999</v>
      </c>
      <c r="G25" s="36">
        <v>2381233594.3600001</v>
      </c>
      <c r="H25" s="37">
        <v>3618057221.4499998</v>
      </c>
    </row>
    <row r="26" spans="1:8">
      <c r="A26" s="28">
        <v>17</v>
      </c>
      <c r="B26" s="32" t="s">
        <v>58</v>
      </c>
      <c r="C26" s="41">
        <v>0.05</v>
      </c>
      <c r="D26" s="41">
        <v>976490449.45000005</v>
      </c>
      <c r="E26" s="34">
        <v>976490449.5</v>
      </c>
      <c r="F26" s="42">
        <v>0</v>
      </c>
      <c r="G26" s="43">
        <v>0</v>
      </c>
      <c r="H26" s="37">
        <v>0</v>
      </c>
    </row>
    <row r="27" spans="1:8">
      <c r="A27" s="28">
        <v>18</v>
      </c>
      <c r="B27" s="32" t="s">
        <v>59</v>
      </c>
      <c r="C27" s="33">
        <v>1940324100.3199999</v>
      </c>
      <c r="D27" s="33">
        <v>1312211306.4200001</v>
      </c>
      <c r="E27" s="34">
        <v>3252535406.7399998</v>
      </c>
      <c r="F27" s="35">
        <v>749820700</v>
      </c>
      <c r="G27" s="36">
        <v>1495645023.9299998</v>
      </c>
      <c r="H27" s="37">
        <v>2245465723.9299998</v>
      </c>
    </row>
    <row r="28" spans="1:8">
      <c r="A28" s="28">
        <v>19</v>
      </c>
      <c r="B28" s="32" t="s">
        <v>60</v>
      </c>
      <c r="C28" s="33">
        <v>31768282.949999999</v>
      </c>
      <c r="D28" s="33">
        <v>106411468.83</v>
      </c>
      <c r="E28" s="34">
        <v>138179751.78</v>
      </c>
      <c r="F28" s="35">
        <v>20260040.599999998</v>
      </c>
      <c r="G28" s="36">
        <v>51049308.009999998</v>
      </c>
      <c r="H28" s="37">
        <v>71309348.609999999</v>
      </c>
    </row>
    <row r="29" spans="1:8">
      <c r="A29" s="28">
        <v>20</v>
      </c>
      <c r="B29" s="32" t="s">
        <v>61</v>
      </c>
      <c r="C29" s="33">
        <v>125814778.47999999</v>
      </c>
      <c r="D29" s="33">
        <v>156389482.89047742</v>
      </c>
      <c r="E29" s="34">
        <v>282204261.37047744</v>
      </c>
      <c r="F29" s="35">
        <v>147018808.38999999</v>
      </c>
      <c r="G29" s="36">
        <v>120316782.69</v>
      </c>
      <c r="H29" s="37">
        <v>267335591.07999998</v>
      </c>
    </row>
    <row r="30" spans="1:8">
      <c r="A30" s="28">
        <v>21</v>
      </c>
      <c r="B30" s="32" t="s">
        <v>62</v>
      </c>
      <c r="C30" s="33">
        <v>12562250</v>
      </c>
      <c r="D30" s="33">
        <v>1093126750</v>
      </c>
      <c r="E30" s="34">
        <v>1105689000</v>
      </c>
      <c r="F30" s="35">
        <v>12562250</v>
      </c>
      <c r="G30" s="36">
        <v>657217349.10000002</v>
      </c>
      <c r="H30" s="37">
        <v>669779599.10000002</v>
      </c>
    </row>
    <row r="31" spans="1:8">
      <c r="A31" s="28">
        <v>22</v>
      </c>
      <c r="B31" s="40" t="s">
        <v>63</v>
      </c>
      <c r="C31" s="34">
        <v>6008170199.9799995</v>
      </c>
      <c r="D31" s="34">
        <v>11414275917.100479</v>
      </c>
      <c r="E31" s="34">
        <v>17422446117.080479</v>
      </c>
      <c r="F31" s="34">
        <v>4511063045.6300011</v>
      </c>
      <c r="G31" s="34">
        <v>8303061000.3490019</v>
      </c>
      <c r="H31" s="37">
        <v>12814124045.979004</v>
      </c>
    </row>
    <row r="32" spans="1:8">
      <c r="A32" s="28"/>
      <c r="B32" s="29" t="s">
        <v>64</v>
      </c>
      <c r="C32" s="41"/>
      <c r="D32" s="41"/>
      <c r="E32" s="33"/>
      <c r="F32" s="42"/>
      <c r="G32" s="43"/>
      <c r="H32" s="44"/>
    </row>
    <row r="33" spans="1:8">
      <c r="A33" s="28">
        <v>23</v>
      </c>
      <c r="B33" s="32" t="s">
        <v>65</v>
      </c>
      <c r="C33" s="33">
        <v>21015907.600000001</v>
      </c>
      <c r="D33" s="41">
        <v>0</v>
      </c>
      <c r="E33" s="34">
        <v>21015907.600000001</v>
      </c>
      <c r="F33" s="35">
        <v>21015907.600000001</v>
      </c>
      <c r="G33" s="43">
        <v>0</v>
      </c>
      <c r="H33" s="37">
        <v>21015907.600000001</v>
      </c>
    </row>
    <row r="34" spans="1:8">
      <c r="A34" s="28">
        <v>24</v>
      </c>
      <c r="B34" s="32" t="s">
        <v>66</v>
      </c>
      <c r="C34" s="33">
        <v>0</v>
      </c>
      <c r="D34" s="41">
        <v>0</v>
      </c>
      <c r="E34" s="34">
        <v>0</v>
      </c>
      <c r="F34" s="35">
        <v>0</v>
      </c>
      <c r="G34" s="43">
        <v>0</v>
      </c>
      <c r="H34" s="37">
        <v>0</v>
      </c>
    </row>
    <row r="35" spans="1:8">
      <c r="A35" s="28">
        <v>25</v>
      </c>
      <c r="B35" s="39" t="s">
        <v>67</v>
      </c>
      <c r="C35" s="33">
        <v>0</v>
      </c>
      <c r="D35" s="41">
        <v>0</v>
      </c>
      <c r="E35" s="34">
        <v>0</v>
      </c>
      <c r="F35" s="35">
        <v>0</v>
      </c>
      <c r="G35" s="43">
        <v>0</v>
      </c>
      <c r="H35" s="37">
        <v>0</v>
      </c>
    </row>
    <row r="36" spans="1:8">
      <c r="A36" s="28">
        <v>26</v>
      </c>
      <c r="B36" s="32" t="s">
        <v>68</v>
      </c>
      <c r="C36" s="33">
        <v>506136425.85000002</v>
      </c>
      <c r="D36" s="41">
        <v>0</v>
      </c>
      <c r="E36" s="34">
        <v>506136425.85000002</v>
      </c>
      <c r="F36" s="35">
        <v>528831799.37</v>
      </c>
      <c r="G36" s="43">
        <v>0</v>
      </c>
      <c r="H36" s="37">
        <v>528831799.37</v>
      </c>
    </row>
    <row r="37" spans="1:8">
      <c r="A37" s="28">
        <v>27</v>
      </c>
      <c r="B37" s="32" t="s">
        <v>69</v>
      </c>
      <c r="C37" s="33">
        <v>0</v>
      </c>
      <c r="D37" s="41">
        <v>0</v>
      </c>
      <c r="E37" s="34">
        <v>0</v>
      </c>
      <c r="F37" s="35">
        <v>0</v>
      </c>
      <c r="G37" s="43">
        <v>0</v>
      </c>
      <c r="H37" s="37">
        <v>0</v>
      </c>
    </row>
    <row r="38" spans="1:8">
      <c r="A38" s="28">
        <v>28</v>
      </c>
      <c r="B38" s="32" t="s">
        <v>70</v>
      </c>
      <c r="C38" s="33">
        <v>1233744832.6695228</v>
      </c>
      <c r="D38" s="41">
        <v>0</v>
      </c>
      <c r="E38" s="34">
        <v>1233744832.6695228</v>
      </c>
      <c r="F38" s="35">
        <v>1298629700.25</v>
      </c>
      <c r="G38" s="43">
        <v>0</v>
      </c>
      <c r="H38" s="37">
        <v>1298629700.25</v>
      </c>
    </row>
    <row r="39" spans="1:8">
      <c r="A39" s="28">
        <v>29</v>
      </c>
      <c r="B39" s="32" t="s">
        <v>71</v>
      </c>
      <c r="C39" s="33">
        <v>86220087.030000001</v>
      </c>
      <c r="D39" s="41">
        <v>0</v>
      </c>
      <c r="E39" s="34">
        <v>86220087.030000001</v>
      </c>
      <c r="F39" s="35">
        <v>86667728.160000011</v>
      </c>
      <c r="G39" s="43">
        <v>0</v>
      </c>
      <c r="H39" s="37">
        <v>86667728.160000011</v>
      </c>
    </row>
    <row r="40" spans="1:8">
      <c r="A40" s="28">
        <v>30</v>
      </c>
      <c r="B40" s="302" t="s">
        <v>275</v>
      </c>
      <c r="C40" s="33">
        <v>1847117253.1495228</v>
      </c>
      <c r="D40" s="41">
        <v>0</v>
      </c>
      <c r="E40" s="34">
        <v>1847117253.1495228</v>
      </c>
      <c r="F40" s="35">
        <v>1935145135.3800001</v>
      </c>
      <c r="G40" s="43">
        <v>0</v>
      </c>
      <c r="H40" s="37">
        <v>1935145135.3800001</v>
      </c>
    </row>
    <row r="41" spans="1:8" ht="15" thickBot="1">
      <c r="A41" s="45">
        <v>31</v>
      </c>
      <c r="B41" s="46" t="s">
        <v>72</v>
      </c>
      <c r="C41" s="47">
        <v>7855287453.1295223</v>
      </c>
      <c r="D41" s="47">
        <v>11414275917.100479</v>
      </c>
      <c r="E41" s="47">
        <v>19269563370.230003</v>
      </c>
      <c r="F41" s="47">
        <v>6446208181.0100012</v>
      </c>
      <c r="G41" s="47">
        <v>8303061000.3490019</v>
      </c>
      <c r="H41" s="48">
        <v>14749269181.359003</v>
      </c>
    </row>
    <row r="43" spans="1:8">
      <c r="B43" s="4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6" activePane="bottomRight" state="frozen"/>
      <selection activeCell="B9" sqref="B9"/>
      <selection pane="topRight" activeCell="B9" sqref="B9"/>
      <selection pane="bottomLeft" activeCell="B9" sqref="B9"/>
      <selection pane="bottomRight" activeCell="D83" sqref="D83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JSC TBC Bank</v>
      </c>
      <c r="C1" s="3"/>
    </row>
    <row r="2" spans="1:8">
      <c r="A2" s="2" t="s">
        <v>36</v>
      </c>
      <c r="B2" s="465">
        <f>'1. key ratios '!B2</f>
        <v>43921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1" t="s">
        <v>203</v>
      </c>
      <c r="B4" s="254" t="s">
        <v>27</v>
      </c>
      <c r="C4" s="21"/>
      <c r="D4" s="23"/>
      <c r="E4" s="23"/>
      <c r="F4" s="24"/>
      <c r="G4" s="24"/>
      <c r="H4" s="52" t="s">
        <v>78</v>
      </c>
    </row>
    <row r="5" spans="1:8">
      <c r="A5" s="53" t="s">
        <v>11</v>
      </c>
      <c r="B5" s="54"/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55" t="s">
        <v>11</v>
      </c>
      <c r="B6" s="56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8" t="s">
        <v>76</v>
      </c>
    </row>
    <row r="7" spans="1:8">
      <c r="A7" s="59"/>
      <c r="B7" s="254" t="s">
        <v>202</v>
      </c>
      <c r="C7" s="60"/>
      <c r="D7" s="60"/>
      <c r="E7" s="60"/>
      <c r="F7" s="60"/>
      <c r="G7" s="60"/>
      <c r="H7" s="61"/>
    </row>
    <row r="8" spans="1:8">
      <c r="A8" s="59">
        <v>1</v>
      </c>
      <c r="B8" s="62" t="s">
        <v>201</v>
      </c>
      <c r="C8" s="60">
        <v>3574711.82</v>
      </c>
      <c r="D8" s="60">
        <v>8077313.25</v>
      </c>
      <c r="E8" s="63">
        <v>11652025.07</v>
      </c>
      <c r="F8" s="60">
        <v>2641595.3199999998</v>
      </c>
      <c r="G8" s="60">
        <v>2817185.97</v>
      </c>
      <c r="H8" s="64">
        <v>5458781.29</v>
      </c>
    </row>
    <row r="9" spans="1:8">
      <c r="A9" s="59">
        <v>2</v>
      </c>
      <c r="B9" s="62" t="s">
        <v>200</v>
      </c>
      <c r="C9" s="65">
        <v>180893289</v>
      </c>
      <c r="D9" s="65">
        <v>116324564.95999999</v>
      </c>
      <c r="E9" s="63">
        <v>297217853.95999998</v>
      </c>
      <c r="F9" s="65">
        <v>143256323.28000003</v>
      </c>
      <c r="G9" s="65">
        <v>115438452.75999999</v>
      </c>
      <c r="H9" s="64">
        <v>258694776.04000002</v>
      </c>
    </row>
    <row r="10" spans="1:8">
      <c r="A10" s="59">
        <v>2.1</v>
      </c>
      <c r="B10" s="66" t="s">
        <v>199</v>
      </c>
      <c r="C10" s="60">
        <v>0</v>
      </c>
      <c r="D10" s="60">
        <v>0</v>
      </c>
      <c r="E10" s="63">
        <v>0</v>
      </c>
      <c r="F10" s="60">
        <v>0.53</v>
      </c>
      <c r="G10" s="60">
        <v>0</v>
      </c>
      <c r="H10" s="64">
        <v>0.53</v>
      </c>
    </row>
    <row r="11" spans="1:8">
      <c r="A11" s="59">
        <v>2.2000000000000002</v>
      </c>
      <c r="B11" s="66" t="s">
        <v>198</v>
      </c>
      <c r="C11" s="60">
        <v>33476743.170000006</v>
      </c>
      <c r="D11" s="60">
        <v>28534577.429999996</v>
      </c>
      <c r="E11" s="63">
        <v>62011320.600000001</v>
      </c>
      <c r="F11" s="60">
        <v>25564195.279999997</v>
      </c>
      <c r="G11" s="60">
        <v>26146899.669999998</v>
      </c>
      <c r="H11" s="64">
        <v>51711094.949999996</v>
      </c>
    </row>
    <row r="12" spans="1:8">
      <c r="A12" s="59">
        <v>2.2999999999999998</v>
      </c>
      <c r="B12" s="66" t="s">
        <v>197</v>
      </c>
      <c r="C12" s="60">
        <v>10955275.119999999</v>
      </c>
      <c r="D12" s="60">
        <v>6753663.5899999999</v>
      </c>
      <c r="E12" s="63">
        <v>17708938.710000001</v>
      </c>
      <c r="F12" s="60">
        <v>4968566.58</v>
      </c>
      <c r="G12" s="60">
        <v>11132672.57</v>
      </c>
      <c r="H12" s="64">
        <v>16101239.15</v>
      </c>
    </row>
    <row r="13" spans="1:8">
      <c r="A13" s="59">
        <v>2.4</v>
      </c>
      <c r="B13" s="66" t="s">
        <v>196</v>
      </c>
      <c r="C13" s="60">
        <v>2512901.9700000002</v>
      </c>
      <c r="D13" s="60">
        <v>1309809.94</v>
      </c>
      <c r="E13" s="63">
        <v>3822711.91</v>
      </c>
      <c r="F13" s="60">
        <v>1066228.6399999999</v>
      </c>
      <c r="G13" s="60">
        <v>1315649.25</v>
      </c>
      <c r="H13" s="64">
        <v>2381877.8899999997</v>
      </c>
    </row>
    <row r="14" spans="1:8">
      <c r="A14" s="59">
        <v>2.5</v>
      </c>
      <c r="B14" s="66" t="s">
        <v>195</v>
      </c>
      <c r="C14" s="60">
        <v>2897069.79</v>
      </c>
      <c r="D14" s="60">
        <v>8957920.6699999999</v>
      </c>
      <c r="E14" s="63">
        <v>11854990.460000001</v>
      </c>
      <c r="F14" s="60">
        <v>1141299.6100000001</v>
      </c>
      <c r="G14" s="60">
        <v>3705005.74</v>
      </c>
      <c r="H14" s="64">
        <v>4846305.3500000006</v>
      </c>
    </row>
    <row r="15" spans="1:8">
      <c r="A15" s="59">
        <v>2.6</v>
      </c>
      <c r="B15" s="66" t="s">
        <v>194</v>
      </c>
      <c r="C15" s="60">
        <v>6329094.0499999998</v>
      </c>
      <c r="D15" s="60">
        <v>9536035.7599999998</v>
      </c>
      <c r="E15" s="63">
        <v>15865129.809999999</v>
      </c>
      <c r="F15" s="60">
        <v>3926571.95</v>
      </c>
      <c r="G15" s="60">
        <v>7834415.9800000004</v>
      </c>
      <c r="H15" s="64">
        <v>11760987.93</v>
      </c>
    </row>
    <row r="16" spans="1:8">
      <c r="A16" s="59">
        <v>2.7</v>
      </c>
      <c r="B16" s="66" t="s">
        <v>193</v>
      </c>
      <c r="C16" s="60">
        <v>4436612.55</v>
      </c>
      <c r="D16" s="60">
        <v>2120034.34</v>
      </c>
      <c r="E16" s="63">
        <v>6556646.8899999997</v>
      </c>
      <c r="F16" s="60">
        <v>2385311.4500000002</v>
      </c>
      <c r="G16" s="60">
        <v>5233770.66</v>
      </c>
      <c r="H16" s="64">
        <v>7619082.1100000003</v>
      </c>
    </row>
    <row r="17" spans="1:8">
      <c r="A17" s="59">
        <v>2.8</v>
      </c>
      <c r="B17" s="66" t="s">
        <v>192</v>
      </c>
      <c r="C17" s="60">
        <v>118216868.91</v>
      </c>
      <c r="D17" s="60">
        <v>49184077.399999999</v>
      </c>
      <c r="E17" s="63">
        <v>167400946.31</v>
      </c>
      <c r="F17" s="60">
        <v>102813628.94</v>
      </c>
      <c r="G17" s="60">
        <v>52217331.560000002</v>
      </c>
      <c r="H17" s="64">
        <v>155030960.5</v>
      </c>
    </row>
    <row r="18" spans="1:8">
      <c r="A18" s="59">
        <v>2.9</v>
      </c>
      <c r="B18" s="66" t="s">
        <v>191</v>
      </c>
      <c r="C18" s="60">
        <v>2068723.44</v>
      </c>
      <c r="D18" s="60">
        <v>9928445.8300000001</v>
      </c>
      <c r="E18" s="63">
        <v>11997169.27</v>
      </c>
      <c r="F18" s="60">
        <v>1390520.3</v>
      </c>
      <c r="G18" s="60">
        <v>7852707.3300000001</v>
      </c>
      <c r="H18" s="64">
        <v>9243227.6300000008</v>
      </c>
    </row>
    <row r="19" spans="1:8">
      <c r="A19" s="59">
        <v>3</v>
      </c>
      <c r="B19" s="62" t="s">
        <v>190</v>
      </c>
      <c r="C19" s="60">
        <v>4857114.6900000004</v>
      </c>
      <c r="D19" s="60">
        <v>1442800.95</v>
      </c>
      <c r="E19" s="63">
        <v>6299915.6400000006</v>
      </c>
      <c r="F19" s="60">
        <v>6057804.4299999997</v>
      </c>
      <c r="G19" s="60">
        <v>1273294.6399999999</v>
      </c>
      <c r="H19" s="64">
        <v>7331099.0699999994</v>
      </c>
    </row>
    <row r="20" spans="1:8">
      <c r="A20" s="59">
        <v>4</v>
      </c>
      <c r="B20" s="62" t="s">
        <v>189</v>
      </c>
      <c r="C20" s="60">
        <v>41123435.859999999</v>
      </c>
      <c r="D20" s="60">
        <v>1169600.8999999999</v>
      </c>
      <c r="E20" s="63">
        <v>42293036.759999998</v>
      </c>
      <c r="F20" s="60">
        <v>29788640.91</v>
      </c>
      <c r="G20" s="60">
        <v>151619.13</v>
      </c>
      <c r="H20" s="64">
        <v>29940260.039999999</v>
      </c>
    </row>
    <row r="21" spans="1:8">
      <c r="A21" s="59">
        <v>5</v>
      </c>
      <c r="B21" s="62" t="s">
        <v>188</v>
      </c>
      <c r="C21" s="60">
        <v>0</v>
      </c>
      <c r="D21" s="60">
        <v>0</v>
      </c>
      <c r="E21" s="63">
        <v>0</v>
      </c>
      <c r="F21" s="60">
        <v>0</v>
      </c>
      <c r="G21" s="60">
        <v>0</v>
      </c>
      <c r="H21" s="64">
        <v>0</v>
      </c>
    </row>
    <row r="22" spans="1:8">
      <c r="A22" s="59">
        <v>6</v>
      </c>
      <c r="B22" s="67" t="s">
        <v>187</v>
      </c>
      <c r="C22" s="65">
        <v>230448551.37</v>
      </c>
      <c r="D22" s="65">
        <v>127014280.06</v>
      </c>
      <c r="E22" s="63">
        <v>357462831.43000001</v>
      </c>
      <c r="F22" s="65">
        <v>181744363.94000003</v>
      </c>
      <c r="G22" s="65">
        <v>119680552.49999999</v>
      </c>
      <c r="H22" s="64">
        <v>301424916.44</v>
      </c>
    </row>
    <row r="23" spans="1:8">
      <c r="A23" s="59"/>
      <c r="B23" s="254" t="s">
        <v>186</v>
      </c>
      <c r="C23" s="68"/>
      <c r="D23" s="68"/>
      <c r="E23" s="69"/>
      <c r="F23" s="68"/>
      <c r="G23" s="68"/>
      <c r="H23" s="70"/>
    </row>
    <row r="24" spans="1:8">
      <c r="A24" s="59">
        <v>7</v>
      </c>
      <c r="B24" s="62" t="s">
        <v>185</v>
      </c>
      <c r="C24" s="60">
        <v>31489694.640000001</v>
      </c>
      <c r="D24" s="60">
        <v>7838175.04</v>
      </c>
      <c r="E24" s="63">
        <v>39327869.68</v>
      </c>
      <c r="F24" s="60">
        <v>22029110.190000001</v>
      </c>
      <c r="G24" s="60">
        <v>7422380.6900000004</v>
      </c>
      <c r="H24" s="64">
        <v>29451490.880000003</v>
      </c>
    </row>
    <row r="25" spans="1:8">
      <c r="A25" s="59">
        <v>8</v>
      </c>
      <c r="B25" s="62" t="s">
        <v>184</v>
      </c>
      <c r="C25" s="60">
        <v>25817046.390000001</v>
      </c>
      <c r="D25" s="60">
        <v>24630380.219999999</v>
      </c>
      <c r="E25" s="63">
        <v>50447426.609999999</v>
      </c>
      <c r="F25" s="60">
        <v>26080870.100000001</v>
      </c>
      <c r="G25" s="60">
        <v>22242611.300000001</v>
      </c>
      <c r="H25" s="64">
        <v>48323481.400000006</v>
      </c>
    </row>
    <row r="26" spans="1:8">
      <c r="A26" s="59">
        <v>9</v>
      </c>
      <c r="B26" s="62" t="s">
        <v>183</v>
      </c>
      <c r="C26" s="60">
        <v>5548422.1900000004</v>
      </c>
      <c r="D26" s="60">
        <v>425896.81</v>
      </c>
      <c r="E26" s="63">
        <v>5974319</v>
      </c>
      <c r="F26" s="60">
        <v>2175846.39</v>
      </c>
      <c r="G26" s="60">
        <v>725255.49</v>
      </c>
      <c r="H26" s="64">
        <v>2901101.88</v>
      </c>
    </row>
    <row r="27" spans="1:8">
      <c r="A27" s="59">
        <v>10</v>
      </c>
      <c r="B27" s="62" t="s">
        <v>182</v>
      </c>
      <c r="C27" s="60">
        <v>0</v>
      </c>
      <c r="D27" s="60">
        <v>24451915.489999998</v>
      </c>
      <c r="E27" s="63">
        <v>24451915.489999998</v>
      </c>
      <c r="F27" s="60">
        <v>0</v>
      </c>
      <c r="G27" s="60">
        <v>0</v>
      </c>
      <c r="H27" s="64">
        <v>0</v>
      </c>
    </row>
    <row r="28" spans="1:8">
      <c r="A28" s="59">
        <v>11</v>
      </c>
      <c r="B28" s="62" t="s">
        <v>181</v>
      </c>
      <c r="C28" s="60">
        <v>47162857</v>
      </c>
      <c r="D28" s="60">
        <v>28293055.539999999</v>
      </c>
      <c r="E28" s="63">
        <v>75455912.539999992</v>
      </c>
      <c r="F28" s="60">
        <v>20454658.960000001</v>
      </c>
      <c r="G28" s="60">
        <v>34687914.049999997</v>
      </c>
      <c r="H28" s="64">
        <v>55142573.009999998</v>
      </c>
    </row>
    <row r="29" spans="1:8">
      <c r="A29" s="59">
        <v>12</v>
      </c>
      <c r="B29" s="62" t="s">
        <v>180</v>
      </c>
      <c r="C29" s="60">
        <v>526088.14</v>
      </c>
      <c r="D29" s="60">
        <v>7772.36</v>
      </c>
      <c r="E29" s="63">
        <v>533860.5</v>
      </c>
      <c r="F29" s="60">
        <v>383946.11</v>
      </c>
      <c r="G29" s="60">
        <v>10.14</v>
      </c>
      <c r="H29" s="64">
        <v>383956.25</v>
      </c>
    </row>
    <row r="30" spans="1:8">
      <c r="A30" s="59">
        <v>13</v>
      </c>
      <c r="B30" s="71" t="s">
        <v>179</v>
      </c>
      <c r="C30" s="65">
        <v>110544108.36</v>
      </c>
      <c r="D30" s="65">
        <v>85647195.459999993</v>
      </c>
      <c r="E30" s="63">
        <v>196191303.81999999</v>
      </c>
      <c r="F30" s="65">
        <v>71124431.750000015</v>
      </c>
      <c r="G30" s="65">
        <v>65078171.670000002</v>
      </c>
      <c r="H30" s="64">
        <v>136202603.42000002</v>
      </c>
    </row>
    <row r="31" spans="1:8">
      <c r="A31" s="59">
        <v>14</v>
      </c>
      <c r="B31" s="71" t="s">
        <v>178</v>
      </c>
      <c r="C31" s="512">
        <v>119904443.01000001</v>
      </c>
      <c r="D31" s="512">
        <v>41367084.600000009</v>
      </c>
      <c r="E31" s="513">
        <v>161271527.61000001</v>
      </c>
      <c r="F31" s="512">
        <v>110619932.19000001</v>
      </c>
      <c r="G31" s="512">
        <v>54602380.829999983</v>
      </c>
      <c r="H31" s="514">
        <v>165222313.01999998</v>
      </c>
    </row>
    <row r="32" spans="1:8">
      <c r="A32" s="59"/>
      <c r="B32" s="72"/>
      <c r="C32" s="515"/>
      <c r="D32" s="516"/>
      <c r="E32" s="517"/>
      <c r="F32" s="516"/>
      <c r="G32" s="516"/>
      <c r="H32" s="518"/>
    </row>
    <row r="33" spans="1:8">
      <c r="A33" s="59"/>
      <c r="B33" s="72" t="s">
        <v>177</v>
      </c>
      <c r="C33" s="519"/>
      <c r="D33" s="519"/>
      <c r="E33" s="517"/>
      <c r="F33" s="519"/>
      <c r="G33" s="519"/>
      <c r="H33" s="518"/>
    </row>
    <row r="34" spans="1:8">
      <c r="A34" s="59">
        <v>15</v>
      </c>
      <c r="B34" s="73" t="s">
        <v>176</v>
      </c>
      <c r="C34" s="513">
        <v>39958078.270000003</v>
      </c>
      <c r="D34" s="513">
        <v>-2808228.8699999973</v>
      </c>
      <c r="E34" s="513">
        <v>37149849.400000006</v>
      </c>
      <c r="F34" s="513">
        <v>37697796.75</v>
      </c>
      <c r="G34" s="513">
        <v>2926475.34</v>
      </c>
      <c r="H34" s="513">
        <v>40624272.090000004</v>
      </c>
    </row>
    <row r="35" spans="1:8">
      <c r="A35" s="59">
        <v>15.1</v>
      </c>
      <c r="B35" s="66" t="s">
        <v>175</v>
      </c>
      <c r="C35" s="520">
        <v>53474610.600000001</v>
      </c>
      <c r="D35" s="520">
        <v>19693610.210000001</v>
      </c>
      <c r="E35" s="513">
        <v>73168220.810000002</v>
      </c>
      <c r="F35" s="520">
        <v>47447807.640000001</v>
      </c>
      <c r="G35" s="520">
        <v>18333435.75</v>
      </c>
      <c r="H35" s="513">
        <v>65781243.390000001</v>
      </c>
    </row>
    <row r="36" spans="1:8">
      <c r="A36" s="59">
        <v>15.2</v>
      </c>
      <c r="B36" s="66" t="s">
        <v>174</v>
      </c>
      <c r="C36" s="520">
        <v>13516532.33</v>
      </c>
      <c r="D36" s="520">
        <v>22501839.079999998</v>
      </c>
      <c r="E36" s="513">
        <v>36018371.409999996</v>
      </c>
      <c r="F36" s="520">
        <v>9750010.8900000006</v>
      </c>
      <c r="G36" s="520">
        <v>15406960.41</v>
      </c>
      <c r="H36" s="513">
        <v>25156971.300000001</v>
      </c>
    </row>
    <row r="37" spans="1:8">
      <c r="A37" s="59">
        <v>16</v>
      </c>
      <c r="B37" s="62" t="s">
        <v>173</v>
      </c>
      <c r="C37" s="520">
        <v>632376.25</v>
      </c>
      <c r="D37" s="520">
        <v>0</v>
      </c>
      <c r="E37" s="513">
        <v>632376.25</v>
      </c>
      <c r="F37" s="520">
        <v>0</v>
      </c>
      <c r="G37" s="520">
        <v>0</v>
      </c>
      <c r="H37" s="513">
        <v>0</v>
      </c>
    </row>
    <row r="38" spans="1:8">
      <c r="A38" s="59">
        <v>17</v>
      </c>
      <c r="B38" s="62" t="s">
        <v>172</v>
      </c>
      <c r="C38" s="520">
        <v>0</v>
      </c>
      <c r="D38" s="520">
        <v>0</v>
      </c>
      <c r="E38" s="513">
        <v>0</v>
      </c>
      <c r="F38" s="520">
        <v>0</v>
      </c>
      <c r="G38" s="520">
        <v>0</v>
      </c>
      <c r="H38" s="513">
        <v>0</v>
      </c>
    </row>
    <row r="39" spans="1:8">
      <c r="A39" s="59">
        <v>18</v>
      </c>
      <c r="B39" s="62" t="s">
        <v>171</v>
      </c>
      <c r="C39" s="520">
        <v>-747533.6</v>
      </c>
      <c r="D39" s="520">
        <v>245.79</v>
      </c>
      <c r="E39" s="513">
        <v>-747287.80999999994</v>
      </c>
      <c r="F39" s="520">
        <v>68061.78</v>
      </c>
      <c r="G39" s="520">
        <v>0</v>
      </c>
      <c r="H39" s="513">
        <v>68061.78</v>
      </c>
    </row>
    <row r="40" spans="1:8">
      <c r="A40" s="59">
        <v>19</v>
      </c>
      <c r="B40" s="62" t="s">
        <v>170</v>
      </c>
      <c r="C40" s="520">
        <v>80880296.299999997</v>
      </c>
      <c r="D40" s="520">
        <v>0</v>
      </c>
      <c r="E40" s="513">
        <v>80880296.299999997</v>
      </c>
      <c r="F40" s="520">
        <v>34161226.740000002</v>
      </c>
      <c r="G40" s="520">
        <v>0</v>
      </c>
      <c r="H40" s="513">
        <v>34161226.740000002</v>
      </c>
    </row>
    <row r="41" spans="1:8">
      <c r="A41" s="59">
        <v>20</v>
      </c>
      <c r="B41" s="62" t="s">
        <v>169</v>
      </c>
      <c r="C41" s="520">
        <v>-46936618.530000001</v>
      </c>
      <c r="D41" s="520">
        <v>0</v>
      </c>
      <c r="E41" s="513">
        <v>-46936618.530000001</v>
      </c>
      <c r="F41" s="520">
        <v>-9011276.9900000002</v>
      </c>
      <c r="G41" s="520">
        <v>0</v>
      </c>
      <c r="H41" s="513">
        <v>-9011276.9900000002</v>
      </c>
    </row>
    <row r="42" spans="1:8">
      <c r="A42" s="59">
        <v>21</v>
      </c>
      <c r="B42" s="62" t="s">
        <v>168</v>
      </c>
      <c r="C42" s="520">
        <v>-1074436.98</v>
      </c>
      <c r="D42" s="520">
        <v>0</v>
      </c>
      <c r="E42" s="513">
        <v>-1074436.98</v>
      </c>
      <c r="F42" s="520">
        <v>1334624.1000000001</v>
      </c>
      <c r="G42" s="520">
        <v>0</v>
      </c>
      <c r="H42" s="513">
        <v>1334624.1000000001</v>
      </c>
    </row>
    <row r="43" spans="1:8">
      <c r="A43" s="59">
        <v>22</v>
      </c>
      <c r="B43" s="62" t="s">
        <v>167</v>
      </c>
      <c r="C43" s="520">
        <v>5612426.3799999999</v>
      </c>
      <c r="D43" s="520">
        <v>5566135.5800000001</v>
      </c>
      <c r="E43" s="513">
        <v>11178561.960000001</v>
      </c>
      <c r="F43" s="520">
        <v>2967632.13</v>
      </c>
      <c r="G43" s="520">
        <v>5340022.08</v>
      </c>
      <c r="H43" s="513">
        <v>8307654.21</v>
      </c>
    </row>
    <row r="44" spans="1:8">
      <c r="A44" s="59">
        <v>23</v>
      </c>
      <c r="B44" s="62" t="s">
        <v>166</v>
      </c>
      <c r="C44" s="520">
        <v>3221824.52</v>
      </c>
      <c r="D44" s="520">
        <v>970939.84</v>
      </c>
      <c r="E44" s="513">
        <v>4192764.36</v>
      </c>
      <c r="F44" s="520">
        <v>4654656.59</v>
      </c>
      <c r="G44" s="520">
        <v>991565.03</v>
      </c>
      <c r="H44" s="513">
        <v>5646221.6200000001</v>
      </c>
    </row>
    <row r="45" spans="1:8">
      <c r="A45" s="59">
        <v>24</v>
      </c>
      <c r="B45" s="71" t="s">
        <v>282</v>
      </c>
      <c r="C45" s="512">
        <v>81546412.609999985</v>
      </c>
      <c r="D45" s="512">
        <v>3729092.3400000026</v>
      </c>
      <c r="E45" s="513">
        <v>85275504.949999988</v>
      </c>
      <c r="F45" s="512">
        <v>71872721.100000009</v>
      </c>
      <c r="G45" s="512">
        <v>9258062.4499999993</v>
      </c>
      <c r="H45" s="513">
        <v>81130783.550000012</v>
      </c>
    </row>
    <row r="46" spans="1:8">
      <c r="A46" s="59"/>
      <c r="B46" s="254" t="s">
        <v>165</v>
      </c>
      <c r="C46" s="519"/>
      <c r="D46" s="519"/>
      <c r="E46" s="517"/>
      <c r="F46" s="519"/>
      <c r="G46" s="519"/>
      <c r="H46" s="518"/>
    </row>
    <row r="47" spans="1:8">
      <c r="A47" s="59">
        <v>25</v>
      </c>
      <c r="B47" s="62" t="s">
        <v>164</v>
      </c>
      <c r="C47" s="520">
        <v>3787769.07</v>
      </c>
      <c r="D47" s="520">
        <v>1761837.88</v>
      </c>
      <c r="E47" s="513">
        <v>5549606.9499999993</v>
      </c>
      <c r="F47" s="520">
        <v>2563953.0099999998</v>
      </c>
      <c r="G47" s="520">
        <v>2325087.9300000002</v>
      </c>
      <c r="H47" s="514">
        <v>4889040.9399999995</v>
      </c>
    </row>
    <row r="48" spans="1:8">
      <c r="A48" s="59">
        <v>26</v>
      </c>
      <c r="B48" s="62" t="s">
        <v>163</v>
      </c>
      <c r="C48" s="520">
        <v>4665587.05</v>
      </c>
      <c r="D48" s="520">
        <v>3100081.67</v>
      </c>
      <c r="E48" s="513">
        <v>7765668.7199999997</v>
      </c>
      <c r="F48" s="520">
        <v>4474856.29</v>
      </c>
      <c r="G48" s="520">
        <v>2352808.83</v>
      </c>
      <c r="H48" s="514">
        <v>6827665.1200000001</v>
      </c>
    </row>
    <row r="49" spans="1:8">
      <c r="A49" s="59">
        <v>27</v>
      </c>
      <c r="B49" s="62" t="s">
        <v>162</v>
      </c>
      <c r="C49" s="520">
        <v>49917419.469999999</v>
      </c>
      <c r="D49" s="520">
        <v>0</v>
      </c>
      <c r="E49" s="513">
        <v>49917419.469999999</v>
      </c>
      <c r="F49" s="520">
        <v>55870991.729999997</v>
      </c>
      <c r="G49" s="520">
        <v>0</v>
      </c>
      <c r="H49" s="514">
        <v>55870991.729999997</v>
      </c>
    </row>
    <row r="50" spans="1:8">
      <c r="A50" s="59">
        <v>28</v>
      </c>
      <c r="B50" s="62" t="s">
        <v>161</v>
      </c>
      <c r="C50" s="520">
        <v>1113564.96</v>
      </c>
      <c r="D50" s="520">
        <v>0</v>
      </c>
      <c r="E50" s="513">
        <v>1113564.96</v>
      </c>
      <c r="F50" s="520">
        <v>1254291.32</v>
      </c>
      <c r="G50" s="520">
        <v>0</v>
      </c>
      <c r="H50" s="514">
        <v>1254291.32</v>
      </c>
    </row>
    <row r="51" spans="1:8">
      <c r="A51" s="59">
        <v>29</v>
      </c>
      <c r="B51" s="62" t="s">
        <v>160</v>
      </c>
      <c r="C51" s="520">
        <v>12978609.369999999</v>
      </c>
      <c r="D51" s="520">
        <v>0</v>
      </c>
      <c r="E51" s="513">
        <v>12978609.369999999</v>
      </c>
      <c r="F51" s="520">
        <v>14022686.02</v>
      </c>
      <c r="G51" s="520">
        <v>0</v>
      </c>
      <c r="H51" s="514">
        <v>14022686.02</v>
      </c>
    </row>
    <row r="52" spans="1:8">
      <c r="A52" s="59">
        <v>30</v>
      </c>
      <c r="B52" s="62" t="s">
        <v>159</v>
      </c>
      <c r="C52" s="520">
        <v>15489367.9</v>
      </c>
      <c r="D52" s="520">
        <v>3805822.52</v>
      </c>
      <c r="E52" s="513">
        <v>19295190.420000002</v>
      </c>
      <c r="F52" s="520">
        <v>13848846.869999999</v>
      </c>
      <c r="G52" s="520">
        <v>3600699.5</v>
      </c>
      <c r="H52" s="514">
        <v>17449546.369999997</v>
      </c>
    </row>
    <row r="53" spans="1:8">
      <c r="A53" s="59">
        <v>31</v>
      </c>
      <c r="B53" s="71" t="s">
        <v>283</v>
      </c>
      <c r="C53" s="512">
        <v>87952317.820000008</v>
      </c>
      <c r="D53" s="512">
        <v>8667742.0700000003</v>
      </c>
      <c r="E53" s="513">
        <v>96620059.890000015</v>
      </c>
      <c r="F53" s="512">
        <v>92035625.239999995</v>
      </c>
      <c r="G53" s="512">
        <v>8278596.2599999998</v>
      </c>
      <c r="H53" s="513">
        <v>100314221.5</v>
      </c>
    </row>
    <row r="54" spans="1:8">
      <c r="A54" s="59">
        <v>32</v>
      </c>
      <c r="B54" s="71" t="s">
        <v>284</v>
      </c>
      <c r="C54" s="512">
        <v>-6405905.2100000232</v>
      </c>
      <c r="D54" s="512">
        <v>-4938649.7299999977</v>
      </c>
      <c r="E54" s="513">
        <v>-11344554.94000002</v>
      </c>
      <c r="F54" s="512">
        <v>-20162904.139999986</v>
      </c>
      <c r="G54" s="512">
        <v>979466.18999999948</v>
      </c>
      <c r="H54" s="513">
        <v>-19183437.949999988</v>
      </c>
    </row>
    <row r="55" spans="1:8">
      <c r="A55" s="59"/>
      <c r="B55" s="72"/>
      <c r="C55" s="516"/>
      <c r="D55" s="516"/>
      <c r="E55" s="517"/>
      <c r="F55" s="516"/>
      <c r="G55" s="516"/>
      <c r="H55" s="518"/>
    </row>
    <row r="56" spans="1:8">
      <c r="A56" s="59">
        <v>33</v>
      </c>
      <c r="B56" s="71" t="s">
        <v>158</v>
      </c>
      <c r="C56" s="512">
        <v>113498537.79999998</v>
      </c>
      <c r="D56" s="512">
        <v>36428434.870000012</v>
      </c>
      <c r="E56" s="513">
        <v>149926972.66999999</v>
      </c>
      <c r="F56" s="512">
        <v>90457028.050000027</v>
      </c>
      <c r="G56" s="512">
        <v>55581847.019999981</v>
      </c>
      <c r="H56" s="514">
        <v>146038875.06999999</v>
      </c>
    </row>
    <row r="57" spans="1:8">
      <c r="A57" s="59"/>
      <c r="B57" s="72"/>
      <c r="C57" s="516"/>
      <c r="D57" s="516"/>
      <c r="E57" s="517"/>
      <c r="F57" s="516"/>
      <c r="G57" s="516"/>
      <c r="H57" s="518"/>
    </row>
    <row r="58" spans="1:8">
      <c r="A58" s="59">
        <v>34</v>
      </c>
      <c r="B58" s="62" t="s">
        <v>157</v>
      </c>
      <c r="C58" s="520">
        <v>472658493.69</v>
      </c>
      <c r="D58" s="520">
        <v>0</v>
      </c>
      <c r="E58" s="513">
        <v>472658493.69</v>
      </c>
      <c r="F58" s="520">
        <v>39277049.259999998</v>
      </c>
      <c r="G58" s="520">
        <v>0</v>
      </c>
      <c r="H58" s="514">
        <v>39277049.259999998</v>
      </c>
    </row>
    <row r="59" spans="1:8" s="255" customFormat="1">
      <c r="A59" s="59">
        <v>35</v>
      </c>
      <c r="B59" s="62" t="s">
        <v>156</v>
      </c>
      <c r="C59" s="520">
        <v>431374.94</v>
      </c>
      <c r="D59" s="520">
        <v>0</v>
      </c>
      <c r="E59" s="513">
        <v>431374.94</v>
      </c>
      <c r="F59" s="520">
        <v>10395.16</v>
      </c>
      <c r="G59" s="520">
        <v>0</v>
      </c>
      <c r="H59" s="514">
        <v>10395.16</v>
      </c>
    </row>
    <row r="60" spans="1:8">
      <c r="A60" s="59">
        <v>36</v>
      </c>
      <c r="B60" s="62" t="s">
        <v>155</v>
      </c>
      <c r="C60" s="520">
        <v>10423346.870477399</v>
      </c>
      <c r="D60" s="520">
        <v>0</v>
      </c>
      <c r="E60" s="513">
        <v>10423346.870477399</v>
      </c>
      <c r="F60" s="520">
        <v>-1190011.92</v>
      </c>
      <c r="G60" s="520">
        <v>0</v>
      </c>
      <c r="H60" s="514">
        <v>-1190011.92</v>
      </c>
    </row>
    <row r="61" spans="1:8">
      <c r="A61" s="59">
        <v>37</v>
      </c>
      <c r="B61" s="71" t="s">
        <v>154</v>
      </c>
      <c r="C61" s="512">
        <v>483513215.50047737</v>
      </c>
      <c r="D61" s="512">
        <v>0</v>
      </c>
      <c r="E61" s="513">
        <v>483513215.50047737</v>
      </c>
      <c r="F61" s="512">
        <v>38097432.499999993</v>
      </c>
      <c r="G61" s="512">
        <v>0</v>
      </c>
      <c r="H61" s="514">
        <v>38097432.499999993</v>
      </c>
    </row>
    <row r="62" spans="1:8">
      <c r="A62" s="59"/>
      <c r="B62" s="74"/>
      <c r="C62" s="519"/>
      <c r="D62" s="519"/>
      <c r="E62" s="517"/>
      <c r="F62" s="519"/>
      <c r="G62" s="519"/>
      <c r="H62" s="518"/>
    </row>
    <row r="63" spans="1:8">
      <c r="A63" s="59">
        <v>38</v>
      </c>
      <c r="B63" s="75" t="s">
        <v>153</v>
      </c>
      <c r="C63" s="512">
        <v>-370014677.70047736</v>
      </c>
      <c r="D63" s="512">
        <v>36428434.870000012</v>
      </c>
      <c r="E63" s="513">
        <v>-333586242.83047736</v>
      </c>
      <c r="F63" s="512">
        <v>52359595.550000034</v>
      </c>
      <c r="G63" s="512">
        <v>55581847.019999981</v>
      </c>
      <c r="H63" s="514">
        <v>107941442.57000002</v>
      </c>
    </row>
    <row r="64" spans="1:8">
      <c r="A64" s="55">
        <v>39</v>
      </c>
      <c r="B64" s="62" t="s">
        <v>152</v>
      </c>
      <c r="C64" s="521">
        <v>-56158501.240000002</v>
      </c>
      <c r="D64" s="521">
        <v>0</v>
      </c>
      <c r="E64" s="513">
        <v>-56158501.240000002</v>
      </c>
      <c r="F64" s="521">
        <v>9369558.3499999996</v>
      </c>
      <c r="G64" s="521">
        <v>0</v>
      </c>
      <c r="H64" s="514">
        <v>9369558.3499999996</v>
      </c>
    </row>
    <row r="65" spans="1:8">
      <c r="A65" s="59">
        <v>40</v>
      </c>
      <c r="B65" s="71" t="s">
        <v>151</v>
      </c>
      <c r="C65" s="512">
        <v>-313856176.46047735</v>
      </c>
      <c r="D65" s="512">
        <v>36428434.870000012</v>
      </c>
      <c r="E65" s="513">
        <v>-277427741.59047735</v>
      </c>
      <c r="F65" s="512">
        <v>42990037.200000033</v>
      </c>
      <c r="G65" s="512">
        <v>55581847.019999981</v>
      </c>
      <c r="H65" s="514">
        <v>98571884.220000014</v>
      </c>
    </row>
    <row r="66" spans="1:8">
      <c r="A66" s="55">
        <v>41</v>
      </c>
      <c r="B66" s="62" t="s">
        <v>150</v>
      </c>
      <c r="C66" s="521">
        <v>0</v>
      </c>
      <c r="D66" s="521">
        <v>0</v>
      </c>
      <c r="E66" s="513">
        <v>0</v>
      </c>
      <c r="F66" s="521">
        <v>0</v>
      </c>
      <c r="G66" s="521">
        <v>0</v>
      </c>
      <c r="H66" s="514">
        <v>0</v>
      </c>
    </row>
    <row r="67" spans="1:8" ht="13.5" thickBot="1">
      <c r="A67" s="76">
        <v>42</v>
      </c>
      <c r="B67" s="77" t="s">
        <v>149</v>
      </c>
      <c r="C67" s="522">
        <v>-313856176.46047699</v>
      </c>
      <c r="D67" s="522">
        <v>36428434.870000012</v>
      </c>
      <c r="E67" s="523">
        <v>-277427741.59047735</v>
      </c>
      <c r="F67" s="522">
        <v>42990037.200000033</v>
      </c>
      <c r="G67" s="522">
        <v>55581847.019999981</v>
      </c>
      <c r="H67" s="524">
        <v>98571884.220000014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1" zoomScaleNormal="100" workbookViewId="0">
      <selection activeCell="F44" sqref="F44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4" style="5" bestFit="1" customWidth="1"/>
    <col min="4" max="5" width="15" style="5" bestFit="1" customWidth="1"/>
    <col min="6" max="6" width="14" style="5" bestFit="1" customWidth="1"/>
    <col min="7" max="8" width="15" style="5" bestFit="1" customWidth="1"/>
    <col min="9" max="16384" width="9.140625" style="5"/>
  </cols>
  <sheetData>
    <row r="1" spans="1:8">
      <c r="A1" s="2" t="s">
        <v>35</v>
      </c>
      <c r="B1" s="5" t="str">
        <f>'Info '!C2</f>
        <v>JSC TBC Bank</v>
      </c>
    </row>
    <row r="2" spans="1:8">
      <c r="A2" s="2" t="s">
        <v>36</v>
      </c>
      <c r="B2" s="481">
        <f>'1. key ratios '!B2</f>
        <v>43921</v>
      </c>
    </row>
    <row r="3" spans="1:8">
      <c r="A3" s="4"/>
    </row>
    <row r="4" spans="1:8" ht="15" thickBot="1">
      <c r="A4" s="4" t="s">
        <v>79</v>
      </c>
      <c r="B4" s="4"/>
      <c r="C4" s="235"/>
      <c r="D4" s="235"/>
      <c r="E4" s="235"/>
      <c r="F4" s="236"/>
      <c r="G4" s="236"/>
      <c r="H4" s="237" t="s">
        <v>78</v>
      </c>
    </row>
    <row r="5" spans="1:8">
      <c r="A5" s="537" t="s">
        <v>11</v>
      </c>
      <c r="B5" s="539" t="s">
        <v>349</v>
      </c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538"/>
      <c r="B6" s="540"/>
      <c r="C6" s="30" t="s">
        <v>296</v>
      </c>
      <c r="D6" s="30" t="s">
        <v>126</v>
      </c>
      <c r="E6" s="30" t="s">
        <v>113</v>
      </c>
      <c r="F6" s="30" t="s">
        <v>296</v>
      </c>
      <c r="G6" s="30" t="s">
        <v>126</v>
      </c>
      <c r="H6" s="31" t="s">
        <v>113</v>
      </c>
    </row>
    <row r="7" spans="1:8" s="19" customFormat="1">
      <c r="A7" s="238">
        <v>1</v>
      </c>
      <c r="B7" s="239" t="s">
        <v>383</v>
      </c>
      <c r="C7" s="525">
        <v>1049386028.1699994</v>
      </c>
      <c r="D7" s="525">
        <v>2240370266.3338313</v>
      </c>
      <c r="E7" s="513">
        <v>3289756294.5038304</v>
      </c>
      <c r="F7" s="525">
        <v>876222582.44000232</v>
      </c>
      <c r="G7" s="525">
        <v>1279626294.8860612</v>
      </c>
      <c r="H7" s="514">
        <v>2155848877.3260636</v>
      </c>
    </row>
    <row r="8" spans="1:8" s="19" customFormat="1">
      <c r="A8" s="238">
        <v>1.1000000000000001</v>
      </c>
      <c r="B8" s="290" t="s">
        <v>314</v>
      </c>
      <c r="C8" s="525">
        <v>765611855.59000003</v>
      </c>
      <c r="D8" s="525">
        <v>1212633882.03</v>
      </c>
      <c r="E8" s="513">
        <v>1978245737.6199999</v>
      </c>
      <c r="F8" s="525">
        <v>495246697.39999998</v>
      </c>
      <c r="G8" s="525">
        <v>731725664.5</v>
      </c>
      <c r="H8" s="514">
        <v>1226972361.9000001</v>
      </c>
    </row>
    <row r="9" spans="1:8" s="19" customFormat="1">
      <c r="A9" s="238">
        <v>1.2</v>
      </c>
      <c r="B9" s="290" t="s">
        <v>315</v>
      </c>
      <c r="C9" s="525">
        <v>0</v>
      </c>
      <c r="D9" s="525">
        <v>95757856.283612967</v>
      </c>
      <c r="E9" s="513">
        <v>95757856.283612967</v>
      </c>
      <c r="F9" s="525">
        <v>0</v>
      </c>
      <c r="G9" s="525">
        <v>97171216.587519988</v>
      </c>
      <c r="H9" s="514">
        <v>97171216.587519988</v>
      </c>
    </row>
    <row r="10" spans="1:8" s="19" customFormat="1">
      <c r="A10" s="238">
        <v>1.3</v>
      </c>
      <c r="B10" s="290" t="s">
        <v>316</v>
      </c>
      <c r="C10" s="525">
        <v>283774172.57999927</v>
      </c>
      <c r="D10" s="525">
        <v>931977601.09021831</v>
      </c>
      <c r="E10" s="513">
        <v>1215751773.6702175</v>
      </c>
      <c r="F10" s="525">
        <v>380975885.04000235</v>
      </c>
      <c r="G10" s="525">
        <v>450728643.89386803</v>
      </c>
      <c r="H10" s="514">
        <v>831704528.93387032</v>
      </c>
    </row>
    <row r="11" spans="1:8" s="19" customFormat="1">
      <c r="A11" s="238">
        <v>1.4</v>
      </c>
      <c r="B11" s="290" t="s">
        <v>297</v>
      </c>
      <c r="C11" s="525">
        <v>0</v>
      </c>
      <c r="D11" s="525">
        <v>926.93</v>
      </c>
      <c r="E11" s="513">
        <v>926.93</v>
      </c>
      <c r="F11" s="525">
        <v>0</v>
      </c>
      <c r="G11" s="525">
        <v>769.904673</v>
      </c>
      <c r="H11" s="514">
        <v>769.904673</v>
      </c>
    </row>
    <row r="12" spans="1:8" s="19" customFormat="1" ht="29.25" customHeight="1">
      <c r="A12" s="238">
        <v>2</v>
      </c>
      <c r="B12" s="241" t="s">
        <v>318</v>
      </c>
      <c r="C12" s="525">
        <v>0</v>
      </c>
      <c r="D12" s="525">
        <v>0</v>
      </c>
      <c r="E12" s="513">
        <v>0</v>
      </c>
      <c r="F12" s="525">
        <v>0</v>
      </c>
      <c r="G12" s="525">
        <v>0</v>
      </c>
      <c r="H12" s="514">
        <v>0</v>
      </c>
    </row>
    <row r="13" spans="1:8" s="19" customFormat="1" ht="19.899999999999999" customHeight="1">
      <c r="A13" s="238">
        <v>3</v>
      </c>
      <c r="B13" s="241" t="s">
        <v>317</v>
      </c>
      <c r="C13" s="525">
        <v>528883000</v>
      </c>
      <c r="D13" s="525">
        <v>0</v>
      </c>
      <c r="E13" s="513">
        <v>528883000</v>
      </c>
      <c r="F13" s="525">
        <v>227543000</v>
      </c>
      <c r="G13" s="525">
        <v>0</v>
      </c>
      <c r="H13" s="514">
        <v>227543000</v>
      </c>
    </row>
    <row r="14" spans="1:8" s="19" customFormat="1">
      <c r="A14" s="238">
        <v>3.1</v>
      </c>
      <c r="B14" s="291" t="s">
        <v>298</v>
      </c>
      <c r="C14" s="525">
        <v>528883000</v>
      </c>
      <c r="D14" s="525">
        <v>0</v>
      </c>
      <c r="E14" s="513">
        <v>528883000</v>
      </c>
      <c r="F14" s="525">
        <v>227543000</v>
      </c>
      <c r="G14" s="525">
        <v>0</v>
      </c>
      <c r="H14" s="514">
        <v>227543000</v>
      </c>
    </row>
    <row r="15" spans="1:8" s="19" customFormat="1">
      <c r="A15" s="238">
        <v>3.2</v>
      </c>
      <c r="B15" s="291" t="s">
        <v>299</v>
      </c>
      <c r="C15" s="525">
        <v>0</v>
      </c>
      <c r="D15" s="525">
        <v>0</v>
      </c>
      <c r="E15" s="513">
        <v>0</v>
      </c>
      <c r="F15" s="525">
        <v>0</v>
      </c>
      <c r="G15" s="525">
        <v>0</v>
      </c>
      <c r="H15" s="514">
        <v>0</v>
      </c>
    </row>
    <row r="16" spans="1:8" s="19" customFormat="1">
      <c r="A16" s="238">
        <v>4</v>
      </c>
      <c r="B16" s="294" t="s">
        <v>328</v>
      </c>
      <c r="C16" s="525">
        <v>2363268145.79</v>
      </c>
      <c r="D16" s="525">
        <v>5548287633.3199997</v>
      </c>
      <c r="E16" s="513">
        <v>7911555779.1099997</v>
      </c>
      <c r="F16" s="525">
        <v>2123082127.5</v>
      </c>
      <c r="G16" s="525">
        <v>4491770788.2399998</v>
      </c>
      <c r="H16" s="514">
        <v>6614852915.7399998</v>
      </c>
    </row>
    <row r="17" spans="1:8" s="19" customFormat="1">
      <c r="A17" s="238">
        <v>4.0999999999999996</v>
      </c>
      <c r="B17" s="291" t="s">
        <v>319</v>
      </c>
      <c r="C17" s="525">
        <v>1976543610.52</v>
      </c>
      <c r="D17" s="525">
        <v>4954776264.2299995</v>
      </c>
      <c r="E17" s="513">
        <v>6931319874.75</v>
      </c>
      <c r="F17" s="525">
        <v>1930475336.24</v>
      </c>
      <c r="G17" s="525">
        <v>4231696814.4299998</v>
      </c>
      <c r="H17" s="514">
        <v>6162172150.6700001</v>
      </c>
    </row>
    <row r="18" spans="1:8" s="19" customFormat="1">
      <c r="A18" s="238">
        <v>4.2</v>
      </c>
      <c r="B18" s="291" t="s">
        <v>313</v>
      </c>
      <c r="C18" s="525">
        <v>386724535.26999998</v>
      </c>
      <c r="D18" s="525">
        <v>593511369.09000003</v>
      </c>
      <c r="E18" s="513">
        <v>980235904.36000001</v>
      </c>
      <c r="F18" s="525">
        <v>192606791.25999999</v>
      </c>
      <c r="G18" s="525">
        <v>260073973.81</v>
      </c>
      <c r="H18" s="514">
        <v>452680765.06999999</v>
      </c>
    </row>
    <row r="19" spans="1:8" s="19" customFormat="1">
      <c r="A19" s="238">
        <v>5</v>
      </c>
      <c r="B19" s="241" t="s">
        <v>327</v>
      </c>
      <c r="C19" s="525">
        <v>9995722228.2199993</v>
      </c>
      <c r="D19" s="525">
        <v>18651416008.450001</v>
      </c>
      <c r="E19" s="513">
        <v>28647138236.670006</v>
      </c>
      <c r="F19" s="525">
        <v>7674910237.4099998</v>
      </c>
      <c r="G19" s="525">
        <v>14131313488.660002</v>
      </c>
      <c r="H19" s="514">
        <v>21806223726.07</v>
      </c>
    </row>
    <row r="20" spans="1:8" s="19" customFormat="1">
      <c r="A20" s="238">
        <v>5.0999999999999996</v>
      </c>
      <c r="B20" s="292" t="s">
        <v>302</v>
      </c>
      <c r="C20" s="525">
        <v>246272995.84</v>
      </c>
      <c r="D20" s="525">
        <v>302814419.77999997</v>
      </c>
      <c r="E20" s="513">
        <v>549087415.62</v>
      </c>
      <c r="F20" s="525">
        <v>146076398.66</v>
      </c>
      <c r="G20" s="525">
        <v>238074013.81999999</v>
      </c>
      <c r="H20" s="514">
        <v>384150412.48000002</v>
      </c>
    </row>
    <row r="21" spans="1:8" s="19" customFormat="1">
      <c r="A21" s="238">
        <v>5.2</v>
      </c>
      <c r="B21" s="292" t="s">
        <v>301</v>
      </c>
      <c r="C21" s="525">
        <v>226356802.00999999</v>
      </c>
      <c r="D21" s="525">
        <v>34739918.770000003</v>
      </c>
      <c r="E21" s="513">
        <v>261096720.78</v>
      </c>
      <c r="F21" s="525">
        <v>255392042.88999999</v>
      </c>
      <c r="G21" s="525">
        <v>83434754.799999997</v>
      </c>
      <c r="H21" s="514">
        <v>338826797.69</v>
      </c>
    </row>
    <row r="22" spans="1:8" s="19" customFormat="1">
      <c r="A22" s="238">
        <v>5.3</v>
      </c>
      <c r="B22" s="292" t="s">
        <v>300</v>
      </c>
      <c r="C22" s="525">
        <v>7438080612.5699997</v>
      </c>
      <c r="D22" s="525">
        <v>15737524396.770002</v>
      </c>
      <c r="E22" s="513">
        <v>23175605009.340004</v>
      </c>
      <c r="F22" s="525">
        <v>5091755227.4800005</v>
      </c>
      <c r="G22" s="525">
        <v>11380061752.01</v>
      </c>
      <c r="H22" s="514">
        <v>16471816979.490002</v>
      </c>
    </row>
    <row r="23" spans="1:8" s="19" customFormat="1">
      <c r="A23" s="238" t="s">
        <v>20</v>
      </c>
      <c r="B23" s="242" t="s">
        <v>80</v>
      </c>
      <c r="C23" s="525">
        <v>4224333677.0700002</v>
      </c>
      <c r="D23" s="525">
        <v>5760748214.2200003</v>
      </c>
      <c r="E23" s="513">
        <v>9985081891.2900009</v>
      </c>
      <c r="F23" s="525">
        <v>2809084047.25</v>
      </c>
      <c r="G23" s="525">
        <v>4632957482.2700005</v>
      </c>
      <c r="H23" s="514">
        <v>7442041529.5200005</v>
      </c>
    </row>
    <row r="24" spans="1:8" s="19" customFormat="1">
      <c r="A24" s="238" t="s">
        <v>21</v>
      </c>
      <c r="B24" s="242" t="s">
        <v>81</v>
      </c>
      <c r="C24" s="525">
        <v>1315974337.1800001</v>
      </c>
      <c r="D24" s="525">
        <v>4512778638.5200005</v>
      </c>
      <c r="E24" s="513">
        <v>5828752975.7000008</v>
      </c>
      <c r="F24" s="525">
        <v>939928314.79999995</v>
      </c>
      <c r="G24" s="525">
        <v>3118251659.7399998</v>
      </c>
      <c r="H24" s="514">
        <v>4058179974.54</v>
      </c>
    </row>
    <row r="25" spans="1:8" s="19" customFormat="1">
      <c r="A25" s="238" t="s">
        <v>22</v>
      </c>
      <c r="B25" s="242" t="s">
        <v>82</v>
      </c>
      <c r="C25" s="525">
        <v>0</v>
      </c>
      <c r="D25" s="525">
        <v>0</v>
      </c>
      <c r="E25" s="513">
        <v>0</v>
      </c>
      <c r="F25" s="525">
        <v>0</v>
      </c>
      <c r="G25" s="525">
        <v>0</v>
      </c>
      <c r="H25" s="514">
        <v>0</v>
      </c>
    </row>
    <row r="26" spans="1:8" s="19" customFormat="1">
      <c r="A26" s="238" t="s">
        <v>23</v>
      </c>
      <c r="B26" s="242" t="s">
        <v>83</v>
      </c>
      <c r="C26" s="525">
        <v>1156787038.98</v>
      </c>
      <c r="D26" s="525">
        <v>3807317849.5799999</v>
      </c>
      <c r="E26" s="513">
        <v>4964104888.5599995</v>
      </c>
      <c r="F26" s="525">
        <v>796035841.13</v>
      </c>
      <c r="G26" s="525">
        <v>2123381442</v>
      </c>
      <c r="H26" s="514">
        <v>2919417283.1300001</v>
      </c>
    </row>
    <row r="27" spans="1:8" s="19" customFormat="1">
      <c r="A27" s="238" t="s">
        <v>24</v>
      </c>
      <c r="B27" s="242" t="s">
        <v>84</v>
      </c>
      <c r="C27" s="525">
        <v>740985559.34000003</v>
      </c>
      <c r="D27" s="525">
        <v>1656679694.45</v>
      </c>
      <c r="E27" s="513">
        <v>2397665253.79</v>
      </c>
      <c r="F27" s="525">
        <v>546707024.29999995</v>
      </c>
      <c r="G27" s="525">
        <v>1505471168</v>
      </c>
      <c r="H27" s="514">
        <v>2052178192.3</v>
      </c>
    </row>
    <row r="28" spans="1:8" s="19" customFormat="1">
      <c r="A28" s="238">
        <v>5.4</v>
      </c>
      <c r="B28" s="292" t="s">
        <v>303</v>
      </c>
      <c r="C28" s="525">
        <v>1707333598.05</v>
      </c>
      <c r="D28" s="525">
        <v>1407427764.3800001</v>
      </c>
      <c r="E28" s="513">
        <v>3114761362.4300003</v>
      </c>
      <c r="F28" s="525">
        <v>1714817486.73</v>
      </c>
      <c r="G28" s="525">
        <v>1236330877.3499999</v>
      </c>
      <c r="H28" s="514">
        <v>2951148364.0799999</v>
      </c>
    </row>
    <row r="29" spans="1:8" s="19" customFormat="1">
      <c r="A29" s="238">
        <v>5.5</v>
      </c>
      <c r="B29" s="292" t="s">
        <v>304</v>
      </c>
      <c r="C29" s="525">
        <v>140645703.25999999</v>
      </c>
      <c r="D29" s="525">
        <v>545126852.46000004</v>
      </c>
      <c r="E29" s="513">
        <v>685772555.72000003</v>
      </c>
      <c r="F29" s="525">
        <v>211342289.90000001</v>
      </c>
      <c r="G29" s="525">
        <v>702105568.77999997</v>
      </c>
      <c r="H29" s="514">
        <v>913447858.67999995</v>
      </c>
    </row>
    <row r="30" spans="1:8" s="19" customFormat="1">
      <c r="A30" s="238">
        <v>5.6</v>
      </c>
      <c r="B30" s="292" t="s">
        <v>305</v>
      </c>
      <c r="C30" s="525">
        <v>0</v>
      </c>
      <c r="D30" s="525">
        <v>0</v>
      </c>
      <c r="E30" s="513">
        <v>0</v>
      </c>
      <c r="F30" s="525">
        <v>0</v>
      </c>
      <c r="G30" s="525">
        <v>0</v>
      </c>
      <c r="H30" s="514">
        <v>0</v>
      </c>
    </row>
    <row r="31" spans="1:8" s="19" customFormat="1">
      <c r="A31" s="238">
        <v>5.7</v>
      </c>
      <c r="B31" s="292" t="s">
        <v>84</v>
      </c>
      <c r="C31" s="525">
        <v>237032516.49000001</v>
      </c>
      <c r="D31" s="525">
        <v>623782656.28999996</v>
      </c>
      <c r="E31" s="513">
        <v>860815172.77999997</v>
      </c>
      <c r="F31" s="525">
        <v>255526791.75</v>
      </c>
      <c r="G31" s="525">
        <v>491306521.89999998</v>
      </c>
      <c r="H31" s="514">
        <v>746833313.64999998</v>
      </c>
    </row>
    <row r="32" spans="1:8" s="19" customFormat="1">
      <c r="A32" s="238">
        <v>6</v>
      </c>
      <c r="B32" s="241" t="s">
        <v>333</v>
      </c>
      <c r="C32" s="525">
        <v>337555124.75</v>
      </c>
      <c r="D32" s="525">
        <v>6062712081.6470003</v>
      </c>
      <c r="E32" s="513">
        <v>6400267206.3970003</v>
      </c>
      <c r="F32" s="525">
        <v>1378534.3999999999</v>
      </c>
      <c r="G32" s="525">
        <v>1561509400.079298</v>
      </c>
      <c r="H32" s="514">
        <v>1562887934.4792981</v>
      </c>
    </row>
    <row r="33" spans="1:8" s="19" customFormat="1">
      <c r="A33" s="238">
        <v>6.1</v>
      </c>
      <c r="B33" s="293" t="s">
        <v>323</v>
      </c>
      <c r="C33" s="525">
        <v>147516179</v>
      </c>
      <c r="D33" s="525">
        <v>3047161473.4240313</v>
      </c>
      <c r="E33" s="513">
        <v>3194677652.4240313</v>
      </c>
      <c r="F33" s="525">
        <v>689536</v>
      </c>
      <c r="G33" s="525">
        <v>769119878.08677006</v>
      </c>
      <c r="H33" s="514">
        <v>769809414.08677006</v>
      </c>
    </row>
    <row r="34" spans="1:8" s="19" customFormat="1">
      <c r="A34" s="238">
        <v>6.2</v>
      </c>
      <c r="B34" s="293" t="s">
        <v>324</v>
      </c>
      <c r="C34" s="525">
        <v>190038945.75</v>
      </c>
      <c r="D34" s="525">
        <v>2975093238.6386852</v>
      </c>
      <c r="E34" s="513">
        <v>3165132184.3886852</v>
      </c>
      <c r="F34" s="525">
        <v>688998.40000000002</v>
      </c>
      <c r="G34" s="525">
        <v>763998701.99252796</v>
      </c>
      <c r="H34" s="514">
        <v>764687700.39252794</v>
      </c>
    </row>
    <row r="35" spans="1:8" s="19" customFormat="1">
      <c r="A35" s="238">
        <v>6.3</v>
      </c>
      <c r="B35" s="293" t="s">
        <v>320</v>
      </c>
      <c r="C35" s="525">
        <v>0</v>
      </c>
      <c r="D35" s="525">
        <v>34181220</v>
      </c>
      <c r="E35" s="513">
        <v>34181220</v>
      </c>
      <c r="F35" s="525">
        <v>0</v>
      </c>
      <c r="G35" s="525">
        <v>28390820</v>
      </c>
      <c r="H35" s="514">
        <v>28390820</v>
      </c>
    </row>
    <row r="36" spans="1:8" s="19" customFormat="1">
      <c r="A36" s="238">
        <v>6.4</v>
      </c>
      <c r="B36" s="293" t="s">
        <v>321</v>
      </c>
      <c r="C36" s="525">
        <v>0</v>
      </c>
      <c r="D36" s="525">
        <v>3186866.9842686653</v>
      </c>
      <c r="E36" s="513">
        <v>3186866.9842686653</v>
      </c>
      <c r="F36" s="525">
        <v>0</v>
      </c>
      <c r="G36" s="525">
        <v>0</v>
      </c>
      <c r="H36" s="514">
        <v>0</v>
      </c>
    </row>
    <row r="37" spans="1:8" s="19" customFormat="1">
      <c r="A37" s="238">
        <v>6.5</v>
      </c>
      <c r="B37" s="293" t="s">
        <v>322</v>
      </c>
      <c r="C37" s="525">
        <v>0</v>
      </c>
      <c r="D37" s="525">
        <v>3089282.6000146866</v>
      </c>
      <c r="E37" s="513">
        <v>3089282.6000146866</v>
      </c>
      <c r="F37" s="525">
        <v>0</v>
      </c>
      <c r="G37" s="525">
        <v>0</v>
      </c>
      <c r="H37" s="514">
        <v>0</v>
      </c>
    </row>
    <row r="38" spans="1:8" s="19" customFormat="1">
      <c r="A38" s="238">
        <v>6.6</v>
      </c>
      <c r="B38" s="293" t="s">
        <v>325</v>
      </c>
      <c r="C38" s="525">
        <v>0</v>
      </c>
      <c r="D38" s="525">
        <v>0</v>
      </c>
      <c r="E38" s="513">
        <v>0</v>
      </c>
      <c r="F38" s="525">
        <v>0</v>
      </c>
      <c r="G38" s="525">
        <v>0</v>
      </c>
      <c r="H38" s="514">
        <v>0</v>
      </c>
    </row>
    <row r="39" spans="1:8" s="19" customFormat="1">
      <c r="A39" s="238">
        <v>6.7</v>
      </c>
      <c r="B39" s="293" t="s">
        <v>326</v>
      </c>
      <c r="C39" s="525">
        <v>0</v>
      </c>
      <c r="D39" s="525">
        <v>0</v>
      </c>
      <c r="E39" s="513">
        <v>0</v>
      </c>
      <c r="F39" s="525">
        <v>0</v>
      </c>
      <c r="G39" s="525">
        <v>0</v>
      </c>
      <c r="H39" s="514">
        <v>0</v>
      </c>
    </row>
    <row r="40" spans="1:8" s="19" customFormat="1">
      <c r="A40" s="238">
        <v>7</v>
      </c>
      <c r="B40" s="241" t="s">
        <v>329</v>
      </c>
      <c r="C40" s="525">
        <v>653440524.94451094</v>
      </c>
      <c r="D40" s="525">
        <v>237567255.20847809</v>
      </c>
      <c r="E40" s="513">
        <v>891007780.15298891</v>
      </c>
      <c r="F40" s="525">
        <v>550473618.0524087</v>
      </c>
      <c r="G40" s="525">
        <v>344951985.48700309</v>
      </c>
      <c r="H40" s="514">
        <v>895425603.53941178</v>
      </c>
    </row>
    <row r="41" spans="1:8" s="19" customFormat="1">
      <c r="A41" s="238">
        <v>7.1</v>
      </c>
      <c r="B41" s="240" t="s">
        <v>330</v>
      </c>
      <c r="C41" s="525">
        <v>20107402.253965996</v>
      </c>
      <c r="D41" s="525">
        <v>650671.27603399998</v>
      </c>
      <c r="E41" s="513">
        <v>20758073.529999997</v>
      </c>
      <c r="F41" s="525">
        <v>34846680.114412002</v>
      </c>
      <c r="G41" s="525">
        <v>2216805.0255879997</v>
      </c>
      <c r="H41" s="514">
        <v>37063485.140000001</v>
      </c>
    </row>
    <row r="42" spans="1:8" s="19" customFormat="1" ht="25.5">
      <c r="A42" s="238">
        <v>7.2</v>
      </c>
      <c r="B42" s="240" t="s">
        <v>331</v>
      </c>
      <c r="C42" s="525">
        <v>7807228.5899999868</v>
      </c>
      <c r="D42" s="525">
        <v>639980.28370000003</v>
      </c>
      <c r="E42" s="513">
        <v>8447208.8736999873</v>
      </c>
      <c r="F42" s="525">
        <v>21328446.97000001</v>
      </c>
      <c r="G42" s="525">
        <v>597293.06339999998</v>
      </c>
      <c r="H42" s="514">
        <v>21925740.03340001</v>
      </c>
    </row>
    <row r="43" spans="1:8" s="19" customFormat="1" ht="25.5">
      <c r="A43" s="238">
        <v>7.3</v>
      </c>
      <c r="B43" s="240" t="s">
        <v>334</v>
      </c>
      <c r="C43" s="525">
        <v>422157381.94451094</v>
      </c>
      <c r="D43" s="525">
        <v>166416923.03150707</v>
      </c>
      <c r="E43" s="513">
        <v>588574304.97601795</v>
      </c>
      <c r="F43" s="525">
        <v>356898056.24240768</v>
      </c>
      <c r="G43" s="525">
        <v>170747911.17277306</v>
      </c>
      <c r="H43" s="514">
        <v>527645967.41518074</v>
      </c>
    </row>
    <row r="44" spans="1:8" s="19" customFormat="1" ht="25.5">
      <c r="A44" s="238">
        <v>7.4</v>
      </c>
      <c r="B44" s="240" t="s">
        <v>335</v>
      </c>
      <c r="C44" s="525">
        <v>231283142.99999997</v>
      </c>
      <c r="D44" s="525">
        <v>71150332.176971003</v>
      </c>
      <c r="E44" s="513">
        <v>302433475.17697096</v>
      </c>
      <c r="F44" s="525">
        <v>193575561.81000102</v>
      </c>
      <c r="G44" s="525">
        <v>174204074.31423</v>
      </c>
      <c r="H44" s="514">
        <v>367779636.12423098</v>
      </c>
    </row>
    <row r="45" spans="1:8" s="19" customFormat="1">
      <c r="A45" s="238">
        <v>8</v>
      </c>
      <c r="B45" s="241" t="s">
        <v>312</v>
      </c>
      <c r="C45" s="525">
        <v>2044739.9749561041</v>
      </c>
      <c r="D45" s="525">
        <v>94038547.412306175</v>
      </c>
      <c r="E45" s="513">
        <v>96083287.387262285</v>
      </c>
      <c r="F45" s="525">
        <v>1409394.3758902678</v>
      </c>
      <c r="G45" s="525">
        <v>97001413.158415467</v>
      </c>
      <c r="H45" s="514">
        <v>98410807.534305736</v>
      </c>
    </row>
    <row r="46" spans="1:8" s="19" customFormat="1">
      <c r="A46" s="238">
        <v>8.1</v>
      </c>
      <c r="B46" s="291" t="s">
        <v>336</v>
      </c>
      <c r="C46" s="525">
        <v>0</v>
      </c>
      <c r="D46" s="525">
        <v>0</v>
      </c>
      <c r="E46" s="513">
        <v>0</v>
      </c>
      <c r="F46" s="525">
        <v>0</v>
      </c>
      <c r="G46" s="525">
        <v>0</v>
      </c>
      <c r="H46" s="514">
        <v>0</v>
      </c>
    </row>
    <row r="47" spans="1:8" s="19" customFormat="1">
      <c r="A47" s="238">
        <v>8.1999999999999993</v>
      </c>
      <c r="B47" s="291" t="s">
        <v>337</v>
      </c>
      <c r="C47" s="525">
        <v>35242.4513810914</v>
      </c>
      <c r="D47" s="525">
        <v>941169.68377227639</v>
      </c>
      <c r="E47" s="513">
        <v>976412.13515336777</v>
      </c>
      <c r="F47" s="525">
        <v>141253.51232876713</v>
      </c>
      <c r="G47" s="525">
        <v>521414.97538231773</v>
      </c>
      <c r="H47" s="514">
        <v>662668.48771108489</v>
      </c>
    </row>
    <row r="48" spans="1:8" s="19" customFormat="1">
      <c r="A48" s="238">
        <v>8.3000000000000007</v>
      </c>
      <c r="B48" s="291" t="s">
        <v>338</v>
      </c>
      <c r="C48" s="525">
        <v>315017.36607187433</v>
      </c>
      <c r="D48" s="525">
        <v>1827918.4532589051</v>
      </c>
      <c r="E48" s="513">
        <v>2142935.8193307794</v>
      </c>
      <c r="F48" s="525">
        <v>103122.18503799415</v>
      </c>
      <c r="G48" s="525">
        <v>2871277.9049105123</v>
      </c>
      <c r="H48" s="514">
        <v>2974400.0899485066</v>
      </c>
    </row>
    <row r="49" spans="1:8" s="19" customFormat="1">
      <c r="A49" s="238">
        <v>8.4</v>
      </c>
      <c r="B49" s="291" t="s">
        <v>339</v>
      </c>
      <c r="C49" s="525">
        <v>149219.34306569342</v>
      </c>
      <c r="D49" s="525">
        <v>5051179.6226526806</v>
      </c>
      <c r="E49" s="513">
        <v>5200398.9657183737</v>
      </c>
      <c r="F49" s="525">
        <v>602180.52809544513</v>
      </c>
      <c r="G49" s="525">
        <v>2810650.9694091668</v>
      </c>
      <c r="H49" s="514">
        <v>3412831.497504612</v>
      </c>
    </row>
    <row r="50" spans="1:8" s="19" customFormat="1">
      <c r="A50" s="238">
        <v>8.5</v>
      </c>
      <c r="B50" s="291" t="s">
        <v>340</v>
      </c>
      <c r="C50" s="525">
        <v>113594.96509240246</v>
      </c>
      <c r="D50" s="525">
        <v>17638958.083561148</v>
      </c>
      <c r="E50" s="513">
        <v>17752553.04865355</v>
      </c>
      <c r="F50" s="525">
        <v>203804.35318275157</v>
      </c>
      <c r="G50" s="525">
        <v>3659562.313877448</v>
      </c>
      <c r="H50" s="514">
        <v>3863366.6670601997</v>
      </c>
    </row>
    <row r="51" spans="1:8" s="19" customFormat="1">
      <c r="A51" s="238">
        <v>8.6</v>
      </c>
      <c r="B51" s="291" t="s">
        <v>341</v>
      </c>
      <c r="C51" s="525">
        <v>738848.43065693427</v>
      </c>
      <c r="D51" s="525">
        <v>6204578.2837057933</v>
      </c>
      <c r="E51" s="513">
        <v>6943426.7143627275</v>
      </c>
      <c r="F51" s="525">
        <v>146382.26976998907</v>
      </c>
      <c r="G51" s="525">
        <v>22261857.312187832</v>
      </c>
      <c r="H51" s="514">
        <v>22408239.581957821</v>
      </c>
    </row>
    <row r="52" spans="1:8" s="19" customFormat="1">
      <c r="A52" s="238">
        <v>8.6999999999999993</v>
      </c>
      <c r="B52" s="291" t="s">
        <v>342</v>
      </c>
      <c r="C52" s="525">
        <v>692817.4186881081</v>
      </c>
      <c r="D52" s="525">
        <v>62374743.285355374</v>
      </c>
      <c r="E52" s="513">
        <v>63067560.704043485</v>
      </c>
      <c r="F52" s="525">
        <v>212651.527475321</v>
      </c>
      <c r="G52" s="525">
        <v>64876649.682648197</v>
      </c>
      <c r="H52" s="514">
        <v>65089301.210123517</v>
      </c>
    </row>
    <row r="53" spans="1:8" s="19" customFormat="1" ht="15" thickBot="1">
      <c r="A53" s="243">
        <v>9</v>
      </c>
      <c r="B53" s="244" t="s">
        <v>332</v>
      </c>
      <c r="C53" s="526">
        <v>1737573.69</v>
      </c>
      <c r="D53" s="526">
        <v>14127441.350892898</v>
      </c>
      <c r="E53" s="523">
        <v>15865015.040892897</v>
      </c>
      <c r="F53" s="526">
        <v>413184</v>
      </c>
      <c r="G53" s="526">
        <v>12204694.484628998</v>
      </c>
      <c r="H53" s="524">
        <v>12617878.484628998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6" sqref="C6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0" customWidth="1"/>
    <col min="12" max="16384" width="9.140625" style="50"/>
  </cols>
  <sheetData>
    <row r="1" spans="1:8">
      <c r="A1" s="2" t="s">
        <v>35</v>
      </c>
      <c r="B1" s="3" t="str">
        <f>'Info '!C2</f>
        <v>JSC TBC Bank</v>
      </c>
      <c r="C1" s="3"/>
    </row>
    <row r="2" spans="1:8">
      <c r="A2" s="2" t="s">
        <v>36</v>
      </c>
      <c r="B2" s="465">
        <f>'1. key ratios '!B2</f>
        <v>43921</v>
      </c>
      <c r="C2" s="6"/>
      <c r="D2" s="7"/>
      <c r="E2" s="78"/>
      <c r="F2" s="78"/>
      <c r="G2" s="78"/>
      <c r="H2" s="78"/>
    </row>
    <row r="3" spans="1:8">
      <c r="A3" s="2"/>
      <c r="B3" s="3"/>
      <c r="C3" s="6"/>
      <c r="D3" s="7"/>
      <c r="E3" s="78"/>
      <c r="F3" s="78"/>
      <c r="G3" s="78"/>
      <c r="H3" s="78"/>
    </row>
    <row r="4" spans="1:8" ht="15" customHeight="1" thickBot="1">
      <c r="A4" s="7" t="s">
        <v>206</v>
      </c>
      <c r="B4" s="181" t="s">
        <v>306</v>
      </c>
      <c r="D4" s="79" t="s">
        <v>78</v>
      </c>
    </row>
    <row r="5" spans="1:8" ht="15" customHeight="1">
      <c r="A5" s="276" t="s">
        <v>11</v>
      </c>
      <c r="B5" s="277"/>
      <c r="C5" s="399" t="s">
        <v>5</v>
      </c>
      <c r="D5" s="400" t="s">
        <v>6</v>
      </c>
    </row>
    <row r="6" spans="1:8" ht="15" customHeight="1">
      <c r="A6" s="80">
        <v>1</v>
      </c>
      <c r="B6" s="390" t="s">
        <v>310</v>
      </c>
      <c r="C6" s="392">
        <v>14841214040.765808</v>
      </c>
      <c r="D6" s="393">
        <v>13825676662.224009</v>
      </c>
    </row>
    <row r="7" spans="1:8" ht="15" customHeight="1">
      <c r="A7" s="80">
        <v>1.1000000000000001</v>
      </c>
      <c r="B7" s="390" t="s">
        <v>488</v>
      </c>
      <c r="C7" s="394">
        <v>13677653163.342487</v>
      </c>
      <c r="D7" s="395">
        <v>12779926464.464268</v>
      </c>
    </row>
    <row r="8" spans="1:8">
      <c r="A8" s="80" t="s">
        <v>19</v>
      </c>
      <c r="B8" s="390" t="s">
        <v>205</v>
      </c>
      <c r="C8" s="394">
        <v>0</v>
      </c>
      <c r="D8" s="395">
        <v>0</v>
      </c>
    </row>
    <row r="9" spans="1:8" ht="15" customHeight="1">
      <c r="A9" s="80">
        <v>1.2</v>
      </c>
      <c r="B9" s="391" t="s">
        <v>204</v>
      </c>
      <c r="C9" s="394">
        <v>1126366007.0189109</v>
      </c>
      <c r="D9" s="395">
        <v>1015089287.5973825</v>
      </c>
    </row>
    <row r="10" spans="1:8" ht="15" customHeight="1">
      <c r="A10" s="80">
        <v>1.3</v>
      </c>
      <c r="B10" s="390" t="s">
        <v>33</v>
      </c>
      <c r="C10" s="396">
        <v>37194870.404410005</v>
      </c>
      <c r="D10" s="395">
        <v>30660910.162360001</v>
      </c>
    </row>
    <row r="11" spans="1:8" ht="15" customHeight="1">
      <c r="A11" s="80">
        <v>2</v>
      </c>
      <c r="B11" s="390" t="s">
        <v>307</v>
      </c>
      <c r="C11" s="394">
        <v>13924091.964564679</v>
      </c>
      <c r="D11" s="395">
        <v>15429176.621443648</v>
      </c>
    </row>
    <row r="12" spans="1:8" ht="15" customHeight="1">
      <c r="A12" s="80">
        <v>3</v>
      </c>
      <c r="B12" s="390" t="s">
        <v>308</v>
      </c>
      <c r="C12" s="396">
        <v>1749821533.8766046</v>
      </c>
      <c r="D12" s="395">
        <v>1752819342.5266047</v>
      </c>
    </row>
    <row r="13" spans="1:8" ht="15" customHeight="1" thickBot="1">
      <c r="A13" s="82">
        <v>4</v>
      </c>
      <c r="B13" s="83" t="s">
        <v>309</v>
      </c>
      <c r="C13" s="397">
        <f>C6+C11+C12</f>
        <v>16604959666.606977</v>
      </c>
      <c r="D13" s="398">
        <f>D6+D11+D12</f>
        <v>15593925181.372055</v>
      </c>
    </row>
    <row r="14" spans="1:8">
      <c r="B14" s="86"/>
    </row>
    <row r="15" spans="1:8" ht="25.5">
      <c r="B15" s="87" t="s">
        <v>489</v>
      </c>
    </row>
    <row r="16" spans="1:8">
      <c r="B16" s="87"/>
    </row>
    <row r="17" spans="1:4" ht="11.25">
      <c r="A17" s="50"/>
      <c r="B17" s="50"/>
      <c r="C17" s="50"/>
      <c r="D17" s="50"/>
    </row>
    <row r="18" spans="1:4" ht="11.25">
      <c r="A18" s="50"/>
      <c r="B18" s="50"/>
      <c r="C18" s="50"/>
      <c r="D18" s="50"/>
    </row>
    <row r="19" spans="1:4" ht="11.25">
      <c r="A19" s="50"/>
      <c r="B19" s="50"/>
      <c r="C19" s="50"/>
      <c r="D19" s="50"/>
    </row>
    <row r="20" spans="1:4" ht="11.25">
      <c r="A20" s="50"/>
      <c r="B20" s="50"/>
      <c r="C20" s="50"/>
      <c r="D20" s="50"/>
    </row>
    <row r="21" spans="1:4" ht="11.25">
      <c r="A21" s="50"/>
      <c r="B21" s="50"/>
      <c r="C21" s="50"/>
      <c r="D21" s="50"/>
    </row>
    <row r="22" spans="1:4" ht="11.25">
      <c r="A22" s="50"/>
      <c r="B22" s="50"/>
      <c r="C22" s="50"/>
      <c r="D22" s="50"/>
    </row>
    <row r="23" spans="1:4" ht="11.25">
      <c r="A23" s="50"/>
      <c r="B23" s="50"/>
      <c r="C23" s="50"/>
      <c r="D23" s="50"/>
    </row>
    <row r="24" spans="1:4" ht="11.25">
      <c r="A24" s="50"/>
      <c r="B24" s="50"/>
      <c r="C24" s="50"/>
      <c r="D24" s="50"/>
    </row>
    <row r="25" spans="1:4" ht="11.25">
      <c r="A25" s="50"/>
      <c r="B25" s="50"/>
      <c r="C25" s="50"/>
      <c r="D25" s="50"/>
    </row>
    <row r="26" spans="1:4" ht="11.25">
      <c r="A26" s="50"/>
      <c r="B26" s="50"/>
      <c r="C26" s="50"/>
      <c r="D26" s="50"/>
    </row>
    <row r="27" spans="1:4" ht="11.25">
      <c r="A27" s="50"/>
      <c r="B27" s="50"/>
      <c r="C27" s="50"/>
      <c r="D27" s="50"/>
    </row>
    <row r="28" spans="1:4" ht="11.25">
      <c r="A28" s="50"/>
      <c r="B28" s="50"/>
      <c r="C28" s="50"/>
      <c r="D28" s="50"/>
    </row>
    <row r="29" spans="1:4" ht="11.25">
      <c r="A29" s="50"/>
      <c r="B29" s="50"/>
      <c r="C29" s="50"/>
      <c r="D29" s="5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33" sqref="C33:C38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tr">
        <f>'Info '!C2</f>
        <v>JSC TBC Bank</v>
      </c>
    </row>
    <row r="2" spans="1:8">
      <c r="A2" s="2" t="s">
        <v>36</v>
      </c>
      <c r="B2" s="480">
        <f>'1. key ratios '!B2</f>
        <v>43921</v>
      </c>
    </row>
    <row r="4" spans="1:8" ht="16.5" customHeight="1" thickBot="1">
      <c r="A4" s="88" t="s">
        <v>85</v>
      </c>
      <c r="B4" s="89" t="s">
        <v>276</v>
      </c>
      <c r="C4" s="90"/>
    </row>
    <row r="5" spans="1:8">
      <c r="A5" s="91"/>
      <c r="B5" s="541" t="s">
        <v>86</v>
      </c>
      <c r="C5" s="542"/>
    </row>
    <row r="6" spans="1:8">
      <c r="A6" s="92">
        <v>1</v>
      </c>
      <c r="B6" s="93" t="s">
        <v>494</v>
      </c>
      <c r="C6" s="94"/>
    </row>
    <row r="7" spans="1:8">
      <c r="A7" s="92">
        <v>2</v>
      </c>
      <c r="B7" s="93" t="s">
        <v>498</v>
      </c>
      <c r="C7" s="94"/>
    </row>
    <row r="8" spans="1:8">
      <c r="A8" s="92">
        <v>3</v>
      </c>
      <c r="B8" s="93" t="s">
        <v>499</v>
      </c>
      <c r="C8" s="94"/>
    </row>
    <row r="9" spans="1:8">
      <c r="A9" s="92">
        <v>4</v>
      </c>
      <c r="B9" s="93" t="s">
        <v>500</v>
      </c>
      <c r="C9" s="94"/>
    </row>
    <row r="10" spans="1:8">
      <c r="A10" s="92">
        <v>5</v>
      </c>
      <c r="B10" s="93" t="s">
        <v>501</v>
      </c>
      <c r="C10" s="94"/>
    </row>
    <row r="11" spans="1:8">
      <c r="A11" s="92">
        <v>6</v>
      </c>
      <c r="B11" s="93" t="s">
        <v>502</v>
      </c>
      <c r="C11" s="94"/>
    </row>
    <row r="12" spans="1:8">
      <c r="A12" s="92"/>
      <c r="B12" s="93"/>
      <c r="C12" s="94"/>
      <c r="H12" s="95"/>
    </row>
    <row r="13" spans="1:8">
      <c r="A13" s="92"/>
      <c r="B13" s="93"/>
      <c r="C13" s="94"/>
    </row>
    <row r="14" spans="1:8">
      <c r="A14" s="92"/>
      <c r="B14" s="93"/>
      <c r="C14" s="94"/>
    </row>
    <row r="15" spans="1:8">
      <c r="A15" s="92"/>
      <c r="B15" s="93"/>
      <c r="C15" s="94"/>
    </row>
    <row r="16" spans="1:8">
      <c r="A16" s="92"/>
      <c r="B16" s="543"/>
      <c r="C16" s="544"/>
    </row>
    <row r="17" spans="1:3">
      <c r="A17" s="92"/>
      <c r="B17" s="545" t="s">
        <v>87</v>
      </c>
      <c r="C17" s="546"/>
    </row>
    <row r="18" spans="1:3">
      <c r="A18" s="92">
        <v>1</v>
      </c>
      <c r="B18" s="93" t="s">
        <v>495</v>
      </c>
      <c r="C18" s="96"/>
    </row>
    <row r="19" spans="1:3">
      <c r="A19" s="92">
        <v>2</v>
      </c>
      <c r="B19" s="93" t="s">
        <v>503</v>
      </c>
      <c r="C19" s="96"/>
    </row>
    <row r="20" spans="1:3">
      <c r="A20" s="92">
        <v>3</v>
      </c>
      <c r="B20" s="93" t="s">
        <v>504</v>
      </c>
      <c r="C20" s="96"/>
    </row>
    <row r="21" spans="1:3">
      <c r="A21" s="92">
        <v>4</v>
      </c>
      <c r="B21" s="93" t="s">
        <v>505</v>
      </c>
      <c r="C21" s="96"/>
    </row>
    <row r="22" spans="1:3">
      <c r="A22" s="92">
        <v>5</v>
      </c>
      <c r="B22" s="93" t="s">
        <v>506</v>
      </c>
      <c r="C22" s="96"/>
    </row>
    <row r="23" spans="1:3">
      <c r="A23" s="92">
        <v>6</v>
      </c>
      <c r="B23" s="93" t="s">
        <v>507</v>
      </c>
      <c r="C23" s="96"/>
    </row>
    <row r="24" spans="1:3">
      <c r="A24" s="92"/>
      <c r="B24" s="93"/>
      <c r="C24" s="96"/>
    </row>
    <row r="25" spans="1:3">
      <c r="A25" s="92"/>
      <c r="B25" s="93"/>
      <c r="C25" s="96"/>
    </row>
    <row r="26" spans="1:3">
      <c r="A26" s="92"/>
      <c r="B26" s="93"/>
      <c r="C26" s="96"/>
    </row>
    <row r="27" spans="1:3" ht="15.75" customHeight="1">
      <c r="A27" s="92"/>
      <c r="B27" s="93"/>
      <c r="C27" s="97"/>
    </row>
    <row r="28" spans="1:3" ht="15.75" customHeight="1">
      <c r="A28" s="92"/>
      <c r="B28" s="93"/>
      <c r="C28" s="97"/>
    </row>
    <row r="29" spans="1:3" ht="30" customHeight="1">
      <c r="A29" s="92"/>
      <c r="B29" s="545" t="s">
        <v>88</v>
      </c>
      <c r="C29" s="546"/>
    </row>
    <row r="30" spans="1:3">
      <c r="A30" s="92">
        <v>1</v>
      </c>
      <c r="B30" s="93" t="s">
        <v>508</v>
      </c>
      <c r="C30" s="482">
        <v>0.99872282047930716</v>
      </c>
    </row>
    <row r="31" spans="1:3" ht="15.75" customHeight="1">
      <c r="A31" s="92"/>
      <c r="B31" s="93"/>
      <c r="C31" s="94"/>
    </row>
    <row r="32" spans="1:3" ht="29.25" customHeight="1">
      <c r="A32" s="92"/>
      <c r="B32" s="545" t="s">
        <v>89</v>
      </c>
      <c r="C32" s="546"/>
    </row>
    <row r="33" spans="1:3">
      <c r="A33" s="92">
        <v>1</v>
      </c>
      <c r="B33" s="93" t="s">
        <v>513</v>
      </c>
      <c r="C33" s="482">
        <v>8.6245806479842577E-2</v>
      </c>
    </row>
    <row r="34" spans="1:3">
      <c r="A34" s="92">
        <v>2</v>
      </c>
      <c r="B34" s="93" t="s">
        <v>514</v>
      </c>
      <c r="C34" s="482">
        <v>5.9910017908582101E-2</v>
      </c>
    </row>
    <row r="35" spans="1:3">
      <c r="A35" s="92">
        <v>3</v>
      </c>
      <c r="B35" s="93" t="s">
        <v>509</v>
      </c>
      <c r="C35" s="482">
        <v>8.0331210884713414E-2</v>
      </c>
    </row>
    <row r="36" spans="1:3">
      <c r="A36" s="92">
        <v>4</v>
      </c>
      <c r="B36" s="93" t="s">
        <v>510</v>
      </c>
      <c r="C36" s="482">
        <v>6.8567513697882665E-2</v>
      </c>
    </row>
    <row r="37" spans="1:3">
      <c r="A37" s="92">
        <v>5</v>
      </c>
      <c r="B37" s="93" t="s">
        <v>511</v>
      </c>
      <c r="C37" s="482">
        <v>5.5337399074618321E-2</v>
      </c>
    </row>
    <row r="38" spans="1:3">
      <c r="A38" s="92">
        <v>6</v>
      </c>
      <c r="B38" s="93" t="s">
        <v>512</v>
      </c>
      <c r="C38" s="482">
        <v>7.0517576373893193E-2</v>
      </c>
    </row>
    <row r="39" spans="1:3" ht="15" thickBot="1">
      <c r="A39" s="98"/>
      <c r="B39" s="99"/>
      <c r="C39" s="100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5" t="s">
        <v>35</v>
      </c>
      <c r="B1" s="326" t="str">
        <f>'Info '!C2</f>
        <v>JSC TBC Bank</v>
      </c>
      <c r="C1" s="115"/>
      <c r="D1" s="115"/>
      <c r="E1" s="115"/>
      <c r="F1" s="19"/>
    </row>
    <row r="2" spans="1:7" s="101" customFormat="1" ht="15.75" customHeight="1">
      <c r="A2" s="325" t="s">
        <v>36</v>
      </c>
      <c r="B2" s="483">
        <f>'1. key ratios '!B2</f>
        <v>43921</v>
      </c>
    </row>
    <row r="3" spans="1:7" s="101" customFormat="1" ht="15.75" customHeight="1">
      <c r="A3" s="325"/>
    </row>
    <row r="4" spans="1:7" s="101" customFormat="1" ht="15.75" customHeight="1" thickBot="1">
      <c r="A4" s="327" t="s">
        <v>210</v>
      </c>
      <c r="B4" s="551" t="s">
        <v>356</v>
      </c>
      <c r="C4" s="552"/>
      <c r="D4" s="552"/>
      <c r="E4" s="552"/>
    </row>
    <row r="5" spans="1:7" s="105" customFormat="1" ht="17.45" customHeight="1">
      <c r="A5" s="256"/>
      <c r="B5" s="257"/>
      <c r="C5" s="103" t="s">
        <v>0</v>
      </c>
      <c r="D5" s="103" t="s">
        <v>1</v>
      </c>
      <c r="E5" s="104" t="s">
        <v>2</v>
      </c>
    </row>
    <row r="6" spans="1:7" s="19" customFormat="1" ht="14.45" customHeight="1">
      <c r="A6" s="328"/>
      <c r="B6" s="547" t="s">
        <v>363</v>
      </c>
      <c r="C6" s="547" t="s">
        <v>97</v>
      </c>
      <c r="D6" s="549" t="s">
        <v>209</v>
      </c>
      <c r="E6" s="550"/>
      <c r="G6" s="5"/>
    </row>
    <row r="7" spans="1:7" s="19" customFormat="1" ht="99.6" customHeight="1">
      <c r="A7" s="328"/>
      <c r="B7" s="548"/>
      <c r="C7" s="547"/>
      <c r="D7" s="365" t="s">
        <v>208</v>
      </c>
      <c r="E7" s="366" t="s">
        <v>364</v>
      </c>
      <c r="G7" s="5"/>
    </row>
    <row r="8" spans="1:7">
      <c r="A8" s="329">
        <v>1</v>
      </c>
      <c r="B8" s="367" t="s">
        <v>40</v>
      </c>
      <c r="C8" s="368">
        <v>612940886.81999993</v>
      </c>
      <c r="D8" s="368"/>
      <c r="E8" s="369">
        <v>612940886.81999993</v>
      </c>
      <c r="F8" s="19"/>
    </row>
    <row r="9" spans="1:7">
      <c r="A9" s="329">
        <v>2</v>
      </c>
      <c r="B9" s="367" t="s">
        <v>41</v>
      </c>
      <c r="C9" s="368">
        <v>2122467308.8299999</v>
      </c>
      <c r="D9" s="368"/>
      <c r="E9" s="369">
        <v>2122467308.8299999</v>
      </c>
      <c r="F9" s="19"/>
    </row>
    <row r="10" spans="1:7">
      <c r="A10" s="329">
        <v>3</v>
      </c>
      <c r="B10" s="367" t="s">
        <v>42</v>
      </c>
      <c r="C10" s="368">
        <v>275656462.68000001</v>
      </c>
      <c r="D10" s="368"/>
      <c r="E10" s="369">
        <v>275656462.68000001</v>
      </c>
      <c r="F10" s="19"/>
    </row>
    <row r="11" spans="1:7">
      <c r="A11" s="329">
        <v>4</v>
      </c>
      <c r="B11" s="367" t="s">
        <v>43</v>
      </c>
      <c r="C11" s="368">
        <v>0</v>
      </c>
      <c r="D11" s="368"/>
      <c r="E11" s="369">
        <v>0</v>
      </c>
      <c r="F11" s="19"/>
    </row>
    <row r="12" spans="1:7">
      <c r="A12" s="329">
        <v>5</v>
      </c>
      <c r="B12" s="367" t="s">
        <v>44</v>
      </c>
      <c r="C12" s="368">
        <v>2042503614.05</v>
      </c>
      <c r="D12" s="368"/>
      <c r="E12" s="369">
        <v>2042503614.05</v>
      </c>
      <c r="F12" s="19"/>
    </row>
    <row r="13" spans="1:7">
      <c r="A13" s="329">
        <v>6.1</v>
      </c>
      <c r="B13" s="370" t="s">
        <v>45</v>
      </c>
      <c r="C13" s="371">
        <v>13811272219.070002</v>
      </c>
      <c r="D13" s="368"/>
      <c r="E13" s="369">
        <v>13811272219.070002</v>
      </c>
      <c r="F13" s="19"/>
    </row>
    <row r="14" spans="1:7">
      <c r="A14" s="329">
        <v>6.2</v>
      </c>
      <c r="B14" s="372" t="s">
        <v>46</v>
      </c>
      <c r="C14" s="371">
        <v>-957264309.85128272</v>
      </c>
      <c r="D14" s="368"/>
      <c r="E14" s="369">
        <v>-957264309.85128272</v>
      </c>
      <c r="F14" s="19"/>
    </row>
    <row r="15" spans="1:7">
      <c r="A15" s="329">
        <v>6</v>
      </c>
      <c r="B15" s="367" t="s">
        <v>47</v>
      </c>
      <c r="C15" s="368">
        <v>12854007909.218719</v>
      </c>
      <c r="D15" s="368"/>
      <c r="E15" s="369">
        <v>12854007909.218719</v>
      </c>
      <c r="F15" s="19"/>
    </row>
    <row r="16" spans="1:7">
      <c r="A16" s="329">
        <v>7</v>
      </c>
      <c r="B16" s="367" t="s">
        <v>48</v>
      </c>
      <c r="C16" s="368">
        <v>206550796.37</v>
      </c>
      <c r="D16" s="368"/>
      <c r="E16" s="369">
        <v>206550796.37</v>
      </c>
      <c r="F16" s="19"/>
    </row>
    <row r="17" spans="1:7">
      <c r="A17" s="329">
        <v>8</v>
      </c>
      <c r="B17" s="367" t="s">
        <v>207</v>
      </c>
      <c r="C17" s="368">
        <v>79707217.160000011</v>
      </c>
      <c r="D17" s="368"/>
      <c r="E17" s="369">
        <v>79707217.160000011</v>
      </c>
      <c r="F17" s="330"/>
      <c r="G17" s="109"/>
    </row>
    <row r="18" spans="1:7">
      <c r="A18" s="329">
        <v>9</v>
      </c>
      <c r="B18" s="367" t="s">
        <v>49</v>
      </c>
      <c r="C18" s="368">
        <v>26922915.689999998</v>
      </c>
      <c r="D18" s="368">
        <v>8916532.9000000004</v>
      </c>
      <c r="E18" s="369">
        <v>18006382.789999999</v>
      </c>
      <c r="F18" s="19"/>
      <c r="G18" s="109"/>
    </row>
    <row r="19" spans="1:7">
      <c r="A19" s="329">
        <v>10</v>
      </c>
      <c r="B19" s="367" t="s">
        <v>50</v>
      </c>
      <c r="C19" s="368">
        <v>666520642.78999996</v>
      </c>
      <c r="D19" s="368">
        <v>273033463.96000004</v>
      </c>
      <c r="E19" s="369">
        <v>393487178.82999992</v>
      </c>
      <c r="F19" s="19"/>
      <c r="G19" s="109"/>
    </row>
    <row r="20" spans="1:7">
      <c r="A20" s="329">
        <v>11</v>
      </c>
      <c r="B20" s="367" t="s">
        <v>51</v>
      </c>
      <c r="C20" s="368">
        <v>382285616.63000005</v>
      </c>
      <c r="D20" s="368">
        <v>46217380.239999995</v>
      </c>
      <c r="E20" s="369">
        <v>336068236.39000005</v>
      </c>
      <c r="F20" s="19"/>
    </row>
    <row r="21" spans="1:7" ht="26.25" thickBot="1">
      <c r="A21" s="202"/>
      <c r="B21" s="331" t="s">
        <v>366</v>
      </c>
      <c r="C21" s="258">
        <v>19269563370.238716</v>
      </c>
      <c r="D21" s="258">
        <v>328167377.10000002</v>
      </c>
      <c r="E21" s="373">
        <v>18941395993.138718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0"/>
      <c r="F25" s="5"/>
      <c r="G25" s="5"/>
    </row>
    <row r="26" spans="1:7" s="4" customFormat="1">
      <c r="B26" s="110"/>
      <c r="F26" s="5"/>
      <c r="G26" s="5"/>
    </row>
    <row r="27" spans="1:7" s="4" customFormat="1">
      <c r="B27" s="110"/>
      <c r="F27" s="5"/>
      <c r="G27" s="5"/>
    </row>
    <row r="28" spans="1:7" s="4" customFormat="1">
      <c r="B28" s="110"/>
      <c r="F28" s="5"/>
      <c r="G28" s="5"/>
    </row>
    <row r="29" spans="1:7" s="4" customFormat="1">
      <c r="B29" s="110"/>
      <c r="F29" s="5"/>
      <c r="G29" s="5"/>
    </row>
    <row r="30" spans="1:7" s="4" customFormat="1">
      <c r="B30" s="110"/>
      <c r="F30" s="5"/>
      <c r="G30" s="5"/>
    </row>
    <row r="31" spans="1:7" s="4" customFormat="1">
      <c r="B31" s="110"/>
      <c r="F31" s="5"/>
      <c r="G31" s="5"/>
    </row>
    <row r="32" spans="1:7" s="4" customFormat="1">
      <c r="B32" s="110"/>
      <c r="F32" s="5"/>
      <c r="G32" s="5"/>
    </row>
    <row r="33" spans="2:7" s="4" customFormat="1">
      <c r="B33" s="110"/>
      <c r="F33" s="5"/>
      <c r="G33" s="5"/>
    </row>
    <row r="34" spans="2:7" s="4" customFormat="1">
      <c r="B34" s="110"/>
      <c r="F34" s="5"/>
      <c r="G34" s="5"/>
    </row>
    <row r="35" spans="2:7" s="4" customFormat="1">
      <c r="B35" s="110"/>
      <c r="F35" s="5"/>
      <c r="G35" s="5"/>
    </row>
    <row r="36" spans="2:7" s="4" customFormat="1">
      <c r="B36" s="110"/>
      <c r="F36" s="5"/>
      <c r="G36" s="5"/>
    </row>
    <row r="37" spans="2:7" s="4" customFormat="1">
      <c r="B37" s="11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12" sqref="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JSC TBC Bank</v>
      </c>
    </row>
    <row r="2" spans="1:6" s="101" customFormat="1" ht="15.75" customHeight="1">
      <c r="A2" s="2" t="s">
        <v>36</v>
      </c>
      <c r="B2" s="480">
        <f>'1. key ratios '!B2</f>
        <v>43921</v>
      </c>
      <c r="C2" s="4"/>
      <c r="D2" s="4"/>
      <c r="E2" s="4"/>
      <c r="F2" s="4"/>
    </row>
    <row r="3" spans="1:6" s="101" customFormat="1" ht="15.75" customHeight="1">
      <c r="C3" s="4"/>
      <c r="D3" s="4"/>
      <c r="E3" s="4"/>
      <c r="F3" s="4"/>
    </row>
    <row r="4" spans="1:6" s="101" customFormat="1" ht="13.5" thickBot="1">
      <c r="A4" s="101" t="s">
        <v>90</v>
      </c>
      <c r="B4" s="332" t="s">
        <v>343</v>
      </c>
      <c r="C4" s="102" t="s">
        <v>78</v>
      </c>
      <c r="D4" s="4"/>
      <c r="E4" s="4"/>
      <c r="F4" s="4"/>
    </row>
    <row r="5" spans="1:6">
      <c r="A5" s="263">
        <v>1</v>
      </c>
      <c r="B5" s="333" t="s">
        <v>365</v>
      </c>
      <c r="C5" s="264">
        <f>'7. LI1 '!E21</f>
        <v>18941395993.138718</v>
      </c>
    </row>
    <row r="6" spans="1:6" s="265" customFormat="1">
      <c r="A6" s="111">
        <v>2.1</v>
      </c>
      <c r="B6" s="260" t="s">
        <v>344</v>
      </c>
      <c r="C6" s="190">
        <v>3385758202.6932611</v>
      </c>
    </row>
    <row r="7" spans="1:6" s="86" customFormat="1" outlineLevel="1">
      <c r="A7" s="80">
        <v>2.2000000000000002</v>
      </c>
      <c r="B7" s="81" t="s">
        <v>345</v>
      </c>
      <c r="C7" s="266">
        <v>2916305586.9886999</v>
      </c>
    </row>
    <row r="8" spans="1:6" s="86" customFormat="1" ht="25.5">
      <c r="A8" s="80">
        <v>3</v>
      </c>
      <c r="B8" s="261" t="s">
        <v>346</v>
      </c>
      <c r="C8" s="267">
        <f>SUM(C5:C7)</f>
        <v>25243459782.820679</v>
      </c>
    </row>
    <row r="9" spans="1:6" s="265" customFormat="1">
      <c r="A9" s="111">
        <v>4</v>
      </c>
      <c r="B9" s="113" t="s">
        <v>92</v>
      </c>
      <c r="C9" s="190">
        <v>261316304.62379992</v>
      </c>
    </row>
    <row r="10" spans="1:6" s="86" customFormat="1" outlineLevel="1">
      <c r="A10" s="80">
        <v>5.0999999999999996</v>
      </c>
      <c r="B10" s="81" t="s">
        <v>347</v>
      </c>
      <c r="C10" s="266">
        <v>-1933711350.4819195</v>
      </c>
    </row>
    <row r="11" spans="1:6" s="86" customFormat="1" outlineLevel="1">
      <c r="A11" s="80">
        <v>5.2</v>
      </c>
      <c r="B11" s="81" t="s">
        <v>348</v>
      </c>
      <c r="C11" s="266">
        <v>-2828324816.0654259</v>
      </c>
    </row>
    <row r="12" spans="1:6" s="86" customFormat="1">
      <c r="A12" s="80">
        <v>6</v>
      </c>
      <c r="B12" s="259" t="s">
        <v>490</v>
      </c>
      <c r="C12" s="266">
        <v>409876219.238383</v>
      </c>
    </row>
    <row r="13" spans="1:6" s="86" customFormat="1" ht="13.5" thickBot="1">
      <c r="A13" s="82">
        <v>7</v>
      </c>
      <c r="B13" s="262" t="s">
        <v>294</v>
      </c>
      <c r="C13" s="268">
        <f>SUM(C8:C12)</f>
        <v>21152616140.135517</v>
      </c>
    </row>
    <row r="15" spans="1:6" ht="25.5">
      <c r="A15" s="283"/>
      <c r="B15" s="87" t="s">
        <v>491</v>
      </c>
    </row>
    <row r="16" spans="1:6">
      <c r="A16" s="283"/>
      <c r="B16" s="283"/>
    </row>
    <row r="17" spans="1:5" ht="15">
      <c r="A17" s="278"/>
      <c r="B17" s="279"/>
      <c r="C17" s="283"/>
      <c r="D17" s="283"/>
      <c r="E17" s="283"/>
    </row>
    <row r="18" spans="1:5" ht="15">
      <c r="A18" s="284"/>
      <c r="B18" s="285"/>
      <c r="C18" s="283"/>
      <c r="D18" s="283"/>
      <c r="E18" s="283"/>
    </row>
    <row r="19" spans="1:5">
      <c r="A19" s="286"/>
      <c r="B19" s="280"/>
      <c r="C19" s="283"/>
      <c r="D19" s="283"/>
      <c r="E19" s="283"/>
    </row>
    <row r="20" spans="1:5">
      <c r="A20" s="287"/>
      <c r="B20" s="281"/>
      <c r="C20" s="283"/>
      <c r="D20" s="283"/>
      <c r="E20" s="283"/>
    </row>
    <row r="21" spans="1:5">
      <c r="A21" s="287"/>
      <c r="B21" s="285"/>
      <c r="C21" s="283"/>
      <c r="D21" s="283"/>
      <c r="E21" s="283"/>
    </row>
    <row r="22" spans="1:5">
      <c r="A22" s="286"/>
      <c r="B22" s="282"/>
      <c r="C22" s="283"/>
      <c r="D22" s="283"/>
      <c r="E22" s="283"/>
    </row>
    <row r="23" spans="1:5">
      <c r="A23" s="287"/>
      <c r="B23" s="281"/>
      <c r="C23" s="283"/>
      <c r="D23" s="283"/>
      <c r="E23" s="283"/>
    </row>
    <row r="24" spans="1:5">
      <c r="A24" s="287"/>
      <c r="B24" s="281"/>
      <c r="C24" s="283"/>
      <c r="D24" s="283"/>
      <c r="E24" s="283"/>
    </row>
    <row r="25" spans="1:5">
      <c r="A25" s="287"/>
      <c r="B25" s="288"/>
      <c r="C25" s="283"/>
      <c r="D25" s="283"/>
      <c r="E25" s="283"/>
    </row>
    <row r="26" spans="1:5">
      <c r="A26" s="287"/>
      <c r="B26" s="285"/>
      <c r="C26" s="283"/>
      <c r="D26" s="283"/>
      <c r="E26" s="283"/>
    </row>
    <row r="27" spans="1:5">
      <c r="A27" s="283"/>
      <c r="B27" s="289"/>
      <c r="C27" s="283"/>
      <c r="D27" s="283"/>
      <c r="E27" s="283"/>
    </row>
    <row r="28" spans="1:5">
      <c r="A28" s="283"/>
      <c r="B28" s="289"/>
      <c r="C28" s="283"/>
      <c r="D28" s="283"/>
      <c r="E28" s="283"/>
    </row>
    <row r="29" spans="1:5">
      <c r="A29" s="283"/>
      <c r="B29" s="289"/>
      <c r="C29" s="283"/>
      <c r="D29" s="283"/>
      <c r="E29" s="283"/>
    </row>
    <row r="30" spans="1:5">
      <c r="A30" s="283"/>
      <c r="B30" s="289"/>
      <c r="C30" s="283"/>
      <c r="D30" s="283"/>
      <c r="E30" s="283"/>
    </row>
    <row r="31" spans="1:5">
      <c r="A31" s="283"/>
      <c r="B31" s="289"/>
      <c r="C31" s="283"/>
      <c r="D31" s="283"/>
      <c r="E31" s="283"/>
    </row>
    <row r="32" spans="1:5">
      <c r="A32" s="283"/>
      <c r="B32" s="289"/>
      <c r="C32" s="283"/>
      <c r="D32" s="283"/>
      <c r="E32" s="283"/>
    </row>
    <row r="33" spans="1:5">
      <c r="A33" s="283"/>
      <c r="B33" s="289"/>
      <c r="C33" s="283"/>
      <c r="D33" s="283"/>
      <c r="E33" s="28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f84GgCdmECTuHji271HEVMj/RKulc22HzCQdo2uICs0=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D4tk3RWa+LhbBPKhfvJ271ms/aP0XFXpFG6to4Ivscw=</DigestValue>
    </Reference>
  </SignedInfo>
  <SignatureValue>lAaXyeSSXBDbnPyp2yetVHukOqZEypjI8yq6tcNh66EOF+a+R6CgOM2XnM+fZWx+KphEk7S/nhMU
bSWX4kY78DQUXS9d8GJ3UAjUjJ7YKIzAQNivypxvi/ueYMCJ25TM/y8dXlC3HI9PIuXGTArP4O9C
29cZeKeMcYZ7pPTIjos5EaEcc4qGnsZf3d2lv2ZodpMP9Odx5lmOGQ4dL5u28+BkY9CshNMn1842
rf734cl1WswySE+T4tLuhS8hqrVHHlni1a2V66f0Uoaxjn4tICALDLQwuS2GCh+dLx3NPD/22LmZ
dNb0bCdO7dP2yaAkHmD4ijyUJbktkIzHwzkMhw==</SignatureValue>
  <KeyInfo>
    <X509Data>
      <X509Certificate>MIIGPjCCBSagAwIBAgIKSNt84wACAACYyzANBgkqhkiG9w0BAQsFADBKMRIwEAYKCZImiZPyLGQBGRYCZ2UxEzARBgoJkiaJk/IsZAEZFgNuYmcxHzAdBgNVBAMTFk5CRyBDbGFzcyAyIElOVCBTdWIgQ0EwHhcNMTgwNjE1MDY1MjU3WhcNMjAwNjE0MDY1MjU3WjA8MRUwEwYDVQQKEwxKU0MgVEJDIEJBTksxIzAhBgNVBAMTGkJUQiAtIEdpb3JnaSBQYWNoaWthc2h2aWxpMIIBIjANBgkqhkiG9w0BAQEFAAOCAQ8AMIIBCgKCAQEA+lj6ikZPNqcjvZLjCOafadt6aNAZlYzjf/4vEVHhSGf4moNr7eUzCoM0W1W4l05Wds0DpFz/HscfZoauk8SzyjpmFFTJA2lnv0YyzqXe25ahOygDBmgxyDvi/Vc5QpBnQtCEqzfdAuH+2yGThQjmbKzNBmlJ40wfBE7JUazBC36PIEYiH1YXvD6Igry0swE1d3rsSb9gHmVpACpDz8UpS4gU9YGcaiQmmMRiR1Rdc7eU67tHhTuvp2dH5XixXD4zRBhbTS9N+KGBGZnkpN/Ybsr4b4xTR8c2+J6IgRy8cgSR79Oyyc5sp6yYG/DJzYbcKq8JJCmlIYX6JH+yLu6Q7wIDAQABo4IDMjCCAy4wPAYJKwYBBAGCNxUHBC8wLQYlKwYBBAGCNxUI5rJgg431RIaBmQmDuKFKg76EcQSDxJEzhIOIXQIBZAIBIzAdBgNVHSUEFjAUBggrBgEFBQcDAgYIKwYBBQUHAwQwCwYDVR0PBAQDAgeAMCcGCSsGAQQBgjcVCgQaMBgwCgYIKwYBBQUHAwIwCgYIKwYBBQUHAwQwHQYDVR0OBBYEFBUZ+1GZ8PVx4jlFpzNlETEC41e9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IP1Z2vty5zCxdR8aEekkzVvvIlpnsvjzclmubzPhA1fQWchaJtoCcQ7BaI+eQs9eANWz61qdXxfJ79bo0zAeCYeBNaTXSd/gpR0nQPM5acA9lIO8YetCCkELshKa6uPCuBBvMz+IetSVanAInmGshJZz0lF9UwuLnHBA0QsQz4V/kJxUfSqM3/LN3+bgzBBXYNP+13xIajizMxWTfuK7IgU8p/AU1tmcijYYwLeHX6oM0wwYLFK1rTaj0BXAaaiEA2guCkgbsQdAhwcEp+JpBcHuSILAr0pmo2oZscf4RMm1od3ERcLApPgHMqlfh5azjQikkOmZgHcNeckB38gi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zNQe5d7hcuvDe3d1NyhPIriu6aA3fv4RFhC7RTMEpCI=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Ej71rdQhPhlOISe7ehMFoTklYJRYCMH46CsNOW+kKxk=</DigestValue>
      </Reference>
      <Reference URI="/xl/styles.xml?ContentType=application/vnd.openxmlformats-officedocument.spreadsheetml.styles+xml">
        <DigestMethod Algorithm="http://www.w3.org/2001/04/xmlenc#sha256"/>
        <DigestValue>a5HFxg17mW1TGbeA92yyKf/uyyFFx40aHMHfE7aVGXY=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CMOGffB6MR6AqK4oHtNbuVjb8DiCo/QBzyEl1lPFF7A=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UMY2ULreQFHTAr7gzmUhD4LVaKe1KF4kzMrIy0rO3ug=</DigestValue>
      </Reference>
      <Reference URI="/xl/worksheets/sheet10.xml?ContentType=application/vnd.openxmlformats-officedocument.spreadsheetml.worksheet+xml">
        <DigestMethod Algorithm="http://www.w3.org/2001/04/xmlenc#sha256"/>
        <DigestValue>f3tP0u+oWDTL7eMgNbgPjx+3YvvuQqa/2nUzLSpDvmc=</DigestValue>
      </Reference>
      <Reference URI="/xl/worksheets/sheet11.xml?ContentType=application/vnd.openxmlformats-officedocument.spreadsheetml.worksheet+xml">
        <DigestMethod Algorithm="http://www.w3.org/2001/04/xmlenc#sha256"/>
        <DigestValue>5QNjFAqEpXi7X4ZGGej3eIzvAB9fNIEvJsSkg6cuQ/Y=</DigestValue>
      </Reference>
      <Reference URI="/xl/worksheets/sheet12.xml?ContentType=application/vnd.openxmlformats-officedocument.spreadsheetml.worksheet+xml">
        <DigestMethod Algorithm="http://www.w3.org/2001/04/xmlenc#sha256"/>
        <DigestValue>XQK6u9M80yNe8QOO2M/JKOokwct8bzMOEz4NjO3IWpY=</DigestValue>
      </Reference>
      <Reference URI="/xl/worksheets/sheet13.xml?ContentType=application/vnd.openxmlformats-officedocument.spreadsheetml.worksheet+xml">
        <DigestMethod Algorithm="http://www.w3.org/2001/04/xmlenc#sha256"/>
        <DigestValue>HVpISEdY940rMFwSMyTbj6tRBSz6ArmOyGD9XMmcP9Q=</DigestValue>
      </Reference>
      <Reference URI="/xl/worksheets/sheet14.xml?ContentType=application/vnd.openxmlformats-officedocument.spreadsheetml.worksheet+xml">
        <DigestMethod Algorithm="http://www.w3.org/2001/04/xmlenc#sha256"/>
        <DigestValue>Wyu0rJ9fxY+ZTNdOqOmUqbAs8n8YKMq0XhuXgnvl0SM=</DigestValue>
      </Reference>
      <Reference URI="/xl/worksheets/sheet15.xml?ContentType=application/vnd.openxmlformats-officedocument.spreadsheetml.worksheet+xml">
        <DigestMethod Algorithm="http://www.w3.org/2001/04/xmlenc#sha256"/>
        <DigestValue>n+xnlZt52jvteki2IfwDRqnUpEgg+pVJEZ27I85cfHU=</DigestValue>
      </Reference>
      <Reference URI="/xl/worksheets/sheet16.xml?ContentType=application/vnd.openxmlformats-officedocument.spreadsheetml.worksheet+xml">
        <DigestMethod Algorithm="http://www.w3.org/2001/04/xmlenc#sha256"/>
        <DigestValue>83mGRVxLbOt9xCnukneMzH9k3X4wsjOVFuJaLRuv3IU=</DigestValue>
      </Reference>
      <Reference URI="/xl/worksheets/sheet17.xml?ContentType=application/vnd.openxmlformats-officedocument.spreadsheetml.worksheet+xml">
        <DigestMethod Algorithm="http://www.w3.org/2001/04/xmlenc#sha256"/>
        <DigestValue>gSirUvZbQYtlwMelIEkTm10t7ZKoIUglAbdCYVqLqpE=</DigestValue>
      </Reference>
      <Reference URI="/xl/worksheets/sheet18.xml?ContentType=application/vnd.openxmlformats-officedocument.spreadsheetml.worksheet+xml">
        <DigestMethod Algorithm="http://www.w3.org/2001/04/xmlenc#sha256"/>
        <DigestValue>ADmBqoc7JJMwNkPgefg9Oqehc9RHV2OSW2s4e+Xdlxk=</DigestValue>
      </Reference>
      <Reference URI="/xl/worksheets/sheet2.xml?ContentType=application/vnd.openxmlformats-officedocument.spreadsheetml.worksheet+xml">
        <DigestMethod Algorithm="http://www.w3.org/2001/04/xmlenc#sha256"/>
        <DigestValue>EBvqDm05x0yHy/rtDbvyadbWtirma9qNXZMHT+FPTPs=</DigestValue>
      </Reference>
      <Reference URI="/xl/worksheets/sheet3.xml?ContentType=application/vnd.openxmlformats-officedocument.spreadsheetml.worksheet+xml">
        <DigestMethod Algorithm="http://www.w3.org/2001/04/xmlenc#sha256"/>
        <DigestValue>Oz1EcO5qf+dPRLgToIcO/BOmX4YrttrReIZEqcU8s00=</DigestValue>
      </Reference>
      <Reference URI="/xl/worksheets/sheet4.xml?ContentType=application/vnd.openxmlformats-officedocument.spreadsheetml.worksheet+xml">
        <DigestMethod Algorithm="http://www.w3.org/2001/04/xmlenc#sha256"/>
        <DigestValue>joai4Lpb1xdOlBz/o3oPOYqVU8HZuT08eq01c6DwARs=</DigestValue>
      </Reference>
      <Reference URI="/xl/worksheets/sheet5.xml?ContentType=application/vnd.openxmlformats-officedocument.spreadsheetml.worksheet+xml">
        <DigestMethod Algorithm="http://www.w3.org/2001/04/xmlenc#sha256"/>
        <DigestValue>MoGFemRGRxTY6wxB2xungblKGM07TDdpe3MifRb1j8w=</DigestValue>
      </Reference>
      <Reference URI="/xl/worksheets/sheet6.xml?ContentType=application/vnd.openxmlformats-officedocument.spreadsheetml.worksheet+xml">
        <DigestMethod Algorithm="http://www.w3.org/2001/04/xmlenc#sha256"/>
        <DigestValue>Xt6BadZiMRUiKkj48WScfpSm72EpPZyCpfhLuM6sn4s=</DigestValue>
      </Reference>
      <Reference URI="/xl/worksheets/sheet7.xml?ContentType=application/vnd.openxmlformats-officedocument.spreadsheetml.worksheet+xml">
        <DigestMethod Algorithm="http://www.w3.org/2001/04/xmlenc#sha256"/>
        <DigestValue>OjCkI0d5/zRvY03TedBu2Z7TDPGuzFNluYJNHXfUWVk=</DigestValue>
      </Reference>
      <Reference URI="/xl/worksheets/sheet8.xml?ContentType=application/vnd.openxmlformats-officedocument.spreadsheetml.worksheet+xml">
        <DigestMethod Algorithm="http://www.w3.org/2001/04/xmlenc#sha256"/>
        <DigestValue>oKLJJ+R44tnBxgDjAUjuK97XNOWQXg15eLbns+9Rc5I=</DigestValue>
      </Reference>
      <Reference URI="/xl/worksheets/sheet9.xml?ContentType=application/vnd.openxmlformats-officedocument.spreadsheetml.worksheet+xml">
        <DigestMethod Algorithm="http://www.w3.org/2001/04/xmlenc#sha256"/>
        <DigestValue>GtftlxhgNE/4y3oMfNKufQMKATGAdidNyorUKaxb31I=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2020-04-30T16:17:58Z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2020-04-30T16:17:58Z</xd:SigningTime>
          <xd:SigningCertificate>
            <xd:Cert>
              <xd:CertDigest>
                <DigestMethod Algorithm="http://www.w3.org/2001/04/xmlenc#sha256"/>
                <DigestValue>VTF/tFvo730OHkuGjoSej07vcCqYRfKvh5Fhv1DFp7E=</DigestValue>
              </xd:CertDigest>
              <xd:IssuerSerial>
                <X509IssuerName>CN=NBG Class 2 INT Sub CA, DC=nbg, DC=ge</X509IssuerName>
                <X509SerialNumber>344059222755245853546699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kwL9zNAHPhkOWW292EH7kLFkJHWmTjEMQ+usoVvJojk=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ZFDN4LJd7Cdlp0V/oTaFfAmuu3rKjMdhDfifLmLIvMk=</DigestValue>
    </Reference>
  </SignedInfo>
  <SignatureValue>B030S1YUUcywrNNeGziT2KrG/yAHUw8jrM3/xHyvZMgiBMjbubyOQ0LY6gchQBvPjDEl/+UDe40q
Z96dsO2hs1avNCeuDUrp4vIdOClSYKeVg9glKP+mDkv8bXuqTQeKQqwps3ZnVrNNmnjXh2gDmclm
yeJZMlZVT+cg8Me57SQIVuQjIYx/C7kcEO8e2a6u3QF5X15Fxz4Cvi3aZAwG2mrRNKdgfWXZdOHw
Hcalr3I3qX0gChR1bk/8XBgw2N+bV1KnHOO/nqZjuQhvaSPQ9EsaXqSMnx2QzZaZxmrDmgxD93rR
gNX8zV0rlFrbkAULQTy97Zup0t7G5mT3Kkae3Q==</SignatureValue>
  <KeyInfo>
    <X509Data>
      <X509Certificate>MIIGOTCCBSGgAwIBAgIKXbeWBgACAAFDkDANBgkqhkiG9w0BAQsFADBKMRIwEAYKCZImiZPyLGQBGRYCZ2UxEzARBgoJkiaJk/IsZAEZFgNuYmcxHzAdBgNVBAMTFk5CRyBDbGFzcyAyIElOVCBTdWIgQ0EwHhcNMTkwNzAyMDc0OTEyWhcNMjEwNzAxMDc0OTEyWjA3MRUwEwYDVQQKEwxKU0MgVEJDIEJBTksxHjAcBgNVBAMTFUJUQiAtIERhdmlkIEt1dGFsYWR6ZTCCASIwDQYJKoZIhvcNAQEBBQADggEPADCCAQoCggEBAOYyFYnRDJOFVy6+FR4HXUv0PMFPeyYVrY2Rh1vag3q9hTA3ME5dR4mOqaQm4jQ3zebjTisUQmggUQYgUZt3YtVK7dhw3xQe08ebrJ+sT8g94VRgZS/ZWdHIJx0/h/lGhwEtBE/szLWpGjI0DJ/jjSxs1V1SmGDT6wcst+g7t8M6P69TJLDJzsEnYzozdgiFbyDZCxP9qra/gjbi+ntl+ZxCLxuQEK4m5X4E7h7qYx/zL2YAz93llIVI48Qw5JJbrjMZtcEwGBFF/KBrCVwlcp/vn9RDxKg0twOIAoAKLs0mYFKkek7AeQjus6ROsXwzFBwHEN0f9D9ukaVZaws2FosCAwEAAaOCAzIwggMuMDwGCSsGAQQBgjcVBwQvMC0GJSsGAQQBgjcVCOayYION9USGgZkJg7ihSoO+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XA78nM4Qqyw7ZxAa1U9F+dyakzeVPpHdzGtrwEe0GxkRunLbhbR/3fg5TFZqoE0Ry6XdE7wTQ8AW5HMDsBnpP8SXkGeV+D4LGrO44P22xbWw6bAVA8wvPuZ0zMNeXBV+ubsI8ZO/xR/CUDJopiXMH9HV4XWLms7FyrJzyaWjPuAsArV0kqNiE7zgzbEKJXQIlc+cPvKTEiuz68fD5+6vW5FKHOGBZyRQ3rdIuQjpW/PF3Hqtg52fBuvEa8b8ta4hYJPzffw0yNo4vjtl+bKQ0PDLqdoIXogG7KjZj9Hz0M+MUIdmOsI6bHK28q8s4UoKUrIHSZsJ7zEopAA4iLn30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zNQe5d7hcuvDe3d1NyhPIriu6aA3fv4RFhC7RTMEpCI=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Ej71rdQhPhlOISe7ehMFoTklYJRYCMH46CsNOW+kKxk=</DigestValue>
      </Reference>
      <Reference URI="/xl/styles.xml?ContentType=application/vnd.openxmlformats-officedocument.spreadsheetml.styles+xml">
        <DigestMethod Algorithm="http://www.w3.org/2001/04/xmlenc#sha256"/>
        <DigestValue>a5HFxg17mW1TGbeA92yyKf/uyyFFx40aHMHfE7aVGXY=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CMOGffB6MR6AqK4oHtNbuVjb8DiCo/QBzyEl1lPFF7A=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UMY2ULreQFHTAr7gzmUhD4LVaKe1KF4kzMrIy0rO3ug=</DigestValue>
      </Reference>
      <Reference URI="/xl/worksheets/sheet10.xml?ContentType=application/vnd.openxmlformats-officedocument.spreadsheetml.worksheet+xml">
        <DigestMethod Algorithm="http://www.w3.org/2001/04/xmlenc#sha256"/>
        <DigestValue>f3tP0u+oWDTL7eMgNbgPjx+3YvvuQqa/2nUzLSpDvmc=</DigestValue>
      </Reference>
      <Reference URI="/xl/worksheets/sheet11.xml?ContentType=application/vnd.openxmlformats-officedocument.spreadsheetml.worksheet+xml">
        <DigestMethod Algorithm="http://www.w3.org/2001/04/xmlenc#sha256"/>
        <DigestValue>5QNjFAqEpXi7X4ZGGej3eIzvAB9fNIEvJsSkg6cuQ/Y=</DigestValue>
      </Reference>
      <Reference URI="/xl/worksheets/sheet12.xml?ContentType=application/vnd.openxmlformats-officedocument.spreadsheetml.worksheet+xml">
        <DigestMethod Algorithm="http://www.w3.org/2001/04/xmlenc#sha256"/>
        <DigestValue>XQK6u9M80yNe8QOO2M/JKOokwct8bzMOEz4NjO3IWpY=</DigestValue>
      </Reference>
      <Reference URI="/xl/worksheets/sheet13.xml?ContentType=application/vnd.openxmlformats-officedocument.spreadsheetml.worksheet+xml">
        <DigestMethod Algorithm="http://www.w3.org/2001/04/xmlenc#sha256"/>
        <DigestValue>HVpISEdY940rMFwSMyTbj6tRBSz6ArmOyGD9XMmcP9Q=</DigestValue>
      </Reference>
      <Reference URI="/xl/worksheets/sheet14.xml?ContentType=application/vnd.openxmlformats-officedocument.spreadsheetml.worksheet+xml">
        <DigestMethod Algorithm="http://www.w3.org/2001/04/xmlenc#sha256"/>
        <DigestValue>Wyu0rJ9fxY+ZTNdOqOmUqbAs8n8YKMq0XhuXgnvl0SM=</DigestValue>
      </Reference>
      <Reference URI="/xl/worksheets/sheet15.xml?ContentType=application/vnd.openxmlformats-officedocument.spreadsheetml.worksheet+xml">
        <DigestMethod Algorithm="http://www.w3.org/2001/04/xmlenc#sha256"/>
        <DigestValue>n+xnlZt52jvteki2IfwDRqnUpEgg+pVJEZ27I85cfHU=</DigestValue>
      </Reference>
      <Reference URI="/xl/worksheets/sheet16.xml?ContentType=application/vnd.openxmlformats-officedocument.spreadsheetml.worksheet+xml">
        <DigestMethod Algorithm="http://www.w3.org/2001/04/xmlenc#sha256"/>
        <DigestValue>83mGRVxLbOt9xCnukneMzH9k3X4wsjOVFuJaLRuv3IU=</DigestValue>
      </Reference>
      <Reference URI="/xl/worksheets/sheet17.xml?ContentType=application/vnd.openxmlformats-officedocument.spreadsheetml.worksheet+xml">
        <DigestMethod Algorithm="http://www.w3.org/2001/04/xmlenc#sha256"/>
        <DigestValue>gSirUvZbQYtlwMelIEkTm10t7ZKoIUglAbdCYVqLqpE=</DigestValue>
      </Reference>
      <Reference URI="/xl/worksheets/sheet18.xml?ContentType=application/vnd.openxmlformats-officedocument.spreadsheetml.worksheet+xml">
        <DigestMethod Algorithm="http://www.w3.org/2001/04/xmlenc#sha256"/>
        <DigestValue>ADmBqoc7JJMwNkPgefg9Oqehc9RHV2OSW2s4e+Xdlxk=</DigestValue>
      </Reference>
      <Reference URI="/xl/worksheets/sheet2.xml?ContentType=application/vnd.openxmlformats-officedocument.spreadsheetml.worksheet+xml">
        <DigestMethod Algorithm="http://www.w3.org/2001/04/xmlenc#sha256"/>
        <DigestValue>EBvqDm05x0yHy/rtDbvyadbWtirma9qNXZMHT+FPTPs=</DigestValue>
      </Reference>
      <Reference URI="/xl/worksheets/sheet3.xml?ContentType=application/vnd.openxmlformats-officedocument.spreadsheetml.worksheet+xml">
        <DigestMethod Algorithm="http://www.w3.org/2001/04/xmlenc#sha256"/>
        <DigestValue>Oz1EcO5qf+dPRLgToIcO/BOmX4YrttrReIZEqcU8s00=</DigestValue>
      </Reference>
      <Reference URI="/xl/worksheets/sheet4.xml?ContentType=application/vnd.openxmlformats-officedocument.spreadsheetml.worksheet+xml">
        <DigestMethod Algorithm="http://www.w3.org/2001/04/xmlenc#sha256"/>
        <DigestValue>joai4Lpb1xdOlBz/o3oPOYqVU8HZuT08eq01c6DwARs=</DigestValue>
      </Reference>
      <Reference URI="/xl/worksheets/sheet5.xml?ContentType=application/vnd.openxmlformats-officedocument.spreadsheetml.worksheet+xml">
        <DigestMethod Algorithm="http://www.w3.org/2001/04/xmlenc#sha256"/>
        <DigestValue>MoGFemRGRxTY6wxB2xungblKGM07TDdpe3MifRb1j8w=</DigestValue>
      </Reference>
      <Reference URI="/xl/worksheets/sheet6.xml?ContentType=application/vnd.openxmlformats-officedocument.spreadsheetml.worksheet+xml">
        <DigestMethod Algorithm="http://www.w3.org/2001/04/xmlenc#sha256"/>
        <DigestValue>Xt6BadZiMRUiKkj48WScfpSm72EpPZyCpfhLuM6sn4s=</DigestValue>
      </Reference>
      <Reference URI="/xl/worksheets/sheet7.xml?ContentType=application/vnd.openxmlformats-officedocument.spreadsheetml.worksheet+xml">
        <DigestMethod Algorithm="http://www.w3.org/2001/04/xmlenc#sha256"/>
        <DigestValue>OjCkI0d5/zRvY03TedBu2Z7TDPGuzFNluYJNHXfUWVk=</DigestValue>
      </Reference>
      <Reference URI="/xl/worksheets/sheet8.xml?ContentType=application/vnd.openxmlformats-officedocument.spreadsheetml.worksheet+xml">
        <DigestMethod Algorithm="http://www.w3.org/2001/04/xmlenc#sha256"/>
        <DigestValue>oKLJJ+R44tnBxgDjAUjuK97XNOWQXg15eLbns+9Rc5I=</DigestValue>
      </Reference>
      <Reference URI="/xl/worksheets/sheet9.xml?ContentType=application/vnd.openxmlformats-officedocument.spreadsheetml.worksheet+xml">
        <DigestMethod Algorithm="http://www.w3.org/2001/04/xmlenc#sha256"/>
        <DigestValue>GtftlxhgNE/4y3oMfNKufQMKATGAdidNyorUKaxb31I=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2020-04-30T16:18:26Z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2020-04-30T16:18:26Z</xd:SigningTime>
          <xd:SigningCertificate>
            <xd:Cert>
              <xd:CertDigest>
                <DigestMethod Algorithm="http://www.w3.org/2001/04/xmlenc#sha256"/>
                <DigestValue>VyHB/8wYe+6cE7w+4VaP7DvG2A+WyQ/oMQS/9yiyVPE=</DigestValue>
              </xd:CertDigest>
              <xd:IssuerSerial>
                <X509IssuerName>CN=NBG Class 2 INT Sub CA, DC=nbg, DC=ge</X509IssuerName>
                <X509SerialNumber>442566647400329992291216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2020-04-30T16:17:24Z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