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defaultThemeVersion="124226"/>
  <xr:revisionPtr revIDLastSave="0" documentId="13_ncr:1_{D974E748-1C2E-485B-94FE-A421E70469FB}" xr6:coauthVersionLast="47" xr6:coauthVersionMax="47" xr10:uidLastSave="{00000000-0000-0000-0000-000000000000}"/>
  <bookViews>
    <workbookView xWindow="-108" yWindow="-108" windowWidth="23256" windowHeight="12576"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92" l="1"/>
  <c r="D6" i="92" s="1"/>
  <c r="E7" i="92"/>
  <c r="E6" i="92" s="1"/>
  <c r="D8" i="92"/>
  <c r="E8" i="92"/>
  <c r="D9" i="92"/>
  <c r="E9" i="92"/>
  <c r="F6" i="123" l="1"/>
  <c r="E6" i="123"/>
  <c r="D6" i="123"/>
  <c r="C6" i="123"/>
  <c r="B1" i="92"/>
  <c r="B2" i="92"/>
  <c r="E34" i="92"/>
  <c r="Q33" i="92"/>
  <c r="I33" i="92"/>
  <c r="Q32" i="92"/>
  <c r="I32" i="92"/>
  <c r="Q31" i="92"/>
  <c r="I31" i="92"/>
  <c r="I30" i="92"/>
  <c r="Q29" i="92"/>
  <c r="I29" i="92"/>
  <c r="Q28" i="92"/>
  <c r="I28" i="92"/>
  <c r="Q27" i="92"/>
  <c r="Q26" i="92" s="1"/>
  <c r="I27" i="92"/>
  <c r="I26" i="92"/>
  <c r="Q25" i="92"/>
  <c r="I25" i="92"/>
  <c r="Q24" i="92"/>
  <c r="I24" i="92"/>
  <c r="Q23" i="92"/>
  <c r="I23" i="92"/>
  <c r="I22" i="92"/>
  <c r="Q21" i="92"/>
  <c r="I21" i="92"/>
  <c r="Q20" i="92"/>
  <c r="I20" i="92"/>
  <c r="Q19" i="92"/>
  <c r="I19" i="92"/>
  <c r="I18" i="92"/>
  <c r="Q17" i="92"/>
  <c r="I17" i="92"/>
  <c r="Q16" i="92"/>
  <c r="I16" i="92"/>
  <c r="Q15" i="92"/>
  <c r="Q14" i="92" s="1"/>
  <c r="I15" i="92"/>
  <c r="I14" i="92"/>
  <c r="Q13" i="92"/>
  <c r="I13" i="92"/>
  <c r="Q12" i="92"/>
  <c r="I12" i="92"/>
  <c r="Q11" i="92"/>
  <c r="I11" i="92"/>
  <c r="I10" i="92"/>
  <c r="P9" i="92"/>
  <c r="O9" i="92"/>
  <c r="N9" i="92"/>
  <c r="M9" i="92"/>
  <c r="L9" i="92"/>
  <c r="K9" i="92"/>
  <c r="J9" i="92"/>
  <c r="G9" i="92"/>
  <c r="F9" i="92"/>
  <c r="C9" i="92"/>
  <c r="P8" i="92"/>
  <c r="O8" i="92"/>
  <c r="N8" i="92"/>
  <c r="M8" i="92"/>
  <c r="L8" i="92"/>
  <c r="K8" i="92"/>
  <c r="J8" i="92"/>
  <c r="G8" i="92"/>
  <c r="F8" i="92"/>
  <c r="I8" i="92" s="1"/>
  <c r="C8" i="92"/>
  <c r="P7" i="92"/>
  <c r="O7" i="92"/>
  <c r="O6" i="92" s="1"/>
  <c r="N7" i="92"/>
  <c r="M7" i="92"/>
  <c r="M6" i="92" s="1"/>
  <c r="L7" i="92"/>
  <c r="K7" i="92"/>
  <c r="J7" i="92"/>
  <c r="G7" i="92"/>
  <c r="F7" i="92"/>
  <c r="C7" i="92"/>
  <c r="C6" i="92" s="1"/>
  <c r="O34" i="92"/>
  <c r="M34" i="92"/>
  <c r="D34" i="92"/>
  <c r="C34" i="92"/>
  <c r="B2" i="123"/>
  <c r="B1" i="123"/>
  <c r="Q10" i="92" l="1"/>
  <c r="I9" i="92"/>
  <c r="N6" i="92"/>
  <c r="N34" i="92" s="1"/>
  <c r="Q9" i="92"/>
  <c r="J6" i="92"/>
  <c r="J34" i="92" s="1"/>
  <c r="Q30" i="92"/>
  <c r="K6" i="92"/>
  <c r="K34" i="92" s="1"/>
  <c r="I7" i="92"/>
  <c r="I6" i="92" s="1"/>
  <c r="F6" i="92"/>
  <c r="F34" i="92" s="1"/>
  <c r="L6" i="92"/>
  <c r="L34" i="92" s="1"/>
  <c r="P34" i="92"/>
  <c r="P6" i="92"/>
  <c r="Q22" i="92"/>
  <c r="G6" i="92"/>
  <c r="G34" i="92" s="1"/>
  <c r="Q8" i="92"/>
  <c r="Q18" i="92"/>
  <c r="Q7" i="92"/>
  <c r="I34" i="92" l="1"/>
  <c r="Q6" i="92"/>
  <c r="Q34" i="92" s="1"/>
  <c r="A2" i="121" l="1"/>
  <c r="A1" i="121"/>
  <c r="E12" i="122"/>
  <c r="D12" i="122"/>
  <c r="C12" i="122"/>
  <c r="B12" i="122"/>
  <c r="F12" i="122" s="1"/>
  <c r="E11" i="122"/>
  <c r="D11" i="122"/>
  <c r="C11" i="122"/>
  <c r="B11" i="122"/>
  <c r="E10" i="122"/>
  <c r="D10" i="122"/>
  <c r="C10" i="122"/>
  <c r="B10" i="122"/>
  <c r="F10" i="122" s="1"/>
  <c r="F9" i="122"/>
  <c r="E9" i="122"/>
  <c r="D9" i="122"/>
  <c r="C9" i="122"/>
  <c r="B9" i="122"/>
  <c r="B11" i="121"/>
  <c r="F11" i="12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B1" i="97" l="1"/>
  <c r="B1" i="95" l="1"/>
  <c r="B1" i="93"/>
  <c r="B1" i="64"/>
  <c r="B1" i="90"/>
  <c r="B1" i="69"/>
  <c r="B1" i="94"/>
  <c r="B1" i="89"/>
  <c r="B1" i="73"/>
  <c r="B1" i="88"/>
  <c r="B1" i="52"/>
  <c r="B1" i="86"/>
  <c r="G5" i="86"/>
  <c r="F5" i="86"/>
  <c r="E5" i="86"/>
  <c r="D5" i="86"/>
  <c r="G5" i="84"/>
  <c r="F5" i="84"/>
  <c r="E5" i="84"/>
  <c r="D5" i="84"/>
  <c r="C5" i="84"/>
  <c r="E6" i="86" l="1"/>
  <c r="E13" i="86" s="1"/>
  <c r="F6" i="86"/>
  <c r="F13" i="86" s="1"/>
  <c r="G6" i="86"/>
  <c r="G13" i="86" s="1"/>
  <c r="B1" i="91" l="1"/>
  <c r="B1" i="84"/>
  <c r="D6" i="86" l="1"/>
  <c r="D13" i="86" s="1"/>
  <c r="B19" i="121" l="1"/>
  <c r="C6" i="86"/>
  <c r="C13" i="86" s="1"/>
  <c r="C5" i="73" l="1"/>
  <c r="C12" i="89" l="1"/>
  <c r="C6" i="89"/>
  <c r="C29" i="89" l="1"/>
  <c r="C32" i="89"/>
  <c r="C31" i="89" s="1"/>
  <c r="C36" i="89"/>
  <c r="C42" i="89" s="1"/>
  <c r="C44" i="89"/>
  <c r="C48" i="89"/>
  <c r="C8" i="73" l="1"/>
  <c r="C13" i="73" s="1"/>
  <c r="C53" i="89"/>
  <c r="B7" i="121" s="1"/>
  <c r="B6" i="121" l="1"/>
  <c r="B16" i="121"/>
  <c r="B14" i="121" s="1"/>
  <c r="B23" i="121" l="1"/>
  <c r="B21" i="121"/>
  <c r="B22" i="1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<sst xmlns="http://schemas.openxmlformats.org/spreadsheetml/2006/main" count="1266" uniqueCount="795">
  <si>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</si>
  <si>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</si>
  <si>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</si>
  <si>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</si>
  <si>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</si>
  <si>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</si>
  <si>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</si>
  <si>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</si>
  <si>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</si>
  <si>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</si>
  <si>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</si>
  <si>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</si>
  <si>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</si>
  <si>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</si>
  <si>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</si>
  <si>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</si>
  <si>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</si>
  <si>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</si>
  <si>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</si>
  <si>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</si>
  <si>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</si>
  <si>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</si>
  <si>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</si>
  <si>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</si>
  <si>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</si>
  <si>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</si>
  <si>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</si>
  <si>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</si>
  <si>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</si>
  <si>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</si>
  <si>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</si>
  <si>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</si>
  <si>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</si>
  <si>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</si>
  <si>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</si>
  <si>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</si>
  <si>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</si>
  <si>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</si>
  <si>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</si>
  <si>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</si>
  <si>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</si>
  <si>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</si>
  <si>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</si>
  <si>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</si>
  <si>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</si>
  <si>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</si>
  <si>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</si>
  <si>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</si>
  <si>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</si>
  <si>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</si>
  <si>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</si>
  <si>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</si>
  <si>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</si>
  <si>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</si>
  <si>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</si>
  <si>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</si>
  <si>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</si>
  <si>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</si>
  <si>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</si>
  <si>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</si>
  <si>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</si>
  <si>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</si>
  <si>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</si>
  <si>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</si>
  <si>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</si>
  <si>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</si>
  <si>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</si>
  <si>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</si>
  <si>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</si>
  <si>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</si>
  <si>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</si>
  <si>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</si>
  <si>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</si>
  <si>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</si>
  <si>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</si>
  <si>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</si>
  <si>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</si>
  <si>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</si>
  <si>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</si>
  <si>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</si>
  <si>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</si>
  <si>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</si>
  <si>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</si>
  <si>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</si>
  <si>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</si>
  <si>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</si>
  <si>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</si>
  <si>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</si>
  <si>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</si>
  <si>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</si>
  <si>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</si>
  <si>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</si>
  <si>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</si>
  <si>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</si>
  <si>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</si>
  <si>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</si>
  <si>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</si>
  <si>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</si>
  <si>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</si>
  <si>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</si>
  <si>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</si>
  <si>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</si>
  <si>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</si>
  <si>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</si>
  <si>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</si>
  <si>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</si>
  <si>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</si>
  <si>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</si>
  <si>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</si>
  <si>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</si>
  <si>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</si>
  <si>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</si>
  <si>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</si>
  <si>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</si>
  <si>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</si>
  <si>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</si>
  <si>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</si>
  <si>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</si>
  <si>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</si>
  <si>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</si>
  <si>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</si>
  <si>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</si>
  <si>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</si>
  <si>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</si>
  <si>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</si>
  <si>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</si>
  <si>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</si>
  <si>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</si>
  <si>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</si>
  <si>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</si>
  <si>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</si>
  <si>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</si>
  <si>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</si>
  <si>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</si>
  <si>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</si>
  <si>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</si>
  <si>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</si>
  <si>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</si>
  <si>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</si>
  <si>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</si>
  <si>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</si>
  <si>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</si>
  <si>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</si>
  <si>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</si>
  <si>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</si>
  <si>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</si>
  <si>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</si>
  <si>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</si>
  <si>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</si>
  <si>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</si>
  <si>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</si>
  <si>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</si>
  <si>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</si>
  <si>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</si>
  <si>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</si>
  <si>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</si>
  <si>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</si>
  <si>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</si>
  <si>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</si>
  <si>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</si>
  <si>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</si>
  <si>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</si>
  <si>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</si>
  <si>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</si>
  <si>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</si>
  <si>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</si>
  <si>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</si>
  <si>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</si>
  <si>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</si>
  <si>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</si>
  <si>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</si>
  <si>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</si>
  <si>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</si>
  <si>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</si>
  <si>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</si>
  <si>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</si>
  <si>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</si>
  <si>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</si>
  <si>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</si>
  <si>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</si>
  <si>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</si>
  <si>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</si>
  <si>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</si>
  <si>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</si>
  <si>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</si>
  <si>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</si>
  <si>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</si>
  <si>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</si>
  <si>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</si>
  <si>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</si>
  <si>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</si>
  <si>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</si>
  <si>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</si>
  <si>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</si>
  <si>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</si>
  <si>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</si>
  <si>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</si>
  <si>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</si>
  <si>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</si>
  <si>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</si>
  <si>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</si>
  <si>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</si>
  <si>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</si>
  <si>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</si>
  <si>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</si>
  <si>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</si>
  <si>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</si>
  <si>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</si>
  <si>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</si>
  <si>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</si>
  <si>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</si>
  <si>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</si>
  <si>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</si>
  <si>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</si>
  <si>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</si>
  <si>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</si>
  <si>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</si>
  <si>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</si>
  <si>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</si>
  <si>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</si>
  <si>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</si>
  <si>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</si>
  <si>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</si>
  <si>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</si>
  <si>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</si>
  <si>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</si>
  <si>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</si>
  <si>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</si>
  <si>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</si>
  <si>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</si>
  <si>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</si>
  <si>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</si>
  <si>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</si>
  <si>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</si>
  <si>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</si>
  <si>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</si>
  <si>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</si>
  <si>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</si>
  <si>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</si>
  <si>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</si>
  <si>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</si>
  <si>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</si>
  <si>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</si>
  <si>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</si>
  <si>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</si>
  <si>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</si>
  <si>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</si>
  <si>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</si>
  <si>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</si>
  <si>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</si>
  <si>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</si>
  <si>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</si>
  <si>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</si>
  <si>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</si>
  <si>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</si>
  <si>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</si>
  <si>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</si>
  <si>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</si>
  <si>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</si>
  <si>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</si>
  <si>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</si>
  <si>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</si>
  <si>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</si>
  <si>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</si>
  <si>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</si>
  <si>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</si>
  <si>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</si>
  <si>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</si>
  <si>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</si>
  <si>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</si>
  <si>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</si>
  <si>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</si>
  <si>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</si>
  <si>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</si>
  <si>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</si>
  <si>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</si>
  <si>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</si>
  <si>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</si>
  <si>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</si>
  <si>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</si>
  <si>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</si>
  <si>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</si>
  <si>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</si>
  <si>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</si>
  <si>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</si>
  <si>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</si>
  <si>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</si>
  <si>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</si>
  <si>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</si>
  <si>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</si>
  <si>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</si>
  <si>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</si>
  <si>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</si>
  <si>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</si>
  <si>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</si>
  <si>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</si>
  <si>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</si>
  <si>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</si>
  <si>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</si>
  <si>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</si>
  <si>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</si>
  <si>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</si>
  <si>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</si>
  <si>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</si>
  <si>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</si>
  <si>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</si>
  <si>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</si>
  <si>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</si>
  <si>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</si>
  <si>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</si>
  <si>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</si>
  <si>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</si>
  <si>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</si>
  <si>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</si>
  <si>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</si>
  <si>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</si>
  <si>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</si>
  <si>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</si>
  <si>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</si>
  <si>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</si>
  <si>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</si>
  <si>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</si>
  <si>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</si>
  <si>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</si>
  <si>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</si>
  <si>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</si>
  <si>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</si>
  <si>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</si>
  <si>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</si>
  <si>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</si>
  <si>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</si>
  <si>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</si>
  <si>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</si>
  <si>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</si>
  <si>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</si>
  <si>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</si>
  <si>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</si>
  <si>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</si>
  <si>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</si>
  <si>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</si>
  <si>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</si>
  <si>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</si>
  <si>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</si>
  <si>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</si>
  <si>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</si>
  <si>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</si>
  <si>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</si>
  <si>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</si>
  <si>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</si>
  <si>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</si>
  <si>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</si>
  <si>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</si>
  <si>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</si>
  <si>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</si>
  <si>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</si>
  <si>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</si>
  <si>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</si>
  <si>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</si>
  <si>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</si>
  <si>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</si>
  <si>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</si>
  <si>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</si>
  <si>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</si>
  <si>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</si>
  <si>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</si>
  <si>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</si>
  <si>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</si>
  <si>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</si>
  <si>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</si>
  <si>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</si>
  <si>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</si>
  <si>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</si>
  <si>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</si>
  <si>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</si>
  <si>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</si>
  <si>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</si>
  <si>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</si>
  <si>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</si>
  <si>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</si>
  <si>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</si>
  <si>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</si>
  <si>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</si>
  <si>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</si>
  <si>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</si>
  <si>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</si>
  <si>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</si>
  <si>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</si>
  <si>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</si>
  <si>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</si>
  <si>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</si>
  <si>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</si>
  <si>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</si>
  <si>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</si>
  <si>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</si>
  <si>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</si>
  <si>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</si>
  <si>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</si>
  <si>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</si>
  <si>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</si>
  <si>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</si>
  <si>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</si>
  <si>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</si>
  <si>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</si>
  <si>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</si>
  <si>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</si>
  <si>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</si>
  <si>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</si>
  <si>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</si>
  <si>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</si>
  <si>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</si>
  <si>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</si>
  <si>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</si>
  <si>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</si>
  <si>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</si>
  <si>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</si>
  <si>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</si>
  <si>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</si>
  <si>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</si>
  <si>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</si>
  <si>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</si>
  <si>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</si>
  <si>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</si>
  <si>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</si>
  <si>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</si>
  <si>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</si>
  <si>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</si>
  <si>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</si>
  <si>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</si>
  <si>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</si>
  <si>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</si>
  <si>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</si>
  <si>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</si>
  <si>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</si>
  <si>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</si>
  <si>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</si>
  <si>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</si>
  <si>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</si>
  <si>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</si>
  <si>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</si>
  <si>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</si>
  <si>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</si>
  <si>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</si>
  <si>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</si>
  <si>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</si>
  <si>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</si>
  <si>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</si>
  <si>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</si>
  <si>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</si>
  <si>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</si>
  <si>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</si>
  <si>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</si>
  <si>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</si>
  <si>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</si>
  <si>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</si>
  <si>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</si>
  <si>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</si>
  <si>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</si>
  <si>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</si>
  <si>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</si>
  <si>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</si>
  <si>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</si>
  <si>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</si>
  <si>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</si>
  <si>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</si>
  <si>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</si>
  <si>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</si>
  <si>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</si>
  <si>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</si>
  <si>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</si>
  <si>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</si>
  <si>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</si>
  <si>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</si>
  <si>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</si>
  <si>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</si>
  <si>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</si>
  <si>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</si>
  <si>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</si>
  <si>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</si>
  <si>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</si>
  <si>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</si>
  <si>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</si>
  <si>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</si>
  <si>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</si>
  <si>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</si>
  <si>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</si>
  <si>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</si>
  <si>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</si>
  <si>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</si>
  <si>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</si>
  <si>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</si>
  <si>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</si>
  <si>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</si>
  <si>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</si>
  <si>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</si>
  <si>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</si>
  <si>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</si>
  <si>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</si>
  <si>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</si>
  <si>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</si>
  <si>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</si>
  <si>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</si>
  <si>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</si>
  <si>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</si>
  <si>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</si>
  <si>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</si>
  <si>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</si>
  <si>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</si>
  <si>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</si>
  <si>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</si>
  <si>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</si>
  <si>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</si>
  <si>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</si>
  <si>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</si>
  <si>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</si>
  <si>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</si>
  <si>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</si>
  <si>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</si>
  <si>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</si>
  <si>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</si>
  <si>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</si>
  <si>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</si>
  <si>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</si>
  <si>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</si>
  <si>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</si>
  <si>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</si>
  <si>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</si>
  <si>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</si>
  <si>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</si>
  <si>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</si>
  <si>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</si>
  <si>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</si>
  <si>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</si>
  <si>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</si>
  <si>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</si>
  <si>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</si>
  <si>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</si>
  <si>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</si>
  <si>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</si>
  <si>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</si>
  <si>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</si>
  <si>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</si>
  <si>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</si>
  <si>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</si>
  <si>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</si>
  <si>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</si>
  <si>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</si>
  <si>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</si>
  <si>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</si>
  <si>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</si>
  <si>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</si>
  <si>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</si>
  <si>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</si>
  <si>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</si>
  <si>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</si>
  <si>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</si>
  <si>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</si>
  <si>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</si>
  <si>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</si>
  <si>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</si>
  <si>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</si>
  <si>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</si>
  <si>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</si>
  <si>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</si>
  <si>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</si>
  <si>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</si>
  <si>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</si>
  <si>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</si>
  <si>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</si>
  <si>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</si>
  <si>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</si>
  <si>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</si>
  <si>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</si>
  <si>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</si>
  <si>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</si>
  <si>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</si>
  <si>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</si>
  <si>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</si>
  <si>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</si>
  <si>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</si>
  <si>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</si>
  <si>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</si>
  <si>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</si>
  <si>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</si>
  <si>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</si>
  <si>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</si>
  <si>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</si>
  <si>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</si>
  <si>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</si>
  <si>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</si>
  <si>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</si>
  <si>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</si>
  <si>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</si>
  <si>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</si>
  <si>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</si>
  <si>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</si>
  <si>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</si>
  <si>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</si>
  <si>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</si>
  <si>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</si>
  <si>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</si>
  <si>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</si>
  <si>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</si>
  <si>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</si>
  <si>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</si>
  <si>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</si>
  <si>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</si>
  <si>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</si>
  <si>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</si>
  <si>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</si>
  <si>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</si>
  <si>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</si>
  <si>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</si>
  <si>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</si>
  <si>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</si>
  <si>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</si>
  <si>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</si>
  <si>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</si>
  <si>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</si>
  <si>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</si>
  <si>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</si>
  <si>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</si>
  <si>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</si>
  <si>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</si>
  <si>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</si>
  <si>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</si>
  <si>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</si>
  <si>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</si>
  <si>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</si>
  <si>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</si>
  <si>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</si>
  <si>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</si>
  <si>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</si>
  <si>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</si>
  <si>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</si>
  <si>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</si>
  <si>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</si>
  <si>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</si>
  <si>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</si>
  <si>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</si>
  <si>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</si>
  <si>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</si>
  <si>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</si>
  <si>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</si>
  <si>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</si>
  <si>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</si>
  <si>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</si>
  <si>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</si>
  <si>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</si>
  <si>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</si>
  <si>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</si>
  <si>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</si>
  <si>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</si>
  <si>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</si>
  <si>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</si>
  <si>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</si>
  <si>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</si>
  <si>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</si>
  <si>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</si>
  <si>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</si>
  <si>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</si>
  <si>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</si>
  <si>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</si>
  <si>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</si>
  <si>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</si>
  <si>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</si>
  <si>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</si>
  <si>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</si>
  <si>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</si>
  <si>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</si>
  <si>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</si>
  <si>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</si>
  <si>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</si>
  <si>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</si>
  <si>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</si>
  <si>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</si>
  <si>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</si>
  <si>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</si>
  <si>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</si>
  <si>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</si>
  <si>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</si>
  <si>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</si>
  <si>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</si>
  <si>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</si>
  <si>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</si>
  <si>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</si>
  <si>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</si>
  <si>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</si>
  <si>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</si>
  <si>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</si>
  <si>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</si>
  <si>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</si>
  <si>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</si>
  <si>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</si>
  <si>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</si>
  <si>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</si>
  <si>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</si>
  <si>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</si>
  <si>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</si>
  <si>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</si>
  <si>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</si>
  <si>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</si>
  <si>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</si>
  <si>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</si>
  <si>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</si>
  <si>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</si>
  <si>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</si>
  <si>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</si>
  <si>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</si>
  <si>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</si>
  <si>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</si>
  <si>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</si>
  <si>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</si>
  <si>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</si>
  <si>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</si>
  <si>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</si>
  <si>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</si>
  <si>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</si>
  <si>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</si>
  <si>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</si>
  <si>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</si>
  <si>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</si>
  <si>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</si>
  <si>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</si>
  <si>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</si>
  <si>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</si>
  <si>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</si>
  <si>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</si>
  <si>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</si>
  <si>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</si>
  <si>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</si>
  <si>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</si>
  <si>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</si>
  <si>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</si>
  <si>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</si>
  <si>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</si>
  <si>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</si>
  <si>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</si>
  <si>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</si>
  <si>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</si>
  <si>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</si>
  <si>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</si>
  <si>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</si>
  <si>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</si>
  <si>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</si>
  <si>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</si>
  <si>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</si>
  <si>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</si>
  <si>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</si>
  <si>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</si>
  <si>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</si>
  <si>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</si>
  <si>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</si>
  <si>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</si>
  <si>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</si>
  <si>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JSC Silk Bank</t>
  </si>
  <si>
    <t>I.Managadze</t>
  </si>
  <si>
    <t>A.Khoroshvili</t>
  </si>
  <si>
    <t>www.silkbank.ge</t>
  </si>
  <si>
    <t>Irakli Managadze</t>
  </si>
  <si>
    <t>Independent chair</t>
  </si>
  <si>
    <t>Vasil Kenkishvili</t>
  </si>
  <si>
    <t>Non-independent member</t>
  </si>
  <si>
    <t>Archil Lursmanashvili</t>
  </si>
  <si>
    <t>Mzia Kokuashvili</t>
  </si>
  <si>
    <t>Independent member</t>
  </si>
  <si>
    <t>Nana Chkhobadze</t>
  </si>
  <si>
    <t>Aleksi Khoroshvili</t>
  </si>
  <si>
    <t>General Director</t>
  </si>
  <si>
    <t>George Gibradze</t>
  </si>
  <si>
    <t>Legal Director</t>
  </si>
  <si>
    <t>Natia Merabishvili</t>
  </si>
  <si>
    <t>Director of Operations Management</t>
  </si>
  <si>
    <t>Irakli Bendeliani</t>
  </si>
  <si>
    <t>Director of Information Teqnology</t>
  </si>
  <si>
    <t>Giorgi Kaloiani</t>
  </si>
  <si>
    <t>Risk Director</t>
  </si>
  <si>
    <t>Davit Ninidze</t>
  </si>
  <si>
    <t>Director of Innovation and Products</t>
  </si>
  <si>
    <t>SILK ROAD GROUP HOLDING (MALTA) LIMITED, MALTA</t>
  </si>
  <si>
    <t xml:space="preserve">Partomta LLC  </t>
  </si>
  <si>
    <t>JSC Silk Holding</t>
  </si>
  <si>
    <t>SILK ROAD GROUP HOLDING (MALTA) LIMITED, /MALTA/</t>
  </si>
  <si>
    <t>RAMISHVILI GEORGE</t>
  </si>
  <si>
    <t>TOPURIA ALEXSI</t>
  </si>
  <si>
    <t>David Franz Borger, Germany</t>
  </si>
  <si>
    <t>Private Company Limited by Shares BREITENBERG PTE. LTD,  Singapore</t>
  </si>
  <si>
    <t>2.1.1</t>
  </si>
  <si>
    <t>TATISHEV YERKIN, /KAZAKHSTAN/</t>
  </si>
  <si>
    <t>Silk Holding JSC</t>
  </si>
  <si>
    <t>Aleksandre Khetaguri</t>
  </si>
  <si>
    <t>-</t>
  </si>
  <si>
    <t>Table 9 (Capital), N15</t>
  </si>
  <si>
    <t>Table 9 (Capital), N32</t>
  </si>
  <si>
    <t>Table 9 (Capital), N7</t>
  </si>
  <si>
    <t>Table 9 (Capital), N6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</si>
</sst>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 numFmtId="361" formatCode="_(* #,##0.0_);_(* \(#,##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sz val="10"/>
      <color rgb="FF333333"/>
      <name val="Sylfaen"/>
      <family val="1"/>
    </font>
  </fonts>
  <fills count="153">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
      <patternFill patternType="lightGray">
        <fgColor indexed="22"/>
        <bgColor theme="0" tint="-4.9989318521683403E-2"/>
      </patternFill>
    </fill>
  </fills>
  <borders count="22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right/>
      <top style="thin">
        <color auto="1"/>
      </top>
      <bottom style="thin">
        <color auto="1"/>
      </bottom>
      <diagonal/>
    </border>
    <border>
      <left/>
      <right/>
      <top style="thin">
        <color indexed="64"/>
      </top>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9"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68"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2" applyNumberFormat="0" applyFill="0" applyAlignment="0" applyProtection="0"/>
    <xf numFmtId="169" fontId="38" fillId="0" borderId="42" applyNumberFormat="0" applyFill="0" applyAlignment="0" applyProtection="0"/>
    <xf numFmtId="0"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69" fontId="39" fillId="0" borderId="43" applyNumberFormat="0" applyFill="0" applyAlignment="0" applyProtection="0"/>
    <xf numFmtId="0"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69"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9"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0" fontId="52" fillId="0" borderId="45"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6"/>
    <xf numFmtId="169" fontId="9" fillId="0" borderId="46"/>
    <xf numFmtId="168"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9"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168"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9"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9"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8" fillId="0" borderId="50"/>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8" applyFont="0" applyBorder="0">
      <alignment horizontal="center" wrapText="1"/>
    </xf>
    <xf numFmtId="3" fontId="2" fillId="74" borderId="127"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2" fillId="0"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43"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42"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43" applyNumberFormat="0" applyFill="0" applyAlignment="0" applyProtection="0"/>
    <xf numFmtId="0" fontId="163"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2"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7">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8"/>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6"/>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11" applyBorder="0"/>
    <xf numFmtId="0" fontId="28" fillId="0" borderId="111"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4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7" applyNumberFormat="0" applyFont="0" applyAlignment="0"/>
    <xf numFmtId="3" fontId="181" fillId="88" borderId="127" applyNumberFormat="0" applyFont="0" applyAlignment="0"/>
    <xf numFmtId="3" fontId="181" fillId="88" borderId="127" applyNumberFormat="0" applyFont="0" applyAlignment="0"/>
    <xf numFmtId="3" fontId="181" fillId="88" borderId="127" applyNumberFormat="0" applyFont="0" applyAlignment="0"/>
    <xf numFmtId="3" fontId="181" fillId="88" borderId="127"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247" fontId="179" fillId="107" borderId="127" applyNumberFormat="0" applyFill="0" applyBorder="0" applyAlignment="0" applyProtection="0"/>
    <xf numFmtId="0"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247" fontId="179" fillId="107" borderId="127" applyNumberFormat="0" applyFill="0" applyBorder="0" applyAlignment="0" applyProtection="0"/>
    <xf numFmtId="0" fontId="179" fillId="107" borderId="127" applyNumberFormat="0" applyFill="0" applyBorder="0" applyAlignment="0" applyProtection="0"/>
    <xf numFmtId="0" fontId="182" fillId="0" borderId="14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7" applyNumberFormat="0" applyAlignment="0" applyProtection="0"/>
    <xf numFmtId="0" fontId="183" fillId="108" borderId="147" applyNumberFormat="0" applyAlignment="0" applyProtection="0"/>
    <xf numFmtId="0" fontId="184" fillId="0" borderId="0" applyNumberFormat="0" applyFill="0" applyAlignment="0"/>
    <xf numFmtId="0" fontId="185" fillId="0" borderId="148"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9"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50"/>
    <xf numFmtId="251" fontId="2" fillId="0" borderId="0"/>
    <xf numFmtId="0" fontId="192" fillId="0" borderId="151"/>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52">
      <alignment horizontal="center" vertical="center"/>
    </xf>
    <xf numFmtId="0" fontId="183" fillId="108" borderId="152">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7" applyNumberFormat="0" applyFont="0" applyFill="0" applyAlignment="0">
      <alignment vertical="center"/>
    </xf>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252" fontId="104" fillId="0" borderId="147" applyNumberFormat="0" applyFont="0" applyFill="0" applyAlignment="0">
      <alignment vertical="center"/>
    </xf>
    <xf numFmtId="0" fontId="104" fillId="0" borderId="147" applyNumberFormat="0" applyFont="0" applyFill="0"/>
    <xf numFmtId="0" fontId="104" fillId="0" borderId="147" applyNumberFormat="0" applyFont="0" applyFill="0"/>
    <xf numFmtId="252" fontId="104" fillId="0" borderId="147" applyNumberFormat="0" applyFont="0" applyFill="0" applyAlignment="0">
      <alignment vertical="center"/>
    </xf>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2" fillId="72" borderId="0"/>
    <xf numFmtId="0" fontId="201" fillId="0" borderId="1" applyNumberFormat="0" applyFont="0" applyFill="0" applyAlignment="0" applyProtection="0"/>
    <xf numFmtId="0" fontId="201" fillId="0" borderId="153" applyNumberFormat="0" applyFont="0" applyFill="0" applyAlignment="0" applyProtection="0"/>
    <xf numFmtId="0" fontId="149" fillId="0" borderId="111" applyNumberFormat="0" applyFont="0" applyFill="0" applyAlignment="0" applyProtection="0"/>
    <xf numFmtId="0" fontId="149" fillId="0" borderId="111" applyNumberFormat="0" applyFont="0" applyFill="0" applyAlignment="0" applyProtection="0"/>
    <xf numFmtId="0" fontId="149" fillId="0" borderId="70" applyNumberFormat="0" applyFont="0" applyFill="0" applyAlignment="0" applyProtection="0"/>
    <xf numFmtId="0" fontId="149" fillId="0" borderId="70" applyNumberFormat="0" applyFont="0" applyFill="0" applyAlignment="0" applyProtection="0"/>
    <xf numFmtId="0" fontId="149" fillId="0" borderId="70"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03" fillId="109" borderId="149" applyNumberFormat="0" applyAlignment="0" applyProtection="0"/>
    <xf numFmtId="0" fontId="145" fillId="8" borderId="32" applyNumberFormat="0" applyAlignment="0" applyProtection="0"/>
    <xf numFmtId="3" fontId="45" fillId="41" borderId="70">
      <protection hidden="1"/>
    </xf>
    <xf numFmtId="0" fontId="203"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03" fillId="109" borderId="149" applyNumberFormat="0" applyAlignment="0" applyProtection="0"/>
    <xf numFmtId="0" fontId="203"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70" applyBorder="0"/>
    <xf numFmtId="260" fontId="205"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vertical="center"/>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54"/>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8">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8">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8">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3" fontId="209" fillId="0" borderId="138">
      <alignment vertical="center"/>
    </xf>
    <xf numFmtId="0" fontId="29" fillId="73" borderId="155" applyNumberFormat="0" applyFont="0" applyAlignment="0" applyProtection="0"/>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71" fillId="73" borderId="155"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31" applyNumberFormat="0" applyFill="0" applyBorder="0" applyAlignment="0" applyProtection="0">
      <alignment horizontal="center"/>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0" fillId="0" borderId="131" applyNumberFormat="0" applyFill="0" applyBorder="0" applyAlignment="0" applyProtection="0">
      <alignment horizontal="center"/>
      <protection locked="0"/>
    </xf>
    <xf numFmtId="0" fontId="220" fillId="0" borderId="131" applyNumberFormat="0" applyFill="0" applyBorder="0" applyAlignment="0" applyProtection="0">
      <alignment horizontal="center"/>
      <protection locked="0"/>
    </xf>
    <xf numFmtId="3" fontId="209" fillId="0" borderId="138">
      <alignment vertical="center"/>
    </xf>
    <xf numFmtId="0" fontId="220" fillId="0" borderId="131" applyNumberFormat="0" applyFill="0" applyBorder="0" applyAlignment="0" applyProtection="0">
      <alignment horizontal="center"/>
      <protection locked="0"/>
    </xf>
    <xf numFmtId="0" fontId="220" fillId="0" borderId="131" applyNumberFormat="0" applyFill="0" applyBorder="0" applyAlignment="0" applyProtection="0">
      <alignment horizontal="center"/>
      <protection locked="0"/>
    </xf>
    <xf numFmtId="3" fontId="209" fillId="0" borderId="138">
      <alignment vertical="center"/>
    </xf>
    <xf numFmtId="0" fontId="221" fillId="0" borderId="131" applyNumberFormat="0" applyFill="0" applyBorder="0">
      <protection locked="0"/>
    </xf>
    <xf numFmtId="0" fontId="221" fillId="0" borderId="131" applyNumberFormat="0" applyFill="0" applyBorder="0">
      <protection locked="0"/>
    </xf>
    <xf numFmtId="3" fontId="209" fillId="0" borderId="138">
      <alignment vertical="center"/>
    </xf>
    <xf numFmtId="0" fontId="221" fillId="0" borderId="131" applyNumberFormat="0" applyFill="0" applyBorder="0">
      <protection locked="0"/>
    </xf>
    <xf numFmtId="0" fontId="221" fillId="0" borderId="131" applyNumberFormat="0" applyFill="0" applyBorder="0">
      <protection locked="0"/>
    </xf>
    <xf numFmtId="3" fontId="209" fillId="0" borderId="138">
      <alignment vertical="center"/>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3" fontId="209" fillId="0" borderId="138">
      <alignment vertical="center"/>
    </xf>
    <xf numFmtId="3" fontId="222" fillId="0" borderId="156" applyNumberFormat="0" applyAlignment="0">
      <alignment vertical="center"/>
    </xf>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3" fontId="209" fillId="0" borderId="138">
      <alignment vertical="center"/>
    </xf>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8">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8">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8">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8">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8">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8">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8">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8">
      <alignment vertical="center"/>
    </xf>
    <xf numFmtId="3" fontId="209" fillId="0" borderId="138">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8">
      <alignment vertical="center"/>
    </xf>
    <xf numFmtId="3" fontId="209" fillId="0" borderId="138">
      <alignment vertical="center"/>
    </xf>
    <xf numFmtId="267" fontId="162" fillId="0" borderId="0" applyFont="0" applyFill="0" applyBorder="0" applyProtection="0"/>
    <xf numFmtId="267" fontId="162" fillId="0" borderId="0" applyFont="0" applyFill="0" applyBorder="0" applyProtection="0"/>
    <xf numFmtId="3" fontId="209" fillId="0" borderId="138">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8">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267" fontId="162" fillId="0" borderId="0" applyFont="0" applyFill="0" applyBorder="0" applyProtection="0"/>
    <xf numFmtId="3" fontId="209" fillId="0" borderId="138">
      <alignment vertical="center"/>
    </xf>
    <xf numFmtId="267" fontId="162" fillId="0" borderId="0" applyFont="0" applyFill="0" applyBorder="0" applyProtection="0"/>
    <xf numFmtId="267" fontId="162" fillId="0" borderId="0" applyFont="0" applyFill="0" applyBorder="0" applyProtection="0"/>
    <xf numFmtId="3" fontId="209" fillId="0" borderId="138">
      <alignment vertical="center"/>
    </xf>
    <xf numFmtId="197" fontId="2" fillId="0" borderId="0" applyFont="0" applyFill="0" applyBorder="0" applyAlignment="0" applyProtection="0"/>
    <xf numFmtId="3" fontId="209" fillId="0" borderId="138">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8">
      <alignment vertical="center"/>
    </xf>
    <xf numFmtId="3" fontId="209" fillId="0" borderId="138">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8">
      <alignment vertical="center"/>
    </xf>
    <xf numFmtId="268" fontId="224" fillId="0" borderId="0"/>
    <xf numFmtId="3" fontId="209" fillId="0" borderId="138">
      <alignment vertical="center"/>
    </xf>
    <xf numFmtId="268" fontId="224" fillId="0" borderId="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8">
      <alignment vertical="center"/>
    </xf>
    <xf numFmtId="3" fontId="209" fillId="0" borderId="138">
      <alignment vertical="center"/>
    </xf>
    <xf numFmtId="0" fontId="224" fillId="0" borderId="0"/>
    <xf numFmtId="0" fontId="2" fillId="0" borderId="0" applyNumberFormat="0" applyFont="0" applyFill="0" applyBorder="0" applyAlignment="0" applyProtection="0"/>
    <xf numFmtId="3" fontId="209" fillId="0" borderId="138">
      <alignment vertical="center"/>
    </xf>
    <xf numFmtId="0" fontId="224" fillId="0" borderId="0"/>
    <xf numFmtId="3" fontId="209" fillId="0" borderId="138">
      <alignment vertical="center"/>
    </xf>
    <xf numFmtId="0" fontId="224" fillId="0" borderId="0"/>
    <xf numFmtId="3" fontId="209" fillId="0" borderId="138">
      <alignment vertical="center"/>
    </xf>
    <xf numFmtId="0" fontId="224" fillId="0" borderId="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24" fillId="0" borderId="0"/>
    <xf numFmtId="0" fontId="224" fillId="0" borderId="0"/>
    <xf numFmtId="3" fontId="209" fillId="0" borderId="138">
      <alignment vertical="center"/>
    </xf>
    <xf numFmtId="3" fontId="209" fillId="0" borderId="138">
      <alignment vertical="center"/>
    </xf>
    <xf numFmtId="0" fontId="224" fillId="0" borderId="0"/>
    <xf numFmtId="3" fontId="209" fillId="0" borderId="138">
      <alignment vertical="center"/>
    </xf>
    <xf numFmtId="0" fontId="224" fillId="0" borderId="0"/>
    <xf numFmtId="0" fontId="224" fillId="0" borderId="0"/>
    <xf numFmtId="3" fontId="209" fillId="0" borderId="138">
      <alignment vertical="center"/>
    </xf>
    <xf numFmtId="3" fontId="209" fillId="0" borderId="138">
      <alignment vertical="center"/>
    </xf>
    <xf numFmtId="0" fontId="224" fillId="0" borderId="0"/>
    <xf numFmtId="3" fontId="209" fillId="0" borderId="138">
      <alignment vertical="center"/>
    </xf>
    <xf numFmtId="268" fontId="224" fillId="0" borderId="0"/>
    <xf numFmtId="3" fontId="209" fillId="0" borderId="138">
      <alignment vertical="center"/>
    </xf>
    <xf numFmtId="268" fontId="224" fillId="0" borderId="0"/>
    <xf numFmtId="268" fontId="224" fillId="0" borderId="0"/>
    <xf numFmtId="3" fontId="209" fillId="0" borderId="138">
      <alignment vertical="center"/>
    </xf>
    <xf numFmtId="3" fontId="209" fillId="0" borderId="138">
      <alignment vertical="center"/>
    </xf>
    <xf numFmtId="0" fontId="224" fillId="0" borderId="0"/>
    <xf numFmtId="0" fontId="224" fillId="0" borderId="0"/>
    <xf numFmtId="3" fontId="209" fillId="0" borderId="138">
      <alignment vertical="center"/>
    </xf>
    <xf numFmtId="0" fontId="224" fillId="0" borderId="0"/>
    <xf numFmtId="3" fontId="209" fillId="0" borderId="138">
      <alignment vertical="center"/>
    </xf>
    <xf numFmtId="0" fontId="224" fillId="0" borderId="0"/>
    <xf numFmtId="3" fontId="209" fillId="0" borderId="138">
      <alignment vertical="center"/>
    </xf>
    <xf numFmtId="0" fontId="224" fillId="0" borderId="0"/>
    <xf numFmtId="3" fontId="209" fillId="0" borderId="138">
      <alignment vertical="center"/>
    </xf>
    <xf numFmtId="3" fontId="209" fillId="0" borderId="138">
      <alignment vertical="center"/>
    </xf>
    <xf numFmtId="0" fontId="224" fillId="0" borderId="0"/>
    <xf numFmtId="3" fontId="209" fillId="0" borderId="138">
      <alignment vertical="center"/>
    </xf>
    <xf numFmtId="0" fontId="224" fillId="0" borderId="0"/>
    <xf numFmtId="0" fontId="224" fillId="0" borderId="0"/>
    <xf numFmtId="3" fontId="209" fillId="0" borderId="138">
      <alignment vertical="center"/>
    </xf>
    <xf numFmtId="3" fontId="209" fillId="0" borderId="138">
      <alignment vertical="center"/>
    </xf>
    <xf numFmtId="0" fontId="224" fillId="0" borderId="0"/>
    <xf numFmtId="3" fontId="209" fillId="0" borderId="138">
      <alignment vertical="center"/>
    </xf>
    <xf numFmtId="268" fontId="224" fillId="0" borderId="0"/>
    <xf numFmtId="268" fontId="224" fillId="0" borderId="0"/>
    <xf numFmtId="3" fontId="209" fillId="0" borderId="138">
      <alignment vertical="center"/>
    </xf>
    <xf numFmtId="268" fontId="224" fillId="0" borderId="0"/>
    <xf numFmtId="3" fontId="209" fillId="0" borderId="138">
      <alignment vertical="center"/>
    </xf>
    <xf numFmtId="268" fontId="224" fillId="0" borderId="0"/>
    <xf numFmtId="3" fontId="209" fillId="0" borderId="138">
      <alignment vertical="center"/>
    </xf>
    <xf numFmtId="268" fontId="224" fillId="0" borderId="0"/>
    <xf numFmtId="3" fontId="209" fillId="0" borderId="138">
      <alignment vertical="center"/>
    </xf>
    <xf numFmtId="3" fontId="209" fillId="0" borderId="138">
      <alignment vertical="center"/>
    </xf>
    <xf numFmtId="268" fontId="224" fillId="0" borderId="0"/>
    <xf numFmtId="3" fontId="209" fillId="0" borderId="138">
      <alignment vertical="center"/>
    </xf>
    <xf numFmtId="268" fontId="224" fillId="0" borderId="0"/>
    <xf numFmtId="268" fontId="224" fillId="0" borderId="0"/>
    <xf numFmtId="3" fontId="209" fillId="0" borderId="138">
      <alignment vertical="center"/>
    </xf>
    <xf numFmtId="3" fontId="209" fillId="0" borderId="138">
      <alignment vertical="center"/>
    </xf>
    <xf numFmtId="268" fontId="224" fillId="0" borderId="0"/>
    <xf numFmtId="3" fontId="209" fillId="0" borderId="138">
      <alignment vertical="center"/>
    </xf>
    <xf numFmtId="268" fontId="224" fillId="0" borderId="0"/>
    <xf numFmtId="3" fontId="209" fillId="0" borderId="138">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7" applyNumberFormat="0" applyFont="0" applyBorder="0" applyAlignment="0" applyProtection="0">
      <alignment horizontal="centerContinuous"/>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2" fillId="0" borderId="0" applyNumberFormat="0" applyFont="0" applyFill="0" applyBorder="0" applyAlignment="0" applyProtection="0"/>
    <xf numFmtId="0" fontId="9" fillId="69" borderId="157" applyNumberFormat="0" applyFont="0" applyBorder="0" applyProtection="0"/>
    <xf numFmtId="3" fontId="209" fillId="0" borderId="138">
      <alignment vertical="center"/>
    </xf>
    <xf numFmtId="0" fontId="2" fillId="0" borderId="0" applyNumberFormat="0" applyFont="0" applyFill="0" applyBorder="0" applyAlignment="0" applyProtection="0"/>
    <xf numFmtId="0" fontId="9" fillId="69" borderId="157" applyNumberFormat="0" applyFont="0" applyBorder="0" applyProtection="0"/>
    <xf numFmtId="3" fontId="209" fillId="0" borderId="138">
      <alignment vertical="center"/>
    </xf>
    <xf numFmtId="0" fontId="9" fillId="69" borderId="157" applyNumberFormat="0" applyFont="0" applyBorder="0" applyProtection="0"/>
    <xf numFmtId="0" fontId="9" fillId="69" borderId="157" applyNumberFormat="0" applyFont="0" applyBorder="0" applyProtection="0"/>
    <xf numFmtId="3" fontId="209" fillId="0" borderId="138">
      <alignment vertical="center"/>
    </xf>
    <xf numFmtId="0" fontId="9" fillId="69" borderId="157" applyNumberFormat="0" applyFont="0" applyBorder="0" applyProtection="0"/>
    <xf numFmtId="0" fontId="9" fillId="69" borderId="157" applyNumberFormat="0" applyFont="0" applyBorder="0" applyProtection="0"/>
    <xf numFmtId="3" fontId="209" fillId="0" borderId="138">
      <alignment vertical="center"/>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8">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27" fillId="119" borderId="106" applyNumberFormat="0" applyBorder="0">
      <alignment horizontal="left"/>
    </xf>
    <xf numFmtId="0" fontId="227" fillId="119" borderId="106" applyNumberFormat="0" applyBorder="0">
      <alignment horizontal="left"/>
    </xf>
    <xf numFmtId="3" fontId="209" fillId="0" borderId="138">
      <alignment vertical="center"/>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3" fontId="209" fillId="0" borderId="138">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8">
      <alignment vertical="center"/>
    </xf>
    <xf numFmtId="0" fontId="211" fillId="0" borderId="0">
      <alignment horizontal="left" vertical="center" wrapText="1"/>
    </xf>
    <xf numFmtId="3" fontId="209" fillId="0" borderId="138">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8">
      <alignment vertical="center"/>
    </xf>
    <xf numFmtId="22" fontId="29" fillId="0" borderId="0" applyFill="0" applyBorder="0" applyAlignment="0"/>
    <xf numFmtId="3" fontId="209" fillId="0" borderId="13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8">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8">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8">
      <alignment vertical="center"/>
    </xf>
    <xf numFmtId="0" fontId="231"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9"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9" fillId="0" borderId="138">
      <alignment vertical="center"/>
    </xf>
    <xf numFmtId="0" fontId="2" fillId="0" borderId="70" applyFill="0" applyProtection="0">
      <alignment horizontal="centerContinuous"/>
    </xf>
    <xf numFmtId="0" fontId="2" fillId="0" borderId="70" applyFill="0" applyProtection="0">
      <alignment horizontal="centerContinuous"/>
    </xf>
    <xf numFmtId="3" fontId="209" fillId="0" borderId="138">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3" fontId="209" fillId="0" borderId="138">
      <alignment vertical="center"/>
    </xf>
    <xf numFmtId="275" fontId="2" fillId="0" borderId="70" applyFill="0" applyProtection="0">
      <alignment horizontal="centerContinuous"/>
    </xf>
    <xf numFmtId="275" fontId="2" fillId="0" borderId="70" applyFill="0" applyProtection="0">
      <alignment horizontal="centerContinuous"/>
    </xf>
    <xf numFmtId="3" fontId="209" fillId="0" borderId="138">
      <alignment vertical="center"/>
    </xf>
    <xf numFmtId="275" fontId="2" fillId="0" borderId="70" applyFill="0" applyProtection="0">
      <alignment horizontal="centerContinuous"/>
    </xf>
    <xf numFmtId="275" fontId="2" fillId="0" borderId="70" applyFill="0" applyProtection="0">
      <alignment horizontal="centerContinuous"/>
    </xf>
    <xf numFmtId="3" fontId="209" fillId="0" borderId="138">
      <alignment vertical="center"/>
    </xf>
    <xf numFmtId="275" fontId="2" fillId="0" borderId="70" applyFill="0" applyProtection="0">
      <alignment horizontal="centerContinuous"/>
    </xf>
    <xf numFmtId="275" fontId="2" fillId="0" borderId="70" applyFill="0" applyProtection="0">
      <alignment horizontal="centerContinuous"/>
    </xf>
    <xf numFmtId="3" fontId="209" fillId="0" borderId="138">
      <alignment vertical="center"/>
    </xf>
    <xf numFmtId="275" fontId="2" fillId="0" borderId="70" applyFill="0" applyProtection="0">
      <alignment horizontal="centerContinuous"/>
    </xf>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232"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232"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3" fontId="233" fillId="121"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17" fontId="237" fillId="117" borderId="106"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38" fillId="0" borderId="141" applyNumberFormat="0" applyAlignment="0">
      <protection locked="0"/>
    </xf>
    <xf numFmtId="0" fontId="49" fillId="42" borderId="149" applyNumberFormat="0" applyAlignment="0" applyProtection="0"/>
    <xf numFmtId="0" fontId="10" fillId="0" borderId="0"/>
    <xf numFmtId="0" fontId="10" fillId="0" borderId="0"/>
    <xf numFmtId="0" fontId="49" fillId="42" borderId="149" applyNumberFormat="0" applyAlignment="0" applyProtection="0"/>
    <xf numFmtId="0" fontId="49" fillId="42" borderId="149" applyNumberFormat="0" applyAlignment="0" applyProtection="0"/>
    <xf numFmtId="0" fontId="49" fillId="42" borderId="149" applyNumberFormat="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8">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8">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8">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8">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8">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8">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8">
      <alignment vertical="center"/>
    </xf>
    <xf numFmtId="0" fontId="241" fillId="0" borderId="0">
      <alignment horizontal="left"/>
    </xf>
    <xf numFmtId="0" fontId="242" fillId="0" borderId="0">
      <alignment horizontal="center" wrapText="1"/>
    </xf>
    <xf numFmtId="0" fontId="241"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9">
      <alignment horizontal="right" wrapText="1"/>
    </xf>
    <xf numFmtId="0" fontId="241" fillId="0" borderId="159">
      <alignment horizontal="right" wrapText="1"/>
    </xf>
    <xf numFmtId="0" fontId="241" fillId="0" borderId="159">
      <alignment horizontal="right" wrapText="1"/>
    </xf>
    <xf numFmtId="0" fontId="2" fillId="0" borderId="0" applyNumberFormat="0" applyFont="0" applyFill="0" applyBorder="0" applyAlignment="0" applyProtection="0"/>
    <xf numFmtId="0" fontId="241"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9">
      <alignment horizontal="right" wrapText="1"/>
    </xf>
    <xf numFmtId="0" fontId="241" fillId="0" borderId="159">
      <alignment horizontal="right" wrapText="1"/>
    </xf>
    <xf numFmtId="0" fontId="241"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297" fontId="243" fillId="0" borderId="15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9">
      <alignment horizontal="right"/>
    </xf>
    <xf numFmtId="297" fontId="243" fillId="0" borderId="159">
      <alignment horizontal="right"/>
    </xf>
    <xf numFmtId="297" fontId="243" fillId="0" borderId="159">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9">
      <alignment horizontal="left"/>
    </xf>
    <xf numFmtId="297" fontId="243" fillId="0" borderId="159">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9">
      <alignment horizontal="center"/>
    </xf>
    <xf numFmtId="297" fontId="247" fillId="0" borderId="159">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196" fontId="155"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196" fontId="155"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8">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8">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70">
      <alignment horizontal="centerContinuous"/>
    </xf>
    <xf numFmtId="0" fontId="165" fillId="0" borderId="63"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8">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8">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03" fontId="2" fillId="0" borderId="0" applyFont="0" applyFill="0" applyBorder="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61">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45" fillId="113" borderId="129"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9" applyAlignment="0" applyProtection="0"/>
    <xf numFmtId="0" fontId="45" fillId="113" borderId="129" applyAlignment="0" applyProtection="0"/>
    <xf numFmtId="0" fontId="2" fillId="0" borderId="0" applyNumberFormat="0" applyFont="0" applyFill="0" applyBorder="0" applyAlignment="0" applyProtection="0"/>
    <xf numFmtId="0" fontId="2" fillId="68" borderId="127"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7"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09" fillId="0" borderId="13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45" fillId="68" borderId="141"/>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41" fillId="126" borderId="128"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37" fillId="0" borderId="129">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63"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4" fillId="0" borderId="162" applyNumberFormat="0" applyFill="0" applyAlignment="0" applyProtection="0"/>
    <xf numFmtId="0" fontId="264" fillId="0" borderId="162" applyNumberFormat="0" applyFill="0" applyAlignment="0" applyProtection="0"/>
    <xf numFmtId="0" fontId="264" fillId="0" borderId="162"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63" applyNumberFormat="0" applyFill="0" applyAlignment="0" applyProtection="0"/>
    <xf numFmtId="0" fontId="266" fillId="0" borderId="163" applyNumberFormat="0" applyFill="0" applyAlignment="0" applyProtection="0"/>
    <xf numFmtId="0" fontId="266" fillId="0" borderId="163"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64" applyNumberFormat="0" applyFill="0" applyAlignment="0" applyProtection="0"/>
    <xf numFmtId="0" fontId="268" fillId="0" borderId="164" applyNumberFormat="0" applyFill="0" applyAlignment="0" applyProtection="0"/>
    <xf numFmtId="0" fontId="268" fillId="0" borderId="164"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7" applyFont="0" applyProtection="0">
      <alignment horizontal="right"/>
    </xf>
    <xf numFmtId="0" fontId="10" fillId="0" borderId="0"/>
    <xf numFmtId="3" fontId="2" fillId="70" borderId="127" applyFont="0" applyProtection="0">
      <alignment horizontal="right"/>
    </xf>
    <xf numFmtId="0" fontId="2" fillId="0" borderId="0" applyNumberFormat="0" applyFont="0" applyFill="0" applyBorder="0" applyAlignment="0" applyProtection="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70" borderId="127" applyFont="0" applyProtection="0">
      <alignment horizontal="right"/>
    </xf>
    <xf numFmtId="0" fontId="10" fillId="0" borderId="0"/>
    <xf numFmtId="10" fontId="2" fillId="70" borderId="127" applyFont="0" applyProtection="0">
      <alignment horizontal="right"/>
    </xf>
    <xf numFmtId="0" fontId="2" fillId="0" borderId="0" applyNumberFormat="0" applyFont="0" applyFill="0" applyBorder="0" applyAlignment="0" applyProtection="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70" borderId="127" applyFont="0" applyProtection="0">
      <alignment horizontal="right"/>
    </xf>
    <xf numFmtId="0" fontId="10" fillId="0" borderId="0"/>
    <xf numFmtId="9" fontId="2" fillId="70" borderId="127" applyFont="0" applyProtection="0">
      <alignment horizontal="right"/>
    </xf>
    <xf numFmtId="0" fontId="2" fillId="0" borderId="0" applyNumberFormat="0" applyFont="0" applyFill="0" applyBorder="0" applyAlignment="0" applyProtection="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70" borderId="128"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8" applyNumberFormat="0" applyFont="0" applyBorder="0" applyAlignment="0" applyProtection="0">
      <alignment horizontal="left"/>
    </xf>
    <xf numFmtId="0" fontId="2" fillId="0" borderId="0" applyNumberFormat="0" applyFont="0" applyFill="0" applyBorder="0" applyAlignment="0" applyProtection="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09" fillId="0" borderId="138">
      <alignment vertical="center"/>
    </xf>
    <xf numFmtId="0" fontId="2" fillId="0" borderId="0" applyNumberFormat="0" applyFont="0" applyFill="0" applyBorder="0" applyAlignment="0" applyProtection="0"/>
    <xf numFmtId="0" fontId="10" fillId="0" borderId="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8">
      <alignment vertical="center"/>
    </xf>
    <xf numFmtId="37" fontId="45" fillId="0" borderId="0"/>
    <xf numFmtId="295" fontId="45" fillId="0" borderId="0"/>
    <xf numFmtId="3" fontId="209" fillId="0" borderId="138">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7"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7" applyNumberFormat="0" applyBorder="0" applyAlignment="0" applyProtection="0"/>
    <xf numFmtId="0" fontId="10" fillId="0" borderId="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10" fillId="0" borderId="0"/>
    <xf numFmtId="0" fontId="10" fillId="0" borderId="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271" fillId="0" borderId="76">
      <protection locked="0"/>
    </xf>
    <xf numFmtId="0" fontId="271" fillId="0" borderId="76">
      <protection locked="0"/>
    </xf>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65">
      <alignment horizontal="right" vertical="center"/>
      <protection locked="0"/>
    </xf>
    <xf numFmtId="310" fontId="271" fillId="88" borderId="165">
      <alignment horizontal="right" vertical="center"/>
      <protection locked="0"/>
    </xf>
    <xf numFmtId="310" fontId="271" fillId="88" borderId="165">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2" fontId="233" fillId="129"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8">
      <alignment vertical="center"/>
    </xf>
    <xf numFmtId="311" fontId="2" fillId="71" borderId="127" applyFont="0" applyAlignment="0">
      <protection locked="0"/>
    </xf>
    <xf numFmtId="0" fontId="10" fillId="0" borderId="0"/>
    <xf numFmtId="311" fontId="2" fillId="71" borderId="127" applyFont="0" applyAlignment="0">
      <protection locked="0"/>
    </xf>
    <xf numFmtId="0" fontId="2" fillId="0" borderId="0" applyNumberFormat="0" applyFont="0" applyFill="0" applyBorder="0" applyAlignment="0" applyProtection="0"/>
    <xf numFmtId="311" fontId="2" fillId="71" borderId="127" applyFont="0" applyAlignment="0">
      <protection locked="0"/>
    </xf>
    <xf numFmtId="311" fontId="2" fillId="71" borderId="127" applyFont="0" applyAlignment="0">
      <protection locked="0"/>
    </xf>
    <xf numFmtId="311" fontId="2" fillId="71" borderId="127" applyFont="0" applyAlignment="0">
      <protection locked="0"/>
    </xf>
    <xf numFmtId="311" fontId="2" fillId="71" borderId="127" applyFont="0" applyAlignment="0">
      <protection locked="0"/>
    </xf>
    <xf numFmtId="3" fontId="209" fillId="0" borderId="138">
      <alignment vertical="center"/>
    </xf>
    <xf numFmtId="0" fontId="2" fillId="0" borderId="0" applyNumberFormat="0" applyFont="0" applyFill="0" applyBorder="0" applyAlignment="0" applyProtection="0"/>
    <xf numFmtId="0" fontId="10" fillId="0" borderId="0"/>
    <xf numFmtId="311" fontId="2" fillId="71" borderId="127" applyFont="0" applyAlignment="0">
      <protection locked="0"/>
    </xf>
    <xf numFmtId="311" fontId="2" fillId="71" borderId="127" applyFont="0" applyAlignment="0">
      <protection locked="0"/>
    </xf>
    <xf numFmtId="311" fontId="2" fillId="71" borderId="127" applyFont="0" applyAlignment="0">
      <protection locked="0"/>
    </xf>
    <xf numFmtId="311" fontId="2" fillId="71" borderId="127" applyFont="0" applyAlignment="0">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 fillId="71" borderId="127" applyFont="0">
      <alignment horizontal="right"/>
      <protection locked="0"/>
    </xf>
    <xf numFmtId="0" fontId="10" fillId="0" borderId="0"/>
    <xf numFmtId="3"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0" fontId="2" fillId="71" borderId="127" applyFont="0">
      <alignment horizontal="right"/>
      <protection locked="0"/>
    </xf>
    <xf numFmtId="0" fontId="10" fillId="0" borderId="0"/>
    <xf numFmtId="260" fontId="2" fillId="71" borderId="127" applyFont="0">
      <alignment horizontal="right"/>
      <protection locked="0"/>
    </xf>
    <xf numFmtId="0" fontId="2" fillId="0" borderId="0" applyNumberFormat="0" applyFont="0" applyFill="0" applyBorder="0" applyAlignment="0" applyProtection="0"/>
    <xf numFmtId="260" fontId="2" fillId="71" borderId="127" applyFont="0">
      <alignment horizontal="right"/>
      <protection locked="0"/>
    </xf>
    <xf numFmtId="260" fontId="2" fillId="71" borderId="127" applyFont="0">
      <alignment horizontal="right"/>
      <protection locked="0"/>
    </xf>
    <xf numFmtId="260" fontId="2" fillId="71" borderId="127" applyFont="0">
      <alignment horizontal="right"/>
      <protection locked="0"/>
    </xf>
    <xf numFmtId="260"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260" fontId="2" fillId="71" borderId="127" applyFont="0">
      <alignment horizontal="right"/>
      <protection locked="0"/>
    </xf>
    <xf numFmtId="260" fontId="2" fillId="71" borderId="127" applyFont="0">
      <alignment horizontal="right"/>
      <protection locked="0"/>
    </xf>
    <xf numFmtId="260" fontId="2" fillId="71" borderId="127" applyFont="0">
      <alignment horizontal="right"/>
      <protection locked="0"/>
    </xf>
    <xf numFmtId="260"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10" fontId="2" fillId="71" borderId="127" applyFont="0">
      <alignment horizontal="right"/>
      <protection locked="0"/>
    </xf>
    <xf numFmtId="0" fontId="10" fillId="0" borderId="0"/>
    <xf numFmtId="10" fontId="2" fillId="71" borderId="127" applyFont="0">
      <alignment horizontal="right"/>
      <protection locked="0"/>
    </xf>
    <xf numFmtId="0" fontId="2" fillId="0" borderId="0" applyNumberFormat="0" applyFont="0" applyFill="0" applyBorder="0" applyAlignment="0" applyProtection="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71" borderId="131"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3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71" borderId="127" applyFont="0">
      <alignment horizontal="center" wrapText="1"/>
      <protection locked="0"/>
    </xf>
    <xf numFmtId="0" fontId="10" fillId="0" borderId="0"/>
    <xf numFmtId="0" fontId="2" fillId="71" borderId="127" applyFont="0">
      <alignment horizontal="center" wrapText="1"/>
      <protection locked="0"/>
    </xf>
    <xf numFmtId="0" fontId="2" fillId="0" borderId="0" applyNumberFormat="0" applyFont="0" applyFill="0" applyBorder="0" applyAlignment="0" applyProtection="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49" fontId="2" fillId="71" borderId="127" applyFont="0" applyAlignment="0">
      <protection locked="0"/>
    </xf>
    <xf numFmtId="0" fontId="10" fillId="0" borderId="0"/>
    <xf numFmtId="0" fontId="10" fillId="0" borderId="0"/>
    <xf numFmtId="3" fontId="209" fillId="0" borderId="138">
      <alignment vertical="center"/>
    </xf>
    <xf numFmtId="0" fontId="10" fillId="0" borderId="0"/>
    <xf numFmtId="0" fontId="10" fillId="0" borderId="0"/>
    <xf numFmtId="49" fontId="2" fillId="71" borderId="127"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17" fontId="160"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17" fontId="228" fillId="96" borderId="16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8">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9" applyAlignment="0" applyProtection="0">
      <alignment horizontal="centerContinuous"/>
    </xf>
    <xf numFmtId="19" fontId="280" fillId="0" borderId="139" applyAlignment="0" applyProtection="0">
      <alignment horizontal="centerContinuous"/>
    </xf>
    <xf numFmtId="3" fontId="209" fillId="0" borderId="138">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8">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0" fontId="10" fillId="0" borderId="0"/>
    <xf numFmtId="2" fontId="233" fillId="107" borderId="127"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40" applyNumberFormat="0" applyFill="0" applyBorder="0" applyAlignment="0"/>
    <xf numFmtId="17" fontId="45" fillId="131" borderId="140" applyNumberFormat="0" applyFill="0" applyBorder="0" applyAlignment="0"/>
    <xf numFmtId="3" fontId="209" fillId="0" borderId="138">
      <alignment vertical="center"/>
    </xf>
    <xf numFmtId="3" fontId="209" fillId="0" borderId="138">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37" fontId="282" fillId="0" borderId="0"/>
    <xf numFmtId="295" fontId="282"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237" fillId="69" borderId="127"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83" fillId="104" borderId="130">
      <alignment horizontal="center" vertical="top" wrapText="1"/>
    </xf>
    <xf numFmtId="0" fontId="283" fillId="104" borderId="130">
      <alignment horizontal="center" vertical="top" wrapText="1"/>
    </xf>
    <xf numFmtId="0" fontId="283" fillId="104" borderId="130">
      <alignment horizontal="center" vertical="top" wrapText="1"/>
    </xf>
    <xf numFmtId="0" fontId="283" fillId="104"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9"/>
    <xf numFmtId="0" fontId="2" fillId="0" borderId="129"/>
    <xf numFmtId="0" fontId="2" fillId="0" borderId="129"/>
    <xf numFmtId="0"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xf numFmtId="0" fontId="45" fillId="70" borderId="128"/>
    <xf numFmtId="0" fontId="45" fillId="70" borderId="128"/>
    <xf numFmtId="0" fontId="45"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30">
      <alignment horizontal="center" vertical="top"/>
    </xf>
    <xf numFmtId="0" fontId="283" fillId="132" borderId="130">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8"/>
    <xf numFmtId="0" fontId="45" fillId="0" borderId="128"/>
    <xf numFmtId="0" fontId="45" fillId="0" borderId="128"/>
    <xf numFmtId="0" fontId="45"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30"/>
    <xf numFmtId="0" fontId="2" fillId="0" borderId="130"/>
    <xf numFmtId="0" fontId="2" fillId="0" borderId="130"/>
    <xf numFmtId="0" fontId="2" fillId="0" borderId="130"/>
    <xf numFmtId="0" fontId="2" fillId="0" borderId="13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31"/>
    <xf numFmtId="0" fontId="284" fillId="70" borderId="13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horizontal="center"/>
    </xf>
    <xf numFmtId="0" fontId="2" fillId="0" borderId="107">
      <alignment horizontal="center"/>
    </xf>
    <xf numFmtId="0" fontId="2" fillId="0" borderId="107">
      <alignment horizontal="center"/>
    </xf>
    <xf numFmtId="0" fontId="2" fillId="0" borderId="10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alignment horizontal="center"/>
    </xf>
    <xf numFmtId="0" fontId="2" fillId="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30">
      <alignment horizontal="center" vertical="top" wrapText="1"/>
    </xf>
    <xf numFmtId="0" fontId="283" fillId="132" borderId="130">
      <alignment horizontal="center" vertical="top" wrapText="1"/>
    </xf>
    <xf numFmtId="0" fontId="283" fillId="132" borderId="130">
      <alignment horizontal="center" vertical="top" wrapText="1"/>
    </xf>
    <xf numFmtId="0" fontId="283" fillId="132"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9"/>
    <xf numFmtId="3" fontId="2" fillId="0" borderId="129"/>
    <xf numFmtId="3" fontId="2" fillId="0" borderId="129"/>
    <xf numFmtId="3"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alignment horizontal="center"/>
    </xf>
    <xf numFmtId="0" fontId="45" fillId="70" borderId="128">
      <alignment horizontal="center"/>
    </xf>
    <xf numFmtId="0" fontId="45" fillId="70" borderId="128">
      <alignment horizontal="center"/>
    </xf>
    <xf numFmtId="0" fontId="45" fillId="70" borderId="12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9">
      <alignment horizontal="center"/>
    </xf>
    <xf numFmtId="0" fontId="45" fillId="70" borderId="129">
      <alignment horizontal="center"/>
    </xf>
    <xf numFmtId="0" fontId="2" fillId="0" borderId="0" applyNumberFormat="0" applyFont="0" applyFill="0" applyBorder="0" applyAlignment="0" applyProtection="0"/>
    <xf numFmtId="0" fontId="45" fillId="70" borderId="130">
      <alignment horizontal="center"/>
    </xf>
    <xf numFmtId="0" fontId="45" fillId="70" borderId="130">
      <alignment horizontal="center"/>
    </xf>
    <xf numFmtId="0" fontId="45" fillId="70" borderId="130">
      <alignment horizontal="center"/>
    </xf>
    <xf numFmtId="0" fontId="45" fillId="70" borderId="13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left" vertical="top"/>
    </xf>
    <xf numFmtId="0" fontId="45" fillId="70" borderId="106">
      <alignment horizontal="left" vertical="top"/>
    </xf>
    <xf numFmtId="0" fontId="45" fillId="70" borderId="106">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9">
      <alignment horizontal="center" vertical="center"/>
    </xf>
    <xf numFmtId="0" fontId="283" fillId="132" borderId="129">
      <alignment horizontal="center" vertical="center"/>
    </xf>
    <xf numFmtId="0" fontId="2" fillId="0" borderId="0" applyNumberFormat="0" applyFont="0" applyFill="0" applyBorder="0" applyAlignment="0" applyProtection="0"/>
    <xf numFmtId="0" fontId="283" fillId="132" borderId="130">
      <alignment horizontal="center" vertical="center"/>
    </xf>
    <xf numFmtId="0" fontId="283" fillId="132" borderId="130">
      <alignment horizontal="center" vertical="center"/>
    </xf>
    <xf numFmtId="0" fontId="283" fillId="132" borderId="130">
      <alignment horizontal="center" vertical="center"/>
    </xf>
    <xf numFmtId="0" fontId="283" fillId="132" borderId="130">
      <alignment horizontal="center" vertical="center"/>
    </xf>
    <xf numFmtId="0" fontId="2" fillId="0" borderId="0" applyNumberFormat="0" applyFont="0" applyFill="0" applyBorder="0" applyAlignment="0" applyProtection="0"/>
    <xf numFmtId="0" fontId="283" fillId="104" borderId="128">
      <alignment horizontal="center" vertical="center"/>
    </xf>
    <xf numFmtId="0" fontId="283" fillId="104" borderId="128">
      <alignment horizontal="center" vertical="center"/>
    </xf>
    <xf numFmtId="0" fontId="283" fillId="104" borderId="128">
      <alignment horizontal="center" vertical="center"/>
    </xf>
    <xf numFmtId="0" fontId="283" fillId="104" borderId="12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9">
      <alignment horizontal="center" vertical="center"/>
    </xf>
    <xf numFmtId="0" fontId="283" fillId="104" borderId="129">
      <alignment horizontal="center" vertical="center"/>
    </xf>
    <xf numFmtId="0" fontId="2" fillId="0" borderId="0" applyNumberFormat="0" applyFont="0" applyFill="0" applyBorder="0" applyAlignment="0" applyProtection="0"/>
    <xf numFmtId="0" fontId="283" fillId="104" borderId="130">
      <alignment horizontal="center" vertical="center"/>
    </xf>
    <xf numFmtId="0" fontId="283" fillId="104" borderId="130">
      <alignment horizontal="center" vertical="center"/>
    </xf>
    <xf numFmtId="0" fontId="283" fillId="104" borderId="130">
      <alignment horizontal="center" vertical="center"/>
    </xf>
    <xf numFmtId="0" fontId="283" fillId="104" borderId="13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86"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237" fillId="0" borderId="76"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7">
      <alignment horizontal="right"/>
      <protection locked="0"/>
    </xf>
    <xf numFmtId="0" fontId="10" fillId="0" borderId="0"/>
    <xf numFmtId="3" fontId="2" fillId="74" borderId="127">
      <alignment horizontal="right"/>
      <protection locked="0"/>
    </xf>
    <xf numFmtId="0" fontId="2" fillId="0" borderId="0" applyNumberFormat="0" applyFont="0" applyFill="0" applyBorder="0" applyAlignment="0" applyProtection="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0" fontId="2" fillId="74" borderId="127">
      <alignment horizontal="right"/>
      <protection locked="0"/>
    </xf>
    <xf numFmtId="0" fontId="10" fillId="0" borderId="0"/>
    <xf numFmtId="260" fontId="2" fillId="74" borderId="127">
      <alignment horizontal="right"/>
      <protection locked="0"/>
    </xf>
    <xf numFmtId="0" fontId="2" fillId="0" borderId="0" applyNumberFormat="0" applyFont="0" applyFill="0" applyBorder="0" applyAlignment="0" applyProtection="0"/>
    <xf numFmtId="260" fontId="2" fillId="74" borderId="127">
      <alignment horizontal="right"/>
      <protection locked="0"/>
    </xf>
    <xf numFmtId="260" fontId="2" fillId="74" borderId="127">
      <alignment horizontal="right"/>
      <protection locked="0"/>
    </xf>
    <xf numFmtId="260" fontId="2" fillId="74" borderId="127">
      <alignment horizontal="right"/>
      <protection locked="0"/>
    </xf>
    <xf numFmtId="260"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260" fontId="2" fillId="74" borderId="127">
      <alignment horizontal="right"/>
      <protection locked="0"/>
    </xf>
    <xf numFmtId="260" fontId="2" fillId="74" borderId="127">
      <alignment horizontal="right"/>
      <protection locked="0"/>
    </xf>
    <xf numFmtId="260" fontId="2" fillId="74" borderId="127">
      <alignment horizontal="right"/>
      <protection locked="0"/>
    </xf>
    <xf numFmtId="260"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74" borderId="127" applyFont="0">
      <alignment horizontal="right"/>
      <protection locked="0"/>
    </xf>
    <xf numFmtId="0" fontId="10" fillId="0" borderId="0"/>
    <xf numFmtId="10" fontId="2" fillId="74" borderId="127" applyFont="0">
      <alignment horizontal="right"/>
      <protection locked="0"/>
    </xf>
    <xf numFmtId="0" fontId="2" fillId="0" borderId="0" applyNumberFormat="0" applyFont="0" applyFill="0" applyBorder="0" applyAlignment="0" applyProtection="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74" borderId="127">
      <alignment horizontal="right"/>
      <protection locked="0"/>
    </xf>
    <xf numFmtId="0" fontId="10" fillId="0" borderId="0"/>
    <xf numFmtId="9" fontId="2" fillId="74" borderId="127">
      <alignment horizontal="right"/>
      <protection locked="0"/>
    </xf>
    <xf numFmtId="0" fontId="2" fillId="0" borderId="0" applyNumberFormat="0" applyFont="0" applyFill="0" applyBorder="0" applyAlignment="0" applyProtection="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31" fontId="2" fillId="74" borderId="127" applyFont="0">
      <alignment horizontal="right" vertical="center"/>
      <protection locked="0"/>
    </xf>
    <xf numFmtId="331" fontId="2" fillId="74" borderId="127" applyFont="0">
      <alignment horizontal="right" vertical="center"/>
      <protection locked="0"/>
    </xf>
    <xf numFmtId="331" fontId="2" fillId="74" borderId="127" applyFont="0">
      <alignment horizontal="right" vertical="center"/>
      <protection locked="0"/>
    </xf>
    <xf numFmtId="331" fontId="2" fillId="74" borderId="127" applyFont="0">
      <alignment horizontal="right" vertical="center"/>
      <protection locked="0"/>
    </xf>
    <xf numFmtId="331" fontId="2" fillId="74" borderId="127"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74" borderId="127">
      <alignment horizontal="center" wrapText="1"/>
    </xf>
    <xf numFmtId="0" fontId="10" fillId="0" borderId="0"/>
    <xf numFmtId="0" fontId="2" fillId="74" borderId="127">
      <alignment horizontal="center" wrapText="1"/>
    </xf>
    <xf numFmtId="0" fontId="2" fillId="0" borderId="0" applyNumberFormat="0" applyFont="0" applyFill="0" applyBorder="0" applyAlignment="0" applyProtection="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74" borderId="127" applyNumberFormat="0" applyFont="0">
      <alignment horizontal="center" wrapText="1"/>
      <protection locked="0"/>
    </xf>
    <xf numFmtId="0" fontId="10" fillId="0" borderId="0"/>
    <xf numFmtId="0" fontId="2" fillId="74" borderId="127" applyNumberFormat="0" applyFont="0">
      <alignment horizontal="center" wrapText="1"/>
      <protection locked="0"/>
    </xf>
    <xf numFmtId="0" fontId="2" fillId="0" borderId="0" applyNumberFormat="0" applyFont="0" applyFill="0" applyBorder="0" applyAlignment="0" applyProtection="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66"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10" fillId="0" borderId="0"/>
    <xf numFmtId="0" fontId="10" fillId="0" borderId="0"/>
    <xf numFmtId="0" fontId="10" fillId="0" borderId="0"/>
    <xf numFmtId="0" fontId="10" fillId="0" borderId="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173" fontId="233" fillId="134"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3" fontId="288" fillId="135"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6" applyNumberFormat="0" applyFont="0" applyBorder="0" applyAlignment="0" applyProtection="0">
      <alignment horizontal="center"/>
    </xf>
    <xf numFmtId="0" fontId="19" fillId="131"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9" fillId="96" borderId="76" applyNumberFormat="0" applyFont="0" applyBorder="0" applyAlignment="0" applyProtection="0">
      <alignment horizontal="center"/>
    </xf>
    <xf numFmtId="0" fontId="19" fillId="96"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60" fillId="0" borderId="17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7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7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8">
      <alignment vertical="center"/>
    </xf>
    <xf numFmtId="10" fontId="2" fillId="0" borderId="17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53"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45" fillId="92"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8">
      <alignment vertical="center"/>
    </xf>
    <xf numFmtId="0" fontId="10" fillId="0" borderId="0"/>
    <xf numFmtId="0" fontId="177" fillId="111"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7"/>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165" fontId="298" fillId="0" borderId="0">
      <alignment horizontal="right"/>
    </xf>
    <xf numFmtId="0" fontId="10" fillId="0" borderId="0"/>
    <xf numFmtId="0" fontId="2" fillId="0" borderId="17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9" fillId="88" borderId="168" applyNumberFormat="0" applyProtection="0">
      <alignment vertical="center"/>
    </xf>
    <xf numFmtId="4" fontId="299" fillId="88" borderId="168" applyNumberFormat="0" applyProtection="0">
      <alignment vertical="center"/>
    </xf>
    <xf numFmtId="4" fontId="299" fillId="88" borderId="168" applyNumberFormat="0" applyProtection="0">
      <alignment vertical="center"/>
    </xf>
    <xf numFmtId="4" fontId="299" fillId="88" borderId="168" applyNumberFormat="0" applyProtection="0">
      <alignment vertical="center"/>
    </xf>
    <xf numFmtId="4" fontId="299" fillId="88" borderId="168" applyNumberFormat="0" applyProtection="0">
      <alignment vertical="center"/>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188" fillId="137" borderId="168" applyNumberFormat="0" applyProtection="0">
      <alignment horizontal="left" vertical="center" indent="1"/>
    </xf>
    <xf numFmtId="4" fontId="188" fillId="137" borderId="168" applyNumberFormat="0" applyProtection="0">
      <alignment horizontal="left" vertical="center" indent="1"/>
    </xf>
    <xf numFmtId="4" fontId="188" fillId="137" borderId="168" applyNumberFormat="0" applyProtection="0">
      <alignment horizontal="left" vertical="center" indent="1"/>
    </xf>
    <xf numFmtId="4" fontId="188" fillId="137" borderId="168" applyNumberFormat="0" applyProtection="0">
      <alignment horizontal="left" vertical="center" indent="1"/>
    </xf>
    <xf numFmtId="4" fontId="188" fillId="137" borderId="168"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300" fillId="139" borderId="0"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6"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9" fillId="107" borderId="168" applyNumberFormat="0" applyProtection="0">
      <alignment vertical="center"/>
    </xf>
    <xf numFmtId="4" fontId="299" fillId="107" borderId="168" applyNumberFormat="0" applyProtection="0">
      <alignment vertical="center"/>
    </xf>
    <xf numFmtId="4" fontId="299" fillId="107" borderId="168" applyNumberFormat="0" applyProtection="0">
      <alignment vertical="center"/>
    </xf>
    <xf numFmtId="4" fontId="299" fillId="107" borderId="168" applyNumberFormat="0" applyProtection="0">
      <alignment vertical="center"/>
    </xf>
    <xf numFmtId="4" fontId="299" fillId="107" borderId="168" applyNumberFormat="0" applyProtection="0">
      <alignment vertical="center"/>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340" fontId="29" fillId="131" borderId="176" applyProtection="0">
      <alignment horizontal="right" vertical="center"/>
    </xf>
    <xf numFmtId="340"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6" applyProtection="0">
      <alignment horizontal="right" vertical="center"/>
    </xf>
    <xf numFmtId="340" fontId="29" fillId="131" borderId="176" applyProtection="0">
      <alignment horizontal="right" vertical="center"/>
    </xf>
    <xf numFmtId="340"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4" fontId="299" fillId="138" borderId="168" applyNumberFormat="0" applyProtection="0">
      <alignment horizontal="right" vertical="center"/>
    </xf>
    <xf numFmtId="4" fontId="299" fillId="138" borderId="168" applyNumberFormat="0" applyProtection="0">
      <alignment horizontal="right" vertical="center"/>
    </xf>
    <xf numFmtId="4" fontId="299" fillId="138" borderId="168" applyNumberFormat="0" applyProtection="0">
      <alignment horizontal="right" vertical="center"/>
    </xf>
    <xf numFmtId="4" fontId="299" fillId="138" borderId="168" applyNumberFormat="0" applyProtection="0">
      <alignment horizontal="right" vertical="center"/>
    </xf>
    <xf numFmtId="4" fontId="299" fillId="138" borderId="168" applyNumberFormat="0" applyProtection="0">
      <alignment horizontal="right" vertical="center"/>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301" fillId="0" borderId="0"/>
    <xf numFmtId="4" fontId="206" fillId="138" borderId="168" applyNumberFormat="0" applyProtection="0">
      <alignment horizontal="right" vertical="center"/>
    </xf>
    <xf numFmtId="4" fontId="206" fillId="138" borderId="168" applyNumberFormat="0" applyProtection="0">
      <alignment horizontal="right" vertical="center"/>
    </xf>
    <xf numFmtId="4" fontId="206" fillId="138" borderId="168" applyNumberFormat="0" applyProtection="0">
      <alignment horizontal="right" vertical="center"/>
    </xf>
    <xf numFmtId="4" fontId="206" fillId="138" borderId="168" applyNumberFormat="0" applyProtection="0">
      <alignment horizontal="right" vertical="center"/>
    </xf>
    <xf numFmtId="4" fontId="206" fillId="138" borderId="16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302" fillId="0" borderId="0"/>
    <xf numFmtId="341" fontId="160" fillId="0" borderId="0"/>
    <xf numFmtId="342" fontId="160" fillId="0" borderId="0"/>
    <xf numFmtId="0" fontId="210" fillId="0" borderId="27"/>
    <xf numFmtId="0" fontId="303" fillId="71" borderId="111"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7">
      <alignment horizontal="right"/>
    </xf>
    <xf numFmtId="0" fontId="306" fillId="141" borderId="0"/>
    <xf numFmtId="0" fontId="304" fillId="69" borderId="177">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7">
      <alignment horizontal="center"/>
    </xf>
    <xf numFmtId="0" fontId="10" fillId="0" borderId="0"/>
    <xf numFmtId="347" fontId="2" fillId="69" borderId="127">
      <alignment horizontal="center"/>
    </xf>
    <xf numFmtId="0" fontId="2" fillId="0" borderId="0" applyNumberFormat="0" applyFont="0" applyFill="0" applyBorder="0" applyAlignment="0" applyProtection="0"/>
    <xf numFmtId="347" fontId="2" fillId="69" borderId="127">
      <alignment horizontal="center"/>
    </xf>
    <xf numFmtId="347" fontId="2" fillId="69" borderId="127">
      <alignment horizontal="center"/>
    </xf>
    <xf numFmtId="347" fontId="2" fillId="69" borderId="127">
      <alignment horizontal="center"/>
    </xf>
    <xf numFmtId="347" fontId="2" fillId="69" borderId="127">
      <alignment horizontal="center"/>
    </xf>
    <xf numFmtId="3" fontId="209" fillId="0" borderId="138">
      <alignment vertical="center"/>
    </xf>
    <xf numFmtId="0" fontId="2" fillId="0" borderId="0" applyNumberFormat="0" applyFont="0" applyFill="0" applyBorder="0" applyAlignment="0" applyProtection="0"/>
    <xf numFmtId="0" fontId="10" fillId="0" borderId="0"/>
    <xf numFmtId="347" fontId="2" fillId="69" borderId="127">
      <alignment horizontal="center"/>
    </xf>
    <xf numFmtId="347" fontId="2" fillId="69" borderId="127">
      <alignment horizontal="center"/>
    </xf>
    <xf numFmtId="347" fontId="2" fillId="69" borderId="127">
      <alignment horizontal="center"/>
    </xf>
    <xf numFmtId="347" fontId="2" fillId="69" borderId="127">
      <alignment horizontal="center"/>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 fillId="69" borderId="127" applyFont="0">
      <alignment horizontal="right"/>
    </xf>
    <xf numFmtId="0" fontId="10" fillId="0" borderId="0"/>
    <xf numFmtId="3" fontId="2" fillId="69" borderId="127"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87" fontId="2" fillId="69" borderId="127" applyFont="0">
      <alignment horizontal="right"/>
    </xf>
    <xf numFmtId="0" fontId="10" fillId="0" borderId="0"/>
    <xf numFmtId="187" fontId="2" fillId="69" borderId="127" applyFont="0">
      <alignment horizontal="right"/>
    </xf>
    <xf numFmtId="0" fontId="2" fillId="0" borderId="0" applyNumberFormat="0" applyFont="0" applyFill="0" applyBorder="0" applyAlignment="0" applyProtection="0"/>
    <xf numFmtId="187" fontId="2" fillId="69" borderId="127" applyFont="0">
      <alignment horizontal="right"/>
    </xf>
    <xf numFmtId="187" fontId="2" fillId="69" borderId="127" applyFont="0">
      <alignment horizontal="right"/>
    </xf>
    <xf numFmtId="187" fontId="2" fillId="69" borderId="127" applyFont="0">
      <alignment horizontal="right"/>
    </xf>
    <xf numFmtId="187"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87" fontId="2" fillId="69" borderId="127" applyFont="0">
      <alignment horizontal="right"/>
    </xf>
    <xf numFmtId="187" fontId="2" fillId="69" borderId="127" applyFont="0">
      <alignment horizontal="right"/>
    </xf>
    <xf numFmtId="187" fontId="2" fillId="69" borderId="127" applyFont="0">
      <alignment horizontal="right"/>
    </xf>
    <xf numFmtId="187"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0" fontId="2" fillId="69" borderId="127" applyFont="0">
      <alignment horizontal="right"/>
    </xf>
    <xf numFmtId="0" fontId="10" fillId="0" borderId="0"/>
    <xf numFmtId="260" fontId="2" fillId="69" borderId="127" applyFont="0">
      <alignment horizontal="right"/>
    </xf>
    <xf numFmtId="0" fontId="2" fillId="0" borderId="0" applyNumberFormat="0" applyFont="0" applyFill="0" applyBorder="0" applyAlignment="0" applyProtection="0"/>
    <xf numFmtId="260" fontId="2" fillId="69" borderId="127" applyFont="0">
      <alignment horizontal="right"/>
    </xf>
    <xf numFmtId="260" fontId="2" fillId="69" borderId="127" applyFont="0">
      <alignment horizontal="right"/>
    </xf>
    <xf numFmtId="260" fontId="2" fillId="69" borderId="127" applyFont="0">
      <alignment horizontal="right"/>
    </xf>
    <xf numFmtId="260"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260" fontId="2" fillId="69" borderId="127" applyFont="0">
      <alignment horizontal="right"/>
    </xf>
    <xf numFmtId="260" fontId="2" fillId="69" borderId="127" applyFont="0">
      <alignment horizontal="right"/>
    </xf>
    <xf numFmtId="260" fontId="2" fillId="69" borderId="127" applyFont="0">
      <alignment horizontal="right"/>
    </xf>
    <xf numFmtId="260"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69" borderId="127" applyFont="0">
      <alignment horizontal="right"/>
    </xf>
    <xf numFmtId="0" fontId="10" fillId="0" borderId="0"/>
    <xf numFmtId="10" fontId="2" fillId="69" borderId="127" applyFont="0">
      <alignment horizontal="right"/>
    </xf>
    <xf numFmtId="0" fontId="2" fillId="0" borderId="0" applyNumberFormat="0" applyFont="0" applyFill="0" applyBorder="0" applyAlignment="0" applyProtection="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69" borderId="127" applyFont="0">
      <alignment horizontal="right"/>
    </xf>
    <xf numFmtId="0" fontId="10" fillId="0" borderId="0"/>
    <xf numFmtId="9" fontId="2" fillId="69" borderId="127" applyFont="0">
      <alignment horizontal="right"/>
    </xf>
    <xf numFmtId="0" fontId="2" fillId="0" borderId="0" applyNumberFormat="0" applyFont="0" applyFill="0" applyBorder="0" applyAlignment="0" applyProtection="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48" fontId="2" fillId="69" borderId="127" applyFont="0">
      <alignment horizontal="center" wrapText="1"/>
    </xf>
    <xf numFmtId="0" fontId="10" fillId="0" borderId="0"/>
    <xf numFmtId="348" fontId="2" fillId="69" borderId="127" applyFont="0">
      <alignment horizontal="center" wrapText="1"/>
    </xf>
    <xf numFmtId="0" fontId="2" fillId="0" borderId="0" applyNumberFormat="0" applyFont="0" applyFill="0" applyBorder="0" applyAlignment="0" applyProtection="0"/>
    <xf numFmtId="348" fontId="2" fillId="69" borderId="127" applyFont="0">
      <alignment horizontal="center" wrapText="1"/>
    </xf>
    <xf numFmtId="348" fontId="2" fillId="69" borderId="127" applyFont="0">
      <alignment horizontal="center" wrapText="1"/>
    </xf>
    <xf numFmtId="348" fontId="2" fillId="69" borderId="127" applyFont="0">
      <alignment horizontal="center" wrapText="1"/>
    </xf>
    <xf numFmtId="348" fontId="2" fillId="69" borderId="127" applyFont="0">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348" fontId="2" fillId="69" borderId="127" applyFont="0">
      <alignment horizontal="center" wrapText="1"/>
    </xf>
    <xf numFmtId="348" fontId="2" fillId="69" borderId="127" applyFont="0">
      <alignment horizontal="center" wrapText="1"/>
    </xf>
    <xf numFmtId="348" fontId="2" fillId="69" borderId="127" applyFont="0">
      <alignment horizontal="center" wrapText="1"/>
    </xf>
    <xf numFmtId="348" fontId="2" fillId="69" borderId="127" applyFont="0">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8" applyNumberFormat="0" applyBorder="0">
      <alignment horizontal="centerContinuous"/>
    </xf>
    <xf numFmtId="0" fontId="310" fillId="105" borderId="178" applyNumberFormat="0" applyBorder="0">
      <alignment horizontal="centerContinuous"/>
    </xf>
    <xf numFmtId="0" fontId="310" fillId="105" borderId="178" applyNumberFormat="0" applyBorder="0">
      <alignment horizontal="centerContinuous"/>
    </xf>
    <xf numFmtId="0" fontId="310" fillId="105" borderId="178"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9" applyBorder="0"/>
    <xf numFmtId="3" fontId="2" fillId="68" borderId="129" applyBorder="0"/>
    <xf numFmtId="3" fontId="2" fillId="68" borderId="129" applyBorder="0"/>
    <xf numFmtId="3" fontId="2" fillId="68" borderId="129" applyBorder="0"/>
    <xf numFmtId="3" fontId="2" fillId="68" borderId="129"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7" applyNumberFormat="0" applyFont="0" applyFill="0" applyBorder="0" applyAlignment="0">
      <protection hidden="1"/>
    </xf>
    <xf numFmtId="0" fontId="10" fillId="0" borderId="0"/>
    <xf numFmtId="0" fontId="160" fillId="0" borderId="127" applyNumberFormat="0" applyFont="0" applyFill="0" applyBorder="0" applyAlignment="0">
      <protection hidden="1"/>
    </xf>
    <xf numFmtId="0" fontId="10" fillId="0" borderId="0"/>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3" fontId="209" fillId="0" borderId="138">
      <alignment vertical="center"/>
    </xf>
    <xf numFmtId="0" fontId="2" fillId="0" borderId="0" applyNumberFormat="0" applyFont="0" applyFill="0" applyBorder="0" applyAlignment="0" applyProtection="0"/>
    <xf numFmtId="0" fontId="10" fillId="0" borderId="0"/>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 fontId="2" fillId="144" borderId="127" applyFont="0">
      <alignment horizontal="right"/>
    </xf>
    <xf numFmtId="0" fontId="10" fillId="0" borderId="0"/>
    <xf numFmtId="1" fontId="2" fillId="144" borderId="127" applyFont="0">
      <alignment horizontal="right"/>
    </xf>
    <xf numFmtId="0" fontId="2" fillId="0" borderId="0" applyNumberFormat="0" applyFont="0" applyFill="0" applyBorder="0" applyAlignment="0" applyProtection="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04" fontId="2" fillId="144" borderId="127" applyFont="0"/>
    <xf numFmtId="0" fontId="10" fillId="0" borderId="0"/>
    <xf numFmtId="304" fontId="2" fillId="144" borderId="127" applyFont="0"/>
    <xf numFmtId="0" fontId="2" fillId="0" borderId="0" applyNumberFormat="0" applyFont="0" applyFill="0" applyBorder="0" applyAlignment="0" applyProtection="0"/>
    <xf numFmtId="304" fontId="2" fillId="144" borderId="127" applyFont="0"/>
    <xf numFmtId="304" fontId="2" fillId="144" borderId="127" applyFont="0"/>
    <xf numFmtId="304" fontId="2" fillId="144" borderId="127" applyFont="0"/>
    <xf numFmtId="304" fontId="2" fillId="144" borderId="127" applyFont="0"/>
    <xf numFmtId="3" fontId="209" fillId="0" borderId="138">
      <alignment vertical="center"/>
    </xf>
    <xf numFmtId="0" fontId="2" fillId="0" borderId="0" applyNumberFormat="0" applyFont="0" applyFill="0" applyBorder="0" applyAlignment="0" applyProtection="0"/>
    <xf numFmtId="0" fontId="10" fillId="0" borderId="0"/>
    <xf numFmtId="304" fontId="2" fillId="144" borderId="127" applyFont="0"/>
    <xf numFmtId="304" fontId="2" fillId="144" borderId="127" applyFont="0"/>
    <xf numFmtId="304" fontId="2" fillId="144" borderId="127" applyFont="0"/>
    <xf numFmtId="304" fontId="2" fillId="144" borderId="127" applyFo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144" borderId="127" applyFont="0">
      <alignment horizontal="right"/>
    </xf>
    <xf numFmtId="0" fontId="10" fillId="0" borderId="0"/>
    <xf numFmtId="9" fontId="2" fillId="144" borderId="127" applyFont="0">
      <alignment horizontal="right"/>
    </xf>
    <xf numFmtId="0" fontId="2" fillId="0" borderId="0" applyNumberFormat="0" applyFont="0" applyFill="0" applyBorder="0" applyAlignment="0" applyProtection="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31" fontId="2" fillId="144" borderId="127" applyFont="0">
      <alignment horizontal="right"/>
    </xf>
    <xf numFmtId="0" fontId="10" fillId="0" borderId="0"/>
    <xf numFmtId="331" fontId="2" fillId="144" borderId="127" applyFont="0">
      <alignment horizontal="right"/>
    </xf>
    <xf numFmtId="0" fontId="2" fillId="0" borderId="0" applyNumberFormat="0" applyFont="0" applyFill="0" applyBorder="0" applyAlignment="0" applyProtection="0"/>
    <xf numFmtId="331" fontId="2" fillId="144" borderId="127" applyFont="0">
      <alignment horizontal="right"/>
    </xf>
    <xf numFmtId="331" fontId="2" fillId="144" borderId="127" applyFont="0">
      <alignment horizontal="right"/>
    </xf>
    <xf numFmtId="331" fontId="2" fillId="144" borderId="127" applyFont="0">
      <alignment horizontal="right"/>
    </xf>
    <xf numFmtId="331"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31" fontId="2" fillId="144" borderId="127" applyFont="0">
      <alignment horizontal="right"/>
    </xf>
    <xf numFmtId="331" fontId="2" fillId="144" borderId="127" applyFont="0">
      <alignment horizontal="right"/>
    </xf>
    <xf numFmtId="331" fontId="2" fillId="144" borderId="127" applyFont="0">
      <alignment horizontal="right"/>
    </xf>
    <xf numFmtId="331"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144" borderId="127" applyFont="0">
      <alignment horizontal="right"/>
    </xf>
    <xf numFmtId="0" fontId="10" fillId="0" borderId="0"/>
    <xf numFmtId="10" fontId="2" fillId="144" borderId="127" applyFont="0">
      <alignment horizontal="right"/>
    </xf>
    <xf numFmtId="0" fontId="2" fillId="0" borderId="0" applyNumberFormat="0" applyFont="0" applyFill="0" applyBorder="0" applyAlignment="0" applyProtection="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144" borderId="127" applyFont="0">
      <alignment horizontal="center" wrapText="1"/>
    </xf>
    <xf numFmtId="0" fontId="10" fillId="0" borderId="0"/>
    <xf numFmtId="0" fontId="2" fillId="144" borderId="127" applyFont="0">
      <alignment horizontal="center" wrapText="1"/>
    </xf>
    <xf numFmtId="0" fontId="2" fillId="0" borderId="0" applyNumberFormat="0" applyFont="0" applyFill="0" applyBorder="0" applyAlignment="0" applyProtection="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49" fontId="2" fillId="144" borderId="127" applyFont="0"/>
    <xf numFmtId="0" fontId="10" fillId="0" borderId="0"/>
    <xf numFmtId="0" fontId="10" fillId="0" borderId="0"/>
    <xf numFmtId="3" fontId="209" fillId="0" borderId="138">
      <alignment vertical="center"/>
    </xf>
    <xf numFmtId="0" fontId="10" fillId="0" borderId="0"/>
    <xf numFmtId="0" fontId="10" fillId="0" borderId="0"/>
    <xf numFmtId="49" fontId="2" fillId="144" borderId="127" applyFont="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304" fontId="2" fillId="145" borderId="127" applyFont="0"/>
    <xf numFmtId="0" fontId="10" fillId="0" borderId="0"/>
    <xf numFmtId="304" fontId="2" fillId="145" borderId="127" applyFont="0"/>
    <xf numFmtId="0" fontId="2" fillId="0" borderId="0" applyNumberFormat="0" applyFont="0" applyFill="0" applyBorder="0" applyAlignment="0" applyProtection="0"/>
    <xf numFmtId="304" fontId="2" fillId="145" borderId="127" applyFont="0"/>
    <xf numFmtId="304" fontId="2" fillId="145" borderId="127" applyFont="0"/>
    <xf numFmtId="304" fontId="2" fillId="145" borderId="127" applyFont="0"/>
    <xf numFmtId="304" fontId="2" fillId="145" borderId="127" applyFont="0"/>
    <xf numFmtId="3" fontId="209" fillId="0" borderId="138">
      <alignment vertical="center"/>
    </xf>
    <xf numFmtId="0" fontId="2" fillId="0" borderId="0" applyNumberFormat="0" applyFont="0" applyFill="0" applyBorder="0" applyAlignment="0" applyProtection="0"/>
    <xf numFmtId="0" fontId="10" fillId="0" borderId="0"/>
    <xf numFmtId="304" fontId="2" fillId="145" borderId="127" applyFont="0"/>
    <xf numFmtId="304" fontId="2" fillId="145" borderId="127" applyFont="0"/>
    <xf numFmtId="304" fontId="2" fillId="145" borderId="127" applyFont="0"/>
    <xf numFmtId="304" fontId="2" fillId="145" borderId="127" applyFo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145" borderId="127" applyFont="0">
      <alignment horizontal="right"/>
    </xf>
    <xf numFmtId="0" fontId="10" fillId="0" borderId="0"/>
    <xf numFmtId="9" fontId="2" fillId="145" borderId="127" applyFont="0">
      <alignment horizontal="right"/>
    </xf>
    <xf numFmtId="0" fontId="2" fillId="0" borderId="0" applyNumberFormat="0" applyFont="0" applyFill="0" applyBorder="0" applyAlignment="0" applyProtection="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11" fontId="2" fillId="146" borderId="127">
      <alignment vertical="center"/>
    </xf>
    <xf numFmtId="311" fontId="2" fillId="146" borderId="127">
      <alignment vertical="center"/>
    </xf>
    <xf numFmtId="311" fontId="2" fillId="146" borderId="127">
      <alignment vertical="center"/>
    </xf>
    <xf numFmtId="311" fontId="2" fillId="146" borderId="127">
      <alignment vertical="center"/>
    </xf>
    <xf numFmtId="311" fontId="2" fillId="146" borderId="127">
      <alignment vertical="center"/>
    </xf>
    <xf numFmtId="304" fontId="2" fillId="93" borderId="127" applyFont="0">
      <alignment horizontal="right"/>
    </xf>
    <xf numFmtId="0" fontId="10" fillId="0" borderId="0"/>
    <xf numFmtId="304" fontId="2" fillId="93" borderId="127" applyFont="0">
      <alignment horizontal="right"/>
    </xf>
    <xf numFmtId="0" fontId="2" fillId="0" borderId="0" applyNumberFormat="0" applyFont="0" applyFill="0" applyBorder="0" applyAlignment="0" applyProtection="0"/>
    <xf numFmtId="304" fontId="2" fillId="93" borderId="127" applyFont="0">
      <alignment horizontal="right"/>
    </xf>
    <xf numFmtId="304" fontId="2" fillId="93" borderId="127" applyFont="0">
      <alignment horizontal="right"/>
    </xf>
    <xf numFmtId="304" fontId="2" fillId="93" borderId="127" applyFont="0">
      <alignment horizontal="right"/>
    </xf>
    <xf numFmtId="304"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04" fontId="2" fillId="93" borderId="127" applyFont="0">
      <alignment horizontal="right"/>
    </xf>
    <xf numFmtId="304" fontId="2" fillId="93" borderId="127" applyFont="0">
      <alignment horizontal="right"/>
    </xf>
    <xf numFmtId="304" fontId="2" fillId="93" borderId="127" applyFont="0">
      <alignment horizontal="right"/>
    </xf>
    <xf numFmtId="304"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 fontId="2" fillId="93" borderId="127" applyFont="0">
      <alignment horizontal="right"/>
    </xf>
    <xf numFmtId="0" fontId="10" fillId="0" borderId="0"/>
    <xf numFmtId="1" fontId="2" fillId="93" borderId="127" applyFont="0">
      <alignment horizontal="right"/>
    </xf>
    <xf numFmtId="0" fontId="2" fillId="0" borderId="0" applyNumberFormat="0" applyFont="0" applyFill="0" applyBorder="0" applyAlignment="0" applyProtection="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04" fontId="2" fillId="93" borderId="127" applyFont="0"/>
    <xf numFmtId="0" fontId="10" fillId="0" borderId="0"/>
    <xf numFmtId="304" fontId="2" fillId="93" borderId="127" applyFont="0"/>
    <xf numFmtId="0" fontId="2" fillId="0" borderId="0" applyNumberFormat="0" applyFont="0" applyFill="0" applyBorder="0" applyAlignment="0" applyProtection="0"/>
    <xf numFmtId="304" fontId="2" fillId="93" borderId="127" applyFont="0"/>
    <xf numFmtId="304" fontId="2" fillId="93" borderId="127" applyFont="0"/>
    <xf numFmtId="304" fontId="2" fillId="93" borderId="127" applyFont="0"/>
    <xf numFmtId="304" fontId="2" fillId="93" borderId="127" applyFont="0"/>
    <xf numFmtId="3" fontId="209" fillId="0" borderId="138">
      <alignment vertical="center"/>
    </xf>
    <xf numFmtId="0" fontId="2" fillId="0" borderId="0" applyNumberFormat="0" applyFont="0" applyFill="0" applyBorder="0" applyAlignment="0" applyProtection="0"/>
    <xf numFmtId="0" fontId="10" fillId="0" borderId="0"/>
    <xf numFmtId="304" fontId="2" fillId="93" borderId="127" applyFont="0"/>
    <xf numFmtId="304" fontId="2" fillId="93" borderId="127" applyFont="0"/>
    <xf numFmtId="304" fontId="2" fillId="93" borderId="127" applyFont="0"/>
    <xf numFmtId="304" fontId="2" fillId="93" borderId="127" applyFo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0" fontId="2" fillId="93" borderId="127" applyFont="0"/>
    <xf numFmtId="0" fontId="10" fillId="0" borderId="0"/>
    <xf numFmtId="260" fontId="2" fillId="93" borderId="127" applyFont="0"/>
    <xf numFmtId="0" fontId="2" fillId="0" borderId="0" applyNumberFormat="0" applyFont="0" applyFill="0" applyBorder="0" applyAlignment="0" applyProtection="0"/>
    <xf numFmtId="260" fontId="2" fillId="93" borderId="127" applyFont="0"/>
    <xf numFmtId="260" fontId="2" fillId="93" borderId="127" applyFont="0"/>
    <xf numFmtId="260" fontId="2" fillId="93" borderId="127" applyFont="0"/>
    <xf numFmtId="260" fontId="2" fillId="93" borderId="127" applyFont="0"/>
    <xf numFmtId="3" fontId="209" fillId="0" borderId="138">
      <alignment vertical="center"/>
    </xf>
    <xf numFmtId="0" fontId="2" fillId="0" borderId="0" applyNumberFormat="0" applyFont="0" applyFill="0" applyBorder="0" applyAlignment="0" applyProtection="0"/>
    <xf numFmtId="0" fontId="10" fillId="0" borderId="0"/>
    <xf numFmtId="260" fontId="2" fillId="93" borderId="127" applyFont="0"/>
    <xf numFmtId="260" fontId="2" fillId="93" borderId="127" applyFont="0"/>
    <xf numFmtId="260" fontId="2" fillId="93" borderId="127" applyFont="0"/>
    <xf numFmtId="260" fontId="2" fillId="93" borderId="127" applyFo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93" borderId="127" applyFont="0">
      <alignment horizontal="right"/>
    </xf>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93" borderId="127" applyFont="0">
      <alignment horizontal="right"/>
    </xf>
    <xf numFmtId="0" fontId="10" fillId="0" borderId="0"/>
    <xf numFmtId="9" fontId="2" fillId="93" borderId="127" applyFont="0">
      <alignment horizontal="right"/>
    </xf>
    <xf numFmtId="0" fontId="2" fillId="0" borderId="0" applyNumberFormat="0" applyFont="0" applyFill="0" applyBorder="0" applyAlignment="0" applyProtection="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31" fontId="2" fillId="93" borderId="127" applyFont="0">
      <alignment horizontal="right"/>
    </xf>
    <xf numFmtId="0" fontId="10" fillId="0" borderId="0"/>
    <xf numFmtId="331" fontId="2" fillId="93" borderId="127" applyFont="0">
      <alignment horizontal="right"/>
    </xf>
    <xf numFmtId="0" fontId="2" fillId="0" borderId="0" applyNumberFormat="0" applyFont="0" applyFill="0" applyBorder="0" applyAlignment="0" applyProtection="0"/>
    <xf numFmtId="331" fontId="2" fillId="93" borderId="127" applyFont="0">
      <alignment horizontal="right"/>
    </xf>
    <xf numFmtId="331" fontId="2" fillId="93" borderId="127" applyFont="0">
      <alignment horizontal="right"/>
    </xf>
    <xf numFmtId="331" fontId="2" fillId="93" borderId="127" applyFont="0">
      <alignment horizontal="right"/>
    </xf>
    <xf numFmtId="331"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31" fontId="2" fillId="93" borderId="127" applyFont="0">
      <alignment horizontal="right"/>
    </xf>
    <xf numFmtId="331" fontId="2" fillId="93" borderId="127" applyFont="0">
      <alignment horizontal="right"/>
    </xf>
    <xf numFmtId="331" fontId="2" fillId="93" borderId="127" applyFont="0">
      <alignment horizontal="right"/>
    </xf>
    <xf numFmtId="331"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93" borderId="130"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30" applyFont="0">
      <alignment horizontal="right"/>
    </xf>
    <xf numFmtId="0" fontId="2" fillId="0" borderId="0" applyNumberFormat="0" applyFont="0" applyFill="0" applyBorder="0" applyAlignment="0" applyProtection="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93" borderId="127" applyFont="0">
      <alignment horizontal="center" wrapText="1"/>
      <protection locked="0"/>
    </xf>
    <xf numFmtId="0" fontId="10" fillId="0" borderId="0"/>
    <xf numFmtId="0" fontId="2" fillId="93" borderId="127" applyFont="0">
      <alignment horizontal="center" wrapText="1"/>
      <protection locked="0"/>
    </xf>
    <xf numFmtId="0" fontId="2" fillId="0" borderId="0" applyNumberFormat="0" applyFont="0" applyFill="0" applyBorder="0" applyAlignment="0" applyProtection="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49" fontId="2" fillId="93" borderId="127" applyFont="0"/>
    <xf numFmtId="0" fontId="10" fillId="0" borderId="0"/>
    <xf numFmtId="0" fontId="10" fillId="0" borderId="0"/>
    <xf numFmtId="3" fontId="209" fillId="0" borderId="138">
      <alignment vertical="center"/>
    </xf>
    <xf numFmtId="0" fontId="10" fillId="0" borderId="0"/>
    <xf numFmtId="0" fontId="10" fillId="0" borderId="0"/>
    <xf numFmtId="49" fontId="2" fillId="93" borderId="127" applyFont="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316" fillId="0" borderId="179" applyNumberFormat="0" applyAlignment="0" applyProtection="0"/>
    <xf numFmtId="0" fontId="317" fillId="0" borderId="17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9"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9" applyNumberFormat="0" applyProtection="0">
      <alignment horizontal="left" vertical="top"/>
    </xf>
    <xf numFmtId="0" fontId="320" fillId="0" borderId="129" applyNumberFormat="0" applyProtection="0">
      <alignment horizontal="left" vertical="top"/>
    </xf>
    <xf numFmtId="0" fontId="2" fillId="0" borderId="0" applyNumberFormat="0" applyFont="0" applyFill="0" applyBorder="0" applyAlignment="0" applyProtection="0"/>
    <xf numFmtId="0" fontId="320" fillId="0" borderId="129" applyNumberFormat="0" applyProtection="0">
      <alignment horizontal="right" vertical="top"/>
    </xf>
    <xf numFmtId="0" fontId="320" fillId="0" borderId="129" applyNumberFormat="0" applyProtection="0">
      <alignment horizontal="right" vertical="top"/>
    </xf>
    <xf numFmtId="0" fontId="320" fillId="0" borderId="129" applyNumberFormat="0" applyProtection="0">
      <alignment horizontal="right" vertical="top"/>
    </xf>
    <xf numFmtId="0" fontId="320" fillId="0" borderId="129" applyNumberFormat="0" applyProtection="0">
      <alignment horizontal="right" vertical="top"/>
    </xf>
    <xf numFmtId="0" fontId="320" fillId="0" borderId="129"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80" applyNumberFormat="0" applyFont="0" applyAlignment="0" applyProtection="0"/>
    <xf numFmtId="0" fontId="2" fillId="0" borderId="181" applyNumberFormat="0" applyFont="0" applyAlignment="0" applyProtection="0"/>
    <xf numFmtId="0" fontId="2" fillId="0" borderId="182" applyNumberFormat="0" applyFont="0" applyAlignment="0" applyProtection="0"/>
    <xf numFmtId="10" fontId="321" fillId="0" borderId="0" applyNumberFormat="0" applyFill="0" applyBorder="0" applyProtection="0">
      <alignment horizontal="right" vertical="top"/>
    </xf>
    <xf numFmtId="0" fontId="317" fillId="0" borderId="129" applyNumberFormat="0" applyFill="0" applyAlignment="0" applyProtection="0"/>
    <xf numFmtId="0" fontId="317" fillId="0" borderId="129" applyNumberFormat="0" applyFill="0" applyAlignment="0" applyProtection="0"/>
    <xf numFmtId="0" fontId="317" fillId="0" borderId="129" applyNumberFormat="0" applyFill="0" applyAlignment="0" applyProtection="0"/>
    <xf numFmtId="0" fontId="317" fillId="0" borderId="129" applyNumberFormat="0" applyFill="0" applyAlignment="0" applyProtection="0"/>
    <xf numFmtId="0" fontId="317" fillId="0" borderId="129" applyNumberFormat="0" applyFill="0" applyAlignment="0" applyProtection="0"/>
    <xf numFmtId="0" fontId="316" fillId="0" borderId="107" applyNumberFormat="0" applyFont="0" applyFill="0" applyAlignment="0" applyProtection="0">
      <alignment horizontal="left" vertical="top"/>
    </xf>
    <xf numFmtId="0" fontId="316" fillId="0" borderId="107" applyNumberFormat="0" applyFont="0" applyFill="0" applyAlignment="0" applyProtection="0">
      <alignment horizontal="left" vertical="top"/>
    </xf>
    <xf numFmtId="0" fontId="316" fillId="0" borderId="107" applyNumberFormat="0" applyFont="0" applyFill="0" applyAlignment="0" applyProtection="0">
      <alignment horizontal="left" vertical="top"/>
    </xf>
    <xf numFmtId="0" fontId="316" fillId="0" borderId="107" applyNumberFormat="0" applyFont="0" applyFill="0" applyAlignment="0" applyProtection="0">
      <alignment horizontal="left" vertical="top"/>
    </xf>
    <xf numFmtId="0" fontId="316" fillId="0" borderId="107" applyNumberFormat="0" applyFont="0" applyFill="0" applyAlignment="0" applyProtection="0">
      <alignment horizontal="left" vertical="top"/>
    </xf>
    <xf numFmtId="0" fontId="317" fillId="0" borderId="111" applyNumberFormat="0" applyFill="0" applyAlignment="0" applyProtection="0">
      <alignment vertical="top"/>
    </xf>
    <xf numFmtId="0" fontId="317" fillId="0" borderId="111"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11"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11"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lignment horizontal="centerContinuous"/>
    </xf>
    <xf numFmtId="0" fontId="10" fillId="0" borderId="0"/>
    <xf numFmtId="0" fontId="10" fillId="0" borderId="0"/>
    <xf numFmtId="3" fontId="209" fillId="0" borderId="138">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83"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31"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106"/>
    <xf numFmtId="0" fontId="10" fillId="0" borderId="0"/>
    <xf numFmtId="0" fontId="331" fillId="0" borderId="106"/>
    <xf numFmtId="0" fontId="10" fillId="0" borderId="0"/>
    <xf numFmtId="0" fontId="331" fillId="0" borderId="106"/>
    <xf numFmtId="0" fontId="10" fillId="0" borderId="0"/>
    <xf numFmtId="0" fontId="331" fillId="0" borderId="106"/>
    <xf numFmtId="0" fontId="331" fillId="0" borderId="106"/>
    <xf numFmtId="246" fontId="253" fillId="0" borderId="0"/>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6">
      <alignment horizontal="left"/>
    </xf>
    <xf numFmtId="253" fontId="2" fillId="0" borderId="106">
      <alignment horizontal="left"/>
    </xf>
    <xf numFmtId="253"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3" fontId="209" fillId="0" borderId="138">
      <alignment vertical="center"/>
    </xf>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38" fontId="201" fillId="0" borderId="185">
      <alignment horizontal="right"/>
    </xf>
    <xf numFmtId="0" fontId="272" fillId="0" borderId="18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86" applyProtection="0">
      <alignment horizontal="center"/>
    </xf>
    <xf numFmtId="0" fontId="272" fillId="0" borderId="186" applyProtection="0">
      <alignment horizontal="center"/>
    </xf>
    <xf numFmtId="0" fontId="272" fillId="0" borderId="186" applyProtection="0">
      <alignment horizontal="center"/>
    </xf>
    <xf numFmtId="0" fontId="272" fillId="0" borderId="186" applyProtection="0">
      <alignment horizontal="center"/>
    </xf>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4" fillId="69" borderId="0">
      <alignment horizontal="center"/>
    </xf>
    <xf numFmtId="0" fontId="104" fillId="69" borderId="0">
      <alignment horizontal="center"/>
    </xf>
    <xf numFmtId="3" fontId="209" fillId="0" borderId="138">
      <alignment vertical="center"/>
    </xf>
    <xf numFmtId="0" fontId="332" fillId="104" borderId="0" applyNumberFormat="0" applyBorder="0"/>
    <xf numFmtId="0" fontId="185" fillId="0" borderId="187" applyNumberFormat="0" applyFont="0" applyFill="0" applyAlignment="0"/>
    <xf numFmtId="0" fontId="333" fillId="0" borderId="13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79" fillId="0" borderId="63" applyNumberFormat="0" applyBorder="0">
      <protection locked="0"/>
    </xf>
    <xf numFmtId="37" fontId="334" fillId="111" borderId="0"/>
    <xf numFmtId="37" fontId="160" fillId="150" borderId="127" applyNumberFormat="0" applyAlignment="0" applyProtection="0"/>
    <xf numFmtId="0" fontId="2" fillId="0" borderId="0" applyNumberFormat="0" applyFont="0" applyFill="0" applyBorder="0" applyAlignment="0" applyProtection="0"/>
    <xf numFmtId="37" fontId="160" fillId="150" borderId="127" applyNumberFormat="0" applyAlignment="0" applyProtection="0"/>
    <xf numFmtId="37" fontId="160" fillId="150" borderId="127" applyNumberFormat="0" applyAlignment="0" applyProtection="0"/>
    <xf numFmtId="37" fontId="160" fillId="150" borderId="127" applyNumberFormat="0" applyAlignment="0" applyProtection="0"/>
    <xf numFmtId="37" fontId="160" fillId="150" borderId="127" applyNumberFormat="0" applyAlignment="0" applyProtection="0"/>
    <xf numFmtId="3" fontId="209" fillId="0" borderId="138">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11">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7"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38" fontId="2" fillId="0" borderId="0"/>
    <xf numFmtId="2" fontId="233" fillId="69" borderId="127"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165" fontId="339"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8">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11"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8">
      <alignment vertical="center"/>
    </xf>
    <xf numFmtId="0" fontId="309" fillId="0" borderId="0" applyProtection="0">
      <alignment horizontal="center"/>
    </xf>
    <xf numFmtId="0" fontId="10" fillId="0" borderId="0"/>
    <xf numFmtId="3" fontId="209" fillId="0" borderId="138">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8">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45" fillId="0" borderId="188" applyNumberFormat="0"/>
    <xf numFmtId="14" fontId="160" fillId="0" borderId="0" applyFont="0" applyFill="0" applyBorder="0" applyProtection="0"/>
    <xf numFmtId="16" fontId="160" fillId="0" borderId="0" applyFont="0" applyFill="0" applyBorder="0" applyProtection="0"/>
    <xf numFmtId="3" fontId="209" fillId="0" borderId="138">
      <alignment vertical="center"/>
    </xf>
    <xf numFmtId="358" fontId="343" fillId="0" borderId="111"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95" applyFont="0">
      <alignment horizontal="right" vertical="center"/>
      <protection locked="0"/>
    </xf>
    <xf numFmtId="0" fontId="45" fillId="69" borderId="191" applyFont="0" applyBorder="0">
      <alignment horizontal="center" wrapText="1"/>
    </xf>
    <xf numFmtId="0" fontId="147" fillId="69" borderId="194" applyNumberFormat="0" applyFill="0" applyBorder="0" applyAlignment="0" applyProtection="0">
      <alignment horizontal="left"/>
    </xf>
    <xf numFmtId="0" fontId="1" fillId="0" borderId="0"/>
    <xf numFmtId="0" fontId="174" fillId="0" borderId="199"/>
    <xf numFmtId="244" fontId="176" fillId="0" borderId="20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3" fontId="181" fillId="88" borderId="195" applyNumberFormat="0" applyFont="0" applyAlignment="0"/>
    <xf numFmtId="3" fontId="181" fillId="88" borderId="195" applyNumberFormat="0" applyFont="0" applyAlignment="0"/>
    <xf numFmtId="3" fontId="181" fillId="88" borderId="195" applyNumberFormat="0" applyFont="0" applyAlignment="0"/>
    <xf numFmtId="3" fontId="181" fillId="88" borderId="195" applyNumberFormat="0" applyFont="0" applyAlignment="0"/>
    <xf numFmtId="3" fontId="181" fillId="88" borderId="195" applyNumberFormat="0" applyFont="0" applyAlignment="0"/>
    <xf numFmtId="247"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247" fontId="179" fillId="107" borderId="195" applyNumberFormat="0" applyFill="0" applyBorder="0" applyAlignment="0" applyProtection="0"/>
    <xf numFmtId="0"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247" fontId="179" fillId="107" borderId="195" applyNumberFormat="0" applyFill="0" applyBorder="0" applyAlignment="0" applyProtection="0"/>
    <xf numFmtId="0" fontId="179" fillId="107" borderId="195" applyNumberFormat="0" applyFill="0" applyBorder="0" applyAlignment="0" applyProtection="0"/>
    <xf numFmtId="0" fontId="183" fillId="108" borderId="201" applyNumberFormat="0" applyAlignment="0" applyProtection="0"/>
    <xf numFmtId="0" fontId="183" fillId="108" borderId="201" applyNumberFormat="0" applyAlignment="0" applyProtection="0"/>
    <xf numFmtId="252" fontId="104" fillId="0" borderId="201" applyNumberFormat="0" applyFont="0" applyFill="0" applyAlignment="0">
      <alignment vertical="center"/>
    </xf>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252" fontId="104" fillId="0" borderId="201" applyNumberFormat="0" applyFont="0" applyFill="0" applyAlignment="0">
      <alignment vertical="center"/>
    </xf>
    <xf numFmtId="0" fontId="104" fillId="0" borderId="201" applyNumberFormat="0" applyFont="0" applyFill="0"/>
    <xf numFmtId="252" fontId="104" fillId="0" borderId="201" applyNumberFormat="0" applyFont="0" applyFill="0" applyAlignment="0">
      <alignment vertical="center"/>
    </xf>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201" fillId="0" borderId="190" applyNumberFormat="0" applyFont="0" applyFill="0" applyAlignment="0" applyProtection="0"/>
    <xf numFmtId="0" fontId="149" fillId="0" borderId="194" applyNumberFormat="0" applyFont="0" applyFill="0" applyAlignment="0" applyProtection="0"/>
    <xf numFmtId="0" fontId="149" fillId="0" borderId="194" applyNumberFormat="0" applyFont="0" applyFill="0" applyAlignment="0" applyProtection="0"/>
    <xf numFmtId="0" fontId="149" fillId="0" borderId="194" applyNumberFormat="0" applyFont="0" applyFill="0" applyAlignment="0" applyProtection="0"/>
    <xf numFmtId="0" fontId="149" fillId="0" borderId="199" applyNumberFormat="0" applyFont="0" applyFill="0" applyAlignment="0" applyProtection="0"/>
    <xf numFmtId="0" fontId="149" fillId="0" borderId="199"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253" fontId="2" fillId="0" borderId="200">
      <alignment horizontal="left"/>
    </xf>
    <xf numFmtId="3" fontId="45" fillId="41" borderId="194">
      <protection hidden="1"/>
    </xf>
    <xf numFmtId="0" fontId="204" fillId="0" borderId="194" applyBorder="0"/>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vertical="center"/>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202" applyNumberFormat="0" applyFill="0" applyBorder="0" applyAlignment="0" applyProtection="0">
      <alignment horizontal="center"/>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0" fillId="0" borderId="202" applyNumberFormat="0" applyFill="0" applyBorder="0" applyAlignment="0" applyProtection="0">
      <alignment horizontal="center"/>
      <protection locked="0"/>
    </xf>
    <xf numFmtId="0" fontId="220" fillId="0" borderId="202" applyNumberFormat="0" applyFill="0" applyBorder="0" applyAlignment="0" applyProtection="0">
      <alignment horizontal="center"/>
      <protection locked="0"/>
    </xf>
    <xf numFmtId="0" fontId="220" fillId="0" borderId="202" applyNumberFormat="0" applyFill="0" applyBorder="0" applyAlignment="0" applyProtection="0">
      <alignment horizontal="center"/>
      <protection locked="0"/>
    </xf>
    <xf numFmtId="0" fontId="220" fillId="0" borderId="202" applyNumberFormat="0" applyFill="0" applyBorder="0" applyAlignment="0" applyProtection="0">
      <alignment horizontal="center"/>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275" fontId="2" fillId="0" borderId="194" applyFill="0" applyProtection="0">
      <alignment horizontal="centerContinuous"/>
    </xf>
    <xf numFmtId="0" fontId="232" fillId="120" borderId="195" applyNumberFormat="0" applyBorder="0" applyAlignment="0">
      <alignment horizontal="center"/>
      <protection locked="0"/>
    </xf>
    <xf numFmtId="0" fontId="232" fillId="120" borderId="195" applyNumberFormat="0" applyBorder="0" applyAlignment="0">
      <alignment horizontal="center"/>
      <protection locked="0"/>
    </xf>
    <xf numFmtId="3" fontId="233" fillId="121" borderId="202" applyNumberFormat="0" applyBorder="0" applyAlignment="0" applyProtection="0">
      <protection hidden="1"/>
    </xf>
    <xf numFmtId="281" fontId="2" fillId="0" borderId="0" applyFont="0" applyFill="0" applyBorder="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45" fillId="113" borderId="197" applyAlignment="0" applyProtection="0"/>
    <xf numFmtId="0" fontId="45" fillId="113" borderId="197" applyAlignment="0" applyProtection="0"/>
    <xf numFmtId="0" fontId="45" fillId="113" borderId="197" applyAlignment="0" applyProtection="0"/>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37" fillId="0" borderId="197">
      <alignment horizontal="left" vertical="center"/>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0" borderId="0" applyNumberFormat="0" applyFont="0" applyFill="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2" fontId="233" fillId="129" borderId="200" applyNumberFormat="0" applyBorder="0" applyAlignment="0" applyProtection="0">
      <alignment horizontal="center"/>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11" fontId="2" fillId="71" borderId="195" applyFont="0" applyAlignment="0">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26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49" fontId="2" fillId="71" borderId="195" applyFont="0" applyAlignment="0">
      <protection locked="0"/>
    </xf>
    <xf numFmtId="49" fontId="2" fillId="71" borderId="195" applyFont="0" applyAlignment="0">
      <protection locked="0"/>
    </xf>
    <xf numFmtId="317" fontId="160" fillId="0" borderId="200" applyBorder="0"/>
    <xf numFmtId="253" fontId="228" fillId="96" borderId="200" applyBorder="0"/>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2" fontId="233" fillId="107" borderId="195" applyNumberFormat="0" applyBorder="0" applyAlignment="0">
      <protection locked="0"/>
    </xf>
    <xf numFmtId="3" fontId="209" fillId="0" borderId="138">
      <alignment vertical="center"/>
    </xf>
    <xf numFmtId="37" fontId="201" fillId="0" borderId="0" applyNumberFormat="0" applyFill="0" applyAlignment="0"/>
    <xf numFmtId="0" fontId="283" fillId="104" borderId="196">
      <alignment horizontal="center" vertical="top" wrapText="1"/>
    </xf>
    <xf numFmtId="0" fontId="283" fillId="104" borderId="196">
      <alignment horizontal="center" vertical="top" wrapText="1"/>
    </xf>
    <xf numFmtId="0" fontId="283" fillId="104" borderId="196">
      <alignment horizontal="center" vertical="top" wrapText="1"/>
    </xf>
    <xf numFmtId="0" fontId="283" fillId="104" borderId="196">
      <alignment horizontal="center" vertical="top" wrapText="1"/>
    </xf>
    <xf numFmtId="0" fontId="2" fillId="0" borderId="197"/>
    <xf numFmtId="0" fontId="2" fillId="0" borderId="197"/>
    <xf numFmtId="0" fontId="2" fillId="0" borderId="197"/>
    <xf numFmtId="0" fontId="2" fillId="0" borderId="197"/>
    <xf numFmtId="0" fontId="45" fillId="70" borderId="191"/>
    <xf numFmtId="0" fontId="45" fillId="70" borderId="191"/>
    <xf numFmtId="0" fontId="45" fillId="70" borderId="191"/>
    <xf numFmtId="0" fontId="45" fillId="70" borderId="191"/>
    <xf numFmtId="0" fontId="45" fillId="0" borderId="192"/>
    <xf numFmtId="0" fontId="45" fillId="0" borderId="192"/>
    <xf numFmtId="0" fontId="45" fillId="0" borderId="192"/>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0" fontId="283" fillId="132" borderId="196">
      <alignment horizontal="center" vertical="top"/>
    </xf>
    <xf numFmtId="0" fontId="283" fillId="132" borderId="196">
      <alignment horizontal="center" vertical="top"/>
    </xf>
    <xf numFmtId="0" fontId="45" fillId="0" borderId="191"/>
    <xf numFmtId="0" fontId="45" fillId="0" borderId="191"/>
    <xf numFmtId="0" fontId="45" fillId="0" borderId="191"/>
    <xf numFmtId="0" fontId="45" fillId="0" borderId="191"/>
    <xf numFmtId="0" fontId="2" fillId="0" borderId="196"/>
    <xf numFmtId="0" fontId="2" fillId="0" borderId="196"/>
    <xf numFmtId="0" fontId="2" fillId="0" borderId="196"/>
    <xf numFmtId="0" fontId="2" fillId="0" borderId="196"/>
    <xf numFmtId="0" fontId="2" fillId="0" borderId="196"/>
    <xf numFmtId="0" fontId="284" fillId="70" borderId="202"/>
    <xf numFmtId="0" fontId="284" fillId="70" borderId="202"/>
    <xf numFmtId="0" fontId="2" fillId="0" borderId="192">
      <alignment horizontal="center"/>
    </xf>
    <xf numFmtId="0" fontId="2" fillId="0" borderId="192">
      <alignment horizontal="center"/>
    </xf>
    <xf numFmtId="0" fontId="2" fillId="0" borderId="192">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8">
      <alignment horizontal="center"/>
    </xf>
    <xf numFmtId="0" fontId="2" fillId="0" borderId="198">
      <alignment horizontal="center"/>
    </xf>
    <xf numFmtId="0" fontId="283" fillId="132" borderId="196">
      <alignment horizontal="center" vertical="top" wrapText="1"/>
    </xf>
    <xf numFmtId="0" fontId="283" fillId="132" borderId="196">
      <alignment horizontal="center" vertical="top" wrapText="1"/>
    </xf>
    <xf numFmtId="0" fontId="283" fillId="132" borderId="196">
      <alignment horizontal="center" vertical="top" wrapText="1"/>
    </xf>
    <xf numFmtId="0" fontId="283" fillId="132" borderId="196">
      <alignment horizontal="center" vertical="top" wrapText="1"/>
    </xf>
    <xf numFmtId="3" fontId="2" fillId="0" borderId="197"/>
    <xf numFmtId="3" fontId="2" fillId="0" borderId="197"/>
    <xf numFmtId="3" fontId="2" fillId="0" borderId="197"/>
    <xf numFmtId="3" fontId="2" fillId="0" borderId="197"/>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7">
      <alignment horizontal="center"/>
    </xf>
    <xf numFmtId="0" fontId="45" fillId="70" borderId="197">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2">
      <alignment horizontal="left" vertical="top"/>
    </xf>
    <xf numFmtId="0" fontId="45" fillId="70" borderId="192">
      <alignment horizontal="left" vertical="top"/>
    </xf>
    <xf numFmtId="0" fontId="45" fillId="70" borderId="192">
      <alignment horizontal="left" vertical="top"/>
    </xf>
    <xf numFmtId="0" fontId="283" fillId="132" borderId="197">
      <alignment horizontal="center" vertical="center"/>
    </xf>
    <xf numFmtId="0" fontId="283" fillId="132" borderId="197">
      <alignment horizontal="center" vertical="center"/>
    </xf>
    <xf numFmtId="0" fontId="283" fillId="132" borderId="196">
      <alignment horizontal="center" vertical="center"/>
    </xf>
    <xf numFmtId="0" fontId="283" fillId="132" borderId="196">
      <alignment horizontal="center" vertical="center"/>
    </xf>
    <xf numFmtId="0" fontId="283" fillId="132" borderId="196">
      <alignment horizontal="center" vertical="center"/>
    </xf>
    <xf numFmtId="0" fontId="283" fillId="132" borderId="196">
      <alignment horizontal="center" vertical="center"/>
    </xf>
    <xf numFmtId="0" fontId="283" fillId="104" borderId="191">
      <alignment horizontal="center" vertical="center"/>
    </xf>
    <xf numFmtId="0" fontId="283" fillId="104" borderId="191">
      <alignment horizontal="center" vertical="center"/>
    </xf>
    <xf numFmtId="0" fontId="283" fillId="104" borderId="191">
      <alignment horizontal="center" vertical="center"/>
    </xf>
    <xf numFmtId="0" fontId="283" fillId="104" borderId="191">
      <alignment horizontal="center" vertical="center"/>
    </xf>
    <xf numFmtId="0" fontId="283" fillId="104" borderId="197">
      <alignment horizontal="center" vertical="center"/>
    </xf>
    <xf numFmtId="0" fontId="283" fillId="104" borderId="197">
      <alignment horizontal="center" vertical="center"/>
    </xf>
    <xf numFmtId="0" fontId="283" fillId="104" borderId="196">
      <alignment horizontal="center" vertical="center"/>
    </xf>
    <xf numFmtId="0" fontId="283" fillId="104" borderId="196">
      <alignment horizontal="center" vertical="center"/>
    </xf>
    <xf numFmtId="0" fontId="283" fillId="104" borderId="196">
      <alignment horizontal="center" vertical="center"/>
    </xf>
    <xf numFmtId="0" fontId="283" fillId="104" borderId="196">
      <alignment horizontal="center" vertical="center"/>
    </xf>
    <xf numFmtId="0" fontId="2" fillId="0" borderId="193"/>
    <xf numFmtId="0" fontId="2" fillId="0" borderId="193"/>
    <xf numFmtId="0" fontId="2" fillId="0" borderId="193"/>
    <xf numFmtId="0" fontId="2" fillId="0" borderId="193"/>
    <xf numFmtId="0" fontId="2" fillId="0" borderId="198"/>
    <xf numFmtId="0" fontId="2" fillId="0" borderId="198"/>
    <xf numFmtId="0" fontId="2" fillId="0" borderId="0" applyNumberFormat="0" applyFont="0" applyFill="0" applyBorder="0" applyAlignment="0" applyProtection="0"/>
    <xf numFmtId="0" fontId="286" fillId="0" borderId="200"/>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260" fontId="2" fillId="74" borderId="195">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331" fontId="2" fillId="74" borderId="195" applyFont="0">
      <alignment horizontal="right" vertical="center"/>
      <protection locked="0"/>
    </xf>
    <xf numFmtId="331" fontId="2" fillId="74" borderId="195" applyFont="0">
      <alignment horizontal="right" vertical="center"/>
      <protection locked="0"/>
    </xf>
    <xf numFmtId="331" fontId="2" fillId="74" borderId="195" applyFont="0">
      <alignment horizontal="right" vertical="center"/>
      <protection locked="0"/>
    </xf>
    <xf numFmtId="331" fontId="2" fillId="74" borderId="195" applyFont="0">
      <alignment horizontal="right" vertical="center"/>
      <protection locked="0"/>
    </xf>
    <xf numFmtId="331" fontId="2" fillId="74" borderId="195" applyFont="0">
      <alignment horizontal="right" vertical="center"/>
      <protection locked="0"/>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173" fontId="233" fillId="134" borderId="200" applyNumberFormat="0" applyBorder="0" applyAlignment="0" applyProtection="0">
      <alignment horizontal="center"/>
      <protection hidden="1"/>
    </xf>
    <xf numFmtId="3" fontId="287" fillId="57" borderId="195" applyNumberFormat="0" applyBorder="0" applyAlignment="0" applyProtection="0">
      <protection hidden="1"/>
    </xf>
    <xf numFmtId="3" fontId="288" fillId="135" borderId="202" applyNumberFormat="0" applyBorder="0" applyAlignment="0" applyProtection="0">
      <protection hidden="1"/>
    </xf>
    <xf numFmtId="0" fontId="19" fillId="131" borderId="200" applyNumberFormat="0" applyFont="0" applyBorder="0" applyAlignment="0" applyProtection="0">
      <alignment horizontal="center"/>
    </xf>
    <xf numFmtId="0" fontId="19" fillId="131"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60" fillId="0" borderId="203" applyNumberFormat="0" applyAlignment="0" applyProtection="0"/>
    <xf numFmtId="0" fontId="10" fillId="0" borderId="0"/>
    <xf numFmtId="0" fontId="46" fillId="69" borderId="194">
      <alignment horizontal="center"/>
    </xf>
    <xf numFmtId="0" fontId="41" fillId="0" borderId="190">
      <alignment horizontal="center"/>
    </xf>
    <xf numFmtId="0" fontId="45" fillId="92" borderId="194" applyNumberFormat="0" applyBorder="0" applyAlignment="0"/>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0" fontId="297" fillId="45" borderId="195"/>
    <xf numFmtId="0" fontId="2" fillId="0" borderId="204">
      <alignment vertical="center"/>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47" fontId="2" fillId="69" borderId="195">
      <alignment horizontal="center"/>
    </xf>
    <xf numFmtId="3" fontId="2" fillId="69" borderId="195" applyFont="0">
      <alignment horizontal="right"/>
    </xf>
    <xf numFmtId="3" fontId="2" fillId="69" borderId="195" applyFont="0">
      <alignment horizontal="right"/>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187"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26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48" fontId="2" fillId="69" borderId="195" applyFont="0">
      <alignment horizontal="center" wrapText="1"/>
    </xf>
    <xf numFmtId="3" fontId="2" fillId="68" borderId="197" applyBorder="0"/>
    <xf numFmtId="3" fontId="2" fillId="68" borderId="197" applyBorder="0"/>
    <xf numFmtId="3" fontId="2" fillId="68" borderId="197" applyBorder="0"/>
    <xf numFmtId="3" fontId="2" fillId="68" borderId="197" applyBorder="0"/>
    <xf numFmtId="3" fontId="2" fillId="68" borderId="197" applyBorder="0"/>
    <xf numFmtId="2" fontId="313" fillId="0" borderId="200" applyNumberFormat="0" applyFill="0" applyBorder="0" applyAlignment="0" applyProtection="0">
      <alignment horizontal="center"/>
      <protection locked="0"/>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304" fontId="2" fillId="144" borderId="195" applyFont="0"/>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331"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49" fontId="2" fillId="144" borderId="195" applyFont="0"/>
    <xf numFmtId="49" fontId="2" fillId="144"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304" fontId="2" fillId="145" borderId="195" applyFont="0"/>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311" fontId="2" fillId="146" borderId="195">
      <alignment vertical="center"/>
    </xf>
    <xf numFmtId="311" fontId="2" fillId="146" borderId="195">
      <alignment vertical="center"/>
    </xf>
    <xf numFmtId="311" fontId="2" fillId="146" borderId="195">
      <alignment vertical="center"/>
    </xf>
    <xf numFmtId="311" fontId="2" fillId="146" borderId="195">
      <alignment vertical="center"/>
    </xf>
    <xf numFmtId="311" fontId="2" fillId="146" borderId="195">
      <alignment vertical="center"/>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304"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304"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260" fontId="2" fillId="93" borderId="195" applyFont="0"/>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331" fontId="2" fillId="93" borderId="195"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49" fontId="2" fillId="93" borderId="195" applyFont="0"/>
    <xf numFmtId="49" fontId="2" fillId="93" borderId="195" applyFont="0"/>
    <xf numFmtId="0" fontId="320" fillId="0" borderId="197" applyNumberFormat="0" applyProtection="0">
      <alignment horizontal="left" vertical="top"/>
    </xf>
    <xf numFmtId="0" fontId="320" fillId="0" borderId="197" applyNumberFormat="0" applyProtection="0">
      <alignment horizontal="left" vertical="top"/>
    </xf>
    <xf numFmtId="0" fontId="320" fillId="0" borderId="197" applyNumberFormat="0" applyProtection="0">
      <alignment horizontal="left" vertical="top"/>
    </xf>
    <xf numFmtId="0" fontId="320" fillId="0" borderId="197" applyNumberFormat="0" applyProtection="0">
      <alignment horizontal="right" vertical="top"/>
    </xf>
    <xf numFmtId="0" fontId="320" fillId="0" borderId="197" applyNumberFormat="0" applyProtection="0">
      <alignment horizontal="right" vertical="top"/>
    </xf>
    <xf numFmtId="0" fontId="320" fillId="0" borderId="197" applyNumberFormat="0" applyProtection="0">
      <alignment horizontal="right" vertical="top"/>
    </xf>
    <xf numFmtId="0" fontId="320" fillId="0" borderId="197" applyNumberFormat="0" applyProtection="0">
      <alignment horizontal="right" vertical="top"/>
    </xf>
    <xf numFmtId="0" fontId="320" fillId="0" borderId="197" applyNumberFormat="0" applyProtection="0">
      <alignment horizontal="right" vertical="top"/>
    </xf>
    <xf numFmtId="0" fontId="317" fillId="0" borderId="197" applyNumberFormat="0" applyFill="0" applyAlignment="0" applyProtection="0"/>
    <xf numFmtId="0" fontId="317" fillId="0" borderId="197" applyNumberFormat="0" applyFill="0" applyAlignment="0" applyProtection="0"/>
    <xf numFmtId="0" fontId="317" fillId="0" borderId="197" applyNumberFormat="0" applyFill="0" applyAlignment="0" applyProtection="0"/>
    <xf numFmtId="0" fontId="317" fillId="0" borderId="197" applyNumberFormat="0" applyFill="0" applyAlignment="0" applyProtection="0"/>
    <xf numFmtId="0" fontId="317" fillId="0" borderId="197" applyNumberFormat="0" applyFill="0" applyAlignment="0" applyProtection="0"/>
    <xf numFmtId="0" fontId="316" fillId="0" borderId="193" applyNumberFormat="0" applyFont="0" applyFill="0" applyAlignment="0" applyProtection="0">
      <alignment horizontal="left" vertical="top"/>
    </xf>
    <xf numFmtId="0" fontId="316" fillId="0" borderId="193" applyNumberFormat="0" applyFont="0" applyFill="0" applyAlignment="0" applyProtection="0">
      <alignment horizontal="left" vertical="top"/>
    </xf>
    <xf numFmtId="0" fontId="316" fillId="0" borderId="193" applyNumberFormat="0" applyFont="0" applyFill="0" applyAlignment="0" applyProtection="0">
      <alignment horizontal="left" vertical="top"/>
    </xf>
    <xf numFmtId="0" fontId="316" fillId="0" borderId="193" applyNumberFormat="0" applyFont="0" applyFill="0" applyAlignment="0" applyProtection="0">
      <alignment horizontal="left" vertical="top"/>
    </xf>
    <xf numFmtId="0" fontId="316" fillId="0" borderId="193" applyNumberFormat="0" applyFont="0" applyFill="0" applyAlignment="0" applyProtection="0">
      <alignment horizontal="left" vertical="top"/>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55" fillId="0" borderId="194" applyFill="0" applyBorder="0" applyProtection="0">
      <alignment horizontal="left" vertical="top"/>
    </xf>
    <xf numFmtId="0" fontId="185" fillId="131" borderId="206" applyNumberFormat="0" applyFont="0">
      <alignment horizontal="center" vertical="center"/>
    </xf>
    <xf numFmtId="350" fontId="45" fillId="68" borderId="202" applyNumberFormat="0" applyBorder="0" applyAlignment="0">
      <alignment horizontal="right"/>
    </xf>
    <xf numFmtId="0" fontId="331" fillId="0" borderId="192"/>
    <xf numFmtId="0" fontId="331" fillId="0" borderId="192"/>
    <xf numFmtId="0" fontId="331" fillId="0" borderId="192"/>
    <xf numFmtId="0" fontId="331" fillId="0" borderId="192"/>
    <xf numFmtId="0" fontId="331" fillId="0" borderId="192"/>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253" fontId="2" fillId="0" borderId="192">
      <alignment horizontal="left"/>
    </xf>
    <xf numFmtId="0" fontId="272" fillId="0" borderId="207" applyProtection="0">
      <alignment horizontal="center"/>
    </xf>
    <xf numFmtId="0" fontId="272" fillId="0" borderId="207" applyProtection="0">
      <alignment horizontal="center"/>
    </xf>
    <xf numFmtId="0" fontId="272" fillId="0" borderId="207" applyProtection="0">
      <alignment horizontal="center"/>
    </xf>
    <xf numFmtId="0" fontId="272" fillId="0" borderId="207" applyProtection="0">
      <alignment horizontal="center"/>
    </xf>
    <xf numFmtId="0" fontId="272" fillId="0" borderId="207" applyProtection="0">
      <alignment horizontal="center"/>
    </xf>
    <xf numFmtId="0" fontId="333" fillId="0" borderId="202" applyNumberFormat="0" applyFill="0" applyBorder="0" applyAlignment="0" applyProtection="0">
      <alignment horizontal="center"/>
      <protection locked="0"/>
    </xf>
    <xf numFmtId="37" fontId="160" fillId="150" borderId="195" applyNumberFormat="0" applyAlignment="0" applyProtection="0"/>
    <xf numFmtId="37" fontId="160" fillId="150" borderId="195" applyNumberFormat="0" applyAlignment="0" applyProtection="0"/>
    <xf numFmtId="37" fontId="160" fillId="150" borderId="195" applyNumberFormat="0" applyAlignment="0" applyProtection="0"/>
    <xf numFmtId="37" fontId="160" fillId="150" borderId="195" applyNumberFormat="0" applyAlignment="0" applyProtection="0"/>
    <xf numFmtId="37" fontId="160" fillId="150" borderId="195" applyNumberForma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2" fontId="233" fillId="69" borderId="195" applyBorder="0" applyAlignment="0"/>
    <xf numFmtId="165" fontId="339" fillId="69" borderId="194">
      <alignment horizontal="center"/>
    </xf>
    <xf numFmtId="0" fontId="346" fillId="0" borderId="0" applyNumberFormat="0" applyFill="0" applyBorder="0" applyAlignment="0" applyProtection="0"/>
    <xf numFmtId="0" fontId="1" fillId="0" borderId="0"/>
    <xf numFmtId="0" fontId="1" fillId="0" borderId="0"/>
  </cellStyleXfs>
  <cellXfs count="836">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Border="1" applyAlignment="1">
      <alignment horizontal="center" vertical="center" wrapText="1"/>
    </xf>
    <xf numFmtId="0" fontId="2" fillId="0" borderId="3" xfId="0" applyFont="1" applyBorder="1" applyAlignment="1">
      <alignment vertical="center" wrapText="1"/>
    </xf>
    <xf numFmtId="0" fontId="2" fillId="0" borderId="0" xfId="0" applyFont="1" applyAlignment="1">
      <alignment horizontal="right"/>
    </xf>
    <xf numFmtId="0" fontId="88"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8" xfId="0" applyFont="1" applyBorder="1" applyAlignment="1">
      <alignment horizontal="center" vertical="center" wrapText="1"/>
    </xf>
    <xf numFmtId="0" fontId="84" fillId="0" borderId="3" xfId="0" applyFont="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4" fillId="0" borderId="20" xfId="0" applyFont="1" applyBorder="1"/>
    <xf numFmtId="0" fontId="2" fillId="0" borderId="20" xfId="0" applyFont="1" applyBorder="1"/>
    <xf numFmtId="0" fontId="2" fillId="0" borderId="20" xfId="0" applyFont="1" applyBorder="1" applyAlignment="1">
      <alignment wrapText="1"/>
    </xf>
    <xf numFmtId="0" fontId="2" fillId="0" borderId="21" xfId="0" applyFont="1" applyBorder="1"/>
    <xf numFmtId="0" fontId="2" fillId="0" borderId="24" xfId="0" applyFont="1" applyBorder="1" applyAlignment="1">
      <alignment wrapText="1"/>
    </xf>
    <xf numFmtId="0" fontId="84" fillId="0" borderId="38" xfId="0" applyFont="1" applyBorder="1"/>
    <xf numFmtId="0" fontId="46" fillId="0" borderId="0" xfId="11" applyFont="1" applyAlignment="1">
      <alignment horizontal="right"/>
    </xf>
    <xf numFmtId="0" fontId="45" fillId="0" borderId="16" xfId="11" applyFont="1" applyBorder="1" applyAlignment="1">
      <alignment horizontal="center" vertical="center"/>
    </xf>
    <xf numFmtId="0" fontId="45" fillId="0" borderId="17" xfId="11" applyFont="1" applyBorder="1" applyAlignment="1">
      <alignment horizontal="center" vertical="center"/>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5"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7" xfId="2" applyNumberFormat="1" applyFont="1" applyFill="1" applyBorder="1" applyAlignment="1" applyProtection="1">
      <alignment horizontal="center" vertical="center"/>
      <protection locked="0"/>
    </xf>
    <xf numFmtId="0" fontId="2" fillId="0" borderId="18"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9"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8"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191" fontId="2" fillId="35" borderId="23" xfId="2" applyNumberFormat="1" applyFont="1" applyFill="1" applyBorder="1" applyAlignment="1" applyProtection="1">
      <alignment vertical="top" wrapText="1"/>
    </xf>
    <xf numFmtId="0" fontId="45" fillId="0" borderId="0" xfId="11" applyFont="1"/>
    <xf numFmtId="0" fontId="84" fillId="0" borderId="4" xfId="0" applyFont="1" applyBorder="1" applyAlignment="1">
      <alignment horizontal="center" vertical="center" wrapText="1"/>
    </xf>
    <xf numFmtId="0" fontId="84" fillId="0" borderId="59"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60" xfId="0" applyNumberFormat="1" applyFont="1" applyBorder="1" applyAlignment="1">
      <alignment horizontal="center"/>
    </xf>
    <xf numFmtId="167" fontId="85" fillId="0" borderId="0" xfId="0" applyNumberFormat="1" applyFont="1" applyAlignment="1">
      <alignment horizontal="center"/>
    </xf>
    <xf numFmtId="167" fontId="84" fillId="0" borderId="58" xfId="0" applyNumberFormat="1" applyFont="1" applyBorder="1" applyAlignment="1">
      <alignment horizontal="center"/>
    </xf>
    <xf numFmtId="167" fontId="91" fillId="0" borderId="0" xfId="0" applyNumberFormat="1" applyFont="1" applyAlignment="1">
      <alignment horizontal="center"/>
    </xf>
    <xf numFmtId="167" fontId="84" fillId="0" borderId="61" xfId="0" applyNumberFormat="1" applyFont="1" applyBorder="1" applyAlignment="1">
      <alignment horizontal="center"/>
    </xf>
    <xf numFmtId="167" fontId="89" fillId="0" borderId="0" xfId="0" applyNumberFormat="1" applyFont="1" applyAlignment="1">
      <alignment horizontal="center"/>
    </xf>
    <xf numFmtId="167" fontId="84" fillId="0" borderId="62" xfId="0" applyNumberFormat="1" applyFont="1" applyBorder="1" applyAlignment="1">
      <alignment horizontal="center"/>
    </xf>
    <xf numFmtId="0" fontId="84" fillId="0" borderId="18" xfId="0" applyFont="1" applyBorder="1" applyAlignment="1">
      <alignment vertical="center"/>
    </xf>
    <xf numFmtId="191" fontId="84" fillId="0" borderId="3" xfId="0" applyNumberFormat="1" applyFont="1" applyBorder="1"/>
    <xf numFmtId="0" fontId="2" fillId="3" borderId="21" xfId="9" applyFont="1" applyFill="1" applyBorder="1" applyAlignment="1" applyProtection="1">
      <alignment horizontal="left" vertical="center"/>
      <protection locked="0"/>
    </xf>
    <xf numFmtId="0" fontId="45" fillId="3" borderId="22" xfId="16" applyFont="1" applyFill="1" applyBorder="1" applyProtection="1">
      <protection locked="0"/>
    </xf>
    <xf numFmtId="191" fontId="84" fillId="35" borderId="22" xfId="0" applyNumberFormat="1" applyFont="1" applyFill="1" applyBorder="1"/>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64" fontId="2" fillId="3" borderId="18"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9" xfId="1" applyNumberFormat="1" applyFont="1" applyFill="1" applyBorder="1" applyAlignment="1" applyProtection="1">
      <alignment horizontal="center" vertical="center" wrapText="1"/>
      <protection locked="0"/>
    </xf>
    <xf numFmtId="0" fontId="2" fillId="3" borderId="18" xfId="5" applyFill="1" applyBorder="1" applyAlignment="1" applyProtection="1">
      <alignment horizontal="right" vertical="center"/>
      <protection locked="0"/>
    </xf>
    <xf numFmtId="191" fontId="84" fillId="0" borderId="18" xfId="0" applyNumberFormat="1" applyFont="1" applyBorder="1"/>
    <xf numFmtId="191" fontId="84" fillId="0" borderId="19" xfId="0" applyNumberFormat="1" applyFont="1" applyBorder="1"/>
    <xf numFmtId="191" fontId="84" fillId="35" borderId="52" xfId="0" applyNumberFormat="1" applyFont="1" applyFill="1" applyBorder="1"/>
    <xf numFmtId="0" fontId="45" fillId="3" borderId="23" xfId="16" applyFont="1" applyFill="1" applyBorder="1" applyProtection="1">
      <protection locked="0"/>
    </xf>
    <xf numFmtId="191" fontId="84" fillId="35" borderId="21" xfId="0" applyNumberFormat="1" applyFont="1" applyFill="1" applyBorder="1"/>
    <xf numFmtId="191" fontId="84" fillId="35" borderId="23" xfId="0" applyNumberFormat="1" applyFont="1" applyFill="1" applyBorder="1"/>
    <xf numFmtId="191" fontId="84" fillId="35" borderId="53" xfId="0" applyNumberFormat="1" applyFont="1" applyFill="1" applyBorder="1"/>
    <xf numFmtId="0" fontId="84" fillId="0" borderId="16" xfId="0" applyFont="1" applyBorder="1"/>
    <xf numFmtId="0" fontId="88"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13" applyFont="1" applyBorder="1" applyAlignment="1" applyProtection="1">
      <alignment horizontal="center" vertical="center" wrapText="1"/>
      <protection locked="0"/>
    </xf>
    <xf numFmtId="0" fontId="45" fillId="0" borderId="25" xfId="0" applyFont="1" applyBorder="1" applyAlignment="1">
      <alignment vertical="center" wrapText="1"/>
    </xf>
    <xf numFmtId="0" fontId="90"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2"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2" xfId="0" applyFont="1" applyBorder="1" applyAlignment="1">
      <alignment vertical="center" wrapText="1"/>
    </xf>
    <xf numFmtId="0" fontId="2" fillId="0" borderId="15" xfId="11" applyBorder="1" applyAlignment="1">
      <alignment vertical="center"/>
    </xf>
    <xf numFmtId="0" fontId="2" fillId="0" borderId="16" xfId="11" applyBorder="1" applyAlignment="1">
      <alignment vertical="center"/>
    </xf>
    <xf numFmtId="191" fontId="86" fillId="35" borderId="22"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191" fontId="84" fillId="35" borderId="17" xfId="0" applyNumberFormat="1" applyFont="1" applyFill="1" applyBorder="1" applyAlignment="1">
      <alignment horizontal="center" vertical="center"/>
    </xf>
    <xf numFmtId="191" fontId="84" fillId="0" borderId="19" xfId="0" applyNumberFormat="1" applyFont="1" applyBorder="1" applyAlignment="1">
      <alignment wrapText="1"/>
    </xf>
    <xf numFmtId="191" fontId="84" fillId="35" borderId="19" xfId="0" applyNumberFormat="1" applyFont="1" applyFill="1" applyBorder="1" applyAlignment="1">
      <alignment horizontal="center" vertical="center" wrapText="1"/>
    </xf>
    <xf numFmtId="191" fontId="84" fillId="35" borderId="23" xfId="0" applyNumberFormat="1" applyFont="1" applyFill="1" applyBorder="1" applyAlignment="1">
      <alignment horizontal="center" vertical="center" wrapText="1"/>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Border="1" applyAlignment="1">
      <alignment horizontal="left" vertical="center" wrapText="1" indent="2"/>
    </xf>
    <xf numFmtId="0" fontId="93" fillId="0" borderId="0" xfId="11" applyFont="1"/>
    <xf numFmtId="0" fontId="94"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6" fillId="0" borderId="0" xfId="0" applyFont="1"/>
    <xf numFmtId="0" fontId="3" fillId="0" borderId="63" xfId="0" applyFont="1" applyBorder="1"/>
    <xf numFmtId="191" fontId="84" fillId="0" borderId="20" xfId="0" applyNumberFormat="1" applyFont="1" applyBorder="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Border="1" applyAlignment="1">
      <alignment horizontal="center" vertical="center" wrapText="1"/>
    </xf>
    <xf numFmtId="191" fontId="3" fillId="0" borderId="3" xfId="0" applyNumberFormat="1" applyFont="1" applyBorder="1"/>
    <xf numFmtId="191" fontId="3" fillId="0" borderId="8" xfId="0" applyNumberFormat="1" applyFont="1" applyBorder="1"/>
    <xf numFmtId="191" fontId="3" fillId="35" borderId="22" xfId="0" applyNumberFormat="1" applyFont="1" applyFill="1" applyBorder="1"/>
    <xf numFmtId="9" fontId="3" fillId="0" borderId="19" xfId="20950" applyFont="1" applyBorder="1"/>
    <xf numFmtId="9" fontId="3" fillId="35" borderId="23" xfId="20950" applyFont="1" applyFill="1" applyBorder="1"/>
    <xf numFmtId="0" fontId="86" fillId="0" borderId="0" xfId="0" applyFont="1" applyAlignment="1">
      <alignment horizontal="center" wrapText="1"/>
    </xf>
    <xf numFmtId="167" fontId="84" fillId="0" borderId="3" xfId="0" applyNumberFormat="1" applyFont="1" applyBorder="1"/>
    <xf numFmtId="167" fontId="84" fillId="35" borderId="22" xfId="0" applyNumberFormat="1" applyFont="1" applyFill="1" applyBorder="1"/>
    <xf numFmtId="0" fontId="84" fillId="0" borderId="68" xfId="0" applyFont="1" applyBorder="1" applyAlignment="1">
      <alignment vertical="center" wrapText="1"/>
    </xf>
    <xf numFmtId="191"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98" fillId="3" borderId="78" xfId="0" applyFont="1" applyFill="1" applyBorder="1" applyAlignment="1">
      <alignment horizontal="left"/>
    </xf>
    <xf numFmtId="0" fontId="98"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Border="1" applyAlignment="1">
      <alignment horizontal="center" vertical="center"/>
    </xf>
    <xf numFmtId="0" fontId="3" fillId="0" borderId="7" xfId="0" applyFont="1" applyBorder="1" applyAlignment="1">
      <alignment vertical="center"/>
    </xf>
    <xf numFmtId="0" fontId="3" fillId="0" borderId="18" xfId="0" applyFont="1" applyBorder="1" applyAlignment="1">
      <alignment horizontal="center" vertical="center"/>
    </xf>
    <xf numFmtId="0" fontId="3" fillId="0" borderId="80" xfId="0" applyFont="1" applyBorder="1" applyAlignment="1">
      <alignment vertical="center"/>
    </xf>
    <xf numFmtId="0" fontId="4" fillId="0" borderId="80" xfId="0" applyFont="1" applyBorder="1" applyAlignment="1">
      <alignment vertical="center"/>
    </xf>
    <xf numFmtId="0" fontId="3" fillId="0" borderId="21" xfId="0" applyFont="1" applyBorder="1" applyAlignment="1">
      <alignment horizontal="center" vertical="center"/>
    </xf>
    <xf numFmtId="0" fontId="4" fillId="0" borderId="22" xfId="0" applyFont="1" applyBorder="1" applyAlignment="1">
      <alignment vertical="center"/>
    </xf>
    <xf numFmtId="0" fontId="3" fillId="3" borderId="63" xfId="0" applyFont="1" applyFill="1" applyBorder="1" applyAlignment="1">
      <alignment horizontal="center" vertical="center"/>
    </xf>
    <xf numFmtId="0" fontId="3" fillId="3" borderId="0" xfId="0" applyFont="1" applyFill="1" applyAlignment="1">
      <alignment vertical="center"/>
    </xf>
    <xf numFmtId="0" fontId="3" fillId="0" borderId="15" xfId="0" applyFont="1" applyBorder="1" applyAlignment="1">
      <alignment horizontal="center" vertical="center"/>
    </xf>
    <xf numFmtId="0" fontId="3" fillId="0" borderId="16" xfId="0" applyFont="1" applyBorder="1" applyAlignment="1">
      <alignment vertical="center"/>
    </xf>
    <xf numFmtId="169" fontId="9" fillId="36" borderId="55" xfId="20" applyBorder="1"/>
    <xf numFmtId="0" fontId="3" fillId="0" borderId="87" xfId="0" applyFont="1" applyBorder="1" applyAlignment="1">
      <alignment horizontal="center" vertical="center"/>
    </xf>
    <xf numFmtId="0" fontId="3" fillId="0" borderId="88" xfId="0" applyFont="1" applyBorder="1" applyAlignment="1">
      <alignment vertical="center"/>
    </xf>
    <xf numFmtId="169" fontId="9" fillId="36" borderId="24" xfId="20" applyBorder="1"/>
    <xf numFmtId="169" fontId="9" fillId="36" borderId="89" xfId="20" applyBorder="1"/>
    <xf numFmtId="169" fontId="9" fillId="36" borderId="25" xfId="20" applyBorder="1"/>
    <xf numFmtId="0" fontId="3" fillId="0" borderId="92" xfId="0" applyFont="1" applyBorder="1" applyAlignment="1">
      <alignment horizontal="center" vertical="center"/>
    </xf>
    <xf numFmtId="0" fontId="3" fillId="0" borderId="93" xfId="0" applyFont="1" applyBorder="1" applyAlignment="1">
      <alignment vertical="center"/>
    </xf>
    <xf numFmtId="169" fontId="9" fillId="36" borderId="30" xfId="20" applyBorder="1"/>
    <xf numFmtId="0" fontId="4" fillId="0" borderId="0" xfId="0" applyFont="1" applyAlignment="1">
      <alignment horizontal="center"/>
    </xf>
    <xf numFmtId="0" fontId="86" fillId="0" borderId="80" xfId="0" applyFont="1" applyBorder="1" applyAlignment="1">
      <alignment horizontal="center" vertical="center" wrapText="1"/>
    </xf>
    <xf numFmtId="0" fontId="86" fillId="0" borderId="81" xfId="0" applyFont="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Border="1" applyAlignment="1">
      <alignment horizontal="right" vertical="center" wrapText="1"/>
    </xf>
    <xf numFmtId="0" fontId="99" fillId="0" borderId="18" xfId="0" applyFont="1" applyBorder="1" applyAlignment="1">
      <alignment horizontal="right" vertical="center" wrapText="1"/>
    </xf>
    <xf numFmtId="0" fontId="4" fillId="0" borderId="18"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99" fillId="0" borderId="0" xfId="0" applyFont="1" applyAlignment="1">
      <alignment horizontal="left" vertical="center"/>
    </xf>
    <xf numFmtId="49" fontId="100" fillId="0" borderId="21" xfId="5" applyNumberFormat="1" applyFont="1" applyBorder="1" applyAlignment="1" applyProtection="1">
      <alignment horizontal="left" vertical="center"/>
      <protection locked="0"/>
    </xf>
    <xf numFmtId="0" fontId="101" fillId="0" borderId="22" xfId="9" applyFont="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3" fontId="102" fillId="35" borderId="8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3" fontId="102" fillId="35" borderId="23" xfId="0" applyNumberFormat="1" applyFont="1" applyFill="1" applyBorder="1" applyAlignment="1">
      <alignment vertical="center" wrapText="1"/>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99" fillId="0" borderId="99" xfId="0" applyFont="1" applyBorder="1" applyAlignment="1">
      <alignment horizontal="left" vertical="center" wrapText="1"/>
    </xf>
    <xf numFmtId="10" fontId="95" fillId="0" borderId="99" xfId="20950" applyNumberFormat="1" applyFont="1" applyFill="1" applyBorder="1" applyAlignment="1">
      <alignment horizontal="left" vertical="center" wrapText="1"/>
    </xf>
    <xf numFmtId="1" fontId="3" fillId="0" borderId="81" xfId="0" applyNumberFormat="1" applyFont="1" applyBorder="1" applyAlignment="1">
      <alignment horizontal="right" vertical="center" wrapText="1"/>
    </xf>
    <xf numFmtId="10" fontId="3" fillId="0"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left" vertical="center" wrapText="1"/>
    </xf>
    <xf numFmtId="10" fontId="99" fillId="0" borderId="99" xfId="20950" applyNumberFormat="1" applyFont="1" applyFill="1" applyBorder="1" applyAlignment="1">
      <alignment horizontal="left" vertical="center" wrapText="1"/>
    </xf>
    <xf numFmtId="10" fontId="4" fillId="35"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center" vertical="center" wrapText="1"/>
    </xf>
    <xf numFmtId="10" fontId="101" fillId="0" borderId="22" xfId="20950" applyNumberFormat="1" applyFont="1" applyFill="1" applyBorder="1" applyAlignment="1" applyProtection="1">
      <alignment horizontal="left" vertical="center"/>
    </xf>
    <xf numFmtId="0" fontId="4" fillId="35" borderId="99" xfId="0" applyFont="1" applyFill="1" applyBorder="1" applyAlignment="1">
      <alignment horizontal="left" vertical="center" wrapText="1"/>
    </xf>
    <xf numFmtId="0" fontId="3" fillId="0" borderId="99" xfId="0" applyFont="1" applyBorder="1" applyAlignment="1">
      <alignment horizontal="left" vertical="center" wrapText="1"/>
    </xf>
    <xf numFmtId="10" fontId="4" fillId="35" borderId="81" xfId="0" applyNumberFormat="1" applyFont="1" applyFill="1" applyBorder="1" applyAlignment="1">
      <alignment horizontal="left" vertical="center" wrapText="1"/>
    </xf>
    <xf numFmtId="10" fontId="4" fillId="35" borderId="81" xfId="20950" applyNumberFormat="1" applyFont="1" applyFill="1" applyBorder="1" applyAlignment="1">
      <alignment horizontal="left" vertical="center" wrapText="1"/>
    </xf>
    <xf numFmtId="0" fontId="4" fillId="35" borderId="81" xfId="0" applyFont="1" applyFill="1" applyBorder="1" applyAlignment="1">
      <alignment horizontal="center" vertical="center" wrapText="1"/>
    </xf>
    <xf numFmtId="1" fontId="3" fillId="0" borderId="23" xfId="0" applyNumberFormat="1" applyFont="1" applyBorder="1" applyAlignment="1">
      <alignment horizontal="right" vertical="center" wrapText="1"/>
    </xf>
    <xf numFmtId="0" fontId="4" fillId="35" borderId="82" xfId="0" applyFont="1" applyFill="1" applyBorder="1" applyAlignment="1">
      <alignment vertical="center" wrapText="1"/>
    </xf>
    <xf numFmtId="0" fontId="4" fillId="35" borderId="98"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9" xfId="0" applyFont="1" applyBorder="1"/>
    <xf numFmtId="0" fontId="6" fillId="0" borderId="99" xfId="17" applyFill="1" applyBorder="1" applyAlignment="1" applyProtection="1">
      <alignment horizontal="left" vertical="center"/>
    </xf>
    <xf numFmtId="0" fontId="6" fillId="0" borderId="99" xfId="17" applyBorder="1" applyAlignment="1" applyProtection="1"/>
    <xf numFmtId="0" fontId="6" fillId="0" borderId="99" xfId="17" applyFill="1" applyBorder="1" applyAlignment="1" applyProtection="1">
      <alignment horizontal="left" vertical="center" wrapText="1"/>
    </xf>
    <xf numFmtId="0" fontId="6" fillId="0" borderId="99"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45" fillId="0" borderId="19" xfId="0" applyFont="1" applyBorder="1" applyAlignment="1">
      <alignment horizontal="center" vertical="center" wrapText="1"/>
    </xf>
    <xf numFmtId="3" fontId="102" fillId="35" borderId="99" xfId="0" applyNumberFormat="1" applyFont="1" applyFill="1" applyBorder="1" applyAlignment="1">
      <alignment vertical="center" wrapText="1"/>
    </xf>
    <xf numFmtId="3" fontId="102" fillId="0" borderId="99" xfId="0" applyNumberFormat="1" applyFont="1" applyBorder="1" applyAlignment="1">
      <alignment vertical="center" wrapText="1"/>
    </xf>
    <xf numFmtId="3" fontId="102" fillId="35" borderId="100" xfId="0" applyNumberFormat="1" applyFont="1" applyFill="1" applyBorder="1" applyAlignment="1">
      <alignment vertical="center" wrapText="1"/>
    </xf>
    <xf numFmtId="3" fontId="102" fillId="0" borderId="100" xfId="0" applyNumberFormat="1" applyFont="1" applyBorder="1" applyAlignment="1">
      <alignment vertical="center" wrapText="1"/>
    </xf>
    <xf numFmtId="3" fontId="102" fillId="35" borderId="24" xfId="0" applyNumberFormat="1" applyFont="1" applyFill="1" applyBorder="1" applyAlignment="1">
      <alignment vertical="center" wrapText="1"/>
    </xf>
    <xf numFmtId="3" fontId="102" fillId="35" borderId="84" xfId="0" applyNumberFormat="1" applyFont="1" applyFill="1" applyBorder="1" applyAlignment="1">
      <alignment vertical="center" wrapText="1"/>
    </xf>
    <xf numFmtId="3" fontId="102" fillId="0" borderId="84" xfId="0" applyNumberFormat="1" applyFont="1" applyBorder="1" applyAlignment="1">
      <alignment vertical="center" wrapText="1"/>
    </xf>
    <xf numFmtId="3" fontId="102" fillId="35" borderId="38" xfId="0" applyNumberFormat="1" applyFont="1" applyFill="1" applyBorder="1" applyAlignment="1">
      <alignment vertical="center" wrapText="1"/>
    </xf>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96" xfId="20" applyFont="1" applyBorder="1"/>
    <xf numFmtId="0" fontId="2" fillId="2" borderId="18" xfId="0" applyFont="1" applyFill="1" applyBorder="1" applyAlignment="1">
      <alignment horizontal="right" vertical="center"/>
    </xf>
    <xf numFmtId="0" fontId="45" fillId="0" borderId="18" xfId="0" applyFont="1" applyBorder="1" applyAlignment="1">
      <alignment horizontal="center" vertical="center" wrapText="1"/>
    </xf>
    <xf numFmtId="0" fontId="2" fillId="2" borderId="21" xfId="0" applyFont="1" applyFill="1" applyBorder="1" applyAlignment="1">
      <alignment horizontal="right" vertical="center"/>
    </xf>
    <xf numFmtId="0" fontId="4" fillId="0" borderId="0" xfId="0" applyFont="1" applyAlignment="1">
      <alignment horizontal="center" wrapText="1"/>
    </xf>
    <xf numFmtId="0" fontId="3" fillId="3" borderId="54" xfId="0" applyFont="1" applyFill="1" applyBorder="1"/>
    <xf numFmtId="0" fontId="3" fillId="3" borderId="102" xfId="0" applyFont="1" applyFill="1" applyBorder="1" applyAlignment="1">
      <alignment wrapText="1"/>
    </xf>
    <xf numFmtId="0" fontId="3" fillId="3" borderId="103" xfId="0" applyFont="1" applyFill="1" applyBorder="1"/>
    <xf numFmtId="0" fontId="4" fillId="3" borderId="75" xfId="0" applyFont="1" applyFill="1" applyBorder="1" applyAlignment="1">
      <alignment horizontal="center" wrapText="1"/>
    </xf>
    <xf numFmtId="0" fontId="3" fillId="0" borderId="99" xfId="0" applyFont="1" applyBorder="1" applyAlignment="1">
      <alignment horizontal="center"/>
    </xf>
    <xf numFmtId="0" fontId="3" fillId="3" borderId="63"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6" xfId="0" applyFont="1" applyFill="1" applyBorder="1" applyAlignment="1">
      <alignment horizontal="center" vertical="center" wrapText="1"/>
    </xf>
    <xf numFmtId="0" fontId="3" fillId="0" borderId="18" xfId="0" applyFont="1" applyBorder="1"/>
    <xf numFmtId="0" fontId="3" fillId="0" borderId="99" xfId="0" applyFont="1" applyBorder="1" applyAlignment="1">
      <alignment wrapText="1"/>
    </xf>
    <xf numFmtId="164" fontId="3" fillId="0" borderId="99" xfId="7" applyNumberFormat="1" applyFont="1" applyBorder="1"/>
    <xf numFmtId="164" fontId="3" fillId="0" borderId="81" xfId="7" applyNumberFormat="1" applyFont="1" applyBorder="1"/>
    <xf numFmtId="0" fontId="98" fillId="0" borderId="99" xfId="0" applyFont="1" applyBorder="1" applyAlignment="1">
      <alignment horizontal="left" wrapText="1" indent="2"/>
    </xf>
    <xf numFmtId="164" fontId="3" fillId="0" borderId="99" xfId="7" applyNumberFormat="1" applyFont="1" applyBorder="1" applyAlignment="1">
      <alignment vertical="center"/>
    </xf>
    <xf numFmtId="0" fontId="4" fillId="0" borderId="18" xfId="0" applyFont="1" applyBorder="1"/>
    <xf numFmtId="0" fontId="4" fillId="0" borderId="99" xfId="0" applyFont="1" applyBorder="1" applyAlignment="1">
      <alignment wrapText="1"/>
    </xf>
    <xf numFmtId="164" fontId="4" fillId="0" borderId="81" xfId="7" applyNumberFormat="1" applyFont="1" applyBorder="1"/>
    <xf numFmtId="0" fontId="108" fillId="3" borderId="63" xfId="0" applyFont="1" applyFill="1" applyBorder="1" applyAlignment="1">
      <alignment horizontal="left"/>
    </xf>
    <xf numFmtId="0" fontId="108"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6" xfId="7" applyNumberFormat="1" applyFont="1" applyFill="1" applyBorder="1"/>
    <xf numFmtId="164" fontId="3" fillId="0" borderId="99" xfId="7" applyNumberFormat="1" applyFont="1" applyFill="1" applyBorder="1"/>
    <xf numFmtId="164" fontId="3" fillId="0" borderId="99" xfId="7" applyNumberFormat="1" applyFont="1" applyFill="1" applyBorder="1" applyAlignment="1">
      <alignment vertical="center"/>
    </xf>
    <xf numFmtId="0" fontId="98" fillId="0" borderId="99"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6" xfId="0" applyFont="1" applyFill="1" applyBorder="1"/>
    <xf numFmtId="0" fontId="4" fillId="0" borderId="21" xfId="0" applyFont="1" applyBorder="1"/>
    <xf numFmtId="0" fontId="4" fillId="0" borderId="22" xfId="0" applyFont="1" applyBorder="1" applyAlignment="1">
      <alignment wrapText="1"/>
    </xf>
    <xf numFmtId="10" fontId="4" fillId="0" borderId="23" xfId="20950" applyNumberFormat="1" applyFont="1" applyBorder="1"/>
    <xf numFmtId="0" fontId="2" fillId="2" borderId="87" xfId="0" applyFont="1" applyFill="1" applyBorder="1" applyAlignment="1">
      <alignment horizontal="right" vertical="center"/>
    </xf>
    <xf numFmtId="0" fontId="2" fillId="0" borderId="97" xfId="0" applyFont="1" applyBorder="1" applyAlignment="1">
      <alignment vertical="center" wrapText="1"/>
    </xf>
    <xf numFmtId="0" fontId="109" fillId="0" borderId="0" xfId="11" applyFont="1"/>
    <xf numFmtId="0" fontId="111" fillId="0" borderId="0" xfId="11" applyFont="1"/>
    <xf numFmtId="0" fontId="110" fillId="0" borderId="0" xfId="0" applyFont="1"/>
    <xf numFmtId="0" fontId="112" fillId="0" borderId="68" xfId="0" applyFont="1" applyBorder="1" applyAlignment="1">
      <alignment horizontal="left" vertical="center" wrapText="1"/>
    </xf>
    <xf numFmtId="0" fontId="6" fillId="0" borderId="114" xfId="17" applyBorder="1" applyAlignment="1" applyProtection="1"/>
    <xf numFmtId="0" fontId="110" fillId="0" borderId="0" xfId="0" applyFont="1" applyAlignment="1">
      <alignment horizontal="left" vertical="top" wrapText="1"/>
    </xf>
    <xf numFmtId="191" fontId="2" fillId="3" borderId="81" xfId="2" applyNumberFormat="1" applyFont="1" applyFill="1" applyBorder="1" applyAlignment="1" applyProtection="1">
      <alignment vertical="top" wrapText="1"/>
      <protection locked="0"/>
    </xf>
    <xf numFmtId="0" fontId="0" fillId="0" borderId="114" xfId="0" applyBorder="1" applyAlignment="1">
      <alignment horizontal="center"/>
    </xf>
    <xf numFmtId="0" fontId="121" fillId="3" borderId="114" xfId="20954" applyFont="1" applyFill="1" applyBorder="1" applyAlignment="1">
      <alignment horizontal="left" vertical="center" wrapText="1"/>
    </xf>
    <xf numFmtId="0" fontId="122" fillId="0" borderId="114" xfId="20954" applyFont="1" applyBorder="1" applyAlignment="1">
      <alignment horizontal="left" vertical="center" wrapText="1" indent="1"/>
    </xf>
    <xf numFmtId="0" fontId="123" fillId="3" borderId="124" xfId="0" applyFont="1" applyFill="1" applyBorder="1" applyAlignment="1">
      <alignment horizontal="left" vertical="center" wrapText="1"/>
    </xf>
    <xf numFmtId="0" fontId="122" fillId="3" borderId="114" xfId="20954" applyFont="1" applyFill="1" applyBorder="1" applyAlignment="1">
      <alignment horizontal="left" vertical="center" wrapText="1" indent="1"/>
    </xf>
    <xf numFmtId="0" fontId="121" fillId="0" borderId="124" xfId="0" applyFont="1" applyBorder="1" applyAlignment="1">
      <alignment horizontal="left" vertical="center" wrapText="1"/>
    </xf>
    <xf numFmtId="0" fontId="123" fillId="0" borderId="124" xfId="0" applyFont="1" applyBorder="1" applyAlignment="1">
      <alignment horizontal="left" vertical="center" wrapText="1"/>
    </xf>
    <xf numFmtId="0" fontId="123" fillId="0" borderId="124" xfId="0" applyFont="1" applyBorder="1" applyAlignment="1">
      <alignment vertical="center" wrapText="1"/>
    </xf>
    <xf numFmtId="0" fontId="124" fillId="0" borderId="124" xfId="0" applyFont="1" applyBorder="1" applyAlignment="1">
      <alignment horizontal="left" vertical="center" wrapText="1" indent="1"/>
    </xf>
    <xf numFmtId="0" fontId="124" fillId="3" borderId="124" xfId="0" applyFont="1" applyFill="1" applyBorder="1" applyAlignment="1">
      <alignment horizontal="left" vertical="center" wrapText="1" indent="1"/>
    </xf>
    <xf numFmtId="0" fontId="123" fillId="3" borderId="125" xfId="0" applyFont="1" applyFill="1" applyBorder="1" applyAlignment="1">
      <alignment horizontal="left" vertical="center" wrapText="1"/>
    </xf>
    <xf numFmtId="0" fontId="124" fillId="0" borderId="114" xfId="20954" applyFont="1" applyBorder="1" applyAlignment="1">
      <alignment horizontal="left" vertical="center" wrapText="1" indent="1"/>
    </xf>
    <xf numFmtId="0" fontId="123" fillId="0" borderId="114" xfId="0" applyFont="1" applyBorder="1" applyAlignment="1">
      <alignment horizontal="left" vertical="center" wrapText="1"/>
    </xf>
    <xf numFmtId="0" fontId="125" fillId="0" borderId="114" xfId="20954" applyFont="1" applyBorder="1" applyAlignment="1">
      <alignment horizontal="center" vertical="center" wrapText="1"/>
    </xf>
    <xf numFmtId="0" fontId="123" fillId="3" borderId="126" xfId="0" applyFont="1" applyFill="1" applyBorder="1" applyAlignment="1">
      <alignment horizontal="left" vertical="center" wrapText="1"/>
    </xf>
    <xf numFmtId="0" fontId="0" fillId="0" borderId="127" xfId="0" applyBorder="1" applyAlignment="1">
      <alignment horizontal="center"/>
    </xf>
    <xf numFmtId="0" fontId="122" fillId="3" borderId="127" xfId="20954" applyFont="1" applyFill="1" applyBorder="1" applyAlignment="1">
      <alignment horizontal="left" vertical="center" wrapText="1" indent="1"/>
    </xf>
    <xf numFmtId="0" fontId="122" fillId="3" borderId="124" xfId="0" applyFont="1" applyFill="1" applyBorder="1" applyAlignment="1">
      <alignment horizontal="left" vertical="center" wrapText="1" indent="1"/>
    </xf>
    <xf numFmtId="0" fontId="122" fillId="0" borderId="127" xfId="20954" applyFont="1" applyBorder="1" applyAlignment="1">
      <alignment horizontal="left" vertical="center" wrapText="1" indent="1"/>
    </xf>
    <xf numFmtId="0" fontId="123" fillId="0" borderId="127" xfId="20954" applyFont="1" applyBorder="1" applyAlignment="1">
      <alignment horizontal="left" vertical="center" wrapText="1"/>
    </xf>
    <xf numFmtId="0" fontId="123" fillId="0" borderId="127" xfId="0" applyFont="1" applyBorder="1" applyAlignment="1">
      <alignment vertical="center" wrapText="1"/>
    </xf>
    <xf numFmtId="0" fontId="125" fillId="0" borderId="127" xfId="20954" applyFont="1" applyBorder="1" applyAlignment="1">
      <alignment horizontal="center" vertical="center" wrapText="1"/>
    </xf>
    <xf numFmtId="0" fontId="123" fillId="3" borderId="127" xfId="20954" applyFont="1" applyFill="1" applyBorder="1" applyAlignment="1">
      <alignment horizontal="left" vertical="center" wrapText="1"/>
    </xf>
    <xf numFmtId="0" fontId="123" fillId="0" borderId="127" xfId="0" applyFont="1" applyBorder="1" applyAlignment="1">
      <alignment horizontal="left" vertical="center" wrapText="1"/>
    </xf>
    <xf numFmtId="0" fontId="2" fillId="0" borderId="127" xfId="0" applyFont="1" applyBorder="1" applyAlignment="1">
      <alignment horizontal="center" vertical="center" wrapText="1"/>
    </xf>
    <xf numFmtId="0" fontId="0" fillId="0" borderId="127" xfId="0" applyBorder="1" applyAlignment="1">
      <alignment horizontal="center" vertical="center"/>
    </xf>
    <xf numFmtId="0" fontId="123" fillId="0" borderId="132" xfId="0" applyFont="1" applyBorder="1" applyAlignment="1">
      <alignment horizontal="justify" vertical="center" wrapText="1"/>
    </xf>
    <xf numFmtId="0" fontId="122" fillId="0" borderId="124" xfId="0" applyFont="1" applyBorder="1" applyAlignment="1">
      <alignment horizontal="left" vertical="center" wrapText="1" indent="1"/>
    </xf>
    <xf numFmtId="0" fontId="122" fillId="0" borderId="125" xfId="0" applyFont="1" applyBorder="1" applyAlignment="1">
      <alignment horizontal="left" vertical="center" wrapText="1" indent="1"/>
    </xf>
    <xf numFmtId="0" fontId="123" fillId="0" borderId="124" xfId="0" applyFont="1" applyBorder="1" applyAlignment="1">
      <alignment horizontal="justify" vertical="center" wrapText="1"/>
    </xf>
    <xf numFmtId="0" fontId="121" fillId="0" borderId="124" xfId="0" applyFont="1" applyBorder="1" applyAlignment="1">
      <alignment horizontal="justify" vertical="center" wrapText="1"/>
    </xf>
    <xf numFmtId="0" fontId="123" fillId="3" borderId="124" xfId="0" applyFont="1" applyFill="1" applyBorder="1" applyAlignment="1">
      <alignment horizontal="justify" vertical="center" wrapText="1"/>
    </xf>
    <xf numFmtId="0" fontId="123" fillId="0" borderId="125" xfId="0" applyFont="1" applyBorder="1" applyAlignment="1">
      <alignment horizontal="justify" vertical="center" wrapText="1"/>
    </xf>
    <xf numFmtId="0" fontId="123" fillId="0" borderId="126" xfId="0" applyFont="1" applyBorder="1" applyAlignment="1">
      <alignment horizontal="justify" vertical="center" wrapText="1"/>
    </xf>
    <xf numFmtId="0" fontId="121" fillId="0" borderId="124" xfId="0" applyFont="1" applyBorder="1" applyAlignment="1">
      <alignment vertical="center" wrapText="1"/>
    </xf>
    <xf numFmtId="0" fontId="122" fillId="0" borderId="124" xfId="0" applyFont="1" applyBorder="1" applyAlignment="1">
      <alignment horizontal="left" vertical="center" wrapText="1"/>
    </xf>
    <xf numFmtId="0" fontId="123" fillId="0" borderId="133" xfId="0" applyFont="1" applyBorder="1" applyAlignment="1">
      <alignment vertical="center" wrapText="1"/>
    </xf>
    <xf numFmtId="0" fontId="123" fillId="3" borderId="124" xfId="0" applyFont="1" applyFill="1" applyBorder="1" applyAlignment="1">
      <alignment vertical="center" wrapText="1"/>
    </xf>
    <xf numFmtId="0" fontId="2" fillId="0" borderId="130" xfId="0" applyFont="1" applyBorder="1" applyAlignment="1">
      <alignment horizontal="left" vertical="center" wrapText="1" indent="4"/>
    </xf>
    <xf numFmtId="0" fontId="45" fillId="0" borderId="130" xfId="0" applyFont="1" applyBorder="1" applyAlignment="1">
      <alignment vertical="center" wrapText="1"/>
    </xf>
    <xf numFmtId="0" fontId="2" fillId="0" borderId="127" xfId="0" applyFont="1" applyBorder="1" applyAlignment="1" applyProtection="1">
      <alignment horizontal="left" vertical="center" indent="11"/>
      <protection locked="0"/>
    </xf>
    <xf numFmtId="0" fontId="46" fillId="0" borderId="127" xfId="0" applyFont="1" applyBorder="1" applyAlignment="1" applyProtection="1">
      <alignment horizontal="left" vertical="center" indent="17"/>
      <protection locked="0"/>
    </xf>
    <xf numFmtId="0" fontId="2" fillId="0" borderId="130" xfId="0" applyFont="1" applyBorder="1" applyAlignment="1">
      <alignment horizontal="left" vertical="center" wrapText="1"/>
    </xf>
    <xf numFmtId="191" fontId="93" fillId="0" borderId="0" xfId="0" applyNumberFormat="1" applyFont="1" applyAlignment="1">
      <alignment horizontal="right"/>
    </xf>
    <xf numFmtId="43" fontId="84" fillId="0" borderId="80" xfId="7" applyFont="1" applyFill="1" applyBorder="1" applyAlignment="1">
      <alignment horizontal="center" vertical="center"/>
    </xf>
    <xf numFmtId="43" fontId="84" fillId="0" borderId="127" xfId="7" applyFont="1" applyFill="1" applyBorder="1" applyAlignment="1">
      <alignment horizontal="center" vertical="center"/>
    </xf>
    <xf numFmtId="0" fontId="122" fillId="3" borderId="125" xfId="0" applyFont="1" applyFill="1" applyBorder="1" applyAlignment="1">
      <alignment horizontal="left" vertical="center" wrapText="1" indent="1"/>
    </xf>
    <xf numFmtId="0" fontId="122" fillId="3" borderId="127" xfId="0" applyFont="1" applyFill="1" applyBorder="1" applyAlignment="1">
      <alignment horizontal="left" vertical="center" wrapText="1" indent="1"/>
    </xf>
    <xf numFmtId="167" fontId="84" fillId="0" borderId="127" xfId="0" applyNumberFormat="1" applyFont="1" applyBorder="1" applyAlignment="1">
      <alignment horizontal="center"/>
    </xf>
    <xf numFmtId="0" fontId="84" fillId="0" borderId="127" xfId="0" applyFont="1" applyBorder="1"/>
    <xf numFmtId="0" fontId="122" fillId="0" borderId="127" xfId="0" applyFont="1" applyBorder="1" applyAlignment="1">
      <alignment horizontal="left" vertical="center" wrapText="1" indent="1"/>
    </xf>
    <xf numFmtId="0" fontId="123" fillId="3" borderId="127" xfId="0" applyFont="1" applyFill="1" applyBorder="1" applyAlignment="1">
      <alignment horizontal="left" vertical="center" wrapText="1"/>
    </xf>
    <xf numFmtId="0" fontId="124" fillId="3" borderId="127" xfId="0" applyFont="1" applyFill="1" applyBorder="1" applyAlignment="1">
      <alignment horizontal="left" vertical="center" wrapText="1" indent="1"/>
    </xf>
    <xf numFmtId="0" fontId="126" fillId="0" borderId="127" xfId="0" applyFont="1" applyBorder="1" applyAlignment="1">
      <alignment horizontal="justify"/>
    </xf>
    <xf numFmtId="167" fontId="86" fillId="0" borderId="127" xfId="0" applyNumberFormat="1" applyFont="1" applyBorder="1" applyAlignment="1">
      <alignment horizontal="center"/>
    </xf>
    <xf numFmtId="167" fontId="86" fillId="0" borderId="56" xfId="0" applyNumberFormat="1" applyFont="1" applyBorder="1" applyAlignment="1">
      <alignment horizontal="center"/>
    </xf>
    <xf numFmtId="167" fontId="87" fillId="0" borderId="58" xfId="0" applyNumberFormat="1" applyFont="1" applyBorder="1" applyAlignment="1">
      <alignment horizontal="center"/>
    </xf>
    <xf numFmtId="167" fontId="46" fillId="0" borderId="58" xfId="0" applyNumberFormat="1" applyFont="1" applyBorder="1" applyAlignment="1">
      <alignment horizontal="center"/>
    </xf>
    <xf numFmtId="0" fontId="84" fillId="0" borderId="127" xfId="0" applyFont="1" applyBorder="1" applyAlignment="1">
      <alignment horizontal="center"/>
    </xf>
    <xf numFmtId="0" fontId="113" fillId="0" borderId="127" xfId="0" applyFont="1" applyBorder="1"/>
    <xf numFmtId="49" fontId="115" fillId="0" borderId="127" xfId="5" applyNumberFormat="1" applyFont="1" applyBorder="1" applyAlignment="1" applyProtection="1">
      <alignment horizontal="right" vertical="center"/>
      <protection locked="0"/>
    </xf>
    <xf numFmtId="0" fontId="114" fillId="3" borderId="127" xfId="13" applyFont="1" applyFill="1" applyBorder="1" applyAlignment="1" applyProtection="1">
      <alignment horizontal="left" vertical="center" wrapText="1"/>
      <protection locked="0"/>
    </xf>
    <xf numFmtId="49" fontId="114" fillId="3" borderId="127" xfId="5" applyNumberFormat="1" applyFont="1" applyFill="1" applyBorder="1" applyAlignment="1" applyProtection="1">
      <alignment horizontal="right" vertical="center"/>
      <protection locked="0"/>
    </xf>
    <xf numFmtId="0" fontId="114" fillId="0" borderId="127" xfId="13" applyFont="1" applyBorder="1" applyAlignment="1" applyProtection="1">
      <alignment horizontal="left" vertical="center" wrapText="1"/>
      <protection locked="0"/>
    </xf>
    <xf numFmtId="49" fontId="114" fillId="0" borderId="127" xfId="5" applyNumberFormat="1" applyFont="1" applyBorder="1" applyAlignment="1" applyProtection="1">
      <alignment horizontal="right" vertical="center"/>
      <protection locked="0"/>
    </xf>
    <xf numFmtId="0" fontId="116" fillId="0" borderId="127" xfId="13" applyFont="1" applyBorder="1" applyAlignment="1" applyProtection="1">
      <alignment horizontal="left" vertical="center" wrapText="1"/>
      <protection locked="0"/>
    </xf>
    <xf numFmtId="0" fontId="113" fillId="0" borderId="127" xfId="0" applyFont="1" applyBorder="1" applyAlignment="1">
      <alignment horizontal="center" vertical="center" wrapText="1"/>
    </xf>
    <xf numFmtId="43" fontId="95" fillId="0" borderId="0" xfId="7" applyFont="1"/>
    <xf numFmtId="0" fontId="110" fillId="0" borderId="0" xfId="0" applyFont="1" applyAlignment="1">
      <alignment wrapText="1"/>
    </xf>
    <xf numFmtId="0" fontId="109" fillId="0" borderId="127" xfId="0" applyFont="1" applyBorder="1"/>
    <xf numFmtId="0" fontId="109" fillId="0" borderId="127" xfId="0" applyFont="1" applyBorder="1" applyAlignment="1">
      <alignment horizontal="left" indent="8"/>
    </xf>
    <xf numFmtId="0" fontId="109" fillId="0" borderId="127" xfId="0" applyFont="1" applyBorder="1" applyAlignment="1">
      <alignment wrapText="1"/>
    </xf>
    <xf numFmtId="0" fontId="113" fillId="0" borderId="0" xfId="0" applyFont="1"/>
    <xf numFmtId="0" fontId="112" fillId="0" borderId="127" xfId="0" applyFont="1" applyBorder="1"/>
    <xf numFmtId="49" fontId="115" fillId="0" borderId="127" xfId="5" applyNumberFormat="1" applyFont="1" applyBorder="1" applyAlignment="1" applyProtection="1">
      <alignment horizontal="right" vertical="center" wrapText="1"/>
      <protection locked="0"/>
    </xf>
    <xf numFmtId="49" fontId="114" fillId="3" borderId="127" xfId="5" applyNumberFormat="1" applyFont="1" applyFill="1" applyBorder="1" applyAlignment="1" applyProtection="1">
      <alignment horizontal="right" vertical="center" wrapText="1"/>
      <protection locked="0"/>
    </xf>
    <xf numFmtId="49" fontId="114" fillId="0" borderId="127" xfId="5" applyNumberFormat="1" applyFont="1" applyBorder="1" applyAlignment="1" applyProtection="1">
      <alignment horizontal="right" vertical="center" wrapText="1"/>
      <protection locked="0"/>
    </xf>
    <xf numFmtId="0" fontId="109" fillId="0" borderId="127" xfId="0" applyFont="1" applyBorder="1" applyAlignment="1">
      <alignment horizontal="center" vertical="center" wrapText="1"/>
    </xf>
    <xf numFmtId="0" fontId="109" fillId="0" borderId="131" xfId="0" applyFont="1" applyBorder="1" applyAlignment="1">
      <alignment horizontal="center" vertical="center" wrapText="1"/>
    </xf>
    <xf numFmtId="0" fontId="109" fillId="0" borderId="127"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Alignment="1">
      <alignment horizontal="left"/>
    </xf>
    <xf numFmtId="0" fontId="109" fillId="0" borderId="127" xfId="0" applyFont="1" applyBorder="1" applyAlignment="1">
      <alignment horizontal="left" vertical="center" wrapText="1"/>
    </xf>
    <xf numFmtId="0" fontId="112" fillId="0" borderId="127" xfId="0" applyFont="1" applyBorder="1" applyAlignment="1">
      <alignment horizontal="left" wrapText="1" indent="1"/>
    </xf>
    <xf numFmtId="0" fontId="112" fillId="0" borderId="127" xfId="0" applyFont="1" applyBorder="1" applyAlignment="1">
      <alignment horizontal="left" vertical="center" indent="1"/>
    </xf>
    <xf numFmtId="0" fontId="110" fillId="0" borderId="127" xfId="0" applyFont="1" applyBorder="1"/>
    <xf numFmtId="0" fontId="109" fillId="0" borderId="127" xfId="0" applyFont="1" applyBorder="1" applyAlignment="1">
      <alignment horizontal="left" wrapText="1" indent="1"/>
    </xf>
    <xf numFmtId="0" fontId="109" fillId="0" borderId="127" xfId="0" applyFont="1" applyBorder="1" applyAlignment="1">
      <alignment horizontal="left" indent="1"/>
    </xf>
    <xf numFmtId="0" fontId="109" fillId="0" borderId="127" xfId="0" applyFont="1" applyBorder="1" applyAlignment="1">
      <alignment horizontal="left" wrapText="1" indent="4"/>
    </xf>
    <xf numFmtId="0" fontId="109" fillId="0" borderId="127" xfId="0" applyFont="1" applyBorder="1" applyAlignment="1">
      <alignment horizontal="left" indent="3"/>
    </xf>
    <xf numFmtId="0" fontId="112" fillId="0" borderId="127" xfId="0" applyFont="1" applyBorder="1" applyAlignment="1">
      <alignment horizontal="left" indent="1"/>
    </xf>
    <xf numFmtId="0" fontId="113" fillId="0" borderId="7" xfId="0" applyFont="1" applyBorder="1"/>
    <xf numFmtId="0" fontId="110" fillId="0" borderId="127" xfId="0" applyFont="1" applyBorder="1" applyAlignment="1">
      <alignment horizontal="left" wrapText="1" indent="2"/>
    </xf>
    <xf numFmtId="0" fontId="110" fillId="0" borderId="127" xfId="0" applyFont="1" applyBorder="1" applyAlignment="1">
      <alignment horizontal="left" wrapText="1"/>
    </xf>
    <xf numFmtId="0" fontId="109" fillId="0" borderId="127" xfId="0" applyFont="1" applyBorder="1" applyAlignment="1">
      <alignment horizontal="center"/>
    </xf>
    <xf numFmtId="0" fontId="109" fillId="0" borderId="0" xfId="0" applyFont="1" applyAlignment="1">
      <alignment horizontal="center" vertical="center"/>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Alignment="1">
      <alignment horizontal="center" vertical="center" wrapText="1"/>
    </xf>
    <xf numFmtId="0" fontId="109" fillId="0" borderId="106" xfId="0" applyFont="1" applyBorder="1" applyAlignment="1">
      <alignment horizontal="center" vertical="center" wrapText="1"/>
    </xf>
    <xf numFmtId="0" fontId="109" fillId="0" borderId="130" xfId="0" applyFont="1" applyBorder="1" applyAlignment="1">
      <alignment horizontal="center" vertical="center" wrapText="1"/>
    </xf>
    <xf numFmtId="0" fontId="109" fillId="0" borderId="107" xfId="0" applyFont="1" applyBorder="1" applyAlignment="1">
      <alignment horizontal="center" vertical="center" wrapText="1"/>
    </xf>
    <xf numFmtId="49" fontId="109" fillId="0" borderId="23" xfId="0" applyNumberFormat="1" applyFont="1" applyBorder="1" applyAlignment="1">
      <alignment horizontal="left" wrapText="1" indent="1"/>
    </xf>
    <xf numFmtId="0" fontId="109" fillId="0" borderId="21" xfId="0" applyFont="1" applyBorder="1" applyAlignment="1">
      <alignment horizontal="left" wrapText="1" indent="1"/>
    </xf>
    <xf numFmtId="49" fontId="109" fillId="0" borderId="81" xfId="0" applyNumberFormat="1" applyFont="1" applyBorder="1" applyAlignment="1">
      <alignment horizontal="left" wrapText="1" indent="1"/>
    </xf>
    <xf numFmtId="0" fontId="109" fillId="0" borderId="18" xfId="0" applyFont="1" applyBorder="1" applyAlignment="1">
      <alignment horizontal="left" wrapText="1" indent="1"/>
    </xf>
    <xf numFmtId="49" fontId="109" fillId="0" borderId="18" xfId="0" applyNumberFormat="1" applyFont="1" applyBorder="1" applyAlignment="1">
      <alignment horizontal="left" wrapText="1" indent="3"/>
    </xf>
    <xf numFmtId="49" fontId="109" fillId="0" borderId="81" xfId="0" applyNumberFormat="1" applyFont="1" applyBorder="1" applyAlignment="1">
      <alignment horizontal="left" wrapText="1" indent="3"/>
    </xf>
    <xf numFmtId="49" fontId="109" fillId="0" borderId="18" xfId="0" applyNumberFormat="1" applyFont="1" applyBorder="1" applyAlignment="1">
      <alignment horizontal="left" wrapText="1" indent="2"/>
    </xf>
    <xf numFmtId="49" fontId="109" fillId="0" borderId="81" xfId="0" applyNumberFormat="1" applyFont="1" applyBorder="1" applyAlignment="1">
      <alignment horizontal="left" wrapText="1" indent="2"/>
    </xf>
    <xf numFmtId="49" fontId="109" fillId="0" borderId="81" xfId="0" applyNumberFormat="1" applyFont="1" applyBorder="1" applyAlignment="1">
      <alignment horizontal="left" vertical="top" wrapText="1" indent="2"/>
    </xf>
    <xf numFmtId="49" fontId="109" fillId="0" borderId="81" xfId="0" applyNumberFormat="1" applyFont="1" applyBorder="1" applyAlignment="1">
      <alignment horizontal="left" indent="1"/>
    </xf>
    <xf numFmtId="0" fontId="109" fillId="0" borderId="18" xfId="0" applyFont="1" applyBorder="1" applyAlignment="1">
      <alignment horizontal="left" indent="1"/>
    </xf>
    <xf numFmtId="49" fontId="109" fillId="0" borderId="18" xfId="0" applyNumberFormat="1" applyFont="1" applyBorder="1" applyAlignment="1">
      <alignment horizontal="left" indent="1"/>
    </xf>
    <xf numFmtId="49" fontId="109" fillId="0" borderId="18" xfId="0" applyNumberFormat="1" applyFont="1" applyBorder="1" applyAlignment="1">
      <alignment horizontal="left" indent="3"/>
    </xf>
    <xf numFmtId="49" fontId="109" fillId="0" borderId="81" xfId="0" applyNumberFormat="1" applyFont="1" applyBorder="1" applyAlignment="1">
      <alignment horizontal="left" indent="3"/>
    </xf>
    <xf numFmtId="0" fontId="109" fillId="0" borderId="18" xfId="0" applyFont="1" applyBorder="1" applyAlignment="1">
      <alignment horizontal="left" indent="2"/>
    </xf>
    <xf numFmtId="0" fontId="109" fillId="0" borderId="81" xfId="0" applyFont="1" applyBorder="1" applyAlignment="1">
      <alignment horizontal="left" indent="2"/>
    </xf>
    <xf numFmtId="0" fontId="109" fillId="0" borderId="81" xfId="0" applyFont="1" applyBorder="1" applyAlignment="1">
      <alignment horizontal="left" indent="1"/>
    </xf>
    <xf numFmtId="0" fontId="112" fillId="0" borderId="64" xfId="0" applyFont="1" applyBorder="1"/>
    <xf numFmtId="0" fontId="109" fillId="0" borderId="67" xfId="0" applyFont="1" applyBorder="1"/>
    <xf numFmtId="0" fontId="109" fillId="0" borderId="75" xfId="0" applyFont="1" applyBorder="1" applyAlignment="1">
      <alignment horizontal="center" vertical="center" wrapText="1"/>
    </xf>
    <xf numFmtId="0" fontId="109" fillId="0" borderId="81" xfId="0" applyFont="1" applyBorder="1" applyAlignment="1">
      <alignment horizontal="center" vertical="center" wrapText="1"/>
    </xf>
    <xf numFmtId="0" fontId="109" fillId="0" borderId="0" xfId="0" applyFont="1" applyAlignment="1">
      <alignment horizontal="left"/>
    </xf>
    <xf numFmtId="0" fontId="112" fillId="0" borderId="127" xfId="0" applyFont="1" applyBorder="1" applyAlignment="1">
      <alignment horizontal="left" vertical="center" wrapText="1"/>
    </xf>
    <xf numFmtId="0" fontId="114" fillId="0" borderId="0" xfId="0" applyFont="1"/>
    <xf numFmtId="0" fontId="93" fillId="0" borderId="0" xfId="0" applyFont="1" applyAlignment="1">
      <alignment wrapText="1"/>
    </xf>
    <xf numFmtId="0" fontId="112" fillId="0" borderId="127"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22" xfId="0" applyFont="1" applyBorder="1" applyAlignment="1">
      <alignment horizontal="left" vertical="center" wrapText="1" indent="1" readingOrder="1"/>
    </xf>
    <xf numFmtId="0" fontId="130" fillId="0" borderId="127" xfId="0" applyFont="1" applyBorder="1" applyAlignment="1">
      <alignment horizontal="left" indent="3"/>
    </xf>
    <xf numFmtId="0" fontId="112" fillId="0" borderId="127" xfId="0" applyFont="1" applyBorder="1" applyAlignment="1">
      <alignment vertical="center" wrapText="1" readingOrder="1"/>
    </xf>
    <xf numFmtId="0" fontId="130" fillId="0" borderId="127" xfId="0" applyFont="1" applyBorder="1" applyAlignment="1">
      <alignment horizontal="left" indent="2"/>
    </xf>
    <xf numFmtId="0" fontId="109" fillId="0" borderId="123" xfId="0" applyFont="1" applyBorder="1" applyAlignment="1">
      <alignment vertical="center" wrapText="1" readingOrder="1"/>
    </xf>
    <xf numFmtId="0" fontId="130" fillId="0" borderId="131" xfId="0" applyFont="1" applyBorder="1" applyAlignment="1">
      <alignment horizontal="left" indent="2"/>
    </xf>
    <xf numFmtId="0" fontId="109" fillId="0" borderId="122" xfId="0" applyFont="1" applyBorder="1" applyAlignment="1">
      <alignment vertical="center" wrapText="1" readingOrder="1"/>
    </xf>
    <xf numFmtId="0" fontId="109" fillId="0" borderId="121" xfId="0" applyFont="1" applyBorder="1" applyAlignment="1">
      <alignment vertical="center" wrapText="1" readingOrder="1"/>
    </xf>
    <xf numFmtId="0" fontId="130" fillId="0" borderId="7" xfId="0" applyFont="1" applyBorder="1"/>
    <xf numFmtId="167" fontId="131" fillId="79" borderId="57" xfId="0" applyNumberFormat="1" applyFont="1" applyFill="1" applyBorder="1" applyAlignment="1">
      <alignment horizontal="center"/>
    </xf>
    <xf numFmtId="0" fontId="95" fillId="0" borderId="0" xfId="11" applyFont="1"/>
    <xf numFmtId="0" fontId="95" fillId="0" borderId="0" xfId="0" applyFont="1"/>
    <xf numFmtId="14" fontId="3" fillId="0" borderId="0" xfId="0" applyNumberFormat="1" applyFont="1"/>
    <xf numFmtId="0" fontId="132" fillId="0" borderId="0" xfId="11" applyFont="1"/>
    <xf numFmtId="0" fontId="133" fillId="0" borderId="0" xfId="0" applyFont="1"/>
    <xf numFmtId="0" fontId="134" fillId="80" borderId="16" xfId="0" applyFont="1" applyFill="1" applyBorder="1" applyAlignment="1">
      <alignment horizontal="center" vertical="center"/>
    </xf>
    <xf numFmtId="0" fontId="134" fillId="80" borderId="17" xfId="0" applyFont="1" applyFill="1" applyBorder="1" applyAlignment="1">
      <alignment horizontal="center" vertical="center"/>
    </xf>
    <xf numFmtId="0" fontId="134" fillId="81" borderId="127" xfId="0" applyFont="1" applyFill="1" applyBorder="1" applyAlignment="1">
      <alignment horizontal="left" vertical="center"/>
    </xf>
    <xf numFmtId="192" fontId="134" fillId="81" borderId="81" xfId="7" applyNumberFormat="1" applyFont="1" applyFill="1" applyBorder="1" applyAlignment="1">
      <alignment horizontal="left" vertical="center"/>
    </xf>
    <xf numFmtId="49" fontId="136" fillId="0" borderId="127" xfId="0" applyNumberFormat="1" applyFont="1" applyBorder="1" applyAlignment="1">
      <alignment horizontal="left" vertical="center"/>
    </xf>
    <xf numFmtId="192" fontId="136" fillId="0" borderId="81" xfId="7" applyNumberFormat="1" applyFont="1" applyFill="1" applyBorder="1" applyAlignment="1">
      <alignment horizontal="left" vertical="center"/>
    </xf>
    <xf numFmtId="0" fontId="136" fillId="0" borderId="127" xfId="0" applyFont="1" applyBorder="1" applyAlignment="1">
      <alignment horizontal="left" vertical="center"/>
    </xf>
    <xf numFmtId="0" fontId="134" fillId="0" borderId="127" xfId="0" applyFont="1" applyBorder="1" applyAlignment="1">
      <alignment horizontal="left" vertical="center"/>
    </xf>
    <xf numFmtId="10" fontId="95" fillId="0" borderId="81" xfId="0" applyNumberFormat="1" applyFont="1" applyBorder="1" applyAlignment="1">
      <alignment horizontal="right" vertical="center" wrapText="1"/>
    </xf>
    <xf numFmtId="0" fontId="138" fillId="82" borderId="22" xfId="0" applyFont="1" applyFill="1" applyBorder="1" applyAlignment="1">
      <alignment horizontal="left" vertical="center"/>
    </xf>
    <xf numFmtId="10" fontId="132" fillId="83" borderId="23" xfId="0" applyNumberFormat="1" applyFont="1" applyFill="1" applyBorder="1" applyAlignment="1">
      <alignment horizontal="right" vertical="center" wrapText="1"/>
    </xf>
    <xf numFmtId="0" fontId="139" fillId="0" borderId="0" xfId="0" applyFont="1" applyAlignment="1">
      <alignment vertical="top" wrapText="1"/>
    </xf>
    <xf numFmtId="0" fontId="141" fillId="0" borderId="0" xfId="0" applyFont="1" applyAlignment="1">
      <alignment vertical="top"/>
    </xf>
    <xf numFmtId="0" fontId="141" fillId="0" borderId="0" xfId="0" applyFont="1" applyAlignment="1">
      <alignment vertical="top" wrapText="1"/>
    </xf>
    <xf numFmtId="0" fontId="0" fillId="0" borderId="1" xfId="0" applyBorder="1"/>
    <xf numFmtId="0" fontId="3" fillId="84" borderId="127" xfId="0" applyFont="1" applyFill="1" applyBorder="1" applyAlignment="1">
      <alignment horizontal="center" vertical="center" wrapText="1"/>
    </xf>
    <xf numFmtId="0" fontId="4" fillId="83" borderId="127" xfId="0" applyFont="1" applyFill="1" applyBorder="1" applyAlignment="1">
      <alignment vertical="center" wrapText="1"/>
    </xf>
    <xf numFmtId="192" fontId="4" fillId="83" borderId="127" xfId="7" applyNumberFormat="1" applyFont="1" applyFill="1" applyBorder="1" applyAlignment="1">
      <alignment vertical="center"/>
    </xf>
    <xf numFmtId="192" fontId="4" fillId="83" borderId="81" xfId="7" applyNumberFormat="1" applyFont="1" applyFill="1" applyBorder="1" applyAlignment="1">
      <alignment vertical="center"/>
    </xf>
    <xf numFmtId="0" fontId="136" fillId="81" borderId="127" xfId="0" applyFont="1" applyFill="1" applyBorder="1" applyAlignment="1">
      <alignment horizontal="left" vertical="center" wrapText="1" indent="3"/>
    </xf>
    <xf numFmtId="192" fontId="4" fillId="35" borderId="127" xfId="7" applyNumberFormat="1" applyFont="1" applyFill="1" applyBorder="1" applyAlignment="1">
      <alignment vertical="center"/>
    </xf>
    <xf numFmtId="0" fontId="142" fillId="81" borderId="127" xfId="0" applyFont="1" applyFill="1" applyBorder="1" applyAlignment="1">
      <alignment horizontal="left" vertical="center" wrapText="1" indent="5"/>
    </xf>
    <xf numFmtId="0" fontId="143" fillId="80" borderId="127" xfId="0" applyFont="1" applyFill="1" applyBorder="1" applyAlignment="1">
      <alignment horizontal="left" vertical="center" wrapText="1" indent="1"/>
    </xf>
    <xf numFmtId="192" fontId="143" fillId="80" borderId="127" xfId="7" applyNumberFormat="1" applyFont="1" applyFill="1" applyBorder="1" applyAlignment="1">
      <alignment vertical="center"/>
    </xf>
    <xf numFmtId="192" fontId="143" fillId="82" borderId="81" xfId="7" applyNumberFormat="1" applyFont="1" applyFill="1" applyBorder="1" applyAlignment="1">
      <alignment vertical="center"/>
    </xf>
    <xf numFmtId="192" fontId="144" fillId="81" borderId="127" xfId="7" applyNumberFormat="1" applyFont="1" applyFill="1" applyBorder="1" applyAlignment="1">
      <alignment vertical="center"/>
    </xf>
    <xf numFmtId="192" fontId="144" fillId="82" borderId="81" xfId="7" applyNumberFormat="1" applyFont="1" applyFill="1" applyBorder="1" applyAlignment="1">
      <alignment vertical="center"/>
    </xf>
    <xf numFmtId="192" fontId="144" fillId="81" borderId="22" xfId="7" applyNumberFormat="1" applyFont="1" applyFill="1" applyBorder="1" applyAlignment="1">
      <alignment vertical="center"/>
    </xf>
    <xf numFmtId="192" fontId="144" fillId="82" borderId="23" xfId="7" applyNumberFormat="1" applyFont="1" applyFill="1" applyBorder="1" applyAlignment="1">
      <alignment vertical="center"/>
    </xf>
    <xf numFmtId="0" fontId="348" fillId="0" borderId="0" xfId="0" applyFont="1"/>
    <xf numFmtId="0" fontId="93" fillId="0" borderId="189" xfId="0" applyFont="1" applyBorder="1" applyAlignment="1">
      <alignment horizontal="center" vertical="center" wrapText="1"/>
    </xf>
    <xf numFmtId="0" fontId="347" fillId="0" borderId="0" xfId="0" applyFont="1"/>
    <xf numFmtId="0" fontId="93" fillId="0" borderId="0" xfId="0" applyFont="1"/>
    <xf numFmtId="0" fontId="349" fillId="0" borderId="0" xfId="0" applyFont="1"/>
    <xf numFmtId="0" fontId="93" fillId="0" borderId="114" xfId="0" applyFont="1" applyBorder="1" applyAlignment="1">
      <alignment horizontal="center" vertical="center" wrapText="1"/>
    </xf>
    <xf numFmtId="0" fontId="350" fillId="0" borderId="114" xfId="0" applyFont="1" applyBorder="1" applyAlignment="1">
      <alignment horizontal="center" vertical="center"/>
    </xf>
    <xf numFmtId="0" fontId="349" fillId="0" borderId="114" xfId="0" applyFont="1" applyBorder="1" applyAlignment="1">
      <alignment horizontal="center"/>
    </xf>
    <xf numFmtId="0" fontId="119" fillId="3" borderId="114" xfId="20954" applyFont="1" applyFill="1" applyBorder="1" applyAlignment="1">
      <alignment horizontal="left" vertical="center" wrapText="1"/>
    </xf>
    <xf numFmtId="0" fontId="93" fillId="0" borderId="114" xfId="20954" applyFont="1" applyBorder="1" applyAlignment="1">
      <alignment horizontal="left" vertical="center" wrapText="1" indent="1"/>
    </xf>
    <xf numFmtId="0" fontId="351" fillId="3" borderId="124" xfId="0" applyFont="1" applyFill="1" applyBorder="1" applyAlignment="1">
      <alignment horizontal="left" vertical="center" wrapText="1"/>
    </xf>
    <xf numFmtId="0" fontId="93" fillId="3" borderId="114" xfId="20954" applyFont="1" applyFill="1" applyBorder="1" applyAlignment="1">
      <alignment horizontal="left" vertical="center" wrapText="1" indent="1"/>
    </xf>
    <xf numFmtId="0" fontId="119" fillId="0" borderId="124" xfId="0" applyFont="1" applyBorder="1" applyAlignment="1">
      <alignment horizontal="left" vertical="center" wrapText="1"/>
    </xf>
    <xf numFmtId="0" fontId="351" fillId="0" borderId="124" xfId="0" applyFont="1" applyBorder="1" applyAlignment="1">
      <alignment horizontal="left" vertical="center" wrapText="1"/>
    </xf>
    <xf numFmtId="0" fontId="351" fillId="0" borderId="124" xfId="0" applyFont="1" applyBorder="1" applyAlignment="1">
      <alignment vertical="center" wrapText="1"/>
    </xf>
    <xf numFmtId="0" fontId="352" fillId="0" borderId="124" xfId="0" applyFont="1" applyBorder="1" applyAlignment="1">
      <alignment horizontal="left" vertical="center" wrapText="1" indent="1"/>
    </xf>
    <xf numFmtId="0" fontId="352" fillId="3" borderId="124" xfId="0" applyFont="1" applyFill="1" applyBorder="1" applyAlignment="1">
      <alignment horizontal="left" vertical="center" wrapText="1" indent="1"/>
    </xf>
    <xf numFmtId="0" fontId="351" fillId="3" borderId="125" xfId="0" applyFont="1" applyFill="1" applyBorder="1" applyAlignment="1">
      <alignment horizontal="left" vertical="center" wrapText="1"/>
    </xf>
    <xf numFmtId="0" fontId="352" fillId="0" borderId="114" xfId="20954" applyFont="1" applyBorder="1" applyAlignment="1">
      <alignment horizontal="left" vertical="center" wrapText="1" indent="1"/>
    </xf>
    <xf numFmtId="0" fontId="351" fillId="0" borderId="114" xfId="0" applyFont="1" applyBorder="1" applyAlignment="1">
      <alignment horizontal="left" vertical="center" wrapText="1"/>
    </xf>
    <xf numFmtId="0" fontId="351" fillId="0" borderId="114" xfId="20954" applyFont="1" applyBorder="1" applyAlignment="1">
      <alignment horizontal="center" vertical="center" wrapText="1"/>
    </xf>
    <xf numFmtId="0" fontId="351" fillId="3" borderId="126" xfId="0" applyFont="1" applyFill="1" applyBorder="1" applyAlignment="1">
      <alignment horizontal="left" vertical="center" wrapText="1"/>
    </xf>
    <xf numFmtId="0" fontId="349" fillId="0" borderId="127" xfId="0" applyFont="1" applyBorder="1" applyAlignment="1">
      <alignment horizontal="center"/>
    </xf>
    <xf numFmtId="0" fontId="93" fillId="3" borderId="127" xfId="20954" applyFont="1" applyFill="1" applyBorder="1" applyAlignment="1">
      <alignment horizontal="left" vertical="center" wrapText="1" indent="1"/>
    </xf>
    <xf numFmtId="0" fontId="93" fillId="3" borderId="124" xfId="0" applyFont="1" applyFill="1" applyBorder="1" applyAlignment="1">
      <alignment horizontal="left" vertical="center" wrapText="1" indent="1"/>
    </xf>
    <xf numFmtId="0" fontId="93" fillId="0" borderId="127" xfId="20954" applyFont="1" applyBorder="1" applyAlignment="1">
      <alignment horizontal="left" vertical="center" wrapText="1" indent="1"/>
    </xf>
    <xf numFmtId="0" fontId="93" fillId="0" borderId="124" xfId="0" applyFont="1" applyBorder="1" applyAlignment="1">
      <alignment horizontal="left" vertical="center" wrapText="1" indent="1"/>
    </xf>
    <xf numFmtId="0" fontId="93" fillId="0" borderId="125" xfId="0" applyFont="1" applyBorder="1" applyAlignment="1">
      <alignment horizontal="left" vertical="center" wrapText="1" indent="1"/>
    </xf>
    <xf numFmtId="0" fontId="351" fillId="0" borderId="127" xfId="20954" applyFont="1" applyBorder="1" applyAlignment="1">
      <alignment horizontal="left" vertical="center" wrapText="1"/>
    </xf>
    <xf numFmtId="0" fontId="351" fillId="0" borderId="127" xfId="0" applyFont="1" applyBorder="1" applyAlignment="1">
      <alignment vertical="center" wrapText="1"/>
    </xf>
    <xf numFmtId="0" fontId="351" fillId="0" borderId="127" xfId="20954" applyFont="1" applyBorder="1" applyAlignment="1">
      <alignment horizontal="center" vertical="center" wrapText="1"/>
    </xf>
    <xf numFmtId="0" fontId="351" fillId="3" borderId="127" xfId="20954" applyFont="1" applyFill="1" applyBorder="1" applyAlignment="1">
      <alignment horizontal="left" vertical="center" wrapText="1"/>
    </xf>
    <xf numFmtId="0" fontId="353" fillId="0" borderId="0" xfId="0" applyFont="1" applyAlignment="1">
      <alignment horizontal="justify"/>
    </xf>
    <xf numFmtId="0" fontId="351" fillId="0" borderId="127" xfId="0" applyFont="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0" fontId="86" fillId="0" borderId="127" xfId="0" applyFont="1" applyBorder="1" applyAlignment="1">
      <alignment vertical="center"/>
    </xf>
    <xf numFmtId="0" fontId="45" fillId="0" borderId="127" xfId="0" applyFont="1" applyBorder="1" applyAlignment="1">
      <alignment vertical="center" wrapText="1"/>
    </xf>
    <xf numFmtId="0" fontId="351" fillId="0" borderId="195" xfId="20954" applyFont="1" applyBorder="1" applyAlignment="1">
      <alignment horizontal="left" vertical="center" wrapText="1"/>
    </xf>
    <xf numFmtId="0" fontId="6" fillId="0" borderId="195" xfId="17" applyFill="1" applyBorder="1" applyAlignment="1" applyProtection="1"/>
    <xf numFmtId="49" fontId="84" fillId="0" borderId="195" xfId="0" applyNumberFormat="1" applyFont="1" applyBorder="1" applyAlignment="1">
      <alignment horizontal="right"/>
    </xf>
    <xf numFmtId="0" fontId="84" fillId="0" borderId="195" xfId="0" applyFont="1" applyBorder="1"/>
    <xf numFmtId="0" fontId="354" fillId="3" borderId="0" xfId="37364" applyFont="1" applyFill="1" applyAlignment="1" applyProtection="1">
      <alignment vertical="center"/>
      <protection locked="0"/>
    </xf>
    <xf numFmtId="0" fontId="130" fillId="3" borderId="195" xfId="5" applyFont="1" applyFill="1" applyBorder="1" applyAlignment="1" applyProtection="1">
      <alignment vertical="center" wrapText="1"/>
      <protection locked="0"/>
    </xf>
    <xf numFmtId="0" fontId="130" fillId="0" borderId="195" xfId="37365" applyFont="1" applyBorder="1" applyAlignment="1" applyProtection="1">
      <alignment horizontal="center" vertical="center" wrapText="1"/>
      <protection locked="0"/>
    </xf>
    <xf numFmtId="3" fontId="130" fillId="3" borderId="195" xfId="1" applyNumberFormat="1" applyFont="1" applyFill="1" applyBorder="1" applyAlignment="1" applyProtection="1">
      <alignment horizontal="center" vertical="center" wrapText="1"/>
      <protection locked="0"/>
    </xf>
    <xf numFmtId="9" fontId="130" fillId="3" borderId="195" xfId="15" applyNumberFormat="1" applyFont="1" applyFill="1" applyBorder="1" applyAlignment="1" applyProtection="1">
      <alignment horizontal="center" vertical="center" wrapText="1"/>
      <protection locked="0"/>
    </xf>
    <xf numFmtId="0" fontId="130" fillId="3" borderId="195" xfId="37365" applyFont="1" applyFill="1" applyBorder="1" applyAlignment="1" applyProtection="1">
      <alignment horizontal="center" vertical="center" wrapText="1"/>
      <protection locked="0"/>
    </xf>
    <xf numFmtId="0" fontId="354" fillId="3" borderId="195" xfId="37365" applyFont="1" applyFill="1" applyBorder="1" applyProtection="1">
      <protection locked="0"/>
    </xf>
    <xf numFmtId="3" fontId="130" fillId="151" borderId="195" xfId="5" applyNumberFormat="1" applyFont="1" applyFill="1" applyBorder="1"/>
    <xf numFmtId="0" fontId="355" fillId="3" borderId="195" xfId="37365" applyFont="1" applyFill="1" applyBorder="1" applyAlignment="1" applyProtection="1">
      <alignment horizontal="right"/>
      <protection locked="0"/>
    </xf>
    <xf numFmtId="359" fontId="130" fillId="151" borderId="195" xfId="5" applyNumberFormat="1" applyFont="1" applyFill="1" applyBorder="1" applyProtection="1">
      <protection locked="0"/>
    </xf>
    <xf numFmtId="164" fontId="130" fillId="151" borderId="195" xfId="1" applyNumberFormat="1" applyFont="1" applyFill="1" applyBorder="1" applyAlignment="1" applyProtection="1"/>
    <xf numFmtId="0" fontId="130" fillId="3" borderId="195" xfId="37365" applyFont="1" applyFill="1" applyBorder="1" applyAlignment="1" applyProtection="1">
      <alignment horizontal="left" vertical="center"/>
      <protection locked="0"/>
    </xf>
    <xf numFmtId="3" fontId="130" fillId="3" borderId="195" xfId="5" applyNumberFormat="1" applyFont="1" applyFill="1" applyBorder="1" applyProtection="1">
      <protection locked="0"/>
    </xf>
    <xf numFmtId="0" fontId="130" fillId="3" borderId="195" xfId="5" applyFont="1" applyFill="1" applyBorder="1" applyProtection="1">
      <protection locked="0"/>
    </xf>
    <xf numFmtId="0" fontId="356" fillId="3" borderId="195" xfId="37365" applyFont="1" applyFill="1" applyBorder="1" applyAlignment="1" applyProtection="1">
      <alignment horizontal="right"/>
      <protection locked="0"/>
    </xf>
    <xf numFmtId="0" fontId="130" fillId="0" borderId="195" xfId="37365" applyFont="1" applyBorder="1" applyAlignment="1" applyProtection="1">
      <alignment horizontal="left" vertical="center"/>
      <protection locked="0"/>
    </xf>
    <xf numFmtId="0" fontId="354" fillId="3" borderId="195" xfId="16" applyFont="1" applyFill="1" applyBorder="1" applyProtection="1">
      <protection locked="0"/>
    </xf>
    <xf numFmtId="3" fontId="354" fillId="75" borderId="195" xfId="16" applyNumberFormat="1" applyFont="1" applyFill="1" applyBorder="1"/>
    <xf numFmtId="0" fontId="359" fillId="0" borderId="0" xfId="37364" applyFont="1" applyAlignment="1" applyProtection="1">
      <alignment vertical="center"/>
      <protection locked="0"/>
    </xf>
    <xf numFmtId="0" fontId="130" fillId="0" borderId="195" xfId="37365" applyFont="1" applyBorder="1" applyAlignment="1" applyProtection="1">
      <alignment horizontal="center" vertical="top" wrapText="1"/>
      <protection locked="0"/>
    </xf>
    <xf numFmtId="0" fontId="354" fillId="3" borderId="195" xfId="37365" applyFont="1" applyFill="1" applyBorder="1" applyAlignment="1" applyProtection="1">
      <alignment wrapText="1"/>
      <protection locked="0"/>
    </xf>
    <xf numFmtId="3" fontId="130" fillId="0" borderId="195" xfId="5" applyNumberFormat="1" applyFont="1" applyBorder="1"/>
    <xf numFmtId="0" fontId="119" fillId="75" borderId="100" xfId="20952" applyFont="1" applyFill="1" applyBorder="1">
      <alignment vertical="center"/>
    </xf>
    <xf numFmtId="0" fontId="119" fillId="75" borderId="101" xfId="20952" applyFont="1" applyFill="1" applyBorder="1">
      <alignment vertical="center"/>
    </xf>
    <xf numFmtId="0" fontId="119" fillId="75" borderId="98" xfId="20952" applyFont="1" applyFill="1" applyBorder="1">
      <alignment vertical="center"/>
    </xf>
    <xf numFmtId="164" fontId="119" fillId="75" borderId="98" xfId="7" applyNumberFormat="1" applyFont="1" applyFill="1" applyBorder="1" applyAlignment="1">
      <alignment horizontal="right" vertical="center"/>
    </xf>
    <xf numFmtId="0" fontId="119" fillId="76" borderId="101" xfId="20952" applyFont="1" applyFill="1" applyBorder="1">
      <alignment vertical="center"/>
    </xf>
    <xf numFmtId="0" fontId="119" fillId="3" borderId="101" xfId="20952" applyFont="1" applyFill="1" applyBorder="1">
      <alignment vertical="center"/>
    </xf>
    <xf numFmtId="0" fontId="93" fillId="69" borderId="97" xfId="20952" applyFont="1" applyFill="1" applyBorder="1" applyAlignment="1">
      <alignment horizontal="center" vertical="center"/>
    </xf>
    <xf numFmtId="0" fontId="93" fillId="69" borderId="98" xfId="20952" applyFont="1" applyFill="1" applyBorder="1" applyAlignment="1">
      <alignment horizontal="left" vertical="center" wrapText="1"/>
    </xf>
    <xf numFmtId="164" fontId="93" fillId="0" borderId="99" xfId="7" applyNumberFormat="1" applyFont="1" applyFill="1" applyBorder="1" applyAlignment="1" applyProtection="1">
      <alignment horizontal="right" vertical="center"/>
      <protection locked="0"/>
    </xf>
    <xf numFmtId="0" fontId="119" fillId="76" borderId="99" xfId="20952" applyFont="1" applyFill="1" applyBorder="1" applyAlignment="1">
      <alignment horizontal="center" vertical="center"/>
    </xf>
    <xf numFmtId="0" fontId="119" fillId="76" borderId="101" xfId="20952" applyFont="1" applyFill="1" applyBorder="1" applyAlignment="1">
      <alignment vertical="top" wrapText="1"/>
    </xf>
    <xf numFmtId="0" fontId="93" fillId="69" borderId="101" xfId="20952" applyFont="1" applyFill="1" applyBorder="1" applyAlignment="1">
      <alignment vertical="center" wrapText="1"/>
    </xf>
    <xf numFmtId="0" fontId="93" fillId="69" borderId="98" xfId="20952" applyFont="1" applyFill="1" applyBorder="1" applyAlignment="1">
      <alignment horizontal="left" vertical="center"/>
    </xf>
    <xf numFmtId="360" fontId="93" fillId="0" borderId="99" xfId="7" applyNumberFormat="1" applyFont="1" applyFill="1" applyBorder="1" applyAlignment="1" applyProtection="1">
      <alignment horizontal="right" vertical="center"/>
      <protection locked="0"/>
    </xf>
    <xf numFmtId="0" fontId="93" fillId="3" borderId="97" xfId="20952" applyFont="1" applyFill="1" applyBorder="1" applyAlignment="1">
      <alignment horizontal="center" vertical="center"/>
    </xf>
    <xf numFmtId="164" fontId="93" fillId="76" borderId="99" xfId="7" applyNumberFormat="1" applyFont="1" applyFill="1" applyBorder="1" applyAlignment="1" applyProtection="1">
      <alignment horizontal="right" vertical="center"/>
      <protection locked="0"/>
    </xf>
    <xf numFmtId="164" fontId="93" fillId="3" borderId="99" xfId="7" applyNumberFormat="1" applyFont="1" applyFill="1" applyBorder="1" applyAlignment="1" applyProtection="1">
      <alignment horizontal="right" vertical="center"/>
      <protection locked="0"/>
    </xf>
    <xf numFmtId="0" fontId="93" fillId="69" borderId="99" xfId="20952" applyFont="1" applyFill="1" applyBorder="1" applyAlignment="1">
      <alignment horizontal="center" vertical="center"/>
    </xf>
    <xf numFmtId="0" fontId="349" fillId="0" borderId="0" xfId="0" applyFont="1" applyAlignment="1">
      <alignment wrapText="1"/>
    </xf>
    <xf numFmtId="0" fontId="105" fillId="69" borderId="202" xfId="20952" applyFont="1" applyFill="1" applyBorder="1" applyAlignment="1" applyProtection="1">
      <alignment horizontal="center" vertical="center"/>
      <protection locked="0"/>
    </xf>
    <xf numFmtId="0" fontId="106" fillId="76" borderId="195" xfId="20952" applyFont="1" applyFill="1" applyBorder="1" applyAlignment="1" applyProtection="1">
      <alignment horizontal="center" vertical="center"/>
      <protection locked="0"/>
    </xf>
    <xf numFmtId="0" fontId="361" fillId="0" borderId="0" xfId="0" applyFont="1" applyAlignment="1">
      <alignment horizontal="justify"/>
    </xf>
    <xf numFmtId="0" fontId="2" fillId="0" borderId="208" xfId="0" applyFont="1" applyBorder="1" applyAlignment="1">
      <alignment wrapText="1"/>
    </xf>
    <xf numFmtId="0" fontId="2" fillId="0" borderId="210" xfId="0" applyFont="1" applyBorder="1" applyAlignment="1">
      <alignment vertical="center"/>
    </xf>
    <xf numFmtId="0" fontId="2" fillId="0" borderId="211" xfId="0" applyFont="1" applyBorder="1" applyAlignment="1">
      <alignment wrapText="1"/>
    </xf>
    <xf numFmtId="14" fontId="2" fillId="0" borderId="0" xfId="0" applyNumberFormat="1" applyFont="1" applyAlignment="1">
      <alignment horizontal="left"/>
    </xf>
    <xf numFmtId="191" fontId="95" fillId="0" borderId="213" xfId="0" applyNumberFormat="1" applyFont="1" applyBorder="1" applyAlignment="1" applyProtection="1">
      <alignment vertical="center" wrapText="1"/>
      <protection locked="0"/>
    </xf>
    <xf numFmtId="191" fontId="3" fillId="0" borderId="213" xfId="0" applyNumberFormat="1" applyFont="1" applyBorder="1" applyAlignment="1" applyProtection="1">
      <alignment vertical="center" wrapText="1"/>
      <protection locked="0"/>
    </xf>
    <xf numFmtId="191" fontId="3" fillId="0" borderId="214" xfId="0" applyNumberFormat="1" applyFont="1" applyBorder="1" applyAlignment="1" applyProtection="1">
      <alignment vertical="center" wrapText="1"/>
      <protection locked="0"/>
    </xf>
    <xf numFmtId="169" fontId="9" fillId="152" borderId="208" xfId="20" applyFill="1" applyBorder="1"/>
    <xf numFmtId="169" fontId="9" fillId="152" borderId="215" xfId="20" applyFill="1" applyBorder="1"/>
    <xf numFmtId="169" fontId="9" fillId="152" borderId="209" xfId="20" applyFill="1" applyBorder="1"/>
    <xf numFmtId="191" fontId="95" fillId="0" borderId="213" xfId="0" applyNumberFormat="1" applyFont="1" applyBorder="1" applyAlignment="1" applyProtection="1">
      <alignment horizontal="right" vertical="center" wrapText="1"/>
      <protection locked="0"/>
    </xf>
    <xf numFmtId="169" fontId="9" fillId="152" borderId="211" xfId="20" applyFill="1" applyBorder="1"/>
    <xf numFmtId="169" fontId="9" fillId="152" borderId="216" xfId="20" applyFill="1" applyBorder="1"/>
    <xf numFmtId="169" fontId="9" fillId="152" borderId="212" xfId="20" applyFill="1" applyBorder="1"/>
    <xf numFmtId="169" fontId="9" fillId="152" borderId="85" xfId="20" applyFill="1" applyBorder="1"/>
    <xf numFmtId="169" fontId="9" fillId="152" borderId="217" xfId="20" applyFill="1" applyBorder="1"/>
    <xf numFmtId="169" fontId="9" fillId="152" borderId="218" xfId="20" applyFill="1" applyBorder="1"/>
    <xf numFmtId="10" fontId="3" fillId="0" borderId="213" xfId="20950" applyNumberFormat="1" applyFont="1" applyFill="1" applyBorder="1" applyAlignment="1" applyProtection="1">
      <alignment horizontal="right" vertical="center" wrapText="1"/>
      <protection locked="0"/>
    </xf>
    <xf numFmtId="10" fontId="3" fillId="0" borderId="213" xfId="20950" applyNumberFormat="1" applyFont="1" applyFill="1" applyBorder="1" applyAlignment="1" applyProtection="1">
      <alignment vertical="center" wrapText="1"/>
      <protection locked="0"/>
    </xf>
    <xf numFmtId="10" fontId="3" fillId="0" borderId="213" xfId="20950" applyNumberFormat="1" applyFont="1" applyBorder="1" applyAlignment="1" applyProtection="1">
      <alignment vertical="center" wrapText="1"/>
      <protection locked="0"/>
    </xf>
    <xf numFmtId="10" fontId="3" fillId="0" borderId="208" xfId="20950" applyNumberFormat="1" applyFont="1" applyFill="1" applyBorder="1" applyAlignment="1" applyProtection="1">
      <alignment horizontal="right" vertical="center" wrapText="1"/>
      <protection locked="0"/>
    </xf>
    <xf numFmtId="10" fontId="3" fillId="0" borderId="215" xfId="20950" applyNumberFormat="1" applyFont="1" applyFill="1" applyBorder="1" applyAlignment="1" applyProtection="1">
      <alignment vertical="center" wrapText="1"/>
      <protection locked="0"/>
    </xf>
    <xf numFmtId="10" fontId="3" fillId="0" borderId="215" xfId="20950" applyNumberFormat="1" applyFont="1" applyBorder="1" applyAlignment="1" applyProtection="1">
      <alignment vertical="center" wrapText="1"/>
      <protection locked="0"/>
    </xf>
    <xf numFmtId="165" fontId="93" fillId="0" borderId="213" xfId="20950" applyNumberFormat="1" applyFont="1" applyFill="1" applyBorder="1" applyAlignment="1" applyProtection="1">
      <alignment vertical="center"/>
      <protection locked="0"/>
    </xf>
    <xf numFmtId="165" fontId="362" fillId="2" borderId="213" xfId="20950" applyNumberFormat="1" applyFont="1" applyFill="1" applyBorder="1" applyAlignment="1" applyProtection="1">
      <alignment vertical="center"/>
      <protection locked="0"/>
    </xf>
    <xf numFmtId="165" fontId="362" fillId="2" borderId="214" xfId="20950" applyNumberFormat="1" applyFont="1" applyFill="1" applyBorder="1" applyAlignment="1" applyProtection="1">
      <alignment vertical="center"/>
      <protection locked="0"/>
    </xf>
    <xf numFmtId="165" fontId="362" fillId="0" borderId="213" xfId="20950" applyNumberFormat="1" applyFont="1" applyFill="1" applyBorder="1" applyAlignment="1" applyProtection="1">
      <alignment vertical="center"/>
      <protection locked="0"/>
    </xf>
    <xf numFmtId="165" fontId="9" fillId="152" borderId="208" xfId="20" applyNumberFormat="1" applyFill="1" applyBorder="1"/>
    <xf numFmtId="165" fontId="9" fillId="152" borderId="215" xfId="20" applyNumberFormat="1" applyFill="1" applyBorder="1"/>
    <xf numFmtId="165" fontId="9" fillId="152" borderId="209" xfId="20" applyNumberFormat="1" applyFill="1" applyBorder="1"/>
    <xf numFmtId="165" fontId="93" fillId="2" borderId="213" xfId="20950" applyNumberFormat="1" applyFont="1" applyFill="1" applyBorder="1" applyAlignment="1" applyProtection="1">
      <alignment vertical="center"/>
      <protection locked="0"/>
    </xf>
    <xf numFmtId="165" fontId="93" fillId="2" borderId="214" xfId="20950" applyNumberFormat="1" applyFont="1" applyFill="1" applyBorder="1" applyAlignment="1" applyProtection="1">
      <alignment vertical="center"/>
      <protection locked="0"/>
    </xf>
    <xf numFmtId="191" fontId="93" fillId="0" borderId="213" xfId="0" applyNumberFormat="1" applyFont="1" applyBorder="1" applyAlignment="1" applyProtection="1">
      <alignment vertical="center"/>
      <protection locked="0"/>
    </xf>
    <xf numFmtId="191" fontId="93" fillId="0" borderId="214" xfId="0" applyNumberFormat="1" applyFont="1" applyBorder="1" applyAlignment="1" applyProtection="1">
      <alignment vertical="center"/>
      <protection locked="0"/>
    </xf>
    <xf numFmtId="191" fontId="362" fillId="0" borderId="213" xfId="0" applyNumberFormat="1" applyFont="1" applyBorder="1" applyAlignment="1" applyProtection="1">
      <alignment vertical="center"/>
      <protection locked="0"/>
    </xf>
    <xf numFmtId="191" fontId="362" fillId="0" borderId="214" xfId="0" applyNumberFormat="1" applyFont="1" applyBorder="1" applyAlignment="1" applyProtection="1">
      <alignment vertical="center"/>
      <protection locked="0"/>
    </xf>
    <xf numFmtId="165" fontId="93" fillId="0" borderId="214" xfId="20950" applyNumberFormat="1" applyFont="1" applyFill="1" applyBorder="1" applyAlignment="1" applyProtection="1">
      <alignment vertical="center"/>
      <protection locked="0"/>
    </xf>
    <xf numFmtId="191" fontId="362" fillId="0" borderId="219" xfId="0" applyNumberFormat="1" applyFont="1" applyBorder="1" applyAlignment="1" applyProtection="1">
      <alignment vertical="center"/>
      <protection locked="0"/>
    </xf>
    <xf numFmtId="191" fontId="362" fillId="0" borderId="220" xfId="0" applyNumberFormat="1" applyFont="1" applyBorder="1" applyAlignment="1" applyProtection="1">
      <alignment vertical="center"/>
      <protection locked="0"/>
    </xf>
    <xf numFmtId="165" fontId="93" fillId="0" borderId="22" xfId="20950" applyNumberFormat="1" applyFont="1" applyFill="1" applyBorder="1" applyAlignment="1" applyProtection="1">
      <alignment vertical="center"/>
      <protection locked="0"/>
    </xf>
    <xf numFmtId="165" fontId="362" fillId="0" borderId="22" xfId="20950" applyNumberFormat="1" applyFont="1" applyFill="1" applyBorder="1" applyAlignment="1" applyProtection="1">
      <alignment vertical="center"/>
      <protection locked="0"/>
    </xf>
    <xf numFmtId="165" fontId="362" fillId="0" borderId="23" xfId="20950" applyNumberFormat="1" applyFont="1" applyFill="1" applyBorder="1" applyAlignment="1" applyProtection="1">
      <alignment vertical="center"/>
      <protection locked="0"/>
    </xf>
    <xf numFmtId="43" fontId="349" fillId="0" borderId="114" xfId="7" applyFont="1" applyBorder="1"/>
    <xf numFmtId="43" fontId="349" fillId="35" borderId="114" xfId="7" applyFont="1" applyFill="1" applyBorder="1"/>
    <xf numFmtId="43" fontId="349" fillId="0" borderId="114" xfId="7" applyFont="1" applyBorder="1" applyAlignment="1">
      <alignment vertical="center"/>
    </xf>
    <xf numFmtId="43" fontId="349" fillId="35" borderId="114" xfId="7" applyFont="1" applyFill="1" applyBorder="1" applyAlignment="1">
      <alignment vertical="center"/>
    </xf>
    <xf numFmtId="43" fontId="349" fillId="0" borderId="116" xfId="7" applyFont="1" applyBorder="1" applyAlignment="1"/>
    <xf numFmtId="43" fontId="349" fillId="0" borderId="117" xfId="7" applyFont="1" applyBorder="1" applyAlignment="1"/>
    <xf numFmtId="43" fontId="349" fillId="0" borderId="118" xfId="7" applyFont="1" applyBorder="1" applyAlignment="1"/>
    <xf numFmtId="43" fontId="349" fillId="0" borderId="127" xfId="7" applyFont="1" applyBorder="1"/>
    <xf numFmtId="43" fontId="349" fillId="35" borderId="127" xfId="7" applyFont="1" applyFill="1" applyBorder="1"/>
    <xf numFmtId="43" fontId="349" fillId="0" borderId="128" xfId="7" applyFont="1" applyBorder="1" applyAlignment="1">
      <alignment horizontal="center"/>
    </xf>
    <xf numFmtId="43" fontId="349" fillId="0" borderId="129" xfId="7" applyFont="1" applyBorder="1" applyAlignment="1">
      <alignment horizontal="center"/>
    </xf>
    <xf numFmtId="43" fontId="349" fillId="0" borderId="130" xfId="7" applyFont="1" applyBorder="1" applyAlignment="1">
      <alignment horizontal="center"/>
    </xf>
    <xf numFmtId="14" fontId="93" fillId="0" borderId="0" xfId="0" applyNumberFormat="1" applyFont="1" applyAlignment="1">
      <alignment horizontal="left"/>
    </xf>
    <xf numFmtId="43" fontId="0" fillId="0" borderId="127" xfId="7" applyFont="1" applyBorder="1"/>
    <xf numFmtId="43" fontId="0" fillId="35" borderId="127" xfId="7" applyFont="1" applyFill="1" applyBorder="1"/>
    <xf numFmtId="43" fontId="0" fillId="0" borderId="195" xfId="7" applyFont="1" applyBorder="1"/>
    <xf numFmtId="43" fontId="0" fillId="35" borderId="195" xfId="7" applyFont="1" applyFill="1" applyBorder="1"/>
    <xf numFmtId="43" fontId="2" fillId="0" borderId="127" xfId="7" applyFont="1" applyBorder="1" applyAlignment="1">
      <alignment horizontal="right"/>
    </xf>
    <xf numFmtId="43" fontId="2" fillId="35" borderId="127" xfId="7" applyFont="1" applyFill="1" applyBorder="1" applyAlignment="1">
      <alignment horizontal="right"/>
    </xf>
    <xf numFmtId="43" fontId="2" fillId="35" borderId="81" xfId="7" applyFont="1" applyFill="1" applyBorder="1" applyAlignment="1">
      <alignment horizontal="right"/>
    </xf>
    <xf numFmtId="43" fontId="93" fillId="0" borderId="195" xfId="7" applyFont="1" applyBorder="1" applyAlignment="1">
      <alignment horizontal="right"/>
    </xf>
    <xf numFmtId="43" fontId="93" fillId="35" borderId="195" xfId="7" applyFont="1" applyFill="1" applyBorder="1" applyAlignment="1">
      <alignment horizontal="right"/>
    </xf>
    <xf numFmtId="0" fontId="2" fillId="0" borderId="210" xfId="0" applyFont="1" applyBorder="1" applyAlignment="1">
      <alignment horizontal="right" vertical="center"/>
    </xf>
    <xf numFmtId="165" fontId="84" fillId="0" borderId="20" xfId="20950" applyNumberFormat="1" applyFont="1" applyBorder="1" applyAlignment="1">
      <alignment horizontal="center"/>
    </xf>
    <xf numFmtId="165" fontId="84" fillId="0" borderId="209" xfId="20950" applyNumberFormat="1" applyFont="1" applyBorder="1" applyAlignment="1">
      <alignment horizontal="center"/>
    </xf>
    <xf numFmtId="165" fontId="84" fillId="0" borderId="212" xfId="20950" applyNumberFormat="1" applyFont="1" applyBorder="1" applyAlignment="1">
      <alignment horizontal="center"/>
    </xf>
    <xf numFmtId="43" fontId="84" fillId="0" borderId="31" xfId="7" applyFont="1" applyBorder="1" applyAlignment="1">
      <alignment horizontal="center" vertical="center"/>
    </xf>
    <xf numFmtId="43" fontId="84" fillId="0" borderId="11" xfId="7" applyFont="1" applyBorder="1" applyAlignment="1">
      <alignment horizontal="center" vertical="center"/>
    </xf>
    <xf numFmtId="43" fontId="87" fillId="0" borderId="11" xfId="7" applyFont="1" applyBorder="1" applyAlignment="1">
      <alignment horizontal="center" vertical="center"/>
    </xf>
    <xf numFmtId="43" fontId="84" fillId="0" borderId="12" xfId="7" applyFont="1" applyBorder="1" applyAlignment="1">
      <alignment horizontal="center" vertical="center"/>
    </xf>
    <xf numFmtId="43" fontId="86" fillId="0" borderId="13" xfId="7" applyFont="1" applyBorder="1" applyAlignment="1">
      <alignment horizontal="center" vertical="center"/>
    </xf>
    <xf numFmtId="43" fontId="84" fillId="0" borderId="14" xfId="7" applyFont="1" applyBorder="1" applyAlignment="1">
      <alignment horizontal="center" vertical="center"/>
    </xf>
    <xf numFmtId="43" fontId="87" fillId="0" borderId="12" xfId="7" applyFont="1" applyBorder="1" applyAlignment="1">
      <alignment vertical="center"/>
    </xf>
    <xf numFmtId="43" fontId="84" fillId="0" borderId="127" xfId="7" applyFont="1" applyBorder="1" applyAlignment="1">
      <alignment horizontal="center" vertical="center"/>
    </xf>
    <xf numFmtId="43" fontId="86" fillId="0" borderId="127" xfId="7" applyFont="1" applyBorder="1" applyAlignment="1">
      <alignment horizontal="center" vertical="center"/>
    </xf>
    <xf numFmtId="43" fontId="84" fillId="0" borderId="127" xfId="7" applyFont="1" applyBorder="1" applyAlignment="1">
      <alignment horizontal="center"/>
    </xf>
    <xf numFmtId="43" fontId="84" fillId="0" borderId="127" xfId="7" applyFont="1" applyBorder="1"/>
    <xf numFmtId="165" fontId="3" fillId="0" borderId="94" xfId="20950" applyNumberFormat="1" applyFont="1" applyBorder="1" applyAlignment="1">
      <alignment vertical="center"/>
    </xf>
    <xf numFmtId="165" fontId="3" fillId="0" borderId="95" xfId="20950" applyNumberFormat="1" applyFont="1" applyBorder="1" applyAlignment="1">
      <alignment vertical="center"/>
    </xf>
    <xf numFmtId="361" fontId="3" fillId="0" borderId="26" xfId="7" applyNumberFormat="1" applyFont="1" applyBorder="1" applyAlignment="1">
      <alignment vertical="center"/>
    </xf>
    <xf numFmtId="361" fontId="3" fillId="0" borderId="17" xfId="7" applyNumberFormat="1" applyFont="1" applyBorder="1" applyAlignment="1">
      <alignment vertical="center"/>
    </xf>
    <xf numFmtId="361" fontId="3" fillId="0" borderId="90" xfId="7" applyNumberFormat="1" applyFont="1" applyBorder="1" applyAlignment="1">
      <alignment vertical="center"/>
    </xf>
    <xf numFmtId="361" fontId="3" fillId="0" borderId="91" xfId="7" applyNumberFormat="1" applyFont="1" applyBorder="1" applyAlignment="1">
      <alignment vertical="center"/>
    </xf>
    <xf numFmtId="361" fontId="9" fillId="36" borderId="0" xfId="7" applyNumberFormat="1" applyFont="1" applyFill="1"/>
    <xf numFmtId="361" fontId="3" fillId="0" borderId="85" xfId="7" applyNumberFormat="1" applyFont="1" applyBorder="1" applyAlignment="1">
      <alignment vertical="center"/>
    </xf>
    <xf numFmtId="361" fontId="3" fillId="0" borderId="64" xfId="7" applyNumberFormat="1" applyFont="1" applyBorder="1" applyAlignment="1">
      <alignment vertical="center"/>
    </xf>
    <xf numFmtId="361" fontId="3" fillId="3" borderId="83" xfId="7" applyNumberFormat="1" applyFont="1" applyFill="1" applyBorder="1" applyAlignment="1">
      <alignment vertical="center"/>
    </xf>
    <xf numFmtId="361" fontId="3" fillId="3" borderId="84" xfId="7" applyNumberFormat="1" applyFont="1" applyFill="1" applyBorder="1" applyAlignment="1">
      <alignment vertical="center"/>
    </xf>
    <xf numFmtId="361" fontId="3" fillId="0" borderId="80" xfId="7" applyNumberFormat="1" applyFont="1" applyBorder="1" applyAlignment="1">
      <alignment vertical="center"/>
    </xf>
    <xf numFmtId="361" fontId="3" fillId="0" borderId="86" xfId="7" applyNumberFormat="1" applyFont="1" applyBorder="1" applyAlignment="1">
      <alignment vertical="center"/>
    </xf>
    <xf numFmtId="361" fontId="3" fillId="0" borderId="81" xfId="7" applyNumberFormat="1" applyFont="1" applyBorder="1" applyAlignment="1">
      <alignment vertical="center"/>
    </xf>
    <xf numFmtId="361" fontId="3" fillId="0" borderId="22" xfId="7" applyNumberFormat="1" applyFont="1" applyBorder="1" applyAlignment="1">
      <alignment vertical="center"/>
    </xf>
    <xf numFmtId="361" fontId="3" fillId="0" borderId="24" xfId="7" applyNumberFormat="1" applyFont="1" applyBorder="1" applyAlignment="1">
      <alignment vertical="center"/>
    </xf>
    <xf numFmtId="361" fontId="3" fillId="0" borderId="23" xfId="7" applyNumberFormat="1" applyFont="1" applyBorder="1" applyAlignment="1">
      <alignment vertical="center"/>
    </xf>
    <xf numFmtId="14" fontId="3" fillId="0" borderId="0" xfId="0" applyNumberFormat="1" applyFont="1" applyAlignment="1">
      <alignment horizontal="left"/>
    </xf>
    <xf numFmtId="43" fontId="130" fillId="3" borderId="195" xfId="7" applyFont="1" applyFill="1" applyBorder="1" applyProtection="1">
      <protection locked="0"/>
    </xf>
    <xf numFmtId="165" fontId="93" fillId="0" borderId="99" xfId="20950" applyNumberFormat="1" applyFont="1" applyFill="1" applyBorder="1" applyAlignment="1" applyProtection="1">
      <alignment horizontal="right" vertical="center"/>
      <protection locked="0"/>
    </xf>
    <xf numFmtId="164" fontId="9" fillId="36" borderId="99" xfId="7" applyNumberFormat="1" applyFont="1" applyFill="1" applyBorder="1"/>
    <xf numFmtId="0" fontId="110" fillId="0" borderId="0" xfId="0" applyFont="1" applyAlignment="1">
      <alignment horizontal="left" vertical="top"/>
    </xf>
    <xf numFmtId="14" fontId="110" fillId="0" borderId="0" xfId="0" applyNumberFormat="1" applyFont="1" applyAlignment="1">
      <alignment horizontal="left"/>
    </xf>
    <xf numFmtId="43" fontId="109" fillId="0" borderId="127" xfId="7" applyFont="1" applyBorder="1"/>
    <xf numFmtId="43" fontId="109" fillId="35" borderId="127" xfId="7" applyFont="1" applyFill="1" applyBorder="1"/>
    <xf numFmtId="43" fontId="112" fillId="0" borderId="127" xfId="7" applyFont="1" applyBorder="1"/>
    <xf numFmtId="43" fontId="110" fillId="0" borderId="127" xfId="7" applyFont="1" applyBorder="1"/>
    <xf numFmtId="43" fontId="113" fillId="0" borderId="127" xfId="7" applyFont="1" applyBorder="1"/>
    <xf numFmtId="43" fontId="110" fillId="77" borderId="127" xfId="7" applyFont="1" applyFill="1" applyBorder="1"/>
    <xf numFmtId="43" fontId="109" fillId="0" borderId="127" xfId="7" applyFont="1" applyBorder="1" applyAlignment="1">
      <alignment horizontal="left" indent="1"/>
    </xf>
    <xf numFmtId="43" fontId="112" fillId="75" borderId="127" xfId="7" applyFont="1" applyFill="1" applyBorder="1"/>
    <xf numFmtId="43" fontId="112" fillId="0" borderId="18" xfId="7" applyFont="1" applyBorder="1"/>
    <xf numFmtId="43" fontId="109" fillId="0" borderId="81" xfId="7" applyFont="1" applyBorder="1"/>
    <xf numFmtId="43" fontId="109" fillId="0" borderId="130" xfId="7" applyFont="1" applyBorder="1"/>
    <xf numFmtId="43" fontId="109" fillId="0" borderId="18" xfId="7" applyFont="1" applyBorder="1" applyAlignment="1">
      <alignment horizontal="left" indent="1"/>
    </xf>
    <xf numFmtId="43" fontId="109" fillId="0" borderId="18" xfId="7" applyFont="1" applyBorder="1" applyAlignment="1">
      <alignment horizontal="left" indent="2"/>
    </xf>
    <xf numFmtId="43" fontId="109" fillId="0" borderId="18" xfId="7" applyFont="1" applyBorder="1" applyAlignment="1">
      <alignment horizontal="left" indent="3"/>
    </xf>
    <xf numFmtId="43" fontId="109" fillId="78" borderId="18" xfId="7" applyFont="1" applyFill="1" applyBorder="1"/>
    <xf numFmtId="43" fontId="109" fillId="78" borderId="127" xfId="7" applyFont="1" applyFill="1" applyBorder="1"/>
    <xf numFmtId="43" fontId="109" fillId="78" borderId="81" xfId="7" applyFont="1" applyFill="1" applyBorder="1"/>
    <xf numFmtId="43" fontId="109" fillId="78" borderId="130" xfId="7" applyFont="1" applyFill="1" applyBorder="1"/>
    <xf numFmtId="43" fontId="109" fillId="0" borderId="18" xfId="7" applyFont="1" applyBorder="1" applyAlignment="1">
      <alignment horizontal="left" vertical="top" wrapText="1" indent="2"/>
    </xf>
    <xf numFmtId="43" fontId="109" fillId="0" borderId="18" xfId="7" applyFont="1" applyBorder="1" applyAlignment="1">
      <alignment horizontal="left" wrapText="1" indent="3"/>
    </xf>
    <xf numFmtId="43" fontId="109" fillId="0" borderId="18" xfId="7" applyFont="1" applyBorder="1" applyAlignment="1">
      <alignment horizontal="left" wrapText="1" indent="2"/>
    </xf>
    <xf numFmtId="43" fontId="109" fillId="0" borderId="18" xfId="7" applyFont="1" applyBorder="1" applyAlignment="1">
      <alignment horizontal="left" wrapText="1" indent="1"/>
    </xf>
    <xf numFmtId="43" fontId="109" fillId="0" borderId="21" xfId="7" applyFont="1" applyBorder="1" applyAlignment="1">
      <alignment horizontal="left" wrapText="1" indent="1"/>
    </xf>
    <xf numFmtId="43" fontId="109" fillId="0" borderId="22" xfId="7" applyFont="1" applyBorder="1"/>
    <xf numFmtId="43" fontId="109" fillId="0" borderId="23" xfId="7" applyFont="1" applyBorder="1"/>
    <xf numFmtId="43" fontId="109" fillId="0" borderId="25" xfId="7" applyFont="1" applyBorder="1"/>
    <xf numFmtId="43" fontId="109" fillId="0" borderId="127" xfId="7" applyFont="1" applyBorder="1" applyAlignment="1">
      <alignment horizontal="left" vertical="center" wrapText="1"/>
    </xf>
    <xf numFmtId="43" fontId="109" fillId="0" borderId="127" xfId="7" applyFont="1" applyBorder="1" applyAlignment="1">
      <alignment horizontal="center" vertical="center" wrapText="1"/>
    </xf>
    <xf numFmtId="43" fontId="109" fillId="0" borderId="127" xfId="7" applyFont="1" applyBorder="1" applyAlignment="1">
      <alignment horizontal="center" vertical="center"/>
    </xf>
    <xf numFmtId="43" fontId="112" fillId="0" borderId="127" xfId="7" applyFont="1" applyBorder="1" applyAlignment="1">
      <alignment horizontal="left" vertical="center" wrapText="1"/>
    </xf>
    <xf numFmtId="43" fontId="112" fillId="0" borderId="127" xfId="7" applyFont="1" applyBorder="1" applyAlignment="1">
      <alignment horizontal="center" vertical="center"/>
    </xf>
    <xf numFmtId="0" fontId="112" fillId="0" borderId="0" xfId="0" applyFont="1"/>
    <xf numFmtId="43" fontId="114" fillId="0" borderId="127" xfId="7" applyFont="1" applyBorder="1"/>
    <xf numFmtId="0" fontId="115" fillId="0" borderId="106" xfId="0" applyFont="1" applyBorder="1" applyAlignment="1">
      <alignment horizontal="center" vertical="center"/>
    </xf>
    <xf numFmtId="0" fontId="115" fillId="0" borderId="108" xfId="0" applyFont="1" applyBorder="1" applyAlignment="1">
      <alignment horizontal="center" vertical="center"/>
    </xf>
    <xf numFmtId="0" fontId="115" fillId="0" borderId="85" xfId="0" applyFont="1" applyBorder="1" applyAlignment="1">
      <alignment horizontal="center" vertical="center"/>
    </xf>
    <xf numFmtId="0" fontId="115" fillId="0" borderId="75" xfId="0" applyFont="1" applyBorder="1" applyAlignment="1">
      <alignment horizontal="center" vertical="center"/>
    </xf>
    <xf numFmtId="0" fontId="114" fillId="0" borderId="127" xfId="0" applyFont="1" applyBorder="1" applyAlignment="1">
      <alignment horizontal="center" vertical="center" wrapText="1"/>
    </xf>
    <xf numFmtId="0" fontId="114" fillId="0" borderId="131" xfId="0" applyFont="1" applyBorder="1" applyAlignment="1">
      <alignment horizontal="center" vertical="center" wrapText="1"/>
    </xf>
    <xf numFmtId="0" fontId="92" fillId="0" borderId="66" xfId="0" applyFont="1" applyBorder="1" applyAlignment="1">
      <alignment horizontal="left" wrapText="1"/>
    </xf>
    <xf numFmtId="0" fontId="92" fillId="0" borderId="65" xfId="0" applyFont="1" applyBorder="1" applyAlignment="1">
      <alignment horizontal="left" wrapText="1"/>
    </xf>
    <xf numFmtId="0" fontId="92" fillId="0" borderId="135" xfId="0" applyFont="1" applyBorder="1" applyAlignment="1">
      <alignment horizontal="center" vertical="center"/>
    </xf>
    <xf numFmtId="0" fontId="92" fillId="0" borderId="30" xfId="0" applyFont="1" applyBorder="1" applyAlignment="1">
      <alignment horizontal="center" vertical="center"/>
    </xf>
    <xf numFmtId="0" fontId="92" fillId="0" borderId="136" xfId="0" applyFont="1" applyBorder="1" applyAlignment="1">
      <alignment horizontal="center" vertical="center"/>
    </xf>
    <xf numFmtId="0" fontId="349" fillId="0" borderId="114" xfId="0" applyFont="1" applyBorder="1" applyAlignment="1">
      <alignment horizontal="center" vertical="center"/>
    </xf>
    <xf numFmtId="0" fontId="350" fillId="0" borderId="115" xfId="0" applyFont="1" applyBorder="1" applyAlignment="1">
      <alignment horizontal="center" vertical="center"/>
    </xf>
    <xf numFmtId="0" fontId="350" fillId="0" borderId="7" xfId="0" applyFont="1" applyBorder="1" applyAlignment="1">
      <alignment horizontal="center" vertical="center"/>
    </xf>
    <xf numFmtId="0" fontId="119" fillId="0" borderId="16" xfId="0" applyFont="1" applyBorder="1" applyAlignment="1">
      <alignment horizontal="center" vertical="center"/>
    </xf>
    <xf numFmtId="0" fontId="119" fillId="0" borderId="17" xfId="0" applyFont="1" applyBorder="1" applyAlignment="1">
      <alignment horizontal="center" vertical="center"/>
    </xf>
    <xf numFmtId="0" fontId="349" fillId="0" borderId="116" xfId="0" applyFont="1" applyBorder="1" applyAlignment="1">
      <alignment horizontal="center"/>
    </xf>
    <xf numFmtId="0" fontId="349" fillId="0" borderId="117" xfId="0" applyFont="1" applyBorder="1" applyAlignment="1">
      <alignment horizontal="center"/>
    </xf>
    <xf numFmtId="0" fontId="349" fillId="0" borderId="118" xfId="0"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8" fillId="0" borderId="131"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7" xfId="0" applyFont="1" applyBorder="1" applyAlignment="1">
      <alignment horizontal="center" vertical="center"/>
    </xf>
    <xf numFmtId="0" fontId="84" fillId="0" borderId="127" xfId="0" applyFont="1" applyBorder="1" applyAlignment="1">
      <alignment horizontal="center" vertical="center" wrapText="1"/>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6" fillId="0" borderId="80" xfId="0" applyFont="1" applyBorder="1" applyAlignment="1">
      <alignment horizontal="center" vertical="center" wrapText="1"/>
    </xf>
    <xf numFmtId="0" fontId="84" fillId="0" borderId="80" xfId="0" applyFont="1" applyBorder="1" applyAlignment="1">
      <alignment horizontal="center" vertical="center" wrapText="1"/>
    </xf>
    <xf numFmtId="0" fontId="45" fillId="0" borderId="80" xfId="11" applyFont="1" applyBorder="1" applyAlignment="1">
      <alignment horizontal="center" vertical="center" wrapText="1"/>
    </xf>
    <xf numFmtId="0" fontId="45" fillId="0" borderId="81" xfId="11" applyFont="1" applyBorder="1" applyAlignment="1">
      <alignment horizontal="center" vertical="center" wrapText="1"/>
    </xf>
    <xf numFmtId="0" fontId="45" fillId="0" borderId="70"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7"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4" xfId="0" applyFont="1" applyFill="1" applyBorder="1" applyAlignment="1">
      <alignment horizontal="center" vertical="center" wrapText="1"/>
    </xf>
    <xf numFmtId="0" fontId="4" fillId="83" borderId="81"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71" xfId="13" applyFont="1" applyFill="1" applyBorder="1" applyAlignment="1" applyProtection="1">
      <alignment horizontal="center" vertical="center" wrapText="1"/>
      <protection locked="0"/>
    </xf>
    <xf numFmtId="0" fontId="97"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9"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3" borderId="28"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164"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64" fontId="45" fillId="0" borderId="72" xfId="1" applyNumberFormat="1" applyFont="1" applyFill="1" applyBorder="1" applyAlignment="1" applyProtection="1">
      <alignment horizontal="center" vertical="center" wrapText="1"/>
      <protection locked="0"/>
    </xf>
    <xf numFmtId="164" fontId="45" fillId="0" borderId="73" xfId="1" applyNumberFormat="1" applyFont="1" applyFill="1" applyBorder="1" applyAlignment="1" applyProtection="1">
      <alignment horizontal="center" vertical="center" wrapText="1"/>
      <protection locked="0"/>
    </xf>
    <xf numFmtId="0" fontId="3" fillId="0" borderId="71" xfId="0" applyFont="1" applyBorder="1" applyAlignment="1">
      <alignment horizontal="center" vertical="center" wrapText="1"/>
    </xf>
    <xf numFmtId="0" fontId="3" fillId="0" borderId="64" xfId="0" applyFont="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8" fillId="0" borderId="54" xfId="0" applyFont="1" applyBorder="1" applyAlignment="1">
      <alignment horizontal="left" vertical="center"/>
    </xf>
    <xf numFmtId="0" fontId="98" fillId="0" borderId="55" xfId="0" applyFont="1" applyBorder="1" applyAlignment="1">
      <alignment horizontal="left" vertical="center"/>
    </xf>
    <xf numFmtId="0" fontId="3" fillId="0" borderId="55"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2" fillId="0" borderId="104" xfId="0" applyFont="1" applyBorder="1" applyAlignment="1">
      <alignment horizontal="left" vertical="center" wrapText="1"/>
    </xf>
    <xf numFmtId="0" fontId="112" fillId="0" borderId="105" xfId="0" applyFont="1" applyBorder="1" applyAlignment="1">
      <alignment horizontal="left" vertical="center" wrapText="1"/>
    </xf>
    <xf numFmtId="0" fontId="112" fillId="0" borderId="109" xfId="0" applyFont="1" applyBorder="1" applyAlignment="1">
      <alignment horizontal="left" vertical="center" wrapText="1"/>
    </xf>
    <xf numFmtId="0" fontId="112" fillId="0" borderId="110" xfId="0" applyFont="1" applyBorder="1" applyAlignment="1">
      <alignment horizontal="left" vertical="center" wrapText="1"/>
    </xf>
    <xf numFmtId="0" fontId="112" fillId="0" borderId="112" xfId="0" applyFont="1" applyBorder="1" applyAlignment="1">
      <alignment horizontal="left" vertical="center" wrapText="1"/>
    </xf>
    <xf numFmtId="0" fontId="112" fillId="0" borderId="113" xfId="0" applyFont="1" applyBorder="1" applyAlignment="1">
      <alignment horizontal="left" vertical="center" wrapText="1"/>
    </xf>
    <xf numFmtId="0" fontId="113" fillId="0" borderId="106" xfId="0" applyFont="1" applyBorder="1" applyAlignment="1">
      <alignment horizontal="center" vertical="center" wrapText="1"/>
    </xf>
    <xf numFmtId="0" fontId="113" fillId="0" borderId="107" xfId="0" applyFont="1" applyBorder="1" applyAlignment="1">
      <alignment horizontal="center" vertical="center" wrapText="1"/>
    </xf>
    <xf numFmtId="0" fontId="113" fillId="0" borderId="108" xfId="0" applyFont="1" applyBorder="1" applyAlignment="1">
      <alignment horizontal="center" vertical="center" wrapText="1"/>
    </xf>
    <xf numFmtId="0" fontId="113" fillId="0" borderId="85" xfId="0" applyFont="1" applyBorder="1" applyAlignment="1">
      <alignment horizontal="center" vertical="center" wrapText="1"/>
    </xf>
    <xf numFmtId="0" fontId="113" fillId="0" borderId="111" xfId="0" applyFont="1" applyBorder="1" applyAlignment="1">
      <alignment horizontal="center" vertical="center" wrapText="1"/>
    </xf>
    <xf numFmtId="0" fontId="113" fillId="0" borderId="75" xfId="0" applyFont="1" applyBorder="1" applyAlignment="1">
      <alignment horizontal="center" vertical="center" wrapText="1"/>
    </xf>
    <xf numFmtId="0" fontId="109" fillId="0" borderId="131"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7" xfId="0" applyFont="1" applyBorder="1" applyAlignment="1">
      <alignment horizontal="center" vertical="center" wrapText="1"/>
    </xf>
    <xf numFmtId="0" fontId="117" fillId="0" borderId="127" xfId="0" applyFont="1" applyBorder="1" applyAlignment="1">
      <alignment horizontal="center" vertical="center"/>
    </xf>
    <xf numFmtId="0" fontId="117" fillId="0" borderId="106" xfId="0" applyFont="1" applyBorder="1" applyAlignment="1">
      <alignment horizontal="center" vertical="center"/>
    </xf>
    <xf numFmtId="0" fontId="117" fillId="0" borderId="108" xfId="0" applyFont="1" applyBorder="1" applyAlignment="1">
      <alignment horizontal="center" vertical="center"/>
    </xf>
    <xf numFmtId="0" fontId="117" fillId="0" borderId="85" xfId="0" applyFont="1" applyBorder="1" applyAlignment="1">
      <alignment horizontal="center" vertical="center"/>
    </xf>
    <xf numFmtId="0" fontId="117" fillId="0" borderId="75" xfId="0" applyFont="1" applyBorder="1" applyAlignment="1">
      <alignment horizontal="center" vertical="center"/>
    </xf>
    <xf numFmtId="0" fontId="113" fillId="0" borderId="127" xfId="0" applyFont="1" applyBorder="1" applyAlignment="1">
      <alignment horizontal="center" vertical="center" wrapText="1"/>
    </xf>
    <xf numFmtId="0" fontId="109" fillId="0" borderId="130" xfId="0" applyFont="1" applyBorder="1" applyAlignment="1">
      <alignment horizontal="center" vertical="center" wrapText="1"/>
    </xf>
    <xf numFmtId="0" fontId="112" fillId="0" borderId="106" xfId="0" applyFont="1" applyBorder="1" applyAlignment="1">
      <alignment horizontal="center" vertical="center" wrapText="1"/>
    </xf>
    <xf numFmtId="0" fontId="112" fillId="0" borderId="108" xfId="0" applyFont="1" applyBorder="1" applyAlignment="1">
      <alignment horizontal="center" vertical="center" wrapText="1"/>
    </xf>
    <xf numFmtId="0" fontId="112" fillId="0" borderId="70" xfId="0" applyFont="1" applyBorder="1" applyAlignment="1">
      <alignment horizontal="center" vertical="center" wrapText="1"/>
    </xf>
    <xf numFmtId="0" fontId="112" fillId="0" borderId="68" xfId="0" applyFont="1" applyBorder="1" applyAlignment="1">
      <alignment horizontal="center" vertical="center" wrapText="1"/>
    </xf>
    <xf numFmtId="0" fontId="112" fillId="0" borderId="85" xfId="0" applyFont="1" applyBorder="1" applyAlignment="1">
      <alignment horizontal="center" vertical="center" wrapText="1"/>
    </xf>
    <xf numFmtId="0" fontId="112" fillId="0" borderId="75" xfId="0" applyFont="1" applyBorder="1" applyAlignment="1">
      <alignment horizontal="center" vertical="center" wrapText="1"/>
    </xf>
    <xf numFmtId="0" fontId="109" fillId="0" borderId="128" xfId="0" applyFont="1" applyBorder="1" applyAlignment="1">
      <alignment horizontal="center" vertical="center" wrapText="1"/>
    </xf>
    <xf numFmtId="0" fontId="109" fillId="0" borderId="129" xfId="0" applyFont="1" applyBorder="1" applyAlignment="1">
      <alignment horizontal="center" vertical="center" wrapText="1"/>
    </xf>
    <xf numFmtId="0" fontId="112" fillId="0" borderId="76" xfId="0" applyFont="1" applyBorder="1" applyAlignment="1">
      <alignment horizontal="center" vertical="center" wrapText="1"/>
    </xf>
    <xf numFmtId="0" fontId="112" fillId="0" borderId="7" xfId="0" applyFont="1" applyBorder="1" applyAlignment="1">
      <alignment horizontal="center" vertical="center" wrapText="1"/>
    </xf>
    <xf numFmtId="0" fontId="109" fillId="0" borderId="76" xfId="0" applyFont="1" applyBorder="1" applyAlignment="1">
      <alignment horizontal="center" vertical="center" wrapText="1"/>
    </xf>
    <xf numFmtId="0" fontId="109" fillId="0" borderId="75" xfId="0" applyFont="1" applyBorder="1" applyAlignment="1">
      <alignment horizontal="center" vertical="center" wrapText="1"/>
    </xf>
    <xf numFmtId="0" fontId="112" fillId="0" borderId="54" xfId="0" applyFont="1" applyBorder="1" applyAlignment="1">
      <alignment horizontal="left" vertical="top" wrapText="1"/>
    </xf>
    <xf numFmtId="0" fontId="112" fillId="0" borderId="77" xfId="0" applyFont="1" applyBorder="1" applyAlignment="1">
      <alignment horizontal="left" vertical="top" wrapText="1"/>
    </xf>
    <xf numFmtId="0" fontId="112" fillId="0" borderId="63" xfId="0" applyFont="1" applyBorder="1" applyAlignment="1">
      <alignment horizontal="left" vertical="top" wrapText="1"/>
    </xf>
    <xf numFmtId="0" fontId="112" fillId="0" borderId="96" xfId="0" applyFont="1" applyBorder="1" applyAlignment="1">
      <alignment horizontal="left" vertical="top" wrapText="1"/>
    </xf>
    <xf numFmtId="0" fontId="112" fillId="0" borderId="103" xfId="0" applyFont="1" applyBorder="1" applyAlignment="1">
      <alignment horizontal="left" vertical="top" wrapText="1"/>
    </xf>
    <xf numFmtId="0" fontId="112" fillId="0" borderId="134" xfId="0" applyFont="1" applyBorder="1" applyAlignment="1">
      <alignment horizontal="left" vertical="top" wrapText="1"/>
    </xf>
    <xf numFmtId="0" fontId="112" fillId="0" borderId="87" xfId="0" applyFont="1" applyBorder="1" applyAlignment="1">
      <alignment horizontal="center" vertical="center" wrapText="1"/>
    </xf>
    <xf numFmtId="0" fontId="112" fillId="0" borderId="67" xfId="0" applyFont="1" applyBorder="1" applyAlignment="1">
      <alignment horizontal="center" vertical="center" wrapText="1"/>
    </xf>
    <xf numFmtId="0" fontId="109" fillId="0" borderId="64" xfId="0" applyFont="1" applyBorder="1" applyAlignment="1">
      <alignment horizontal="center" vertical="center" wrapText="1"/>
    </xf>
    <xf numFmtId="0" fontId="109" fillId="0" borderId="69" xfId="0" applyFont="1" applyBorder="1" applyAlignment="1">
      <alignment horizontal="center" vertical="center" wrapText="1"/>
    </xf>
    <xf numFmtId="0" fontId="109" fillId="0" borderId="27" xfId="0" applyFont="1" applyBorder="1" applyAlignment="1">
      <alignment horizontal="center" vertical="center" wrapText="1"/>
    </xf>
    <xf numFmtId="0" fontId="109" fillId="0" borderId="28" xfId="0" applyFont="1" applyBorder="1" applyAlignment="1">
      <alignment horizontal="center" vertical="center" wrapText="1"/>
    </xf>
    <xf numFmtId="0" fontId="109" fillId="0" borderId="106" xfId="0" applyFont="1" applyBorder="1" applyAlignment="1">
      <alignment horizontal="center" vertical="top" wrapText="1"/>
    </xf>
    <xf numFmtId="0" fontId="109" fillId="0" borderId="107" xfId="0" applyFont="1" applyBorder="1" applyAlignment="1">
      <alignment horizontal="center" vertical="top" wrapText="1"/>
    </xf>
    <xf numFmtId="0" fontId="109" fillId="0" borderId="129" xfId="0" applyFont="1" applyBorder="1" applyAlignment="1">
      <alignment horizontal="center" vertical="top" wrapText="1"/>
    </xf>
    <xf numFmtId="0" fontId="109" fillId="0" borderId="130" xfId="0" applyFont="1" applyBorder="1" applyAlignment="1">
      <alignment horizontal="center" vertical="top" wrapText="1"/>
    </xf>
    <xf numFmtId="0" fontId="129" fillId="0" borderId="119" xfId="0" applyFont="1" applyBorder="1" applyAlignment="1">
      <alignment horizontal="left" vertical="top" wrapText="1"/>
    </xf>
    <xf numFmtId="0" fontId="129" fillId="0" borderId="120" xfId="0" applyFont="1" applyBorder="1" applyAlignment="1">
      <alignment horizontal="left" vertical="top" wrapText="1"/>
    </xf>
    <xf numFmtId="43" fontId="114" fillId="0" borderId="213" xfId="0" applyNumberFormat="1" applyFont="1" applyFill="1" applyBorder="1"/>
    <xf numFmtId="43" fontId="114" fillId="0" borderId="213" xfId="7" applyFont="1" applyFill="1" applyBorder="1"/>
    <xf numFmtId="0" fontId="114" fillId="0" borderId="213" xfId="0" applyFont="1" applyFill="1" applyBorder="1"/>
    <xf numFmtId="9" fontId="114" fillId="0" borderId="213" xfId="0" applyNumberFormat="1" applyFont="1" applyFill="1" applyBorder="1"/>
    <xf numFmtId="43" fontId="114" fillId="0" borderId="219" xfId="7" applyFont="1" applyFill="1" applyBorder="1"/>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election activeCell="C15" sqref="C15"/>
    </sheetView>
  </sheetViews>
  <sheetFormatPr defaultColWidth="9.33203125" defaultRowHeight="13.8"/>
  <cols>
    <col min="1" max="1" width="10.33203125" style="4" customWidth="1"/>
    <col min="2" max="2" width="138.33203125" style="5" bestFit="1" customWidth="1"/>
    <col min="3" max="3" width="39.44140625" style="5" customWidth="1"/>
    <col min="4" max="6" width="9.33203125" style="5"/>
    <col min="7" max="7" width="25" style="5" customWidth="1"/>
    <col min="8" max="16384" width="9.33203125" style="5"/>
  </cols>
  <sheetData>
    <row r="1" spans="1:3">
      <c r="A1" s="104"/>
      <c r="B1" s="110" t="s">
        <v>209</v>
      </c>
      <c r="C1" s="104"/>
    </row>
    <row r="2" spans="1:3">
      <c r="A2" s="111">
        <v>1</v>
      </c>
      <c r="B2" s="222" t="s">
        <v>210</v>
      </c>
      <c r="C2" s="40" t="s">
        <v>754</v>
      </c>
    </row>
    <row r="3" spans="1:3">
      <c r="A3" s="111">
        <v>2</v>
      </c>
      <c r="B3" s="223" t="s">
        <v>206</v>
      </c>
      <c r="C3" s="40" t="s">
        <v>755</v>
      </c>
    </row>
    <row r="4" spans="1:3">
      <c r="A4" s="111">
        <v>3</v>
      </c>
      <c r="B4" s="224" t="s">
        <v>211</v>
      </c>
      <c r="C4" s="40" t="s">
        <v>756</v>
      </c>
    </row>
    <row r="5" spans="1:3">
      <c r="A5" s="112">
        <v>4</v>
      </c>
      <c r="B5" s="225" t="s">
        <v>207</v>
      </c>
      <c r="C5" s="40" t="s">
        <v>757</v>
      </c>
    </row>
    <row r="6" spans="1:3" s="113" customFormat="1" ht="45.75" customHeight="1">
      <c r="A6" s="715" t="s">
        <v>283</v>
      </c>
      <c r="B6" s="716"/>
      <c r="C6" s="716"/>
    </row>
    <row r="7" spans="1:3">
      <c r="A7" s="114" t="s">
        <v>29</v>
      </c>
      <c r="B7" s="110" t="s">
        <v>208</v>
      </c>
    </row>
    <row r="8" spans="1:3">
      <c r="A8" s="104">
        <v>1</v>
      </c>
      <c r="B8" s="143" t="s">
        <v>20</v>
      </c>
    </row>
    <row r="9" spans="1:3">
      <c r="A9" s="104">
        <v>2</v>
      </c>
      <c r="B9" s="144" t="s">
        <v>21</v>
      </c>
    </row>
    <row r="10" spans="1:3">
      <c r="A10" s="104">
        <v>3</v>
      </c>
      <c r="B10" s="144" t="s">
        <v>22</v>
      </c>
    </row>
    <row r="11" spans="1:3">
      <c r="A11" s="104">
        <v>4</v>
      </c>
      <c r="B11" s="144" t="s">
        <v>23</v>
      </c>
    </row>
    <row r="12" spans="1:3">
      <c r="A12" s="104">
        <v>5</v>
      </c>
      <c r="B12" s="144" t="s">
        <v>24</v>
      </c>
    </row>
    <row r="13" spans="1:3">
      <c r="A13" s="104">
        <v>6</v>
      </c>
      <c r="B13" s="145" t="s">
        <v>218</v>
      </c>
    </row>
    <row r="14" spans="1:3">
      <c r="A14" s="104">
        <v>7</v>
      </c>
      <c r="B14" s="144" t="s">
        <v>212</v>
      </c>
    </row>
    <row r="15" spans="1:3">
      <c r="A15" s="104">
        <v>8</v>
      </c>
      <c r="B15" s="144" t="s">
        <v>213</v>
      </c>
    </row>
    <row r="16" spans="1:3">
      <c r="A16" s="104">
        <v>9</v>
      </c>
      <c r="B16" s="144" t="s">
        <v>25</v>
      </c>
    </row>
    <row r="17" spans="1:2">
      <c r="A17" s="221" t="s">
        <v>282</v>
      </c>
      <c r="B17" s="220" t="s">
        <v>269</v>
      </c>
    </row>
    <row r="18" spans="1:2">
      <c r="A18" s="221" t="s">
        <v>711</v>
      </c>
      <c r="B18" s="527" t="s">
        <v>713</v>
      </c>
    </row>
    <row r="19" spans="1:2">
      <c r="A19" s="528" t="s">
        <v>712</v>
      </c>
      <c r="B19" s="527" t="s">
        <v>714</v>
      </c>
    </row>
    <row r="20" spans="1:2">
      <c r="A20" s="104">
        <v>10</v>
      </c>
      <c r="B20" s="144" t="s">
        <v>26</v>
      </c>
    </row>
    <row r="21" spans="1:2">
      <c r="A21" s="104">
        <v>11</v>
      </c>
      <c r="B21" s="145" t="s">
        <v>214</v>
      </c>
    </row>
    <row r="22" spans="1:2">
      <c r="A22" s="104">
        <v>12</v>
      </c>
      <c r="B22" s="145" t="s">
        <v>27</v>
      </c>
    </row>
    <row r="23" spans="1:2">
      <c r="A23" s="246">
        <v>13</v>
      </c>
      <c r="B23" s="247" t="s">
        <v>215</v>
      </c>
    </row>
    <row r="24" spans="1:2">
      <c r="A24" s="246">
        <v>14</v>
      </c>
      <c r="B24" s="248" t="s">
        <v>240</v>
      </c>
    </row>
    <row r="25" spans="1:2">
      <c r="A25" s="246">
        <v>15</v>
      </c>
      <c r="B25" s="249" t="s">
        <v>28</v>
      </c>
    </row>
    <row r="26" spans="1:2">
      <c r="A26" s="246">
        <v>15.1</v>
      </c>
      <c r="B26" s="250" t="s">
        <v>296</v>
      </c>
    </row>
    <row r="27" spans="1:2">
      <c r="A27" s="529">
        <v>15.2</v>
      </c>
      <c r="B27" s="527" t="s">
        <v>716</v>
      </c>
    </row>
    <row r="28" spans="1:2">
      <c r="A28" s="246">
        <v>16</v>
      </c>
      <c r="B28" s="250" t="s">
        <v>337</v>
      </c>
    </row>
    <row r="29" spans="1:2">
      <c r="A29" s="246">
        <v>17</v>
      </c>
      <c r="B29" s="250" t="s">
        <v>378</v>
      </c>
    </row>
    <row r="30" spans="1:2">
      <c r="A30" s="246">
        <v>18</v>
      </c>
      <c r="B30" s="250" t="s">
        <v>666</v>
      </c>
    </row>
    <row r="31" spans="1:2">
      <c r="A31" s="246">
        <v>19</v>
      </c>
      <c r="B31" s="250" t="s">
        <v>667</v>
      </c>
    </row>
    <row r="32" spans="1:2">
      <c r="A32" s="246">
        <v>20</v>
      </c>
      <c r="B32" s="309" t="s">
        <v>668</v>
      </c>
    </row>
    <row r="33" spans="1:2">
      <c r="A33" s="246">
        <v>21</v>
      </c>
      <c r="B33" s="250" t="s">
        <v>494</v>
      </c>
    </row>
    <row r="34" spans="1:2">
      <c r="A34" s="246">
        <v>22</v>
      </c>
      <c r="B34" s="250" t="s">
        <v>669</v>
      </c>
    </row>
    <row r="35" spans="1:2">
      <c r="A35" s="246">
        <v>23</v>
      </c>
      <c r="B35" s="250" t="s">
        <v>670</v>
      </c>
    </row>
    <row r="36" spans="1:2">
      <c r="A36" s="246">
        <v>24</v>
      </c>
      <c r="B36" s="250" t="s">
        <v>671</v>
      </c>
    </row>
    <row r="37" spans="1:2">
      <c r="A37" s="246">
        <v>25</v>
      </c>
      <c r="B37" s="250" t="s">
        <v>379</v>
      </c>
    </row>
    <row r="38" spans="1:2">
      <c r="A38" s="246">
        <v>26</v>
      </c>
      <c r="B38" s="250"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33" activePane="bottomRight" state="frozen"/>
      <selection activeCell="B19" sqref="B19"/>
      <selection pane="topRight" activeCell="B19" sqref="B19"/>
      <selection pane="bottomLeft" activeCell="B19" sqref="B19"/>
      <selection pane="bottomRight" activeCell="C45" sqref="C45"/>
    </sheetView>
  </sheetViews>
  <sheetFormatPr defaultColWidth="9.33203125" defaultRowHeight="13.2"/>
  <cols>
    <col min="1" max="1" width="9.5546875" style="4" bestFit="1" customWidth="1"/>
    <col min="2" max="2" width="132.44140625" style="4" customWidth="1"/>
    <col min="3" max="3" width="18.44140625" style="4" customWidth="1"/>
    <col min="4" max="16384" width="9.33203125" style="4"/>
  </cols>
  <sheetData>
    <row r="1" spans="1:3">
      <c r="A1" s="2" t="s">
        <v>30</v>
      </c>
      <c r="B1" s="3" t="str">
        <f>'Info '!C2</f>
        <v>JSC Silk Bank</v>
      </c>
    </row>
    <row r="2" spans="1:3" s="2" customFormat="1" ht="15.75" customHeight="1">
      <c r="A2" s="2" t="s">
        <v>31</v>
      </c>
      <c r="B2" s="577">
        <f>'1. key ratios '!B2</f>
        <v>46112</v>
      </c>
    </row>
    <row r="3" spans="1:3" s="2" customFormat="1" ht="15.75" customHeight="1"/>
    <row r="4" spans="1:3" ht="13.8" thickBot="1">
      <c r="A4" s="4" t="s">
        <v>143</v>
      </c>
      <c r="B4" s="86" t="s">
        <v>142</v>
      </c>
    </row>
    <row r="5" spans="1:3">
      <c r="A5" s="45" t="s">
        <v>6</v>
      </c>
      <c r="B5" s="46"/>
      <c r="C5" s="47" t="s">
        <v>35</v>
      </c>
    </row>
    <row r="6" spans="1:3">
      <c r="A6" s="48">
        <v>1</v>
      </c>
      <c r="B6" s="49" t="s">
        <v>141</v>
      </c>
      <c r="C6" s="50">
        <f>SUM(C7:C11)</f>
        <v>56115349.370954856</v>
      </c>
    </row>
    <row r="7" spans="1:3">
      <c r="A7" s="48">
        <v>2</v>
      </c>
      <c r="B7" s="51" t="s">
        <v>140</v>
      </c>
      <c r="C7" s="52">
        <v>111246400</v>
      </c>
    </row>
    <row r="8" spans="1:3">
      <c r="A8" s="48">
        <v>3</v>
      </c>
      <c r="B8" s="53" t="s">
        <v>139</v>
      </c>
      <c r="C8" s="52"/>
    </row>
    <row r="9" spans="1:3">
      <c r="A9" s="48">
        <v>4</v>
      </c>
      <c r="B9" s="53" t="s">
        <v>138</v>
      </c>
      <c r="C9" s="52"/>
    </row>
    <row r="10" spans="1:3">
      <c r="A10" s="48">
        <v>5</v>
      </c>
      <c r="B10" s="53" t="s">
        <v>137</v>
      </c>
      <c r="C10" s="52">
        <v>3662377.0166368578</v>
      </c>
    </row>
    <row r="11" spans="1:3">
      <c r="A11" s="48">
        <v>6</v>
      </c>
      <c r="B11" s="54" t="s">
        <v>136</v>
      </c>
      <c r="C11" s="52">
        <v>-58793427.645682007</v>
      </c>
    </row>
    <row r="12" spans="1:3" s="23" customFormat="1">
      <c r="A12" s="48">
        <v>7</v>
      </c>
      <c r="B12" s="49" t="s">
        <v>135</v>
      </c>
      <c r="C12" s="55">
        <f>SUM(C13:C28)</f>
        <v>19266461.09064579</v>
      </c>
    </row>
    <row r="13" spans="1:3" s="23" customFormat="1">
      <c r="A13" s="48">
        <v>8</v>
      </c>
      <c r="B13" s="56" t="s">
        <v>134</v>
      </c>
      <c r="C13" s="57">
        <v>3662377.0166368578</v>
      </c>
    </row>
    <row r="14" spans="1:3" s="23" customFormat="1" ht="26.4">
      <c r="A14" s="48">
        <v>9</v>
      </c>
      <c r="B14" s="58" t="s">
        <v>133</v>
      </c>
      <c r="C14" s="57"/>
    </row>
    <row r="15" spans="1:3" s="23" customFormat="1">
      <c r="A15" s="48">
        <v>10</v>
      </c>
      <c r="B15" s="59" t="s">
        <v>132</v>
      </c>
      <c r="C15" s="57">
        <v>12738280.079999996</v>
      </c>
    </row>
    <row r="16" spans="1:3" s="23" customFormat="1">
      <c r="A16" s="48">
        <v>11</v>
      </c>
      <c r="B16" s="60" t="s">
        <v>131</v>
      </c>
      <c r="C16" s="57"/>
    </row>
    <row r="17" spans="1:3" s="23" customFormat="1">
      <c r="A17" s="48">
        <v>12</v>
      </c>
      <c r="B17" s="59" t="s">
        <v>130</v>
      </c>
      <c r="C17" s="57"/>
    </row>
    <row r="18" spans="1:3" s="23" customFormat="1">
      <c r="A18" s="48">
        <v>13</v>
      </c>
      <c r="B18" s="59" t="s">
        <v>129</v>
      </c>
      <c r="C18" s="57"/>
    </row>
    <row r="19" spans="1:3" s="23" customFormat="1">
      <c r="A19" s="48">
        <v>14</v>
      </c>
      <c r="B19" s="59" t="s">
        <v>128</v>
      </c>
      <c r="C19" s="57"/>
    </row>
    <row r="20" spans="1:3" s="23" customFormat="1">
      <c r="A20" s="48">
        <v>15</v>
      </c>
      <c r="B20" s="59" t="s">
        <v>127</v>
      </c>
      <c r="C20" s="57">
        <v>2865803.9940089369</v>
      </c>
    </row>
    <row r="21" spans="1:3" s="23" customFormat="1" ht="26.4">
      <c r="A21" s="48">
        <v>16</v>
      </c>
      <c r="B21" s="58" t="s">
        <v>126</v>
      </c>
      <c r="C21" s="57"/>
    </row>
    <row r="22" spans="1:3" s="23" customFormat="1">
      <c r="A22" s="48">
        <v>17</v>
      </c>
      <c r="B22" s="61" t="s">
        <v>125</v>
      </c>
      <c r="C22" s="57"/>
    </row>
    <row r="23" spans="1:3" s="23" customFormat="1">
      <c r="A23" s="48">
        <v>18</v>
      </c>
      <c r="B23" s="61" t="s">
        <v>517</v>
      </c>
      <c r="C23" s="311"/>
    </row>
    <row r="24" spans="1:3" s="23" customFormat="1">
      <c r="A24" s="48">
        <v>19</v>
      </c>
      <c r="B24" s="58" t="s">
        <v>124</v>
      </c>
      <c r="C24" s="57"/>
    </row>
    <row r="25" spans="1:3" s="23" customFormat="1" ht="26.4">
      <c r="A25" s="48">
        <v>20</v>
      </c>
      <c r="B25" s="58" t="s">
        <v>101</v>
      </c>
      <c r="C25" s="57"/>
    </row>
    <row r="26" spans="1:3" s="23" customFormat="1">
      <c r="A26" s="48">
        <v>21</v>
      </c>
      <c r="B26" s="60" t="s">
        <v>123</v>
      </c>
      <c r="C26" s="57"/>
    </row>
    <row r="27" spans="1:3" s="23" customFormat="1">
      <c r="A27" s="48">
        <v>22</v>
      </c>
      <c r="B27" s="60" t="s">
        <v>122</v>
      </c>
      <c r="C27" s="57"/>
    </row>
    <row r="28" spans="1:3" s="23" customFormat="1">
      <c r="A28" s="48">
        <v>23</v>
      </c>
      <c r="B28" s="60" t="s">
        <v>121</v>
      </c>
      <c r="C28" s="57"/>
    </row>
    <row r="29" spans="1:3" s="23" customFormat="1">
      <c r="A29" s="48">
        <v>24</v>
      </c>
      <c r="B29" s="62" t="s">
        <v>120</v>
      </c>
      <c r="C29" s="55">
        <f>C6-C12</f>
        <v>36848888.280309066</v>
      </c>
    </row>
    <row r="30" spans="1:3" s="23" customFormat="1">
      <c r="A30" s="63"/>
      <c r="B30" s="64"/>
      <c r="C30" s="57"/>
    </row>
    <row r="31" spans="1:3" s="23" customFormat="1">
      <c r="A31" s="63">
        <v>25</v>
      </c>
      <c r="B31" s="62" t="s">
        <v>119</v>
      </c>
      <c r="C31" s="55">
        <f>C32+C35</f>
        <v>0</v>
      </c>
    </row>
    <row r="32" spans="1:3" s="23" customFormat="1">
      <c r="A32" s="63">
        <v>26</v>
      </c>
      <c r="B32" s="53" t="s">
        <v>118</v>
      </c>
      <c r="C32" s="65">
        <f>C33+C34</f>
        <v>0</v>
      </c>
    </row>
    <row r="33" spans="1:3" s="23" customFormat="1">
      <c r="A33" s="63">
        <v>27</v>
      </c>
      <c r="B33" s="66" t="s">
        <v>179</v>
      </c>
      <c r="C33" s="57"/>
    </row>
    <row r="34" spans="1:3" s="23" customFormat="1">
      <c r="A34" s="63">
        <v>28</v>
      </c>
      <c r="B34" s="66" t="s">
        <v>117</v>
      </c>
      <c r="C34" s="57"/>
    </row>
    <row r="35" spans="1:3" s="23" customFormat="1">
      <c r="A35" s="63">
        <v>29</v>
      </c>
      <c r="B35" s="53" t="s">
        <v>116</v>
      </c>
      <c r="C35" s="57"/>
    </row>
    <row r="36" spans="1:3" s="23" customFormat="1">
      <c r="A36" s="63">
        <v>30</v>
      </c>
      <c r="B36" s="62" t="s">
        <v>115</v>
      </c>
      <c r="C36" s="55">
        <f>SUM(C37:C41)</f>
        <v>0</v>
      </c>
    </row>
    <row r="37" spans="1:3" s="23" customFormat="1">
      <c r="A37" s="63">
        <v>31</v>
      </c>
      <c r="B37" s="58" t="s">
        <v>114</v>
      </c>
      <c r="C37" s="57"/>
    </row>
    <row r="38" spans="1:3" s="23" customFormat="1">
      <c r="A38" s="63">
        <v>32</v>
      </c>
      <c r="B38" s="59" t="s">
        <v>113</v>
      </c>
      <c r="C38" s="57"/>
    </row>
    <row r="39" spans="1:3" s="23" customFormat="1">
      <c r="A39" s="63">
        <v>33</v>
      </c>
      <c r="B39" s="58" t="s">
        <v>112</v>
      </c>
      <c r="C39" s="57"/>
    </row>
    <row r="40" spans="1:3" s="23" customFormat="1" ht="26.4">
      <c r="A40" s="63">
        <v>34</v>
      </c>
      <c r="B40" s="58" t="s">
        <v>101</v>
      </c>
      <c r="C40" s="57"/>
    </row>
    <row r="41" spans="1:3" s="23" customFormat="1">
      <c r="A41" s="63">
        <v>35</v>
      </c>
      <c r="B41" s="60" t="s">
        <v>111</v>
      </c>
      <c r="C41" s="57"/>
    </row>
    <row r="42" spans="1:3" s="23" customFormat="1">
      <c r="A42" s="63">
        <v>36</v>
      </c>
      <c r="B42" s="62" t="s">
        <v>110</v>
      </c>
      <c r="C42" s="55">
        <f>C31-C36</f>
        <v>0</v>
      </c>
    </row>
    <row r="43" spans="1:3" s="23" customFormat="1">
      <c r="A43" s="63"/>
      <c r="B43" s="64"/>
      <c r="C43" s="57"/>
    </row>
    <row r="44" spans="1:3" s="23" customFormat="1">
      <c r="A44" s="63">
        <v>37</v>
      </c>
      <c r="B44" s="67" t="s">
        <v>109</v>
      </c>
      <c r="C44" s="55">
        <f>SUM(C45:C47)</f>
        <v>16323757.48</v>
      </c>
    </row>
    <row r="45" spans="1:3" s="23" customFormat="1">
      <c r="A45" s="63">
        <v>38</v>
      </c>
      <c r="B45" s="53" t="s">
        <v>108</v>
      </c>
      <c r="C45" s="57">
        <v>16323757.48</v>
      </c>
    </row>
    <row r="46" spans="1:3" s="23" customFormat="1">
      <c r="A46" s="63">
        <v>39</v>
      </c>
      <c r="B46" s="53" t="s">
        <v>107</v>
      </c>
      <c r="C46" s="57"/>
    </row>
    <row r="47" spans="1:3" s="23" customFormat="1">
      <c r="A47" s="63">
        <v>40</v>
      </c>
      <c r="B47" s="53" t="s">
        <v>106</v>
      </c>
      <c r="C47" s="57"/>
    </row>
    <row r="48" spans="1:3" s="23" customFormat="1">
      <c r="A48" s="63">
        <v>41</v>
      </c>
      <c r="B48" s="67" t="s">
        <v>105</v>
      </c>
      <c r="C48" s="55">
        <f>SUM(C49:C52)</f>
        <v>0</v>
      </c>
    </row>
    <row r="49" spans="1:3" s="23" customFormat="1">
      <c r="A49" s="63">
        <v>42</v>
      </c>
      <c r="B49" s="58" t="s">
        <v>104</v>
      </c>
      <c r="C49" s="57"/>
    </row>
    <row r="50" spans="1:3" s="23" customFormat="1">
      <c r="A50" s="63">
        <v>43</v>
      </c>
      <c r="B50" s="59" t="s">
        <v>103</v>
      </c>
      <c r="C50" s="57"/>
    </row>
    <row r="51" spans="1:3" s="23" customFormat="1">
      <c r="A51" s="63">
        <v>44</v>
      </c>
      <c r="B51" s="58" t="s">
        <v>102</v>
      </c>
      <c r="C51" s="57"/>
    </row>
    <row r="52" spans="1:3" s="23" customFormat="1" ht="26.4">
      <c r="A52" s="63">
        <v>45</v>
      </c>
      <c r="B52" s="58" t="s">
        <v>101</v>
      </c>
      <c r="C52" s="57"/>
    </row>
    <row r="53" spans="1:3" s="23" customFormat="1" ht="13.8" thickBot="1">
      <c r="A53" s="63">
        <v>46</v>
      </c>
      <c r="B53" s="68" t="s">
        <v>100</v>
      </c>
      <c r="C53" s="69">
        <f>C44-C48</f>
        <v>16323757.48</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G12" sqref="G12"/>
    </sheetView>
  </sheetViews>
  <sheetFormatPr defaultColWidth="9.33203125" defaultRowHeight="13.8"/>
  <cols>
    <col min="1" max="1" width="9.44140625" style="135" bestFit="1" customWidth="1"/>
    <col min="2" max="2" width="59" style="135" customWidth="1"/>
    <col min="3" max="3" width="16.6640625" style="135" bestFit="1" customWidth="1"/>
    <col min="4" max="4" width="13.33203125" style="135" bestFit="1" customWidth="1"/>
    <col min="5" max="16384" width="9.33203125" style="135"/>
  </cols>
  <sheetData>
    <row r="1" spans="1:4">
      <c r="A1" s="133" t="s">
        <v>30</v>
      </c>
      <c r="B1" s="3" t="str">
        <f>'Info '!C2</f>
        <v>JSC Silk Bank</v>
      </c>
    </row>
    <row r="2" spans="1:4" s="133" customFormat="1" ht="15.75" customHeight="1">
      <c r="A2" s="133" t="s">
        <v>31</v>
      </c>
      <c r="B2" s="577">
        <f>'1. key ratios '!B2</f>
        <v>46112</v>
      </c>
    </row>
    <row r="3" spans="1:4" s="133" customFormat="1" ht="15.75" customHeight="1"/>
    <row r="4" spans="1:4" ht="14.4" thickBot="1">
      <c r="A4" s="135" t="s">
        <v>268</v>
      </c>
      <c r="B4" s="210" t="s">
        <v>269</v>
      </c>
    </row>
    <row r="5" spans="1:4" s="140" customFormat="1" ht="12.75" customHeight="1">
      <c r="A5" s="244"/>
      <c r="B5" s="245" t="s">
        <v>272</v>
      </c>
      <c r="C5" s="203" t="s">
        <v>270</v>
      </c>
      <c r="D5" s="204" t="s">
        <v>271</v>
      </c>
    </row>
    <row r="6" spans="1:4" s="211" customFormat="1">
      <c r="A6" s="205">
        <v>1</v>
      </c>
      <c r="B6" s="236" t="s">
        <v>273</v>
      </c>
      <c r="C6" s="236"/>
      <c r="D6" s="206"/>
    </row>
    <row r="7" spans="1:4" s="211" customFormat="1">
      <c r="A7" s="207" t="s">
        <v>259</v>
      </c>
      <c r="B7" s="237" t="s">
        <v>274</v>
      </c>
      <c r="C7" s="228">
        <v>4.4999999999999998E-2</v>
      </c>
      <c r="D7" s="229">
        <v>7602801.6047655568</v>
      </c>
    </row>
    <row r="8" spans="1:4" s="211" customFormat="1">
      <c r="A8" s="207" t="s">
        <v>260</v>
      </c>
      <c r="B8" s="237" t="s">
        <v>275</v>
      </c>
      <c r="C8" s="230">
        <v>0.06</v>
      </c>
      <c r="D8" s="229">
        <v>10137068.806354076</v>
      </c>
    </row>
    <row r="9" spans="1:4" s="211" customFormat="1">
      <c r="A9" s="207" t="s">
        <v>261</v>
      </c>
      <c r="B9" s="237" t="s">
        <v>276</v>
      </c>
      <c r="C9" s="230">
        <v>0.08</v>
      </c>
      <c r="D9" s="229">
        <v>13516091.741805434</v>
      </c>
    </row>
    <row r="10" spans="1:4" s="211" customFormat="1">
      <c r="A10" s="205" t="s">
        <v>262</v>
      </c>
      <c r="B10" s="236" t="s">
        <v>277</v>
      </c>
      <c r="C10" s="231"/>
      <c r="D10" s="238"/>
    </row>
    <row r="11" spans="1:4" s="212" customFormat="1">
      <c r="A11" s="208" t="s">
        <v>263</v>
      </c>
      <c r="B11" s="227" t="s">
        <v>747</v>
      </c>
      <c r="C11" s="232">
        <v>2.5000000000000001E-2</v>
      </c>
      <c r="D11" s="229">
        <v>4223778.6693141982</v>
      </c>
    </row>
    <row r="12" spans="1:4" s="212" customFormat="1">
      <c r="A12" s="208" t="s">
        <v>264</v>
      </c>
      <c r="B12" s="227" t="s">
        <v>278</v>
      </c>
      <c r="C12" s="232">
        <v>7.4999999999999997E-3</v>
      </c>
      <c r="D12" s="229">
        <v>1267133.6007942595</v>
      </c>
    </row>
    <row r="13" spans="1:4" s="212" customFormat="1">
      <c r="A13" s="208" t="s">
        <v>265</v>
      </c>
      <c r="B13" s="227" t="s">
        <v>279</v>
      </c>
      <c r="C13" s="232">
        <v>0</v>
      </c>
      <c r="D13" s="229">
        <v>0</v>
      </c>
    </row>
    <row r="14" spans="1:4" s="212" customFormat="1">
      <c r="A14" s="205" t="s">
        <v>266</v>
      </c>
      <c r="B14" s="236" t="s">
        <v>326</v>
      </c>
      <c r="C14" s="233"/>
      <c r="D14" s="239"/>
    </row>
    <row r="15" spans="1:4" s="212" customFormat="1">
      <c r="A15" s="208">
        <v>3.1</v>
      </c>
      <c r="B15" s="227" t="s">
        <v>284</v>
      </c>
      <c r="C15" s="232">
        <v>6.4761847732815389E-2</v>
      </c>
      <c r="D15" s="229">
        <v>10941588.441569589</v>
      </c>
    </row>
    <row r="16" spans="1:4" s="212" customFormat="1">
      <c r="A16" s="208">
        <v>3.2</v>
      </c>
      <c r="B16" s="227" t="s">
        <v>285</v>
      </c>
      <c r="C16" s="232">
        <v>7.6870639372233623E-2</v>
      </c>
      <c r="D16" s="229">
        <v>12987382.675079381</v>
      </c>
    </row>
    <row r="17" spans="1:4" s="211" customFormat="1">
      <c r="A17" s="208">
        <v>3.3</v>
      </c>
      <c r="B17" s="227" t="s">
        <v>286</v>
      </c>
      <c r="C17" s="232">
        <v>9.2803259950415495E-2</v>
      </c>
      <c r="D17" s="229">
        <v>15679217.192855423</v>
      </c>
    </row>
    <row r="18" spans="1:4" s="140" customFormat="1" ht="12.75" customHeight="1">
      <c r="A18" s="242"/>
      <c r="B18" s="243" t="s">
        <v>325</v>
      </c>
      <c r="C18" s="234" t="s">
        <v>270</v>
      </c>
      <c r="D18" s="240" t="s">
        <v>271</v>
      </c>
    </row>
    <row r="19" spans="1:4" s="211" customFormat="1">
      <c r="A19" s="209">
        <v>4</v>
      </c>
      <c r="B19" s="227" t="s">
        <v>280</v>
      </c>
      <c r="C19" s="232">
        <v>0.14226184773281542</v>
      </c>
      <c r="D19" s="229">
        <v>24035302.316443607</v>
      </c>
    </row>
    <row r="20" spans="1:4" s="211" customFormat="1">
      <c r="A20" s="209">
        <v>5</v>
      </c>
      <c r="B20" s="227" t="s">
        <v>90</v>
      </c>
      <c r="C20" s="232">
        <v>0.16937063937223362</v>
      </c>
      <c r="D20" s="229">
        <v>28615363.751541916</v>
      </c>
    </row>
    <row r="21" spans="1:4" s="211" customFormat="1" ht="14.4" thickBot="1">
      <c r="A21" s="213" t="s">
        <v>267</v>
      </c>
      <c r="B21" s="214" t="s">
        <v>281</v>
      </c>
      <c r="C21" s="235">
        <v>0.20530325995041551</v>
      </c>
      <c r="D21" s="241">
        <v>34686221.204769321</v>
      </c>
    </row>
    <row r="23" spans="1:4">
      <c r="B23" s="174"/>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B18" sqref="B18"/>
    </sheetView>
  </sheetViews>
  <sheetFormatPr defaultRowHeight="14.4"/>
  <cols>
    <col min="1" max="1" width="107.109375" bestFit="1" customWidth="1"/>
    <col min="2" max="2" width="50.88671875" bestFit="1" customWidth="1"/>
    <col min="3" max="3" width="28.109375" bestFit="1" customWidth="1"/>
    <col min="4" max="4" width="28.33203125" customWidth="1"/>
    <col min="5" max="7" width="28.109375" customWidth="1"/>
  </cols>
  <sheetData>
    <row r="1" spans="1:3">
      <c r="A1" s="454" t="str">
        <f>'9.1. Capital Requirements'!A1</f>
        <v>Bank:</v>
      </c>
      <c r="B1" s="455">
        <v>0</v>
      </c>
    </row>
    <row r="2" spans="1:3">
      <c r="A2" s="454" t="str">
        <f>'9.1. Capital Requirements'!A2</f>
        <v>Date:</v>
      </c>
      <c r="B2" s="456">
        <v>45016</v>
      </c>
    </row>
    <row r="3" spans="1:3">
      <c r="A3" s="457" t="s">
        <v>675</v>
      </c>
      <c r="B3" s="458" t="s">
        <v>676</v>
      </c>
    </row>
    <row r="4" spans="1:3" ht="15" thickBot="1"/>
    <row r="5" spans="1:3">
      <c r="A5" s="459"/>
      <c r="B5" s="460" t="s">
        <v>677</v>
      </c>
      <c r="C5" s="490"/>
    </row>
    <row r="6" spans="1:3">
      <c r="A6" s="461" t="s">
        <v>697</v>
      </c>
      <c r="B6" s="462">
        <f>SUM(B7,B11)</f>
        <v>0</v>
      </c>
      <c r="C6" s="490"/>
    </row>
    <row r="7" spans="1:3" ht="15.6">
      <c r="A7" s="461" t="s">
        <v>683</v>
      </c>
      <c r="B7" s="462">
        <f>SUM(B8:B10)</f>
        <v>0</v>
      </c>
      <c r="C7" s="490"/>
    </row>
    <row r="8" spans="1:3">
      <c r="A8" s="463" t="s">
        <v>678</v>
      </c>
      <c r="B8" s="464"/>
      <c r="C8" s="490"/>
    </row>
    <row r="9" spans="1:3">
      <c r="A9" s="463" t="s">
        <v>679</v>
      </c>
      <c r="B9" s="464"/>
      <c r="C9" s="490"/>
    </row>
    <row r="10" spans="1:3">
      <c r="A10" s="463" t="s">
        <v>680</v>
      </c>
      <c r="B10" s="464"/>
      <c r="C10" s="490"/>
    </row>
    <row r="11" spans="1:3">
      <c r="A11" s="461" t="s">
        <v>684</v>
      </c>
      <c r="B11" s="462">
        <f>SUM(B12:B13)</f>
        <v>0</v>
      </c>
      <c r="C11" s="490"/>
    </row>
    <row r="12" spans="1:3" ht="15.6">
      <c r="A12" s="463" t="s">
        <v>703</v>
      </c>
      <c r="B12" s="464"/>
      <c r="C12" s="490"/>
    </row>
    <row r="13" spans="1:3" ht="15.6">
      <c r="A13" s="463" t="s">
        <v>685</v>
      </c>
      <c r="B13" s="464"/>
      <c r="C13" s="490"/>
    </row>
    <row r="14" spans="1:3">
      <c r="A14" s="461" t="s">
        <v>686</v>
      </c>
      <c r="B14" s="462">
        <f>SUM(B15:B16)</f>
        <v>0</v>
      </c>
      <c r="C14" s="490"/>
    </row>
    <row r="15" spans="1:3">
      <c r="A15" s="465" t="s">
        <v>687</v>
      </c>
      <c r="B15" s="464"/>
      <c r="C15" s="490"/>
    </row>
    <row r="16" spans="1:3">
      <c r="A16" s="465" t="s">
        <v>688</v>
      </c>
      <c r="B16" s="464">
        <f>B7</f>
        <v>0</v>
      </c>
      <c r="C16" s="490"/>
    </row>
    <row r="17" spans="1:5">
      <c r="A17" s="461" t="s">
        <v>691</v>
      </c>
      <c r="B17" s="462"/>
      <c r="C17" s="490"/>
    </row>
    <row r="18" spans="1:5">
      <c r="A18" s="465" t="s">
        <v>689</v>
      </c>
      <c r="B18" s="464"/>
      <c r="C18" s="490"/>
    </row>
    <row r="19" spans="1:5">
      <c r="A19" s="465" t="s">
        <v>690</v>
      </c>
      <c r="B19" s="464">
        <f>'15.1 LR'!C32</f>
        <v>212586903.50513527</v>
      </c>
      <c r="C19" s="490"/>
    </row>
    <row r="20" spans="1:5">
      <c r="A20" s="461" t="s">
        <v>705</v>
      </c>
      <c r="B20" s="462"/>
      <c r="C20" s="490"/>
    </row>
    <row r="21" spans="1:5">
      <c r="A21" s="466" t="s">
        <v>692</v>
      </c>
      <c r="B21" s="467">
        <f>IFERROR(B6/B18,0)</f>
        <v>0</v>
      </c>
      <c r="C21" s="490"/>
    </row>
    <row r="22" spans="1:5">
      <c r="A22" s="466" t="s">
        <v>709</v>
      </c>
      <c r="B22" s="467">
        <f>IFERROR(B6/B19,0)</f>
        <v>0</v>
      </c>
      <c r="C22" s="490"/>
    </row>
    <row r="23" spans="1:5" ht="15" thickBot="1">
      <c r="A23" s="468" t="s">
        <v>693</v>
      </c>
      <c r="B23" s="469">
        <f>IFERROR(B6/B14,0)</f>
        <v>0</v>
      </c>
    </row>
    <row r="24" spans="1:5" ht="16.5" customHeight="1">
      <c r="A24" s="470" t="s">
        <v>681</v>
      </c>
      <c r="B24" s="471"/>
      <c r="C24" s="471"/>
      <c r="D24" s="471"/>
      <c r="E24" s="471"/>
    </row>
    <row r="25" spans="1:5" ht="25.5" customHeight="1">
      <c r="A25" s="470" t="s">
        <v>702</v>
      </c>
    </row>
    <row r="26" spans="1:5" ht="42.45" customHeight="1">
      <c r="A26" s="470" t="s">
        <v>704</v>
      </c>
      <c r="B26" s="135"/>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29" sqref="B29"/>
    </sheetView>
  </sheetViews>
  <sheetFormatPr defaultRowHeight="14.4"/>
  <cols>
    <col min="1" max="1" width="56.6640625" customWidth="1"/>
    <col min="2" max="2" width="28.109375" bestFit="1" customWidth="1"/>
    <col min="3" max="3" width="28.33203125" customWidth="1"/>
    <col min="4" max="6" width="28.109375" customWidth="1"/>
  </cols>
  <sheetData>
    <row r="1" spans="1:7">
      <c r="A1" s="454" t="s">
        <v>30</v>
      </c>
      <c r="B1" s="455">
        <v>0</v>
      </c>
      <c r="C1" s="135"/>
    </row>
    <row r="2" spans="1:7">
      <c r="A2" s="454" t="s">
        <v>31</v>
      </c>
      <c r="B2" s="456">
        <v>45016</v>
      </c>
      <c r="C2" s="135"/>
    </row>
    <row r="3" spans="1:7">
      <c r="A3" s="457" t="s">
        <v>682</v>
      </c>
      <c r="B3" s="458" t="s">
        <v>676</v>
      </c>
      <c r="C3" s="135"/>
    </row>
    <row r="5" spans="1:7">
      <c r="A5" s="472"/>
    </row>
    <row r="6" spans="1:7" ht="15" thickBot="1">
      <c r="A6" s="473"/>
      <c r="B6" s="473"/>
      <c r="C6" s="473"/>
      <c r="D6" s="473"/>
      <c r="E6" s="473"/>
      <c r="F6" s="473"/>
    </row>
    <row r="7" spans="1:7">
      <c r="A7" s="744"/>
      <c r="B7" s="746" t="s">
        <v>708</v>
      </c>
      <c r="C7" s="746"/>
      <c r="D7" s="746"/>
      <c r="E7" s="746"/>
      <c r="F7" s="747" t="s">
        <v>64</v>
      </c>
    </row>
    <row r="8" spans="1:7">
      <c r="A8" s="745"/>
      <c r="B8" s="474" t="s">
        <v>694</v>
      </c>
      <c r="C8" s="474" t="s">
        <v>695</v>
      </c>
      <c r="D8" s="474" t="s">
        <v>696</v>
      </c>
      <c r="E8" s="474" t="s">
        <v>706</v>
      </c>
      <c r="F8" s="748"/>
    </row>
    <row r="9" spans="1:7">
      <c r="A9" s="475" t="s">
        <v>697</v>
      </c>
      <c r="B9" s="476">
        <f>B13+B17</f>
        <v>0</v>
      </c>
      <c r="C9" s="476">
        <f t="shared" ref="C9:E9" si="0">C13+C17</f>
        <v>0</v>
      </c>
      <c r="D9" s="476">
        <f t="shared" si="0"/>
        <v>0</v>
      </c>
      <c r="E9" s="476">
        <f t="shared" si="0"/>
        <v>0</v>
      </c>
      <c r="F9" s="477">
        <f>F13+F17</f>
        <v>0</v>
      </c>
    </row>
    <row r="10" spans="1:7">
      <c r="A10" s="478" t="s">
        <v>699</v>
      </c>
      <c r="B10" s="479">
        <f t="shared" ref="B10:E12" si="1">B14+B18</f>
        <v>0</v>
      </c>
      <c r="C10" s="479">
        <f t="shared" si="1"/>
        <v>0</v>
      </c>
      <c r="D10" s="479">
        <f t="shared" si="1"/>
        <v>0</v>
      </c>
      <c r="E10" s="479">
        <f t="shared" si="1"/>
        <v>0</v>
      </c>
      <c r="F10" s="477">
        <f>SUM(B10:E10)</f>
        <v>0</v>
      </c>
      <c r="G10" s="490"/>
    </row>
    <row r="11" spans="1:7">
      <c r="A11" s="478" t="s">
        <v>707</v>
      </c>
      <c r="B11" s="479">
        <f t="shared" si="1"/>
        <v>0</v>
      </c>
      <c r="C11" s="479">
        <f t="shared" si="1"/>
        <v>0</v>
      </c>
      <c r="D11" s="479">
        <f t="shared" si="1"/>
        <v>0</v>
      </c>
      <c r="E11" s="479">
        <f t="shared" si="1"/>
        <v>0</v>
      </c>
      <c r="F11" s="477">
        <f t="shared" ref="F11:F12" si="2">SUM(B11:E11)</f>
        <v>0</v>
      </c>
      <c r="G11" s="490"/>
    </row>
    <row r="12" spans="1:7">
      <c r="A12" s="480" t="s">
        <v>698</v>
      </c>
      <c r="B12" s="479">
        <f t="shared" si="1"/>
        <v>0</v>
      </c>
      <c r="C12" s="479">
        <f t="shared" si="1"/>
        <v>0</v>
      </c>
      <c r="D12" s="479">
        <f t="shared" si="1"/>
        <v>0</v>
      </c>
      <c r="E12" s="479">
        <f t="shared" si="1"/>
        <v>0</v>
      </c>
      <c r="F12" s="477">
        <f t="shared" si="2"/>
        <v>0</v>
      </c>
      <c r="G12" s="490"/>
    </row>
    <row r="13" spans="1:7">
      <c r="A13" s="481" t="s">
        <v>688</v>
      </c>
      <c r="B13" s="482"/>
      <c r="C13" s="482"/>
      <c r="D13" s="482"/>
      <c r="E13" s="482"/>
      <c r="F13" s="483"/>
    </row>
    <row r="14" spans="1:7">
      <c r="A14" s="478" t="s">
        <v>699</v>
      </c>
      <c r="B14" s="484"/>
      <c r="C14" s="484"/>
      <c r="D14" s="484"/>
      <c r="E14" s="484"/>
      <c r="F14" s="485"/>
    </row>
    <row r="15" spans="1:7">
      <c r="A15" s="478" t="s">
        <v>707</v>
      </c>
      <c r="B15" s="484"/>
      <c r="C15" s="484"/>
      <c r="D15" s="484"/>
      <c r="E15" s="484"/>
      <c r="F15" s="485"/>
    </row>
    <row r="16" spans="1:7">
      <c r="A16" s="480" t="s">
        <v>698</v>
      </c>
      <c r="B16" s="484"/>
      <c r="C16" s="484"/>
      <c r="D16" s="484"/>
      <c r="E16" s="484"/>
      <c r="F16" s="485"/>
    </row>
    <row r="17" spans="1:6">
      <c r="A17" s="481" t="s">
        <v>684</v>
      </c>
      <c r="B17" s="482"/>
      <c r="C17" s="482"/>
      <c r="D17" s="482"/>
      <c r="E17" s="482"/>
      <c r="F17" s="485"/>
    </row>
    <row r="18" spans="1:6">
      <c r="A18" s="478" t="s">
        <v>699</v>
      </c>
      <c r="B18" s="484"/>
      <c r="C18" s="484"/>
      <c r="D18" s="484"/>
      <c r="E18" s="484"/>
      <c r="F18" s="485"/>
    </row>
    <row r="19" spans="1:6">
      <c r="A19" s="478" t="s">
        <v>707</v>
      </c>
      <c r="B19" s="484"/>
      <c r="C19" s="484"/>
      <c r="D19" s="484"/>
      <c r="E19" s="484"/>
      <c r="F19" s="485"/>
    </row>
    <row r="20" spans="1:6" ht="15" thickBot="1">
      <c r="A20" s="480" t="s">
        <v>698</v>
      </c>
      <c r="B20" s="486"/>
      <c r="C20" s="486"/>
      <c r="D20" s="486"/>
      <c r="E20" s="486"/>
      <c r="F20" s="487"/>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5" zoomScaleNormal="85" workbookViewId="0">
      <pane xSplit="1" ySplit="5" topLeftCell="B24" activePane="bottomRight" state="frozen"/>
      <selection activeCell="B19" sqref="B19"/>
      <selection pane="topRight" activeCell="B19" sqref="B19"/>
      <selection pane="bottomLeft" activeCell="B19" sqref="B19"/>
      <selection pane="bottomRight" activeCell="A11" sqref="A11"/>
    </sheetView>
  </sheetViews>
  <sheetFormatPr defaultColWidth="9.33203125" defaultRowHeight="13.8"/>
  <cols>
    <col min="1" max="1" width="10.6640625" style="4" customWidth="1"/>
    <col min="2" max="2" width="91.6640625" style="4" customWidth="1"/>
    <col min="3" max="3" width="53.33203125" style="4" customWidth="1"/>
    <col min="4" max="4" width="32.33203125" style="4" customWidth="1"/>
    <col min="5" max="5" width="9.44140625" style="5" customWidth="1"/>
    <col min="6" max="16384" width="9.33203125" style="5"/>
  </cols>
  <sheetData>
    <row r="1" spans="1:6">
      <c r="A1" s="2" t="s">
        <v>30</v>
      </c>
      <c r="B1" s="3" t="str">
        <f>'Info '!C2</f>
        <v>JSC Silk Bank</v>
      </c>
      <c r="E1" s="4"/>
      <c r="F1" s="4"/>
    </row>
    <row r="2" spans="1:6" s="2" customFormat="1" ht="15.75" customHeight="1">
      <c r="A2" s="2" t="s">
        <v>31</v>
      </c>
      <c r="B2" s="577">
        <f>'1. key ratios '!B2</f>
        <v>46112</v>
      </c>
    </row>
    <row r="3" spans="1:6" s="2" customFormat="1" ht="15.75" customHeight="1">
      <c r="A3" s="70"/>
    </row>
    <row r="4" spans="1:6" s="2" customFormat="1" ht="15.75" customHeight="1" thickBot="1">
      <c r="A4" s="2" t="s">
        <v>47</v>
      </c>
      <c r="B4" s="129" t="s">
        <v>165</v>
      </c>
      <c r="D4" s="14" t="s">
        <v>35</v>
      </c>
    </row>
    <row r="5" spans="1:6" ht="26.4">
      <c r="A5" s="71" t="s">
        <v>6</v>
      </c>
      <c r="B5" s="147" t="s">
        <v>205</v>
      </c>
      <c r="C5" s="72" t="s">
        <v>624</v>
      </c>
      <c r="D5" s="73" t="s">
        <v>49</v>
      </c>
    </row>
    <row r="6" spans="1:6" ht="14.4">
      <c r="A6" s="312">
        <v>1</v>
      </c>
      <c r="B6" s="313" t="s">
        <v>525</v>
      </c>
      <c r="C6" s="642">
        <v>40077812.810000017</v>
      </c>
      <c r="D6" s="74"/>
      <c r="E6" s="75"/>
    </row>
    <row r="7" spans="1:6" ht="14.4">
      <c r="A7" s="312">
        <v>1.1000000000000001</v>
      </c>
      <c r="B7" s="314" t="s">
        <v>526</v>
      </c>
      <c r="C7" s="643">
        <v>3043698.5599999996</v>
      </c>
      <c r="D7" s="76"/>
      <c r="E7" s="75"/>
    </row>
    <row r="8" spans="1:6" ht="14.4">
      <c r="A8" s="312">
        <v>1.2</v>
      </c>
      <c r="B8" s="314" t="s">
        <v>527</v>
      </c>
      <c r="C8" s="643">
        <v>3077954.3800000106</v>
      </c>
      <c r="D8" s="76"/>
      <c r="E8" s="75"/>
    </row>
    <row r="9" spans="1:6" ht="14.4">
      <c r="A9" s="312">
        <v>1.3</v>
      </c>
      <c r="B9" s="314" t="s">
        <v>528</v>
      </c>
      <c r="C9" s="643">
        <v>33956159.870000005</v>
      </c>
      <c r="D9" s="76"/>
      <c r="E9" s="75"/>
    </row>
    <row r="10" spans="1:6" ht="14.4">
      <c r="A10" s="312">
        <v>2</v>
      </c>
      <c r="B10" s="315" t="s">
        <v>529</v>
      </c>
      <c r="C10" s="643">
        <v>318758</v>
      </c>
      <c r="D10" s="76"/>
      <c r="E10" s="75"/>
    </row>
    <row r="11" spans="1:6" ht="14.4">
      <c r="A11" s="312">
        <v>2.1</v>
      </c>
      <c r="B11" s="316" t="s">
        <v>530</v>
      </c>
      <c r="C11" s="644">
        <v>318758</v>
      </c>
      <c r="D11" s="368"/>
      <c r="E11" s="77"/>
    </row>
    <row r="12" spans="1:6" ht="14.4">
      <c r="A12" s="312">
        <v>3</v>
      </c>
      <c r="B12" s="317" t="s">
        <v>531</v>
      </c>
      <c r="C12" s="644">
        <v>0</v>
      </c>
      <c r="D12" s="368"/>
      <c r="E12" s="77"/>
    </row>
    <row r="13" spans="1:6" ht="14.4">
      <c r="A13" s="312">
        <v>4</v>
      </c>
      <c r="B13" s="318" t="s">
        <v>532</v>
      </c>
      <c r="C13" s="644">
        <v>0</v>
      </c>
      <c r="D13" s="368"/>
      <c r="E13" s="77"/>
    </row>
    <row r="14" spans="1:6" ht="14.4">
      <c r="A14" s="312">
        <v>5</v>
      </c>
      <c r="B14" s="319" t="s">
        <v>533</v>
      </c>
      <c r="C14" s="644">
        <v>20000</v>
      </c>
      <c r="D14" s="368"/>
      <c r="E14" s="77"/>
    </row>
    <row r="15" spans="1:6" ht="14.4">
      <c r="A15" s="312">
        <v>5.0999999999999996</v>
      </c>
      <c r="B15" s="320" t="s">
        <v>534</v>
      </c>
      <c r="C15" s="643">
        <v>20000</v>
      </c>
      <c r="D15" s="368"/>
      <c r="E15" s="75"/>
    </row>
    <row r="16" spans="1:6" ht="14.4">
      <c r="A16" s="312">
        <v>5.2</v>
      </c>
      <c r="B16" s="320" t="s">
        <v>535</v>
      </c>
      <c r="C16" s="643">
        <v>0</v>
      </c>
      <c r="D16" s="76"/>
      <c r="E16" s="75"/>
    </row>
    <row r="17" spans="1:5" ht="14.4">
      <c r="A17" s="312">
        <v>5.3</v>
      </c>
      <c r="B17" s="321" t="s">
        <v>536</v>
      </c>
      <c r="C17" s="643">
        <v>0</v>
      </c>
      <c r="D17" s="76"/>
      <c r="E17" s="75"/>
    </row>
    <row r="18" spans="1:5" ht="14.4">
      <c r="A18" s="312">
        <v>6</v>
      </c>
      <c r="B18" s="317" t="s">
        <v>537</v>
      </c>
      <c r="C18" s="643">
        <v>150543500.61977917</v>
      </c>
      <c r="D18" s="76"/>
      <c r="E18" s="75"/>
    </row>
    <row r="19" spans="1:5" ht="14.4">
      <c r="A19" s="312">
        <v>6.1</v>
      </c>
      <c r="B19" s="320" t="s">
        <v>535</v>
      </c>
      <c r="C19" s="644">
        <v>16988852.280861448</v>
      </c>
      <c r="D19" s="76"/>
      <c r="E19" s="75"/>
    </row>
    <row r="20" spans="1:5" ht="14.4">
      <c r="A20" s="312">
        <v>6.2</v>
      </c>
      <c r="B20" s="321" t="s">
        <v>536</v>
      </c>
      <c r="C20" s="644">
        <v>133554648.33891773</v>
      </c>
      <c r="D20" s="76"/>
      <c r="E20" s="75"/>
    </row>
    <row r="21" spans="1:5" ht="14.4">
      <c r="A21" s="312">
        <v>7</v>
      </c>
      <c r="B21" s="315" t="s">
        <v>538</v>
      </c>
      <c r="C21" s="644"/>
      <c r="D21" s="76"/>
      <c r="E21" s="75"/>
    </row>
    <row r="22" spans="1:5" ht="14.4">
      <c r="A22" s="312">
        <v>8</v>
      </c>
      <c r="B22" s="322" t="s">
        <v>539</v>
      </c>
      <c r="C22" s="643">
        <v>3353967.77110318</v>
      </c>
      <c r="D22" s="76"/>
      <c r="E22" s="75"/>
    </row>
    <row r="23" spans="1:5" ht="14.4">
      <c r="A23" s="312">
        <v>9</v>
      </c>
      <c r="B23" s="318" t="s">
        <v>540</v>
      </c>
      <c r="C23" s="643">
        <v>17379909.298788853</v>
      </c>
      <c r="D23" s="369"/>
      <c r="E23" s="75"/>
    </row>
    <row r="24" spans="1:5" ht="14.4">
      <c r="A24" s="312">
        <v>9.1</v>
      </c>
      <c r="B24" s="320" t="s">
        <v>541</v>
      </c>
      <c r="C24" s="645">
        <v>17379909.298788853</v>
      </c>
      <c r="D24" s="78"/>
      <c r="E24" s="75"/>
    </row>
    <row r="25" spans="1:5" ht="14.4">
      <c r="A25" s="312">
        <v>9.1999999999999993</v>
      </c>
      <c r="B25" s="320" t="s">
        <v>542</v>
      </c>
      <c r="C25" s="646">
        <v>0</v>
      </c>
      <c r="D25" s="367"/>
      <c r="E25" s="79"/>
    </row>
    <row r="26" spans="1:5" ht="14.4">
      <c r="A26" s="312">
        <v>10</v>
      </c>
      <c r="B26" s="318" t="s">
        <v>543</v>
      </c>
      <c r="C26" s="647">
        <v>12738280.079999996</v>
      </c>
      <c r="D26" s="453" t="s">
        <v>665</v>
      </c>
      <c r="E26" s="75"/>
    </row>
    <row r="27" spans="1:5" ht="14.4">
      <c r="A27" s="312">
        <v>10.1</v>
      </c>
      <c r="B27" s="320" t="s">
        <v>544</v>
      </c>
      <c r="C27" s="643">
        <v>0</v>
      </c>
      <c r="D27" s="76"/>
      <c r="E27" s="75"/>
    </row>
    <row r="28" spans="1:5" ht="14.4">
      <c r="A28" s="312">
        <v>10.199999999999999</v>
      </c>
      <c r="B28" s="320" t="s">
        <v>545</v>
      </c>
      <c r="C28" s="643">
        <v>12738280.079999996</v>
      </c>
      <c r="D28" s="76"/>
      <c r="E28" s="75"/>
    </row>
    <row r="29" spans="1:5" ht="14.4">
      <c r="A29" s="312">
        <v>11</v>
      </c>
      <c r="B29" s="318" t="s">
        <v>546</v>
      </c>
      <c r="C29" s="643">
        <v>2911052.4940089369</v>
      </c>
      <c r="D29" s="76"/>
      <c r="E29" s="75"/>
    </row>
    <row r="30" spans="1:5" ht="14.4">
      <c r="A30" s="312">
        <v>11.1</v>
      </c>
      <c r="B30" s="320" t="s">
        <v>547</v>
      </c>
      <c r="C30" s="643">
        <v>45248.5</v>
      </c>
      <c r="D30" s="76"/>
      <c r="E30" s="75"/>
    </row>
    <row r="31" spans="1:5" ht="14.4">
      <c r="A31" s="312">
        <v>11.2</v>
      </c>
      <c r="B31" s="320" t="s">
        <v>548</v>
      </c>
      <c r="C31" s="643">
        <v>2865803.9940089369</v>
      </c>
      <c r="D31" s="453" t="s">
        <v>791</v>
      </c>
      <c r="E31" s="75"/>
    </row>
    <row r="32" spans="1:5" ht="14.4">
      <c r="A32" s="312">
        <v>13</v>
      </c>
      <c r="B32" s="318" t="s">
        <v>549</v>
      </c>
      <c r="C32" s="643">
        <v>16027999.227750009</v>
      </c>
      <c r="D32" s="76"/>
      <c r="E32" s="75"/>
    </row>
    <row r="33" spans="1:5" ht="14.4">
      <c r="A33" s="312">
        <v>13.1</v>
      </c>
      <c r="B33" s="323" t="s">
        <v>550</v>
      </c>
      <c r="C33" s="643">
        <v>0</v>
      </c>
      <c r="D33" s="76"/>
      <c r="E33" s="75"/>
    </row>
    <row r="34" spans="1:5" ht="14.4">
      <c r="A34" s="312">
        <v>13.2</v>
      </c>
      <c r="B34" s="323" t="s">
        <v>551</v>
      </c>
      <c r="C34" s="645">
        <v>0</v>
      </c>
      <c r="D34" s="78"/>
      <c r="E34" s="75"/>
    </row>
    <row r="35" spans="1:5" ht="14.4">
      <c r="A35" s="312">
        <v>14</v>
      </c>
      <c r="B35" s="324" t="s">
        <v>552</v>
      </c>
      <c r="C35" s="645">
        <v>243371280.30143011</v>
      </c>
      <c r="D35" s="78"/>
      <c r="E35" s="75"/>
    </row>
    <row r="36" spans="1:5" ht="14.4">
      <c r="A36" s="312"/>
      <c r="B36" s="325" t="s">
        <v>553</v>
      </c>
      <c r="C36" s="648"/>
      <c r="D36" s="80"/>
      <c r="E36" s="75"/>
    </row>
    <row r="37" spans="1:5" ht="14.4">
      <c r="A37" s="312">
        <v>15</v>
      </c>
      <c r="B37" s="326" t="s">
        <v>554</v>
      </c>
      <c r="C37" s="646">
        <v>11079.999999999884</v>
      </c>
      <c r="D37" s="367"/>
      <c r="E37" s="79"/>
    </row>
    <row r="38" spans="1:5" ht="14.4">
      <c r="A38" s="327">
        <v>15.1</v>
      </c>
      <c r="B38" s="328" t="s">
        <v>530</v>
      </c>
      <c r="C38" s="643">
        <v>11079.999999999884</v>
      </c>
      <c r="D38" s="76"/>
      <c r="E38" s="75"/>
    </row>
    <row r="39" spans="1:5" ht="14.4">
      <c r="A39" s="327">
        <v>16</v>
      </c>
      <c r="B39" s="315" t="s">
        <v>555</v>
      </c>
      <c r="C39" s="643">
        <v>0</v>
      </c>
      <c r="D39" s="76"/>
      <c r="E39" s="75"/>
    </row>
    <row r="40" spans="1:5" ht="14.4">
      <c r="A40" s="327">
        <v>17</v>
      </c>
      <c r="B40" s="315" t="s">
        <v>556</v>
      </c>
      <c r="C40" s="643">
        <v>151963077.53058234</v>
      </c>
      <c r="D40" s="76"/>
      <c r="E40" s="75"/>
    </row>
    <row r="41" spans="1:5" ht="14.4">
      <c r="A41" s="327">
        <v>17.100000000000001</v>
      </c>
      <c r="B41" s="329" t="s">
        <v>557</v>
      </c>
      <c r="C41" s="643">
        <v>151364727.30258423</v>
      </c>
      <c r="D41" s="76"/>
      <c r="E41" s="75"/>
    </row>
    <row r="42" spans="1:5" ht="14.4">
      <c r="A42" s="327">
        <v>17.2</v>
      </c>
      <c r="B42" s="330" t="s">
        <v>558</v>
      </c>
      <c r="C42" s="643">
        <v>0</v>
      </c>
      <c r="D42" s="76"/>
      <c r="E42" s="75"/>
    </row>
    <row r="43" spans="1:5" ht="14.4">
      <c r="A43" s="327">
        <v>17.3</v>
      </c>
      <c r="B43" s="358" t="s">
        <v>559</v>
      </c>
      <c r="C43" s="645">
        <v>0</v>
      </c>
      <c r="D43" s="78"/>
      <c r="E43" s="75"/>
    </row>
    <row r="44" spans="1:5" ht="14.4">
      <c r="A44" s="327">
        <v>17.399999999999999</v>
      </c>
      <c r="B44" s="359" t="s">
        <v>560</v>
      </c>
      <c r="C44" s="649">
        <v>598350.22799811594</v>
      </c>
      <c r="D44" s="360"/>
      <c r="E44" s="75"/>
    </row>
    <row r="45" spans="1:5" ht="14.4">
      <c r="A45" s="327">
        <v>18</v>
      </c>
      <c r="B45" s="335" t="s">
        <v>561</v>
      </c>
      <c r="C45" s="650">
        <v>164734.93770320987</v>
      </c>
      <c r="D45" s="366"/>
      <c r="E45" s="79"/>
    </row>
    <row r="46" spans="1:5" ht="14.4">
      <c r="A46" s="327">
        <v>19</v>
      </c>
      <c r="B46" s="335" t="s">
        <v>562</v>
      </c>
      <c r="C46" s="651">
        <v>0</v>
      </c>
      <c r="D46" s="361"/>
    </row>
    <row r="47" spans="1:5" ht="14.4">
      <c r="A47" s="327">
        <v>19.100000000000001</v>
      </c>
      <c r="B47" s="362" t="s">
        <v>563</v>
      </c>
      <c r="C47" s="651">
        <v>0</v>
      </c>
      <c r="D47" s="361"/>
    </row>
    <row r="48" spans="1:5" ht="14.4">
      <c r="A48" s="327">
        <v>19.2</v>
      </c>
      <c r="B48" s="362" t="s">
        <v>564</v>
      </c>
      <c r="C48" s="651">
        <v>0</v>
      </c>
      <c r="D48" s="361"/>
    </row>
    <row r="49" spans="1:4" ht="14.4">
      <c r="A49" s="327">
        <v>20</v>
      </c>
      <c r="B49" s="331" t="s">
        <v>565</v>
      </c>
      <c r="C49" s="651">
        <v>19240769.387602448</v>
      </c>
      <c r="D49" s="453" t="s">
        <v>792</v>
      </c>
    </row>
    <row r="50" spans="1:4" ht="14.4">
      <c r="A50" s="327">
        <v>21</v>
      </c>
      <c r="B50" s="363" t="s">
        <v>566</v>
      </c>
      <c r="C50" s="651">
        <v>2376269.1805868209</v>
      </c>
      <c r="D50" s="361"/>
    </row>
    <row r="51" spans="1:4" ht="14.4">
      <c r="A51" s="327">
        <v>21.1</v>
      </c>
      <c r="B51" s="330" t="s">
        <v>567</v>
      </c>
      <c r="C51" s="651">
        <v>0</v>
      </c>
      <c r="D51" s="361"/>
    </row>
    <row r="52" spans="1:4" ht="14.4">
      <c r="A52" s="327">
        <v>22</v>
      </c>
      <c r="B52" s="332" t="s">
        <v>568</v>
      </c>
      <c r="C52" s="651">
        <v>173755931.03647482</v>
      </c>
      <c r="D52" s="361"/>
    </row>
    <row r="53" spans="1:4" ht="14.4">
      <c r="A53" s="327"/>
      <c r="B53" s="333" t="s">
        <v>569</v>
      </c>
      <c r="C53" s="652"/>
      <c r="D53" s="361"/>
    </row>
    <row r="54" spans="1:4" ht="14.4">
      <c r="A54" s="327">
        <v>23</v>
      </c>
      <c r="B54" s="331" t="s">
        <v>570</v>
      </c>
      <c r="C54" s="651">
        <v>124746400</v>
      </c>
      <c r="D54" s="453" t="s">
        <v>793</v>
      </c>
    </row>
    <row r="55" spans="1:4" ht="14.4">
      <c r="A55" s="327">
        <v>24</v>
      </c>
      <c r="B55" s="331" t="s">
        <v>571</v>
      </c>
      <c r="C55" s="651">
        <v>0</v>
      </c>
      <c r="D55" s="361"/>
    </row>
    <row r="56" spans="1:4" ht="14.4">
      <c r="A56" s="327">
        <v>25</v>
      </c>
      <c r="B56" s="335" t="s">
        <v>572</v>
      </c>
      <c r="C56" s="651">
        <v>0</v>
      </c>
      <c r="D56" s="361"/>
    </row>
    <row r="57" spans="1:4" ht="14.4">
      <c r="A57" s="327">
        <v>26</v>
      </c>
      <c r="B57" s="335" t="s">
        <v>573</v>
      </c>
      <c r="C57" s="651">
        <v>0</v>
      </c>
      <c r="D57" s="361"/>
    </row>
    <row r="58" spans="1:4" ht="14.4">
      <c r="A58" s="327">
        <v>27</v>
      </c>
      <c r="B58" s="335" t="s">
        <v>574</v>
      </c>
      <c r="C58" s="651">
        <v>0</v>
      </c>
      <c r="D58" s="361"/>
    </row>
    <row r="59" spans="1:4" ht="14.4">
      <c r="A59" s="327">
        <v>27.1</v>
      </c>
      <c r="B59" s="359" t="s">
        <v>575</v>
      </c>
      <c r="C59" s="651">
        <v>0</v>
      </c>
      <c r="D59" s="361"/>
    </row>
    <row r="60" spans="1:4" ht="14.4">
      <c r="A60" s="327">
        <v>27.2</v>
      </c>
      <c r="B60" s="359" t="s">
        <v>576</v>
      </c>
      <c r="C60" s="651">
        <v>0</v>
      </c>
      <c r="D60" s="361"/>
    </row>
    <row r="61" spans="1:4" ht="14.4">
      <c r="A61" s="327">
        <v>28</v>
      </c>
      <c r="B61" s="334" t="s">
        <v>577</v>
      </c>
      <c r="C61" s="651">
        <v>0</v>
      </c>
      <c r="D61" s="361"/>
    </row>
    <row r="62" spans="1:4" ht="14.4">
      <c r="A62" s="327">
        <v>29</v>
      </c>
      <c r="B62" s="335" t="s">
        <v>578</v>
      </c>
      <c r="C62" s="651">
        <v>3662377.0166368578</v>
      </c>
      <c r="D62" s="361"/>
    </row>
    <row r="63" spans="1:4" ht="14.4">
      <c r="A63" s="327">
        <v>29.1</v>
      </c>
      <c r="B63" s="364" t="s">
        <v>579</v>
      </c>
      <c r="C63" s="651">
        <v>3662377.0166368578</v>
      </c>
      <c r="D63" s="361"/>
    </row>
    <row r="64" spans="1:4" ht="14.4">
      <c r="A64" s="327">
        <v>29.2</v>
      </c>
      <c r="B64" s="362" t="s">
        <v>580</v>
      </c>
      <c r="C64" s="651">
        <v>0</v>
      </c>
      <c r="D64" s="361"/>
    </row>
    <row r="65" spans="1:4" ht="14.4">
      <c r="A65" s="327">
        <v>29.3</v>
      </c>
      <c r="B65" s="362" t="s">
        <v>581</v>
      </c>
      <c r="C65" s="651">
        <v>0</v>
      </c>
      <c r="D65" s="361"/>
    </row>
    <row r="66" spans="1:4" ht="14.4">
      <c r="A66" s="327">
        <v>30</v>
      </c>
      <c r="B66" s="335" t="s">
        <v>582</v>
      </c>
      <c r="C66" s="651">
        <v>-58793427.645682007</v>
      </c>
      <c r="D66" s="453" t="s">
        <v>794</v>
      </c>
    </row>
    <row r="67" spans="1:4" ht="14.4">
      <c r="A67" s="327">
        <v>31</v>
      </c>
      <c r="B67" s="365" t="s">
        <v>583</v>
      </c>
      <c r="C67" s="651">
        <v>69615349.370954856</v>
      </c>
      <c r="D67" s="361"/>
    </row>
    <row r="68" spans="1:4" ht="14.4">
      <c r="A68" s="327">
        <v>32</v>
      </c>
      <c r="B68" s="335" t="s">
        <v>584</v>
      </c>
      <c r="C68" s="651">
        <v>243371280.4074297</v>
      </c>
      <c r="D68" s="361"/>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2" sqref="B2"/>
    </sheetView>
  </sheetViews>
  <sheetFormatPr defaultColWidth="9.33203125" defaultRowHeight="13.2"/>
  <cols>
    <col min="1" max="1" width="10.554687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33203125" style="4" bestFit="1" customWidth="1"/>
    <col min="9" max="9" width="13" style="4" bestFit="1" customWidth="1"/>
    <col min="10" max="10" width="13.33203125" style="4" bestFit="1" customWidth="1"/>
    <col min="11" max="11" width="13" style="4" bestFit="1" customWidth="1"/>
    <col min="12" max="16" width="13" style="13" bestFit="1" customWidth="1"/>
    <col min="17" max="17" width="14.6640625" style="13" customWidth="1"/>
    <col min="18" max="18" width="13" style="13" bestFit="1" customWidth="1"/>
    <col min="19" max="19" width="34.6640625" style="13" customWidth="1"/>
    <col min="20" max="16384" width="9.33203125" style="13"/>
  </cols>
  <sheetData>
    <row r="1" spans="1:19">
      <c r="A1" s="2" t="s">
        <v>30</v>
      </c>
      <c r="B1" s="3" t="str">
        <f>'Info '!C2</f>
        <v>JSC Silk Bank</v>
      </c>
    </row>
    <row r="2" spans="1:19">
      <c r="A2" s="2" t="s">
        <v>31</v>
      </c>
      <c r="B2" s="577">
        <f>'1. key ratios '!B2</f>
        <v>46112</v>
      </c>
    </row>
    <row r="4" spans="1:19" ht="27" thickBot="1">
      <c r="A4" s="4" t="s">
        <v>146</v>
      </c>
      <c r="B4" s="166" t="s">
        <v>238</v>
      </c>
    </row>
    <row r="5" spans="1:19" s="154" customFormat="1" ht="13.8">
      <c r="A5" s="149"/>
      <c r="B5" s="150"/>
      <c r="C5" s="151" t="s">
        <v>0</v>
      </c>
      <c r="D5" s="151" t="s">
        <v>1</v>
      </c>
      <c r="E5" s="151" t="s">
        <v>2</v>
      </c>
      <c r="F5" s="151" t="s">
        <v>3</v>
      </c>
      <c r="G5" s="151" t="s">
        <v>4</v>
      </c>
      <c r="H5" s="151" t="s">
        <v>5</v>
      </c>
      <c r="I5" s="151" t="s">
        <v>8</v>
      </c>
      <c r="J5" s="151" t="s">
        <v>9</v>
      </c>
      <c r="K5" s="151" t="s">
        <v>10</v>
      </c>
      <c r="L5" s="151" t="s">
        <v>11</v>
      </c>
      <c r="M5" s="151" t="s">
        <v>12</v>
      </c>
      <c r="N5" s="151" t="s">
        <v>13</v>
      </c>
      <c r="O5" s="151" t="s">
        <v>222</v>
      </c>
      <c r="P5" s="151" t="s">
        <v>223</v>
      </c>
      <c r="Q5" s="151" t="s">
        <v>224</v>
      </c>
      <c r="R5" s="152" t="s">
        <v>225</v>
      </c>
      <c r="S5" s="153" t="s">
        <v>226</v>
      </c>
    </row>
    <row r="6" spans="1:19" s="154" customFormat="1" ht="99" customHeight="1">
      <c r="A6" s="155"/>
      <c r="B6" s="753" t="s">
        <v>227</v>
      </c>
      <c r="C6" s="749">
        <v>0</v>
      </c>
      <c r="D6" s="750"/>
      <c r="E6" s="749">
        <v>0.2</v>
      </c>
      <c r="F6" s="750"/>
      <c r="G6" s="749">
        <v>0.35</v>
      </c>
      <c r="H6" s="750"/>
      <c r="I6" s="749">
        <v>0.5</v>
      </c>
      <c r="J6" s="750"/>
      <c r="K6" s="749">
        <v>0.75</v>
      </c>
      <c r="L6" s="750"/>
      <c r="M6" s="749">
        <v>1</v>
      </c>
      <c r="N6" s="750"/>
      <c r="O6" s="749">
        <v>1.5</v>
      </c>
      <c r="P6" s="750"/>
      <c r="Q6" s="749">
        <v>2.5</v>
      </c>
      <c r="R6" s="750"/>
      <c r="S6" s="751" t="s">
        <v>145</v>
      </c>
    </row>
    <row r="7" spans="1:19" s="154" customFormat="1" ht="30.75" customHeight="1">
      <c r="A7" s="155"/>
      <c r="B7" s="754"/>
      <c r="C7" s="146" t="s">
        <v>148</v>
      </c>
      <c r="D7" s="146" t="s">
        <v>147</v>
      </c>
      <c r="E7" s="146" t="s">
        <v>148</v>
      </c>
      <c r="F7" s="146" t="s">
        <v>147</v>
      </c>
      <c r="G7" s="146" t="s">
        <v>148</v>
      </c>
      <c r="H7" s="146" t="s">
        <v>147</v>
      </c>
      <c r="I7" s="146" t="s">
        <v>148</v>
      </c>
      <c r="J7" s="146" t="s">
        <v>147</v>
      </c>
      <c r="K7" s="146" t="s">
        <v>148</v>
      </c>
      <c r="L7" s="146" t="s">
        <v>147</v>
      </c>
      <c r="M7" s="146" t="s">
        <v>148</v>
      </c>
      <c r="N7" s="146" t="s">
        <v>147</v>
      </c>
      <c r="O7" s="146" t="s">
        <v>148</v>
      </c>
      <c r="P7" s="146" t="s">
        <v>147</v>
      </c>
      <c r="Q7" s="146" t="s">
        <v>148</v>
      </c>
      <c r="R7" s="146" t="s">
        <v>147</v>
      </c>
      <c r="S7" s="752"/>
    </row>
    <row r="8" spans="1:19">
      <c r="A8" s="81">
        <v>1</v>
      </c>
      <c r="B8" s="1" t="s">
        <v>51</v>
      </c>
      <c r="C8" s="82">
        <v>17580829.300861459</v>
      </c>
      <c r="D8" s="82"/>
      <c r="E8" s="82">
        <v>0</v>
      </c>
      <c r="F8" s="82"/>
      <c r="G8" s="82">
        <v>0</v>
      </c>
      <c r="H8" s="82"/>
      <c r="I8" s="82">
        <v>0</v>
      </c>
      <c r="J8" s="82"/>
      <c r="K8" s="82">
        <v>0</v>
      </c>
      <c r="L8" s="82"/>
      <c r="M8" s="82">
        <v>2485977.36</v>
      </c>
      <c r="N8" s="82"/>
      <c r="O8" s="82">
        <v>0</v>
      </c>
      <c r="P8" s="82"/>
      <c r="Q8" s="82">
        <v>0</v>
      </c>
      <c r="R8" s="82"/>
      <c r="S8" s="167">
        <v>2485977.36</v>
      </c>
    </row>
    <row r="9" spans="1:19">
      <c r="A9" s="81">
        <v>2</v>
      </c>
      <c r="B9" s="1" t="s">
        <v>52</v>
      </c>
      <c r="C9" s="82">
        <v>0</v>
      </c>
      <c r="D9" s="82"/>
      <c r="E9" s="82">
        <v>0</v>
      </c>
      <c r="F9" s="82"/>
      <c r="G9" s="82">
        <v>0</v>
      </c>
      <c r="H9" s="82"/>
      <c r="I9" s="82">
        <v>0</v>
      </c>
      <c r="J9" s="82"/>
      <c r="K9" s="82">
        <v>0</v>
      </c>
      <c r="L9" s="82"/>
      <c r="M9" s="82">
        <v>0</v>
      </c>
      <c r="N9" s="82"/>
      <c r="O9" s="82">
        <v>0</v>
      </c>
      <c r="P9" s="82"/>
      <c r="Q9" s="82">
        <v>0</v>
      </c>
      <c r="R9" s="82"/>
      <c r="S9" s="167">
        <v>0</v>
      </c>
    </row>
    <row r="10" spans="1:19">
      <c r="A10" s="81">
        <v>3</v>
      </c>
      <c r="B10" s="1" t="s">
        <v>152</v>
      </c>
      <c r="C10" s="82">
        <v>0</v>
      </c>
      <c r="D10" s="82"/>
      <c r="E10" s="82">
        <v>0</v>
      </c>
      <c r="F10" s="82"/>
      <c r="G10" s="82">
        <v>0</v>
      </c>
      <c r="H10" s="82"/>
      <c r="I10" s="82">
        <v>0</v>
      </c>
      <c r="J10" s="82"/>
      <c r="K10" s="82">
        <v>0</v>
      </c>
      <c r="L10" s="82"/>
      <c r="M10" s="82">
        <v>0</v>
      </c>
      <c r="N10" s="82"/>
      <c r="O10" s="82">
        <v>0</v>
      </c>
      <c r="P10" s="82"/>
      <c r="Q10" s="82">
        <v>0</v>
      </c>
      <c r="R10" s="82"/>
      <c r="S10" s="167">
        <v>0</v>
      </c>
    </row>
    <row r="11" spans="1:19">
      <c r="A11" s="81">
        <v>4</v>
      </c>
      <c r="B11" s="1" t="s">
        <v>53</v>
      </c>
      <c r="C11" s="82">
        <v>0</v>
      </c>
      <c r="D11" s="82"/>
      <c r="E11" s="82">
        <v>0</v>
      </c>
      <c r="F11" s="82"/>
      <c r="G11" s="82">
        <v>0</v>
      </c>
      <c r="H11" s="82"/>
      <c r="I11" s="82">
        <v>0</v>
      </c>
      <c r="J11" s="82"/>
      <c r="K11" s="82">
        <v>0</v>
      </c>
      <c r="L11" s="82"/>
      <c r="M11" s="82">
        <v>0</v>
      </c>
      <c r="N11" s="82"/>
      <c r="O11" s="82">
        <v>0</v>
      </c>
      <c r="P11" s="82"/>
      <c r="Q11" s="82">
        <v>0</v>
      </c>
      <c r="R11" s="82"/>
      <c r="S11" s="167">
        <v>0</v>
      </c>
    </row>
    <row r="12" spans="1:19">
      <c r="A12" s="81">
        <v>5</v>
      </c>
      <c r="B12" s="1" t="s">
        <v>54</v>
      </c>
      <c r="C12" s="82">
        <v>0</v>
      </c>
      <c r="D12" s="82"/>
      <c r="E12" s="82">
        <v>0</v>
      </c>
      <c r="F12" s="82"/>
      <c r="G12" s="82">
        <v>0</v>
      </c>
      <c r="H12" s="82"/>
      <c r="I12" s="82">
        <v>0</v>
      </c>
      <c r="J12" s="82"/>
      <c r="K12" s="82">
        <v>0</v>
      </c>
      <c r="L12" s="82"/>
      <c r="M12" s="82">
        <v>0</v>
      </c>
      <c r="N12" s="82"/>
      <c r="O12" s="82">
        <v>0</v>
      </c>
      <c r="P12" s="82"/>
      <c r="Q12" s="82">
        <v>0</v>
      </c>
      <c r="R12" s="82"/>
      <c r="S12" s="167">
        <v>0</v>
      </c>
    </row>
    <row r="13" spans="1:19">
      <c r="A13" s="81">
        <v>6</v>
      </c>
      <c r="B13" s="1" t="s">
        <v>55</v>
      </c>
      <c r="C13" s="82">
        <v>0</v>
      </c>
      <c r="D13" s="82"/>
      <c r="E13" s="82">
        <v>21837570.870000001</v>
      </c>
      <c r="F13" s="82"/>
      <c r="G13" s="82">
        <v>0</v>
      </c>
      <c r="H13" s="82"/>
      <c r="I13" s="82">
        <v>0</v>
      </c>
      <c r="J13" s="82"/>
      <c r="K13" s="82">
        <v>0</v>
      </c>
      <c r="L13" s="82"/>
      <c r="M13" s="82">
        <v>12118589.000000004</v>
      </c>
      <c r="N13" s="82"/>
      <c r="O13" s="82">
        <v>0</v>
      </c>
      <c r="P13" s="82"/>
      <c r="Q13" s="82">
        <v>0</v>
      </c>
      <c r="R13" s="82"/>
      <c r="S13" s="167">
        <v>16486103.174000004</v>
      </c>
    </row>
    <row r="14" spans="1:19">
      <c r="A14" s="81">
        <v>7</v>
      </c>
      <c r="B14" s="1" t="s">
        <v>56</v>
      </c>
      <c r="C14" s="82">
        <v>0</v>
      </c>
      <c r="D14" s="82"/>
      <c r="E14" s="82">
        <v>0</v>
      </c>
      <c r="F14" s="82"/>
      <c r="G14" s="82">
        <v>0</v>
      </c>
      <c r="H14" s="82"/>
      <c r="I14" s="82">
        <v>0</v>
      </c>
      <c r="J14" s="82">
        <v>0</v>
      </c>
      <c r="K14" s="82">
        <v>0</v>
      </c>
      <c r="L14" s="82"/>
      <c r="M14" s="82">
        <v>31366756.899999999</v>
      </c>
      <c r="N14" s="82">
        <v>246491</v>
      </c>
      <c r="O14" s="82">
        <v>0</v>
      </c>
      <c r="P14" s="82"/>
      <c r="Q14" s="82">
        <v>0</v>
      </c>
      <c r="R14" s="82"/>
      <c r="S14" s="167">
        <v>31613247.899999999</v>
      </c>
    </row>
    <row r="15" spans="1:19">
      <c r="A15" s="81">
        <v>8</v>
      </c>
      <c r="B15" s="1" t="s">
        <v>57</v>
      </c>
      <c r="C15" s="82">
        <v>0</v>
      </c>
      <c r="D15" s="82"/>
      <c r="E15" s="82">
        <v>0</v>
      </c>
      <c r="F15" s="82"/>
      <c r="G15" s="82">
        <v>0</v>
      </c>
      <c r="H15" s="82"/>
      <c r="I15" s="82">
        <v>0</v>
      </c>
      <c r="J15" s="82"/>
      <c r="K15" s="82">
        <v>99400255.980000004</v>
      </c>
      <c r="L15" s="82"/>
      <c r="M15" s="82">
        <v>0</v>
      </c>
      <c r="N15" s="82"/>
      <c r="O15" s="82">
        <v>0</v>
      </c>
      <c r="P15" s="82"/>
      <c r="Q15" s="82">
        <v>0</v>
      </c>
      <c r="R15" s="82"/>
      <c r="S15" s="167">
        <v>74550191.984999999</v>
      </c>
    </row>
    <row r="16" spans="1:19">
      <c r="A16" s="81">
        <v>9</v>
      </c>
      <c r="B16" s="1" t="s">
        <v>58</v>
      </c>
      <c r="C16" s="82">
        <v>0</v>
      </c>
      <c r="D16" s="82"/>
      <c r="E16" s="82">
        <v>0</v>
      </c>
      <c r="F16" s="82"/>
      <c r="G16" s="82">
        <v>0</v>
      </c>
      <c r="H16" s="82"/>
      <c r="I16" s="82">
        <v>0</v>
      </c>
      <c r="J16" s="82"/>
      <c r="K16" s="82">
        <v>0</v>
      </c>
      <c r="L16" s="82"/>
      <c r="M16" s="82">
        <v>0</v>
      </c>
      <c r="N16" s="82"/>
      <c r="O16" s="82">
        <v>0</v>
      </c>
      <c r="P16" s="82"/>
      <c r="Q16" s="82">
        <v>0</v>
      </c>
      <c r="R16" s="82"/>
      <c r="S16" s="167">
        <v>0</v>
      </c>
    </row>
    <row r="17" spans="1:19">
      <c r="A17" s="81">
        <v>10</v>
      </c>
      <c r="B17" s="1" t="s">
        <v>59</v>
      </c>
      <c r="C17" s="82">
        <v>0</v>
      </c>
      <c r="D17" s="82"/>
      <c r="E17" s="82">
        <v>0</v>
      </c>
      <c r="F17" s="82"/>
      <c r="G17" s="82">
        <v>0</v>
      </c>
      <c r="H17" s="82"/>
      <c r="I17" s="82">
        <v>0</v>
      </c>
      <c r="J17" s="82"/>
      <c r="K17" s="82">
        <v>0</v>
      </c>
      <c r="L17" s="82"/>
      <c r="M17" s="82">
        <v>1353346.23</v>
      </c>
      <c r="N17" s="82"/>
      <c r="O17" s="82">
        <v>1434289.22</v>
      </c>
      <c r="P17" s="82"/>
      <c r="Q17" s="82">
        <v>0</v>
      </c>
      <c r="R17" s="82"/>
      <c r="S17" s="167">
        <v>3504780.06</v>
      </c>
    </row>
    <row r="18" spans="1:19">
      <c r="A18" s="81">
        <v>11</v>
      </c>
      <c r="B18" s="1" t="s">
        <v>60</v>
      </c>
      <c r="C18" s="82">
        <v>0</v>
      </c>
      <c r="D18" s="82"/>
      <c r="E18" s="82">
        <v>0</v>
      </c>
      <c r="F18" s="82"/>
      <c r="G18" s="82">
        <v>0</v>
      </c>
      <c r="H18" s="82"/>
      <c r="I18" s="82">
        <v>0</v>
      </c>
      <c r="J18" s="82"/>
      <c r="K18" s="82">
        <v>0</v>
      </c>
      <c r="L18" s="82"/>
      <c r="M18" s="82">
        <v>0</v>
      </c>
      <c r="N18" s="82"/>
      <c r="O18" s="82">
        <v>0</v>
      </c>
      <c r="P18" s="82"/>
      <c r="Q18" s="82">
        <v>0</v>
      </c>
      <c r="R18" s="82"/>
      <c r="S18" s="167">
        <v>0</v>
      </c>
    </row>
    <row r="19" spans="1:19">
      <c r="A19" s="81">
        <v>12</v>
      </c>
      <c r="B19" s="1" t="s">
        <v>61</v>
      </c>
      <c r="C19" s="82">
        <v>0</v>
      </c>
      <c r="D19" s="82"/>
      <c r="E19" s="82">
        <v>0</v>
      </c>
      <c r="F19" s="82"/>
      <c r="G19" s="82">
        <v>0</v>
      </c>
      <c r="H19" s="82"/>
      <c r="I19" s="82">
        <v>0</v>
      </c>
      <c r="J19" s="82"/>
      <c r="K19" s="82">
        <v>0</v>
      </c>
      <c r="L19" s="82"/>
      <c r="M19" s="82">
        <v>0</v>
      </c>
      <c r="N19" s="82"/>
      <c r="O19" s="82">
        <v>0</v>
      </c>
      <c r="P19" s="82"/>
      <c r="Q19" s="82">
        <v>0</v>
      </c>
      <c r="R19" s="82"/>
      <c r="S19" s="167">
        <v>0</v>
      </c>
    </row>
    <row r="20" spans="1:19">
      <c r="A20" s="81">
        <v>13</v>
      </c>
      <c r="B20" s="1" t="s">
        <v>144</v>
      </c>
      <c r="C20" s="82">
        <v>0</v>
      </c>
      <c r="D20" s="82"/>
      <c r="E20" s="82">
        <v>0</v>
      </c>
      <c r="F20" s="82"/>
      <c r="G20" s="82">
        <v>0</v>
      </c>
      <c r="H20" s="82"/>
      <c r="I20" s="82">
        <v>0</v>
      </c>
      <c r="J20" s="82"/>
      <c r="K20" s="82">
        <v>0</v>
      </c>
      <c r="L20" s="82"/>
      <c r="M20" s="82">
        <v>0</v>
      </c>
      <c r="N20" s="82"/>
      <c r="O20" s="82">
        <v>0</v>
      </c>
      <c r="P20" s="82"/>
      <c r="Q20" s="82">
        <v>0</v>
      </c>
      <c r="R20" s="82"/>
      <c r="S20" s="167">
        <v>0</v>
      </c>
    </row>
    <row r="21" spans="1:19">
      <c r="A21" s="81">
        <v>14</v>
      </c>
      <c r="B21" s="1" t="s">
        <v>63</v>
      </c>
      <c r="C21" s="82">
        <v>2416547.94</v>
      </c>
      <c r="D21" s="82"/>
      <c r="E21" s="82">
        <v>627151.06000000006</v>
      </c>
      <c r="F21" s="82"/>
      <c r="G21" s="82">
        <v>0</v>
      </c>
      <c r="H21" s="82"/>
      <c r="I21" s="82">
        <v>0</v>
      </c>
      <c r="J21" s="82"/>
      <c r="K21" s="82">
        <v>0</v>
      </c>
      <c r="L21" s="82"/>
      <c r="M21" s="82">
        <v>23466149.428853191</v>
      </c>
      <c r="N21" s="82"/>
      <c r="O21" s="82">
        <v>0</v>
      </c>
      <c r="P21" s="82"/>
      <c r="Q21" s="82">
        <v>179733.45999999996</v>
      </c>
      <c r="R21" s="82"/>
      <c r="S21" s="167">
        <v>24040913.290853191</v>
      </c>
    </row>
    <row r="22" spans="1:19" ht="13.8" thickBot="1">
      <c r="A22" s="83"/>
      <c r="B22" s="84" t="s">
        <v>64</v>
      </c>
      <c r="C22" s="85">
        <v>19997377.240861461</v>
      </c>
      <c r="D22" s="85">
        <v>0</v>
      </c>
      <c r="E22" s="85">
        <v>22464721.93</v>
      </c>
      <c r="F22" s="85">
        <v>0</v>
      </c>
      <c r="G22" s="85">
        <v>0</v>
      </c>
      <c r="H22" s="85">
        <v>0</v>
      </c>
      <c r="I22" s="85">
        <v>0</v>
      </c>
      <c r="J22" s="85">
        <v>0</v>
      </c>
      <c r="K22" s="85">
        <v>99400255.980000004</v>
      </c>
      <c r="L22" s="85">
        <v>0</v>
      </c>
      <c r="M22" s="85">
        <v>70790818.918853194</v>
      </c>
      <c r="N22" s="85">
        <v>246491</v>
      </c>
      <c r="O22" s="85">
        <v>1434289.22</v>
      </c>
      <c r="P22" s="85">
        <v>0</v>
      </c>
      <c r="Q22" s="85">
        <v>179733.45999999996</v>
      </c>
      <c r="R22" s="85">
        <v>0</v>
      </c>
      <c r="S22" s="168">
        <v>152681213.7698532</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P7" activePane="bottomRight" state="frozen"/>
      <selection activeCell="B19" sqref="B19"/>
      <selection pane="topRight" activeCell="B19" sqref="B19"/>
      <selection pane="bottomLeft" activeCell="B19" sqref="B19"/>
      <selection pane="bottomRight" activeCell="C7" sqref="C7:V21"/>
    </sheetView>
  </sheetViews>
  <sheetFormatPr defaultColWidth="9.33203125" defaultRowHeight="13.2"/>
  <cols>
    <col min="1" max="1" width="10.5546875" style="4" bestFit="1" customWidth="1"/>
    <col min="2" max="2" width="63.6640625" style="4" bestFit="1" customWidth="1"/>
    <col min="3" max="3" width="19" style="4" customWidth="1"/>
    <col min="4" max="4" width="19.5546875" style="4" customWidth="1"/>
    <col min="5" max="5" width="31.33203125" style="4" customWidth="1"/>
    <col min="6" max="6" width="29.33203125" style="4" customWidth="1"/>
    <col min="7" max="7" width="28.5546875" style="4" customWidth="1"/>
    <col min="8" max="8" width="26.44140625" style="4" customWidth="1"/>
    <col min="9" max="9" width="23.6640625" style="4" customWidth="1"/>
    <col min="10" max="10" width="21.5546875" style="4" customWidth="1"/>
    <col min="11" max="11" width="15.6640625" style="4" customWidth="1"/>
    <col min="12" max="12" width="13.33203125" style="4" customWidth="1"/>
    <col min="13" max="13" width="20.6640625" style="4" customWidth="1"/>
    <col min="14" max="14" width="19.33203125" style="4" customWidth="1"/>
    <col min="15" max="15" width="18.44140625" style="4" customWidth="1"/>
    <col min="16" max="16" width="19" style="4" customWidth="1"/>
    <col min="17" max="17" width="20.33203125" style="4" customWidth="1"/>
    <col min="18" max="18" width="18" style="4" customWidth="1"/>
    <col min="19" max="19" width="36" style="4" customWidth="1"/>
    <col min="20" max="20" width="26.33203125" style="4" customWidth="1"/>
    <col min="21" max="21" width="24.6640625" style="4" customWidth="1"/>
    <col min="22" max="22" width="20" style="4" customWidth="1"/>
    <col min="23" max="16384" width="9.33203125" style="13"/>
  </cols>
  <sheetData>
    <row r="1" spans="1:22">
      <c r="A1" s="2" t="s">
        <v>30</v>
      </c>
      <c r="B1" s="3" t="str">
        <f>'Info '!C2</f>
        <v>JSC Silk Bank</v>
      </c>
    </row>
    <row r="2" spans="1:22">
      <c r="A2" s="2" t="s">
        <v>31</v>
      </c>
      <c r="B2" s="577">
        <f>'1. key ratios '!B2</f>
        <v>46112</v>
      </c>
    </row>
    <row r="4" spans="1:22" ht="13.8" thickBot="1">
      <c r="A4" s="4" t="s">
        <v>230</v>
      </c>
      <c r="B4" s="86" t="s">
        <v>50</v>
      </c>
      <c r="V4" s="14" t="s">
        <v>35</v>
      </c>
    </row>
    <row r="5" spans="1:22" ht="12.75" customHeight="1">
      <c r="A5" s="87"/>
      <c r="B5" s="88"/>
      <c r="C5" s="755" t="s">
        <v>156</v>
      </c>
      <c r="D5" s="756"/>
      <c r="E5" s="756"/>
      <c r="F5" s="756"/>
      <c r="G5" s="756"/>
      <c r="H5" s="756"/>
      <c r="I5" s="756"/>
      <c r="J5" s="756"/>
      <c r="K5" s="756"/>
      <c r="L5" s="757"/>
      <c r="M5" s="758" t="s">
        <v>157</v>
      </c>
      <c r="N5" s="759"/>
      <c r="O5" s="759"/>
      <c r="P5" s="759"/>
      <c r="Q5" s="759"/>
      <c r="R5" s="759"/>
      <c r="S5" s="760"/>
      <c r="T5" s="763" t="s">
        <v>228</v>
      </c>
      <c r="U5" s="763" t="s">
        <v>229</v>
      </c>
      <c r="V5" s="761" t="s">
        <v>76</v>
      </c>
    </row>
    <row r="6" spans="1:22" s="44" customFormat="1" ht="105.6">
      <c r="A6" s="42"/>
      <c r="B6" s="89"/>
      <c r="C6" s="90" t="s">
        <v>65</v>
      </c>
      <c r="D6" s="130" t="s">
        <v>66</v>
      </c>
      <c r="E6" s="108" t="s">
        <v>159</v>
      </c>
      <c r="F6" s="108" t="s">
        <v>160</v>
      </c>
      <c r="G6" s="130" t="s">
        <v>163</v>
      </c>
      <c r="H6" s="130" t="s">
        <v>158</v>
      </c>
      <c r="I6" s="130" t="s">
        <v>67</v>
      </c>
      <c r="J6" s="130" t="s">
        <v>68</v>
      </c>
      <c r="K6" s="91" t="s">
        <v>69</v>
      </c>
      <c r="L6" s="92" t="s">
        <v>70</v>
      </c>
      <c r="M6" s="90" t="s">
        <v>161</v>
      </c>
      <c r="N6" s="91" t="s">
        <v>71</v>
      </c>
      <c r="O6" s="91" t="s">
        <v>72</v>
      </c>
      <c r="P6" s="91" t="s">
        <v>73</v>
      </c>
      <c r="Q6" s="91" t="s">
        <v>74</v>
      </c>
      <c r="R6" s="91" t="s">
        <v>75</v>
      </c>
      <c r="S6" s="148" t="s">
        <v>162</v>
      </c>
      <c r="T6" s="764"/>
      <c r="U6" s="764"/>
      <c r="V6" s="762"/>
    </row>
    <row r="7" spans="1:22">
      <c r="A7" s="93">
        <v>1</v>
      </c>
      <c r="B7" s="1" t="s">
        <v>51</v>
      </c>
      <c r="C7" s="94">
        <v>0</v>
      </c>
      <c r="D7" s="82">
        <v>0</v>
      </c>
      <c r="E7" s="82">
        <v>0</v>
      </c>
      <c r="F7" s="82">
        <v>0</v>
      </c>
      <c r="G7" s="82">
        <v>0</v>
      </c>
      <c r="H7" s="82">
        <v>0</v>
      </c>
      <c r="I7" s="82">
        <v>0</v>
      </c>
      <c r="J7" s="82">
        <v>0</v>
      </c>
      <c r="K7" s="82">
        <v>0</v>
      </c>
      <c r="L7" s="95">
        <v>0</v>
      </c>
      <c r="M7" s="94">
        <v>0</v>
      </c>
      <c r="N7" s="82">
        <v>0</v>
      </c>
      <c r="O7" s="82">
        <v>0</v>
      </c>
      <c r="P7" s="82">
        <v>0</v>
      </c>
      <c r="Q7" s="82">
        <v>0</v>
      </c>
      <c r="R7" s="82">
        <v>0</v>
      </c>
      <c r="S7" s="95">
        <v>0</v>
      </c>
      <c r="T7" s="156">
        <v>0</v>
      </c>
      <c r="U7" s="156">
        <v>0</v>
      </c>
      <c r="V7" s="96">
        <v>0</v>
      </c>
    </row>
    <row r="8" spans="1:22">
      <c r="A8" s="93">
        <v>2</v>
      </c>
      <c r="B8" s="1" t="s">
        <v>52</v>
      </c>
      <c r="C8" s="94">
        <v>0</v>
      </c>
      <c r="D8" s="82">
        <v>0</v>
      </c>
      <c r="E8" s="82">
        <v>0</v>
      </c>
      <c r="F8" s="82">
        <v>0</v>
      </c>
      <c r="G8" s="82">
        <v>0</v>
      </c>
      <c r="H8" s="82">
        <v>0</v>
      </c>
      <c r="I8" s="82">
        <v>0</v>
      </c>
      <c r="J8" s="82">
        <v>0</v>
      </c>
      <c r="K8" s="82">
        <v>0</v>
      </c>
      <c r="L8" s="95">
        <v>0</v>
      </c>
      <c r="M8" s="94">
        <v>0</v>
      </c>
      <c r="N8" s="82">
        <v>0</v>
      </c>
      <c r="O8" s="82">
        <v>0</v>
      </c>
      <c r="P8" s="82">
        <v>0</v>
      </c>
      <c r="Q8" s="82">
        <v>0</v>
      </c>
      <c r="R8" s="82">
        <v>0</v>
      </c>
      <c r="S8" s="95">
        <v>0</v>
      </c>
      <c r="T8" s="156">
        <v>0</v>
      </c>
      <c r="U8" s="156">
        <v>0</v>
      </c>
      <c r="V8" s="96">
        <v>0</v>
      </c>
    </row>
    <row r="9" spans="1:22">
      <c r="A9" s="93">
        <v>3</v>
      </c>
      <c r="B9" s="1" t="s">
        <v>153</v>
      </c>
      <c r="C9" s="94">
        <v>0</v>
      </c>
      <c r="D9" s="82">
        <v>0</v>
      </c>
      <c r="E9" s="82">
        <v>0</v>
      </c>
      <c r="F9" s="82">
        <v>0</v>
      </c>
      <c r="G9" s="82">
        <v>0</v>
      </c>
      <c r="H9" s="82">
        <v>0</v>
      </c>
      <c r="I9" s="82">
        <v>0</v>
      </c>
      <c r="J9" s="82">
        <v>0</v>
      </c>
      <c r="K9" s="82">
        <v>0</v>
      </c>
      <c r="L9" s="95">
        <v>0</v>
      </c>
      <c r="M9" s="94">
        <v>0</v>
      </c>
      <c r="N9" s="82">
        <v>0</v>
      </c>
      <c r="O9" s="82">
        <v>0</v>
      </c>
      <c r="P9" s="82">
        <v>0</v>
      </c>
      <c r="Q9" s="82">
        <v>0</v>
      </c>
      <c r="R9" s="82">
        <v>0</v>
      </c>
      <c r="S9" s="95">
        <v>0</v>
      </c>
      <c r="T9" s="156">
        <v>0</v>
      </c>
      <c r="U9" s="156">
        <v>0</v>
      </c>
      <c r="V9" s="96">
        <v>0</v>
      </c>
    </row>
    <row r="10" spans="1:22">
      <c r="A10" s="93">
        <v>4</v>
      </c>
      <c r="B10" s="1" t="s">
        <v>53</v>
      </c>
      <c r="C10" s="94">
        <v>0</v>
      </c>
      <c r="D10" s="82">
        <v>0</v>
      </c>
      <c r="E10" s="82">
        <v>0</v>
      </c>
      <c r="F10" s="82">
        <v>0</v>
      </c>
      <c r="G10" s="82">
        <v>0</v>
      </c>
      <c r="H10" s="82">
        <v>0</v>
      </c>
      <c r="I10" s="82">
        <v>0</v>
      </c>
      <c r="J10" s="82">
        <v>0</v>
      </c>
      <c r="K10" s="82">
        <v>0</v>
      </c>
      <c r="L10" s="95">
        <v>0</v>
      </c>
      <c r="M10" s="94">
        <v>0</v>
      </c>
      <c r="N10" s="82">
        <v>0</v>
      </c>
      <c r="O10" s="82">
        <v>0</v>
      </c>
      <c r="P10" s="82">
        <v>0</v>
      </c>
      <c r="Q10" s="82">
        <v>0</v>
      </c>
      <c r="R10" s="82">
        <v>0</v>
      </c>
      <c r="S10" s="95">
        <v>0</v>
      </c>
      <c r="T10" s="156">
        <v>0</v>
      </c>
      <c r="U10" s="156">
        <v>0</v>
      </c>
      <c r="V10" s="96">
        <v>0</v>
      </c>
    </row>
    <row r="11" spans="1:22">
      <c r="A11" s="93">
        <v>5</v>
      </c>
      <c r="B11" s="1" t="s">
        <v>54</v>
      </c>
      <c r="C11" s="94">
        <v>0</v>
      </c>
      <c r="D11" s="82">
        <v>0</v>
      </c>
      <c r="E11" s="82">
        <v>0</v>
      </c>
      <c r="F11" s="82">
        <v>0</v>
      </c>
      <c r="G11" s="82">
        <v>0</v>
      </c>
      <c r="H11" s="82">
        <v>0</v>
      </c>
      <c r="I11" s="82">
        <v>0</v>
      </c>
      <c r="J11" s="82">
        <v>0</v>
      </c>
      <c r="K11" s="82">
        <v>0</v>
      </c>
      <c r="L11" s="95">
        <v>0</v>
      </c>
      <c r="M11" s="94">
        <v>0</v>
      </c>
      <c r="N11" s="82">
        <v>0</v>
      </c>
      <c r="O11" s="82">
        <v>0</v>
      </c>
      <c r="P11" s="82">
        <v>0</v>
      </c>
      <c r="Q11" s="82">
        <v>0</v>
      </c>
      <c r="R11" s="82">
        <v>0</v>
      </c>
      <c r="S11" s="95">
        <v>0</v>
      </c>
      <c r="T11" s="156">
        <v>0</v>
      </c>
      <c r="U11" s="156">
        <v>0</v>
      </c>
      <c r="V11" s="96">
        <v>0</v>
      </c>
    </row>
    <row r="12" spans="1:22">
      <c r="A12" s="93">
        <v>6</v>
      </c>
      <c r="B12" s="1" t="s">
        <v>55</v>
      </c>
      <c r="C12" s="94">
        <v>0</v>
      </c>
      <c r="D12" s="82">
        <v>0</v>
      </c>
      <c r="E12" s="82">
        <v>0</v>
      </c>
      <c r="F12" s="82">
        <v>0</v>
      </c>
      <c r="G12" s="82">
        <v>0</v>
      </c>
      <c r="H12" s="82">
        <v>0</v>
      </c>
      <c r="I12" s="82">
        <v>0</v>
      </c>
      <c r="J12" s="82">
        <v>0</v>
      </c>
      <c r="K12" s="82">
        <v>0</v>
      </c>
      <c r="L12" s="95">
        <v>0</v>
      </c>
      <c r="M12" s="94">
        <v>0</v>
      </c>
      <c r="N12" s="82">
        <v>0</v>
      </c>
      <c r="O12" s="82">
        <v>0</v>
      </c>
      <c r="P12" s="82">
        <v>0</v>
      </c>
      <c r="Q12" s="82">
        <v>0</v>
      </c>
      <c r="R12" s="82">
        <v>0</v>
      </c>
      <c r="S12" s="95">
        <v>0</v>
      </c>
      <c r="T12" s="156">
        <v>0</v>
      </c>
      <c r="U12" s="156">
        <v>0</v>
      </c>
      <c r="V12" s="96">
        <v>0</v>
      </c>
    </row>
    <row r="13" spans="1:22">
      <c r="A13" s="93">
        <v>7</v>
      </c>
      <c r="B13" s="1" t="s">
        <v>56</v>
      </c>
      <c r="C13" s="94">
        <v>0</v>
      </c>
      <c r="D13" s="82">
        <v>877926.55</v>
      </c>
      <c r="E13" s="82">
        <v>0</v>
      </c>
      <c r="F13" s="82">
        <v>0</v>
      </c>
      <c r="G13" s="82">
        <v>0</v>
      </c>
      <c r="H13" s="82">
        <v>0</v>
      </c>
      <c r="I13" s="82">
        <v>0</v>
      </c>
      <c r="J13" s="82">
        <v>0</v>
      </c>
      <c r="K13" s="82">
        <v>0</v>
      </c>
      <c r="L13" s="95">
        <v>0</v>
      </c>
      <c r="M13" s="94">
        <v>0</v>
      </c>
      <c r="N13" s="82">
        <v>0</v>
      </c>
      <c r="O13" s="82">
        <v>0</v>
      </c>
      <c r="P13" s="82">
        <v>0</v>
      </c>
      <c r="Q13" s="82">
        <v>0</v>
      </c>
      <c r="R13" s="82">
        <v>0</v>
      </c>
      <c r="S13" s="95">
        <v>0</v>
      </c>
      <c r="T13" s="156">
        <v>631435.55000000005</v>
      </c>
      <c r="U13" s="156">
        <v>246491</v>
      </c>
      <c r="V13" s="96">
        <v>877926.55</v>
      </c>
    </row>
    <row r="14" spans="1:22">
      <c r="A14" s="93">
        <v>8</v>
      </c>
      <c r="B14" s="1" t="s">
        <v>57</v>
      </c>
      <c r="C14" s="94">
        <v>0</v>
      </c>
      <c r="D14" s="82">
        <v>146993.15</v>
      </c>
      <c r="E14" s="82">
        <v>0</v>
      </c>
      <c r="F14" s="82">
        <v>0</v>
      </c>
      <c r="G14" s="82">
        <v>0</v>
      </c>
      <c r="H14" s="82">
        <v>0</v>
      </c>
      <c r="I14" s="82">
        <v>0</v>
      </c>
      <c r="J14" s="82">
        <v>0</v>
      </c>
      <c r="K14" s="82">
        <v>0</v>
      </c>
      <c r="L14" s="95">
        <v>0</v>
      </c>
      <c r="M14" s="94">
        <v>0</v>
      </c>
      <c r="N14" s="82">
        <v>0</v>
      </c>
      <c r="O14" s="82">
        <v>0</v>
      </c>
      <c r="P14" s="82">
        <v>0</v>
      </c>
      <c r="Q14" s="82">
        <v>0</v>
      </c>
      <c r="R14" s="82">
        <v>0</v>
      </c>
      <c r="S14" s="95">
        <v>0</v>
      </c>
      <c r="T14" s="156">
        <v>146993.15</v>
      </c>
      <c r="U14" s="156">
        <v>0</v>
      </c>
      <c r="V14" s="96">
        <v>146993.15</v>
      </c>
    </row>
    <row r="15" spans="1:22">
      <c r="A15" s="93">
        <v>9</v>
      </c>
      <c r="B15" s="1" t="s">
        <v>58</v>
      </c>
      <c r="C15" s="94">
        <v>0</v>
      </c>
      <c r="D15" s="82">
        <v>0</v>
      </c>
      <c r="E15" s="82">
        <v>0</v>
      </c>
      <c r="F15" s="82">
        <v>0</v>
      </c>
      <c r="G15" s="82">
        <v>0</v>
      </c>
      <c r="H15" s="82">
        <v>0</v>
      </c>
      <c r="I15" s="82">
        <v>0</v>
      </c>
      <c r="J15" s="82">
        <v>0</v>
      </c>
      <c r="K15" s="82">
        <v>0</v>
      </c>
      <c r="L15" s="95">
        <v>0</v>
      </c>
      <c r="M15" s="94">
        <v>0</v>
      </c>
      <c r="N15" s="82">
        <v>0</v>
      </c>
      <c r="O15" s="82">
        <v>0</v>
      </c>
      <c r="P15" s="82">
        <v>0</v>
      </c>
      <c r="Q15" s="82">
        <v>0</v>
      </c>
      <c r="R15" s="82">
        <v>0</v>
      </c>
      <c r="S15" s="95">
        <v>0</v>
      </c>
      <c r="T15" s="156">
        <v>0</v>
      </c>
      <c r="U15" s="156">
        <v>0</v>
      </c>
      <c r="V15" s="96">
        <v>0</v>
      </c>
    </row>
    <row r="16" spans="1:22">
      <c r="A16" s="93">
        <v>10</v>
      </c>
      <c r="B16" s="1" t="s">
        <v>59</v>
      </c>
      <c r="C16" s="94">
        <v>0</v>
      </c>
      <c r="D16" s="82">
        <v>0</v>
      </c>
      <c r="E16" s="82">
        <v>0</v>
      </c>
      <c r="F16" s="82">
        <v>0</v>
      </c>
      <c r="G16" s="82">
        <v>0</v>
      </c>
      <c r="H16" s="82">
        <v>0</v>
      </c>
      <c r="I16" s="82">
        <v>0</v>
      </c>
      <c r="J16" s="82">
        <v>0</v>
      </c>
      <c r="K16" s="82">
        <v>0</v>
      </c>
      <c r="L16" s="95">
        <v>0</v>
      </c>
      <c r="M16" s="94">
        <v>0</v>
      </c>
      <c r="N16" s="82">
        <v>0</v>
      </c>
      <c r="O16" s="82">
        <v>0</v>
      </c>
      <c r="P16" s="82">
        <v>0</v>
      </c>
      <c r="Q16" s="82">
        <v>0</v>
      </c>
      <c r="R16" s="82">
        <v>0</v>
      </c>
      <c r="S16" s="95">
        <v>0</v>
      </c>
      <c r="T16" s="156">
        <v>0</v>
      </c>
      <c r="U16" s="156">
        <v>0</v>
      </c>
      <c r="V16" s="96">
        <v>0</v>
      </c>
    </row>
    <row r="17" spans="1:22">
      <c r="A17" s="93">
        <v>11</v>
      </c>
      <c r="B17" s="1" t="s">
        <v>60</v>
      </c>
      <c r="C17" s="94">
        <v>0</v>
      </c>
      <c r="D17" s="82">
        <v>0</v>
      </c>
      <c r="E17" s="82">
        <v>0</v>
      </c>
      <c r="F17" s="82">
        <v>0</v>
      </c>
      <c r="G17" s="82">
        <v>0</v>
      </c>
      <c r="H17" s="82">
        <v>0</v>
      </c>
      <c r="I17" s="82">
        <v>0</v>
      </c>
      <c r="J17" s="82">
        <v>0</v>
      </c>
      <c r="K17" s="82">
        <v>0</v>
      </c>
      <c r="L17" s="95">
        <v>0</v>
      </c>
      <c r="M17" s="94">
        <v>0</v>
      </c>
      <c r="N17" s="82">
        <v>0</v>
      </c>
      <c r="O17" s="82">
        <v>0</v>
      </c>
      <c r="P17" s="82">
        <v>0</v>
      </c>
      <c r="Q17" s="82">
        <v>0</v>
      </c>
      <c r="R17" s="82">
        <v>0</v>
      </c>
      <c r="S17" s="95">
        <v>0</v>
      </c>
      <c r="T17" s="156">
        <v>0</v>
      </c>
      <c r="U17" s="156">
        <v>0</v>
      </c>
      <c r="V17" s="96">
        <v>0</v>
      </c>
    </row>
    <row r="18" spans="1:22">
      <c r="A18" s="93">
        <v>12</v>
      </c>
      <c r="B18" s="1" t="s">
        <v>61</v>
      </c>
      <c r="C18" s="94">
        <v>0</v>
      </c>
      <c r="D18" s="82">
        <v>0</v>
      </c>
      <c r="E18" s="82">
        <v>0</v>
      </c>
      <c r="F18" s="82">
        <v>0</v>
      </c>
      <c r="G18" s="82">
        <v>0</v>
      </c>
      <c r="H18" s="82">
        <v>0</v>
      </c>
      <c r="I18" s="82">
        <v>0</v>
      </c>
      <c r="J18" s="82">
        <v>0</v>
      </c>
      <c r="K18" s="82">
        <v>0</v>
      </c>
      <c r="L18" s="95">
        <v>0</v>
      </c>
      <c r="M18" s="94">
        <v>0</v>
      </c>
      <c r="N18" s="82">
        <v>0</v>
      </c>
      <c r="O18" s="82">
        <v>0</v>
      </c>
      <c r="P18" s="82">
        <v>0</v>
      </c>
      <c r="Q18" s="82">
        <v>0</v>
      </c>
      <c r="R18" s="82">
        <v>0</v>
      </c>
      <c r="S18" s="95">
        <v>0</v>
      </c>
      <c r="T18" s="156">
        <v>0</v>
      </c>
      <c r="U18" s="156">
        <v>0</v>
      </c>
      <c r="V18" s="96">
        <v>0</v>
      </c>
    </row>
    <row r="19" spans="1:22">
      <c r="A19" s="93">
        <v>13</v>
      </c>
      <c r="B19" s="1" t="s">
        <v>62</v>
      </c>
      <c r="C19" s="94">
        <v>0</v>
      </c>
      <c r="D19" s="82">
        <v>0</v>
      </c>
      <c r="E19" s="82">
        <v>0</v>
      </c>
      <c r="F19" s="82">
        <v>0</v>
      </c>
      <c r="G19" s="82">
        <v>0</v>
      </c>
      <c r="H19" s="82">
        <v>0</v>
      </c>
      <c r="I19" s="82">
        <v>0</v>
      </c>
      <c r="J19" s="82">
        <v>0</v>
      </c>
      <c r="K19" s="82">
        <v>0</v>
      </c>
      <c r="L19" s="95">
        <v>0</v>
      </c>
      <c r="M19" s="94">
        <v>0</v>
      </c>
      <c r="N19" s="82">
        <v>0</v>
      </c>
      <c r="O19" s="82">
        <v>0</v>
      </c>
      <c r="P19" s="82">
        <v>0</v>
      </c>
      <c r="Q19" s="82">
        <v>0</v>
      </c>
      <c r="R19" s="82">
        <v>0</v>
      </c>
      <c r="S19" s="95">
        <v>0</v>
      </c>
      <c r="T19" s="156">
        <v>0</v>
      </c>
      <c r="U19" s="156">
        <v>0</v>
      </c>
      <c r="V19" s="96">
        <v>0</v>
      </c>
    </row>
    <row r="20" spans="1:22">
      <c r="A20" s="93">
        <v>14</v>
      </c>
      <c r="B20" s="1" t="s">
        <v>63</v>
      </c>
      <c r="C20" s="94">
        <v>0</v>
      </c>
      <c r="D20" s="82">
        <v>102309.94</v>
      </c>
      <c r="E20" s="82">
        <v>0</v>
      </c>
      <c r="F20" s="82">
        <v>0</v>
      </c>
      <c r="G20" s="82">
        <v>0</v>
      </c>
      <c r="H20" s="82">
        <v>0</v>
      </c>
      <c r="I20" s="82">
        <v>0</v>
      </c>
      <c r="J20" s="82">
        <v>0</v>
      </c>
      <c r="K20" s="82">
        <v>0</v>
      </c>
      <c r="L20" s="95">
        <v>0</v>
      </c>
      <c r="M20" s="94">
        <v>0</v>
      </c>
      <c r="N20" s="82">
        <v>0</v>
      </c>
      <c r="O20" s="82">
        <v>0</v>
      </c>
      <c r="P20" s="82">
        <v>0</v>
      </c>
      <c r="Q20" s="82">
        <v>0</v>
      </c>
      <c r="R20" s="82">
        <v>0</v>
      </c>
      <c r="S20" s="95">
        <v>0</v>
      </c>
      <c r="T20" s="156">
        <v>102309.94</v>
      </c>
      <c r="U20" s="156">
        <v>0</v>
      </c>
      <c r="V20" s="96">
        <v>102309.94</v>
      </c>
    </row>
    <row r="21" spans="1:22" ht="13.8" thickBot="1">
      <c r="A21" s="83"/>
      <c r="B21" s="97" t="s">
        <v>64</v>
      </c>
      <c r="C21" s="98">
        <v>0</v>
      </c>
      <c r="D21" s="85">
        <v>1127229.6400000001</v>
      </c>
      <c r="E21" s="85">
        <v>0</v>
      </c>
      <c r="F21" s="85">
        <v>0</v>
      </c>
      <c r="G21" s="85">
        <v>0</v>
      </c>
      <c r="H21" s="85">
        <v>0</v>
      </c>
      <c r="I21" s="85">
        <v>0</v>
      </c>
      <c r="J21" s="85">
        <v>0</v>
      </c>
      <c r="K21" s="85">
        <v>0</v>
      </c>
      <c r="L21" s="99">
        <v>0</v>
      </c>
      <c r="M21" s="98">
        <v>0</v>
      </c>
      <c r="N21" s="85">
        <v>0</v>
      </c>
      <c r="O21" s="85">
        <v>0</v>
      </c>
      <c r="P21" s="85">
        <v>0</v>
      </c>
      <c r="Q21" s="85">
        <v>0</v>
      </c>
      <c r="R21" s="85">
        <v>0</v>
      </c>
      <c r="S21" s="99">
        <v>0</v>
      </c>
      <c r="T21" s="99">
        <v>880738.64000000013</v>
      </c>
      <c r="U21" s="99">
        <v>246491</v>
      </c>
      <c r="V21" s="100">
        <v>1127229.6400000001</v>
      </c>
    </row>
    <row r="24" spans="1:22">
      <c r="C24" s="21"/>
      <c r="D24" s="21"/>
      <c r="E24" s="21"/>
    </row>
    <row r="25" spans="1:22">
      <c r="A25" s="41"/>
      <c r="B25" s="41"/>
      <c r="D25" s="21"/>
      <c r="E25" s="21"/>
    </row>
    <row r="26" spans="1:22">
      <c r="A26" s="41"/>
      <c r="B26" s="22"/>
      <c r="D26" s="21"/>
      <c r="E26" s="21"/>
    </row>
    <row r="27" spans="1:22">
      <c r="A27" s="41"/>
      <c r="B27" s="41"/>
      <c r="D27" s="21"/>
      <c r="E27" s="21"/>
    </row>
    <row r="28" spans="1:22">
      <c r="A28" s="41"/>
      <c r="B28" s="22"/>
      <c r="D28" s="21"/>
      <c r="E28" s="21"/>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C8" sqref="C8:H22"/>
    </sheetView>
  </sheetViews>
  <sheetFormatPr defaultColWidth="9.33203125" defaultRowHeight="13.8"/>
  <cols>
    <col min="1" max="1" width="10.5546875" style="4" bestFit="1" customWidth="1"/>
    <col min="2" max="2" width="101.6640625" style="4" customWidth="1"/>
    <col min="3" max="3" width="16.77734375" style="135" customWidth="1"/>
    <col min="4" max="4" width="16.88671875" style="135" customWidth="1"/>
    <col min="5" max="5" width="19.109375" style="135" customWidth="1"/>
    <col min="6" max="6" width="17.77734375" style="135" customWidth="1"/>
    <col min="7" max="7" width="19.5546875" style="135" customWidth="1"/>
    <col min="8" max="8" width="17.5546875" style="135" customWidth="1"/>
    <col min="9" max="16384" width="9.33203125" style="13"/>
  </cols>
  <sheetData>
    <row r="1" spans="1:9">
      <c r="A1" s="2" t="s">
        <v>30</v>
      </c>
      <c r="B1" s="4" t="str">
        <f>'Info '!C2</f>
        <v>JSC Silk Bank</v>
      </c>
      <c r="C1" s="3"/>
    </row>
    <row r="2" spans="1:9">
      <c r="A2" s="2" t="s">
        <v>31</v>
      </c>
      <c r="B2" s="577">
        <f>'1. key ratios '!B2</f>
        <v>46112</v>
      </c>
      <c r="C2" s="264"/>
    </row>
    <row r="4" spans="1:9" ht="14.4" thickBot="1">
      <c r="A4" s="2" t="s">
        <v>150</v>
      </c>
      <c r="B4" s="86" t="s">
        <v>239</v>
      </c>
    </row>
    <row r="5" spans="1:9">
      <c r="A5" s="87"/>
      <c r="B5" s="101"/>
      <c r="C5" s="157" t="s">
        <v>0</v>
      </c>
      <c r="D5" s="157" t="s">
        <v>1</v>
      </c>
      <c r="E5" s="157" t="s">
        <v>2</v>
      </c>
      <c r="F5" s="157" t="s">
        <v>3</v>
      </c>
      <c r="G5" s="158" t="s">
        <v>4</v>
      </c>
      <c r="H5" s="159" t="s">
        <v>5</v>
      </c>
      <c r="I5" s="102"/>
    </row>
    <row r="6" spans="1:9" s="102" customFormat="1" ht="12.75" customHeight="1">
      <c r="A6" s="103"/>
      <c r="B6" s="767" t="s">
        <v>149</v>
      </c>
      <c r="C6" s="753" t="s">
        <v>232</v>
      </c>
      <c r="D6" s="769" t="s">
        <v>231</v>
      </c>
      <c r="E6" s="770"/>
      <c r="F6" s="753" t="s">
        <v>236</v>
      </c>
      <c r="G6" s="753" t="s">
        <v>237</v>
      </c>
      <c r="H6" s="765" t="s">
        <v>235</v>
      </c>
    </row>
    <row r="7" spans="1:9" ht="41.4">
      <c r="A7" s="105"/>
      <c r="B7" s="768"/>
      <c r="C7" s="754"/>
      <c r="D7" s="160" t="s">
        <v>234</v>
      </c>
      <c r="E7" s="160" t="s">
        <v>233</v>
      </c>
      <c r="F7" s="754"/>
      <c r="G7" s="754"/>
      <c r="H7" s="766"/>
      <c r="I7" s="102"/>
    </row>
    <row r="8" spans="1:9">
      <c r="A8" s="103">
        <v>1</v>
      </c>
      <c r="B8" s="1" t="s">
        <v>51</v>
      </c>
      <c r="C8" s="161">
        <v>20066806.660861459</v>
      </c>
      <c r="D8" s="161"/>
      <c r="E8" s="161"/>
      <c r="F8" s="161">
        <v>2485977.36</v>
      </c>
      <c r="G8" s="162">
        <v>2485977.36</v>
      </c>
      <c r="H8" s="164">
        <v>0.12388505067169855</v>
      </c>
    </row>
    <row r="9" spans="1:9" ht="15" customHeight="1">
      <c r="A9" s="103">
        <v>2</v>
      </c>
      <c r="B9" s="1" t="s">
        <v>52</v>
      </c>
      <c r="C9" s="161">
        <v>0</v>
      </c>
      <c r="D9" s="161"/>
      <c r="E9" s="161"/>
      <c r="F9" s="161">
        <v>0</v>
      </c>
      <c r="G9" s="162">
        <v>0</v>
      </c>
      <c r="H9" s="164" t="e">
        <v>#DIV/0!</v>
      </c>
    </row>
    <row r="10" spans="1:9">
      <c r="A10" s="103">
        <v>3</v>
      </c>
      <c r="B10" s="1" t="s">
        <v>153</v>
      </c>
      <c r="C10" s="161">
        <v>0</v>
      </c>
      <c r="D10" s="161"/>
      <c r="E10" s="161"/>
      <c r="F10" s="161">
        <v>0</v>
      </c>
      <c r="G10" s="162">
        <v>0</v>
      </c>
      <c r="H10" s="164" t="e">
        <v>#DIV/0!</v>
      </c>
    </row>
    <row r="11" spans="1:9">
      <c r="A11" s="103">
        <v>4</v>
      </c>
      <c r="B11" s="1" t="s">
        <v>53</v>
      </c>
      <c r="C11" s="161">
        <v>0</v>
      </c>
      <c r="D11" s="161"/>
      <c r="E11" s="161"/>
      <c r="F11" s="161">
        <v>0</v>
      </c>
      <c r="G11" s="162">
        <v>0</v>
      </c>
      <c r="H11" s="164" t="e">
        <v>#DIV/0!</v>
      </c>
    </row>
    <row r="12" spans="1:9">
      <c r="A12" s="103">
        <v>5</v>
      </c>
      <c r="B12" s="1" t="s">
        <v>54</v>
      </c>
      <c r="C12" s="161">
        <v>0</v>
      </c>
      <c r="D12" s="161"/>
      <c r="E12" s="161"/>
      <c r="F12" s="161">
        <v>0</v>
      </c>
      <c r="G12" s="162">
        <v>0</v>
      </c>
      <c r="H12" s="164" t="e">
        <v>#DIV/0!</v>
      </c>
    </row>
    <row r="13" spans="1:9">
      <c r="A13" s="103">
        <v>6</v>
      </c>
      <c r="B13" s="1" t="s">
        <v>55</v>
      </c>
      <c r="C13" s="161">
        <v>33956159.870000005</v>
      </c>
      <c r="D13" s="161"/>
      <c r="E13" s="161"/>
      <c r="F13" s="161">
        <v>16486103.174000004</v>
      </c>
      <c r="G13" s="162">
        <v>16486103.174000004</v>
      </c>
      <c r="H13" s="164">
        <v>0.48551141345536381</v>
      </c>
    </row>
    <row r="14" spans="1:9">
      <c r="A14" s="103">
        <v>7</v>
      </c>
      <c r="B14" s="1" t="s">
        <v>56</v>
      </c>
      <c r="C14" s="161">
        <v>31366756.899999999</v>
      </c>
      <c r="D14" s="161">
        <v>33493943.372296788</v>
      </c>
      <c r="E14" s="161">
        <v>246491</v>
      </c>
      <c r="F14" s="161">
        <v>31366756.899999999</v>
      </c>
      <c r="G14" s="162">
        <v>30735321.349999998</v>
      </c>
      <c r="H14" s="164">
        <v>0.97222915681498201</v>
      </c>
    </row>
    <row r="15" spans="1:9">
      <c r="A15" s="103">
        <v>8</v>
      </c>
      <c r="B15" s="1" t="s">
        <v>57</v>
      </c>
      <c r="C15" s="161">
        <v>99400255.980000004</v>
      </c>
      <c r="D15" s="161"/>
      <c r="E15" s="161"/>
      <c r="F15" s="161">
        <v>74550191.984999999</v>
      </c>
      <c r="G15" s="162">
        <v>74403198.834999993</v>
      </c>
      <c r="H15" s="164">
        <v>0.74852119948232743</v>
      </c>
    </row>
    <row r="16" spans="1:9">
      <c r="A16" s="103">
        <v>9</v>
      </c>
      <c r="B16" s="1" t="s">
        <v>58</v>
      </c>
      <c r="C16" s="161">
        <v>0</v>
      </c>
      <c r="D16" s="161"/>
      <c r="E16" s="161"/>
      <c r="F16" s="161">
        <v>0</v>
      </c>
      <c r="G16" s="162">
        <v>0</v>
      </c>
      <c r="H16" s="164" t="e">
        <v>#DIV/0!</v>
      </c>
    </row>
    <row r="17" spans="1:8">
      <c r="A17" s="103">
        <v>10</v>
      </c>
      <c r="B17" s="1" t="s">
        <v>59</v>
      </c>
      <c r="C17" s="161">
        <v>2787635.45</v>
      </c>
      <c r="D17" s="161"/>
      <c r="E17" s="161"/>
      <c r="F17" s="161">
        <v>3504780.06</v>
      </c>
      <c r="G17" s="162">
        <v>3504780.06</v>
      </c>
      <c r="H17" s="164">
        <v>1.2572591082524796</v>
      </c>
    </row>
    <row r="18" spans="1:8">
      <c r="A18" s="103">
        <v>11</v>
      </c>
      <c r="B18" s="1" t="s">
        <v>60</v>
      </c>
      <c r="C18" s="161">
        <v>0</v>
      </c>
      <c r="D18" s="161"/>
      <c r="E18" s="161"/>
      <c r="F18" s="161">
        <v>0</v>
      </c>
      <c r="G18" s="162">
        <v>0</v>
      </c>
      <c r="H18" s="164" t="e">
        <v>#DIV/0!</v>
      </c>
    </row>
    <row r="19" spans="1:8">
      <c r="A19" s="103">
        <v>12</v>
      </c>
      <c r="B19" s="1" t="s">
        <v>61</v>
      </c>
      <c r="C19" s="161">
        <v>0</v>
      </c>
      <c r="D19" s="161"/>
      <c r="E19" s="161"/>
      <c r="F19" s="161">
        <v>0</v>
      </c>
      <c r="G19" s="162">
        <v>0</v>
      </c>
      <c r="H19" s="164" t="e">
        <v>#DIV/0!</v>
      </c>
    </row>
    <row r="20" spans="1:8">
      <c r="A20" s="103">
        <v>13</v>
      </c>
      <c r="B20" s="1" t="s">
        <v>144</v>
      </c>
      <c r="C20" s="161">
        <v>0</v>
      </c>
      <c r="D20" s="161"/>
      <c r="E20" s="161"/>
      <c r="F20" s="161">
        <v>0</v>
      </c>
      <c r="G20" s="162">
        <v>0</v>
      </c>
      <c r="H20" s="164" t="e">
        <v>#DIV/0!</v>
      </c>
    </row>
    <row r="21" spans="1:8">
      <c r="A21" s="103">
        <v>14</v>
      </c>
      <c r="B21" s="1" t="s">
        <v>63</v>
      </c>
      <c r="C21" s="161">
        <v>26689581.888853192</v>
      </c>
      <c r="D21" s="161"/>
      <c r="E21" s="161"/>
      <c r="F21" s="161">
        <v>24040913.290853195</v>
      </c>
      <c r="G21" s="162">
        <v>23938603.350853194</v>
      </c>
      <c r="H21" s="164">
        <v>0.89692687770620583</v>
      </c>
    </row>
    <row r="22" spans="1:8" ht="14.4" thickBot="1">
      <c r="A22" s="106"/>
      <c r="B22" s="107" t="s">
        <v>64</v>
      </c>
      <c r="C22" s="163">
        <v>214267196.74971467</v>
      </c>
      <c r="D22" s="163">
        <v>33493943.372296788</v>
      </c>
      <c r="E22" s="163">
        <v>246491</v>
      </c>
      <c r="F22" s="163">
        <v>152434722.7698532</v>
      </c>
      <c r="G22" s="163">
        <v>151553984.12985319</v>
      </c>
      <c r="H22" s="165">
        <v>0.7065002971124148</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K28" sqref="J28:K28"/>
    </sheetView>
  </sheetViews>
  <sheetFormatPr defaultColWidth="9.33203125" defaultRowHeight="13.8"/>
  <cols>
    <col min="1" max="1" width="10.5546875" style="135" bestFit="1" customWidth="1"/>
    <col min="2" max="2" width="104.33203125" style="135" customWidth="1"/>
    <col min="3" max="3" width="14.77734375" style="135" customWidth="1"/>
    <col min="4" max="4" width="12.6640625" style="135" customWidth="1"/>
    <col min="5" max="5" width="13.88671875" style="135" customWidth="1"/>
    <col min="6" max="11" width="12.6640625" style="135" customWidth="1"/>
    <col min="12" max="16384" width="9.33203125" style="135"/>
  </cols>
  <sheetData>
    <row r="1" spans="1:11">
      <c r="A1" s="135" t="s">
        <v>30</v>
      </c>
      <c r="B1" s="3" t="str">
        <f>'Info '!C2</f>
        <v>JSC Silk Bank</v>
      </c>
    </row>
    <row r="2" spans="1:11">
      <c r="A2" s="135" t="s">
        <v>31</v>
      </c>
      <c r="B2" s="577">
        <f>'1. key ratios '!B2</f>
        <v>46112</v>
      </c>
    </row>
    <row r="4" spans="1:11" ht="14.4" thickBot="1">
      <c r="A4" s="135" t="s">
        <v>146</v>
      </c>
      <c r="B4" s="200" t="s">
        <v>240</v>
      </c>
    </row>
    <row r="5" spans="1:11" ht="30" customHeight="1">
      <c r="A5" s="771"/>
      <c r="B5" s="772"/>
      <c r="C5" s="773" t="s">
        <v>292</v>
      </c>
      <c r="D5" s="773"/>
      <c r="E5" s="773"/>
      <c r="F5" s="773" t="s">
        <v>293</v>
      </c>
      <c r="G5" s="773"/>
      <c r="H5" s="773"/>
      <c r="I5" s="773" t="s">
        <v>294</v>
      </c>
      <c r="J5" s="773"/>
      <c r="K5" s="774"/>
    </row>
    <row r="6" spans="1:11">
      <c r="A6" s="175"/>
      <c r="B6" s="176"/>
      <c r="C6" s="15" t="s">
        <v>32</v>
      </c>
      <c r="D6" s="15" t="s">
        <v>33</v>
      </c>
      <c r="E6" s="15" t="s">
        <v>34</v>
      </c>
      <c r="F6" s="15" t="s">
        <v>32</v>
      </c>
      <c r="G6" s="15" t="s">
        <v>33</v>
      </c>
      <c r="H6" s="15" t="s">
        <v>34</v>
      </c>
      <c r="I6" s="15" t="s">
        <v>32</v>
      </c>
      <c r="J6" s="15" t="s">
        <v>33</v>
      </c>
      <c r="K6" s="15" t="s">
        <v>34</v>
      </c>
    </row>
    <row r="7" spans="1:11">
      <c r="A7" s="177" t="s">
        <v>243</v>
      </c>
      <c r="B7" s="178"/>
      <c r="C7" s="178"/>
      <c r="D7" s="178"/>
      <c r="E7" s="178"/>
      <c r="F7" s="178"/>
      <c r="G7" s="178"/>
      <c r="H7" s="178"/>
      <c r="I7" s="178"/>
      <c r="J7" s="178"/>
      <c r="K7" s="179"/>
    </row>
    <row r="8" spans="1:11">
      <c r="A8" s="180">
        <v>1</v>
      </c>
      <c r="B8" s="181" t="s">
        <v>241</v>
      </c>
      <c r="C8" s="659"/>
      <c r="D8" s="659"/>
      <c r="E8" s="659"/>
      <c r="F8" s="660">
        <v>36572173.07</v>
      </c>
      <c r="G8" s="660">
        <v>16415204.02</v>
      </c>
      <c r="H8" s="660">
        <v>52987377.090000004</v>
      </c>
      <c r="I8" s="660">
        <v>18156209.059999999</v>
      </c>
      <c r="J8" s="660">
        <v>4192053.53</v>
      </c>
      <c r="K8" s="661">
        <v>22348262.59</v>
      </c>
    </row>
    <row r="9" spans="1:11">
      <c r="A9" s="177" t="s">
        <v>244</v>
      </c>
      <c r="B9" s="178"/>
      <c r="C9" s="662"/>
      <c r="D9" s="662"/>
      <c r="E9" s="662"/>
      <c r="F9" s="662"/>
      <c r="G9" s="662"/>
      <c r="H9" s="662"/>
      <c r="I9" s="662"/>
      <c r="J9" s="662"/>
      <c r="K9" s="663"/>
    </row>
    <row r="10" spans="1:11">
      <c r="A10" s="182">
        <v>2</v>
      </c>
      <c r="B10" s="183" t="s">
        <v>252</v>
      </c>
      <c r="C10" s="664">
        <v>36820486.480000004</v>
      </c>
      <c r="D10" s="665">
        <v>12253653.01</v>
      </c>
      <c r="E10" s="665">
        <v>49074139.490000002</v>
      </c>
      <c r="F10" s="665">
        <v>2213574.5392999998</v>
      </c>
      <c r="G10" s="665">
        <v>1289249.4375500001</v>
      </c>
      <c r="H10" s="665">
        <v>3502823.9768500002</v>
      </c>
      <c r="I10" s="665">
        <v>438108.35499999998</v>
      </c>
      <c r="J10" s="665">
        <v>238756.06899999999</v>
      </c>
      <c r="K10" s="666">
        <v>676864.424</v>
      </c>
    </row>
    <row r="11" spans="1:11">
      <c r="A11" s="182">
        <v>3</v>
      </c>
      <c r="B11" s="183" t="s">
        <v>246</v>
      </c>
      <c r="C11" s="664">
        <v>113937576.73999999</v>
      </c>
      <c r="D11" s="665">
        <v>23818259.209999997</v>
      </c>
      <c r="E11" s="665">
        <v>137755835.94999999</v>
      </c>
      <c r="F11" s="665">
        <v>7099919.4538000003</v>
      </c>
      <c r="G11" s="665">
        <v>6513933.946800001</v>
      </c>
      <c r="H11" s="665">
        <v>13613853.400600001</v>
      </c>
      <c r="I11" s="665">
        <v>2028342.6214999999</v>
      </c>
      <c r="J11" s="665">
        <v>1953715.933</v>
      </c>
      <c r="K11" s="666">
        <v>3982058.5544999996</v>
      </c>
    </row>
    <row r="12" spans="1:11">
      <c r="A12" s="182">
        <v>4</v>
      </c>
      <c r="B12" s="183" t="s">
        <v>247</v>
      </c>
      <c r="C12" s="664">
        <v>0</v>
      </c>
      <c r="D12" s="665">
        <v>0</v>
      </c>
      <c r="E12" s="665">
        <v>0</v>
      </c>
      <c r="F12" s="665">
        <v>0</v>
      </c>
      <c r="G12" s="665">
        <v>0</v>
      </c>
      <c r="H12" s="665">
        <v>0</v>
      </c>
      <c r="I12" s="665">
        <v>0</v>
      </c>
      <c r="J12" s="665">
        <v>0</v>
      </c>
      <c r="K12" s="666">
        <v>0</v>
      </c>
    </row>
    <row r="13" spans="1:11">
      <c r="A13" s="182">
        <v>5</v>
      </c>
      <c r="B13" s="183" t="s">
        <v>255</v>
      </c>
      <c r="C13" s="664">
        <v>30369149.380000006</v>
      </c>
      <c r="D13" s="665">
        <v>410685.53</v>
      </c>
      <c r="E13" s="665">
        <v>30779834.910000008</v>
      </c>
      <c r="F13" s="665">
        <v>6150511.2792000016</v>
      </c>
      <c r="G13" s="665">
        <v>65672.008999999991</v>
      </c>
      <c r="H13" s="665">
        <v>6216183.2882000012</v>
      </c>
      <c r="I13" s="665">
        <v>1518568.5800000003</v>
      </c>
      <c r="J13" s="665">
        <v>20534.2765</v>
      </c>
      <c r="K13" s="666">
        <v>1539102.8565000002</v>
      </c>
    </row>
    <row r="14" spans="1:11">
      <c r="A14" s="182">
        <v>6</v>
      </c>
      <c r="B14" s="183" t="s">
        <v>287</v>
      </c>
      <c r="C14" s="664">
        <v>0</v>
      </c>
      <c r="D14" s="665">
        <v>0</v>
      </c>
      <c r="E14" s="665">
        <v>0</v>
      </c>
      <c r="F14" s="665">
        <v>0</v>
      </c>
      <c r="G14" s="665">
        <v>0</v>
      </c>
      <c r="H14" s="665">
        <v>0</v>
      </c>
      <c r="I14" s="665">
        <v>0</v>
      </c>
      <c r="J14" s="665">
        <v>0</v>
      </c>
      <c r="K14" s="666">
        <v>0</v>
      </c>
    </row>
    <row r="15" spans="1:11">
      <c r="A15" s="182">
        <v>7</v>
      </c>
      <c r="B15" s="183" t="s">
        <v>288</v>
      </c>
      <c r="C15" s="664">
        <v>5528612.7699999996</v>
      </c>
      <c r="D15" s="665">
        <v>9937806.1099999994</v>
      </c>
      <c r="E15" s="665">
        <v>15466418.879999999</v>
      </c>
      <c r="F15" s="665">
        <v>4144684.0500000003</v>
      </c>
      <c r="G15" s="665">
        <v>2588119.0999999996</v>
      </c>
      <c r="H15" s="665">
        <v>6732803.1500000004</v>
      </c>
      <c r="I15" s="665">
        <v>8129703.6065000007</v>
      </c>
      <c r="J15" s="665">
        <v>4801125.3784999996</v>
      </c>
      <c r="K15" s="666">
        <v>12930828.984999999</v>
      </c>
    </row>
    <row r="16" spans="1:11">
      <c r="A16" s="182">
        <v>8</v>
      </c>
      <c r="B16" s="184" t="s">
        <v>248</v>
      </c>
      <c r="C16" s="664">
        <v>186655825.37</v>
      </c>
      <c r="D16" s="665">
        <v>46420403.859999999</v>
      </c>
      <c r="E16" s="665">
        <v>233076229.23000002</v>
      </c>
      <c r="F16" s="665">
        <v>19608689.322300002</v>
      </c>
      <c r="G16" s="665">
        <v>10456974.493349999</v>
      </c>
      <c r="H16" s="665">
        <v>30065663.815650001</v>
      </c>
      <c r="I16" s="665">
        <v>12114723.163000001</v>
      </c>
      <c r="J16" s="665">
        <v>7014131.6569999997</v>
      </c>
      <c r="K16" s="666">
        <v>19128854.82</v>
      </c>
    </row>
    <row r="17" spans="1:11">
      <c r="A17" s="177" t="s">
        <v>245</v>
      </c>
      <c r="B17" s="178"/>
      <c r="C17" s="662"/>
      <c r="D17" s="662"/>
      <c r="E17" s="662"/>
      <c r="F17" s="662"/>
      <c r="G17" s="662"/>
      <c r="H17" s="662"/>
      <c r="I17" s="662"/>
      <c r="J17" s="662"/>
      <c r="K17" s="663"/>
    </row>
    <row r="18" spans="1:11">
      <c r="A18" s="182">
        <v>9</v>
      </c>
      <c r="B18" s="183" t="s">
        <v>251</v>
      </c>
      <c r="C18" s="664">
        <v>0</v>
      </c>
      <c r="D18" s="665">
        <v>0</v>
      </c>
      <c r="E18" s="665">
        <v>0</v>
      </c>
      <c r="F18" s="665">
        <v>0</v>
      </c>
      <c r="G18" s="665">
        <v>0</v>
      </c>
      <c r="H18" s="665">
        <v>0</v>
      </c>
      <c r="I18" s="665">
        <v>0</v>
      </c>
      <c r="J18" s="665">
        <v>0</v>
      </c>
      <c r="K18" s="666">
        <v>0</v>
      </c>
    </row>
    <row r="19" spans="1:11">
      <c r="A19" s="182">
        <v>10</v>
      </c>
      <c r="B19" s="183" t="s">
        <v>289</v>
      </c>
      <c r="C19" s="664">
        <v>124001629.81999999</v>
      </c>
      <c r="D19" s="665">
        <v>23588682.609999999</v>
      </c>
      <c r="E19" s="665">
        <v>147590312.43000001</v>
      </c>
      <c r="F19" s="665">
        <v>1281949.6499999999</v>
      </c>
      <c r="G19" s="665">
        <v>52274.214999999997</v>
      </c>
      <c r="H19" s="665">
        <v>1334223.865</v>
      </c>
      <c r="I19" s="665">
        <v>19697913.66</v>
      </c>
      <c r="J19" s="665">
        <v>12718731.605</v>
      </c>
      <c r="K19" s="666">
        <v>32416645.265000001</v>
      </c>
    </row>
    <row r="20" spans="1:11">
      <c r="A20" s="182">
        <v>11</v>
      </c>
      <c r="B20" s="183" t="s">
        <v>250</v>
      </c>
      <c r="C20" s="664">
        <v>10962895.9</v>
      </c>
      <c r="D20" s="665">
        <v>2749293</v>
      </c>
      <c r="E20" s="665">
        <v>13712188.9</v>
      </c>
      <c r="F20" s="665">
        <v>2191428.9699999997</v>
      </c>
      <c r="G20" s="665">
        <v>2704645.67</v>
      </c>
      <c r="H20" s="665">
        <v>4896074.6399999997</v>
      </c>
      <c r="I20" s="665">
        <v>2191428.9699999997</v>
      </c>
      <c r="J20" s="665">
        <v>2704645.67</v>
      </c>
      <c r="K20" s="666">
        <v>4896074.6399999997</v>
      </c>
    </row>
    <row r="21" spans="1:11" ht="14.4" thickBot="1">
      <c r="A21" s="185">
        <v>12</v>
      </c>
      <c r="B21" s="186" t="s">
        <v>249</v>
      </c>
      <c r="C21" s="667">
        <v>134964525.72</v>
      </c>
      <c r="D21" s="668">
        <v>26337975.609999999</v>
      </c>
      <c r="E21" s="667">
        <v>161302501.33000001</v>
      </c>
      <c r="F21" s="668">
        <v>3473378.6199999996</v>
      </c>
      <c r="G21" s="668">
        <v>2756919.8849999998</v>
      </c>
      <c r="H21" s="668">
        <v>6230298.5049999999</v>
      </c>
      <c r="I21" s="668">
        <v>21889342.629999999</v>
      </c>
      <c r="J21" s="668">
        <v>15423377.275</v>
      </c>
      <c r="K21" s="669">
        <v>37312719.905000001</v>
      </c>
    </row>
    <row r="22" spans="1:11" ht="38.25" customHeight="1" thickBot="1">
      <c r="A22" s="187"/>
      <c r="B22" s="188"/>
      <c r="C22" s="188"/>
      <c r="D22" s="188"/>
      <c r="E22" s="188"/>
      <c r="F22" s="775" t="s">
        <v>291</v>
      </c>
      <c r="G22" s="773"/>
      <c r="H22" s="773"/>
      <c r="I22" s="775" t="s">
        <v>256</v>
      </c>
      <c r="J22" s="773"/>
      <c r="K22" s="774"/>
    </row>
    <row r="23" spans="1:11">
      <c r="A23" s="189">
        <v>13</v>
      </c>
      <c r="B23" s="190" t="s">
        <v>241</v>
      </c>
      <c r="C23" s="191"/>
      <c r="D23" s="191"/>
      <c r="E23" s="191"/>
      <c r="F23" s="655">
        <v>36572173.07</v>
      </c>
      <c r="G23" s="655">
        <v>16415204.02</v>
      </c>
      <c r="H23" s="655">
        <v>52987377.090000004</v>
      </c>
      <c r="I23" s="655">
        <v>18156209.059999999</v>
      </c>
      <c r="J23" s="655">
        <v>4192053.53</v>
      </c>
      <c r="K23" s="656">
        <v>22348262.59</v>
      </c>
    </row>
    <row r="24" spans="1:11" ht="14.4" thickBot="1">
      <c r="A24" s="192">
        <v>14</v>
      </c>
      <c r="B24" s="193" t="s">
        <v>253</v>
      </c>
      <c r="C24" s="194"/>
      <c r="D24" s="195"/>
      <c r="E24" s="196"/>
      <c r="F24" s="657">
        <v>13921736.163000004</v>
      </c>
      <c r="G24" s="657">
        <v>6410805.1708000004</v>
      </c>
      <c r="H24" s="657">
        <v>20332541.333800003</v>
      </c>
      <c r="I24" s="657">
        <v>2032425.9016250002</v>
      </c>
      <c r="J24" s="657">
        <v>1200281.3446249999</v>
      </c>
      <c r="K24" s="658">
        <v>3232707.2462499999</v>
      </c>
    </row>
    <row r="25" spans="1:11" ht="14.4" thickBot="1">
      <c r="A25" s="197">
        <v>15</v>
      </c>
      <c r="B25" s="198" t="s">
        <v>254</v>
      </c>
      <c r="C25" s="199"/>
      <c r="D25" s="199"/>
      <c r="E25" s="199"/>
      <c r="F25" s="653">
        <v>2.6269836349289815</v>
      </c>
      <c r="G25" s="653">
        <v>2.5605526268007854</v>
      </c>
      <c r="H25" s="653">
        <v>2.6060380854564356</v>
      </c>
      <c r="I25" s="653">
        <v>8.9332698650826252</v>
      </c>
      <c r="J25" s="653">
        <v>3.4925590977253003</v>
      </c>
      <c r="K25" s="654">
        <v>6.913172424111214</v>
      </c>
    </row>
    <row r="27" spans="1:11" ht="27">
      <c r="B27" s="174"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A13" sqref="A13"/>
    </sheetView>
  </sheetViews>
  <sheetFormatPr defaultColWidth="9.33203125" defaultRowHeight="13.2"/>
  <cols>
    <col min="1" max="1" width="10.5546875" style="4" bestFit="1" customWidth="1"/>
    <col min="2" max="2" width="95" style="4" customWidth="1"/>
    <col min="3" max="3" width="12.5546875" style="4" bestFit="1" customWidth="1"/>
    <col min="4" max="4" width="11.44140625" style="4" customWidth="1"/>
    <col min="5" max="5" width="18.33203125" style="4" bestFit="1" customWidth="1"/>
    <col min="6" max="13" width="12.6640625" style="4" customWidth="1"/>
    <col min="14" max="14" width="12.5546875" style="4" customWidth="1"/>
    <col min="15" max="16" width="9.33203125" style="13"/>
    <col min="17" max="17" width="44.33203125" style="13" customWidth="1"/>
    <col min="18" max="16384" width="9.33203125" style="13"/>
  </cols>
  <sheetData>
    <row r="1" spans="1:17" ht="13.8">
      <c r="A1" s="455" t="s">
        <v>717</v>
      </c>
      <c r="B1" s="492" t="str">
        <f>'Info '!C2</f>
        <v>JSC Silk Bank</v>
      </c>
      <c r="C1" s="492"/>
      <c r="D1" s="492"/>
      <c r="E1" s="492"/>
      <c r="F1" s="492"/>
      <c r="G1" s="492"/>
      <c r="H1" s="492"/>
      <c r="I1" s="492"/>
      <c r="J1" s="492"/>
      <c r="K1" s="492"/>
      <c r="L1" s="492"/>
      <c r="M1" s="492"/>
      <c r="N1" s="492"/>
      <c r="O1" s="154"/>
      <c r="P1" s="154"/>
      <c r="Q1" s="154"/>
    </row>
    <row r="2" spans="1:17" ht="14.25" customHeight="1">
      <c r="A2" s="492" t="s">
        <v>718</v>
      </c>
      <c r="B2" s="670">
        <f>'1. key ratios '!B2</f>
        <v>46112</v>
      </c>
      <c r="C2" s="492"/>
      <c r="D2" s="492"/>
      <c r="E2" s="492"/>
      <c r="F2" s="492"/>
      <c r="G2" s="492"/>
      <c r="H2" s="492"/>
      <c r="I2" s="492"/>
      <c r="J2" s="492"/>
      <c r="K2" s="492"/>
      <c r="L2" s="492"/>
      <c r="M2" s="492"/>
      <c r="N2" s="492"/>
      <c r="O2" s="154"/>
      <c r="P2" s="154"/>
      <c r="Q2" s="154"/>
    </row>
    <row r="3" spans="1:17" ht="14.25" customHeight="1">
      <c r="A3" s="492"/>
      <c r="B3" s="154"/>
      <c r="C3" s="154"/>
      <c r="D3" s="154"/>
      <c r="E3" s="154"/>
      <c r="F3" s="154"/>
      <c r="G3" s="154"/>
      <c r="H3" s="154"/>
      <c r="I3" s="154"/>
      <c r="J3" s="154"/>
      <c r="K3" s="154"/>
      <c r="L3" s="154"/>
      <c r="M3" s="154"/>
      <c r="N3" s="154"/>
      <c r="O3" s="154"/>
      <c r="P3" s="154"/>
      <c r="Q3" s="154"/>
    </row>
    <row r="4" spans="1:17" ht="14.4">
      <c r="A4" s="492"/>
      <c r="B4" s="530" t="s">
        <v>719</v>
      </c>
      <c r="C4" s="154"/>
      <c r="D4" s="154"/>
      <c r="E4" s="154"/>
      <c r="F4" s="154"/>
      <c r="G4" s="154"/>
      <c r="H4" s="154"/>
      <c r="I4" s="154"/>
      <c r="J4" s="154"/>
      <c r="K4" s="154"/>
      <c r="L4" s="154"/>
      <c r="M4" s="154"/>
      <c r="N4" s="154"/>
      <c r="O4" s="154"/>
      <c r="P4" s="154"/>
      <c r="Q4" s="154"/>
    </row>
    <row r="5" spans="1:17" ht="57.6">
      <c r="A5" s="492"/>
      <c r="B5" s="531" t="s">
        <v>720</v>
      </c>
      <c r="C5" s="532" t="s">
        <v>721</v>
      </c>
      <c r="D5" s="532" t="s">
        <v>722</v>
      </c>
      <c r="E5" s="532" t="s">
        <v>723</v>
      </c>
      <c r="F5" s="532" t="s">
        <v>724</v>
      </c>
      <c r="G5" s="532" t="s">
        <v>725</v>
      </c>
      <c r="H5" s="532" t="s">
        <v>726</v>
      </c>
      <c r="I5" s="533" t="s">
        <v>727</v>
      </c>
      <c r="J5" s="534">
        <v>0.02</v>
      </c>
      <c r="K5" s="534">
        <v>0.2</v>
      </c>
      <c r="L5" s="534">
        <v>0.35</v>
      </c>
      <c r="M5" s="534">
        <v>0.5</v>
      </c>
      <c r="N5" s="534">
        <v>0.75</v>
      </c>
      <c r="O5" s="534">
        <v>1</v>
      </c>
      <c r="P5" s="534">
        <v>1.5</v>
      </c>
      <c r="Q5" s="535" t="s">
        <v>728</v>
      </c>
    </row>
    <row r="6" spans="1:17" ht="14.4">
      <c r="A6" s="492"/>
      <c r="B6" s="536"/>
      <c r="C6" s="537">
        <f>IF(C7&gt;0,C7,IF(C8&gt;0,C8,IF(C9&gt;0,C9,0)))</f>
        <v>6749500</v>
      </c>
      <c r="D6" s="537">
        <f t="shared" ref="D6:G6" si="0">IF(D7&gt;0,D7,IF(D8&gt;0,D8,IF(D9&gt;0,D9,0)))</f>
        <v>307678</v>
      </c>
      <c r="E6" s="537">
        <f t="shared" si="0"/>
        <v>500000</v>
      </c>
      <c r="F6" s="537">
        <f t="shared" si="0"/>
        <v>318758</v>
      </c>
      <c r="G6" s="537">
        <f t="shared" si="0"/>
        <v>66656.792026224473</v>
      </c>
      <c r="H6" s="537"/>
      <c r="I6" s="537">
        <f>IF(I7&gt;0,I7,IF(I8&gt;0,I8,IF(I9&gt;0,I9,0)))</f>
        <v>539580.70883671427</v>
      </c>
      <c r="J6" s="537">
        <f t="shared" ref="J6" si="1">IF(J7&gt;0,J7,IF(J8&gt;0,J8,IF(J9&gt;0,J9,0)))</f>
        <v>0</v>
      </c>
      <c r="K6" s="537">
        <f t="shared" ref="K6" si="2">IF(K7&gt;0,K7,IF(K8&gt;0,K8,IF(K9&gt;0,K9,0)))</f>
        <v>0</v>
      </c>
      <c r="L6" s="537">
        <f t="shared" ref="L6" si="3">IF(L7&gt;0,L7,IF(L8&gt;0,L8,IF(L9&gt;0,L9,0)))</f>
        <v>0</v>
      </c>
      <c r="M6" s="537">
        <f t="shared" ref="M6" si="4">IF(M7&gt;0,M7,IF(M8&gt;0,M8,IF(M9&gt;0,M9,0)))</f>
        <v>537976.86711484962</v>
      </c>
      <c r="N6" s="537">
        <f>IF(N7&gt;0,N7,IF(N8&gt;0,N8,IF(N9&gt;0,N9,0)))</f>
        <v>0</v>
      </c>
      <c r="O6" s="537">
        <f t="shared" ref="O6" si="5">IF(O7&gt;0,O7,IF(O8&gt;0,O8,IF(O9&gt;0,O9,0)))</f>
        <v>1603.8417218645582</v>
      </c>
      <c r="P6" s="537">
        <f t="shared" ref="P6" si="6">IF(P7&gt;0,P7,IF(P8&gt;0,P8,IF(P9&gt;0,P9,0)))</f>
        <v>0</v>
      </c>
      <c r="Q6" s="537">
        <f t="shared" ref="Q6" si="7">IF(Q7&gt;0,Q7,IF(Q8&gt;0,Q8,IF(Q9&gt;0,Q9,0)))</f>
        <v>270592.27527928934</v>
      </c>
    </row>
    <row r="7" spans="1:17" ht="14.4">
      <c r="A7" s="492"/>
      <c r="B7" s="538" t="s">
        <v>729</v>
      </c>
      <c r="C7" s="537">
        <f>C11+C15+C19+C23+C27+C31</f>
        <v>6749500</v>
      </c>
      <c r="D7" s="537">
        <f t="shared" ref="D7:E7" si="8">D11+D15+D19+D23+D27+D31</f>
        <v>307678</v>
      </c>
      <c r="E7" s="537">
        <f t="shared" si="8"/>
        <v>500000</v>
      </c>
      <c r="F7" s="537">
        <f t="shared" ref="F7:G9" si="9">F11+F15+F19+F23+F27+F31</f>
        <v>318758</v>
      </c>
      <c r="G7" s="537">
        <f t="shared" si="9"/>
        <v>66656.792026224473</v>
      </c>
      <c r="H7" s="539">
        <v>1.4</v>
      </c>
      <c r="I7" s="540">
        <f t="shared" ref="I7:I33" si="10">(F7+G7)*H7</f>
        <v>539580.70883671427</v>
      </c>
      <c r="J7" s="537">
        <f>J11+J15+J19+J23+J27+J31</f>
        <v>0</v>
      </c>
      <c r="K7" s="537">
        <f t="shared" ref="J7:Q9" si="11">K11+K15+K19+K23+K27+K31</f>
        <v>0</v>
      </c>
      <c r="L7" s="537">
        <f t="shared" si="11"/>
        <v>0</v>
      </c>
      <c r="M7" s="537">
        <f t="shared" si="11"/>
        <v>537976.86711484962</v>
      </c>
      <c r="N7" s="537">
        <f t="shared" si="11"/>
        <v>0</v>
      </c>
      <c r="O7" s="537">
        <f t="shared" si="11"/>
        <v>1603.8417218645582</v>
      </c>
      <c r="P7" s="537">
        <f t="shared" si="11"/>
        <v>0</v>
      </c>
      <c r="Q7" s="537">
        <f>Q11+Q15+Q19+Q23+Q27+Q31</f>
        <v>270592.27527928934</v>
      </c>
    </row>
    <row r="8" spans="1:17" ht="14.4">
      <c r="A8" s="492"/>
      <c r="B8" s="538" t="s">
        <v>730</v>
      </c>
      <c r="C8" s="537">
        <f>C12+C16+C20+C24+C28+C32</f>
        <v>0</v>
      </c>
      <c r="D8" s="537">
        <f t="shared" ref="D8:E8" si="12">D12+D16+D20+D24+D28+D32</f>
        <v>0</v>
      </c>
      <c r="E8" s="537">
        <f t="shared" si="12"/>
        <v>0</v>
      </c>
      <c r="F8" s="537">
        <f t="shared" si="9"/>
        <v>0</v>
      </c>
      <c r="G8" s="537">
        <f t="shared" si="9"/>
        <v>0</v>
      </c>
      <c r="H8" s="539">
        <v>1.4</v>
      </c>
      <c r="I8" s="540">
        <f t="shared" si="10"/>
        <v>0</v>
      </c>
      <c r="J8" s="537">
        <f t="shared" si="11"/>
        <v>0</v>
      </c>
      <c r="K8" s="537">
        <f t="shared" si="11"/>
        <v>0</v>
      </c>
      <c r="L8" s="537">
        <f t="shared" si="11"/>
        <v>0</v>
      </c>
      <c r="M8" s="537">
        <f t="shared" si="11"/>
        <v>0</v>
      </c>
      <c r="N8" s="537">
        <f t="shared" si="11"/>
        <v>0</v>
      </c>
      <c r="O8" s="537">
        <f t="shared" si="11"/>
        <v>0</v>
      </c>
      <c r="P8" s="537">
        <f t="shared" si="11"/>
        <v>0</v>
      </c>
      <c r="Q8" s="537">
        <f>Q12+Q16+Q20+Q24+Q28+Q32</f>
        <v>0</v>
      </c>
    </row>
    <row r="9" spans="1:17" ht="14.4">
      <c r="A9" s="492"/>
      <c r="B9" s="538" t="s">
        <v>737</v>
      </c>
      <c r="C9" s="537">
        <f>C13+C17+C21+C25+C29+C33</f>
        <v>0</v>
      </c>
      <c r="D9" s="537">
        <f t="shared" ref="D9:E9" si="13">D13+D17+D21+D25+D29+D33</f>
        <v>0</v>
      </c>
      <c r="E9" s="537">
        <f t="shared" si="13"/>
        <v>0</v>
      </c>
      <c r="F9" s="537">
        <f t="shared" si="9"/>
        <v>0</v>
      </c>
      <c r="G9" s="537">
        <f t="shared" si="9"/>
        <v>0</v>
      </c>
      <c r="H9" s="539">
        <v>1.4</v>
      </c>
      <c r="I9" s="540">
        <f t="shared" si="10"/>
        <v>0</v>
      </c>
      <c r="J9" s="537">
        <f t="shared" si="11"/>
        <v>0</v>
      </c>
      <c r="K9" s="537">
        <f t="shared" si="11"/>
        <v>0</v>
      </c>
      <c r="L9" s="537">
        <f t="shared" si="11"/>
        <v>0</v>
      </c>
      <c r="M9" s="537">
        <f t="shared" si="11"/>
        <v>0</v>
      </c>
      <c r="N9" s="537">
        <f t="shared" si="11"/>
        <v>0</v>
      </c>
      <c r="O9" s="537">
        <f t="shared" si="11"/>
        <v>0</v>
      </c>
      <c r="P9" s="537">
        <f t="shared" si="11"/>
        <v>0</v>
      </c>
      <c r="Q9" s="537">
        <f t="shared" si="11"/>
        <v>0</v>
      </c>
    </row>
    <row r="10" spans="1:17" ht="14.4">
      <c r="A10" s="492"/>
      <c r="B10" s="541" t="s">
        <v>731</v>
      </c>
      <c r="C10" s="542"/>
      <c r="D10" s="542"/>
      <c r="E10" s="542"/>
      <c r="F10" s="542"/>
      <c r="G10" s="542"/>
      <c r="H10" s="539">
        <v>1.4</v>
      </c>
      <c r="I10" s="540">
        <f t="shared" si="10"/>
        <v>0</v>
      </c>
      <c r="J10" s="671"/>
      <c r="K10" s="671"/>
      <c r="L10" s="671"/>
      <c r="M10" s="671"/>
      <c r="N10" s="671"/>
      <c r="O10" s="671"/>
      <c r="P10" s="671"/>
      <c r="Q10" s="537">
        <f t="shared" ref="Q10" si="14">IF(Q11&gt;0,Q11,IF(Q12&gt;0,Q12,IF(Q13&gt;0,Q13,0)))</f>
        <v>0</v>
      </c>
    </row>
    <row r="11" spans="1:17" ht="14.4">
      <c r="A11" s="492"/>
      <c r="B11" s="544" t="s">
        <v>729</v>
      </c>
      <c r="C11" s="542"/>
      <c r="D11" s="542"/>
      <c r="E11" s="542"/>
      <c r="F11" s="542"/>
      <c r="G11" s="542"/>
      <c r="H11" s="539">
        <v>1.4</v>
      </c>
      <c r="I11" s="540">
        <f t="shared" si="10"/>
        <v>0</v>
      </c>
      <c r="J11" s="671"/>
      <c r="K11" s="671"/>
      <c r="L11" s="671"/>
      <c r="M11" s="671"/>
      <c r="N11" s="671"/>
      <c r="O11" s="671"/>
      <c r="P11" s="671"/>
      <c r="Q11" s="537">
        <f>SUMPRODUCT($J$5:$P$5,J11:P11)</f>
        <v>0</v>
      </c>
    </row>
    <row r="12" spans="1:17" ht="14.4">
      <c r="A12" s="492"/>
      <c r="B12" s="544" t="s">
        <v>730</v>
      </c>
      <c r="C12" s="542"/>
      <c r="D12" s="542"/>
      <c r="E12" s="542"/>
      <c r="F12" s="542"/>
      <c r="G12" s="542"/>
      <c r="H12" s="539">
        <v>1.4</v>
      </c>
      <c r="I12" s="540">
        <f t="shared" si="10"/>
        <v>0</v>
      </c>
      <c r="J12" s="671"/>
      <c r="K12" s="671"/>
      <c r="L12" s="671"/>
      <c r="M12" s="671"/>
      <c r="N12" s="671"/>
      <c r="O12" s="671"/>
      <c r="P12" s="671"/>
      <c r="Q12" s="537">
        <f t="shared" ref="Q12:Q13" si="15">SUMPRODUCT($J$5:$P$5,J12:P12)</f>
        <v>0</v>
      </c>
    </row>
    <row r="13" spans="1:17" ht="14.4">
      <c r="A13" s="492"/>
      <c r="B13" s="544" t="s">
        <v>737</v>
      </c>
      <c r="C13" s="542"/>
      <c r="D13" s="542"/>
      <c r="E13" s="542"/>
      <c r="F13" s="542"/>
      <c r="G13" s="542"/>
      <c r="H13" s="539">
        <v>1.4</v>
      </c>
      <c r="I13" s="540">
        <f t="shared" si="10"/>
        <v>0</v>
      </c>
      <c r="J13" s="671"/>
      <c r="K13" s="671"/>
      <c r="L13" s="671"/>
      <c r="M13" s="671"/>
      <c r="N13" s="671"/>
      <c r="O13" s="671"/>
      <c r="P13" s="671"/>
      <c r="Q13" s="537">
        <f t="shared" si="15"/>
        <v>0</v>
      </c>
    </row>
    <row r="14" spans="1:17" ht="14.4">
      <c r="A14" s="492"/>
      <c r="B14" s="541" t="s">
        <v>732</v>
      </c>
      <c r="C14" s="542"/>
      <c r="D14" s="542"/>
      <c r="E14" s="542"/>
      <c r="F14" s="542"/>
      <c r="G14" s="542"/>
      <c r="H14" s="539">
        <v>1.4</v>
      </c>
      <c r="I14" s="540">
        <f t="shared" si="10"/>
        <v>0</v>
      </c>
      <c r="J14" s="671"/>
      <c r="K14" s="671"/>
      <c r="L14" s="671"/>
      <c r="M14" s="671"/>
      <c r="N14" s="671"/>
      <c r="O14" s="671"/>
      <c r="P14" s="671"/>
      <c r="Q14" s="537">
        <f t="shared" ref="Q14" si="16">IF(Q15&gt;0,Q15,IF(Q16&gt;0,Q16,IF(Q17&gt;0,Q17,0)))</f>
        <v>0</v>
      </c>
    </row>
    <row r="15" spans="1:17" ht="14.4">
      <c r="A15" s="492"/>
      <c r="B15" s="544" t="s">
        <v>729</v>
      </c>
      <c r="C15" s="542"/>
      <c r="D15" s="542"/>
      <c r="E15" s="542"/>
      <c r="F15" s="542"/>
      <c r="G15" s="542"/>
      <c r="H15" s="539">
        <v>1.4</v>
      </c>
      <c r="I15" s="540">
        <f t="shared" si="10"/>
        <v>0</v>
      </c>
      <c r="J15" s="671"/>
      <c r="K15" s="671"/>
      <c r="L15" s="671"/>
      <c r="M15" s="671"/>
      <c r="N15" s="671"/>
      <c r="O15" s="671"/>
      <c r="P15" s="671"/>
      <c r="Q15" s="537">
        <f>SUMPRODUCT($J$5:$P$5,J15:P15)</f>
        <v>0</v>
      </c>
    </row>
    <row r="16" spans="1:17" ht="14.4">
      <c r="A16" s="492"/>
      <c r="B16" s="544" t="s">
        <v>730</v>
      </c>
      <c r="C16" s="542"/>
      <c r="D16" s="542"/>
      <c r="E16" s="542"/>
      <c r="F16" s="542"/>
      <c r="G16" s="542"/>
      <c r="H16" s="539">
        <v>1.4</v>
      </c>
      <c r="I16" s="540">
        <f t="shared" si="10"/>
        <v>0</v>
      </c>
      <c r="J16" s="671"/>
      <c r="K16" s="671"/>
      <c r="L16" s="671"/>
      <c r="M16" s="671"/>
      <c r="N16" s="671"/>
      <c r="O16" s="671"/>
      <c r="P16" s="671"/>
      <c r="Q16" s="537">
        <f t="shared" ref="Q16:Q17" si="17">SUMPRODUCT($J$5:$P$5,J16:P16)</f>
        <v>0</v>
      </c>
    </row>
    <row r="17" spans="1:17" ht="14.4">
      <c r="A17" s="492"/>
      <c r="B17" s="544" t="s">
        <v>737</v>
      </c>
      <c r="C17" s="542"/>
      <c r="D17" s="542"/>
      <c r="E17" s="542"/>
      <c r="F17" s="542"/>
      <c r="G17" s="542"/>
      <c r="H17" s="539">
        <v>1.4</v>
      </c>
      <c r="I17" s="540">
        <f t="shared" si="10"/>
        <v>0</v>
      </c>
      <c r="J17" s="671"/>
      <c r="K17" s="671"/>
      <c r="L17" s="671"/>
      <c r="M17" s="671"/>
      <c r="N17" s="671"/>
      <c r="O17" s="671"/>
      <c r="P17" s="671"/>
      <c r="Q17" s="537">
        <f t="shared" si="17"/>
        <v>0</v>
      </c>
    </row>
    <row r="18" spans="1:17" ht="14.4">
      <c r="A18" s="492"/>
      <c r="B18" s="541" t="s">
        <v>733</v>
      </c>
      <c r="C18" s="542"/>
      <c r="D18" s="542"/>
      <c r="E18" s="542"/>
      <c r="F18" s="542"/>
      <c r="G18" s="542"/>
      <c r="H18" s="539">
        <v>1.4</v>
      </c>
      <c r="I18" s="540">
        <f t="shared" si="10"/>
        <v>0</v>
      </c>
      <c r="J18" s="671"/>
      <c r="K18" s="671"/>
      <c r="L18" s="671"/>
      <c r="M18" s="671"/>
      <c r="N18" s="671"/>
      <c r="O18" s="671"/>
      <c r="P18" s="671"/>
      <c r="Q18" s="537">
        <f t="shared" ref="Q18" si="18">IF(Q19&gt;0,Q19,IF(Q20&gt;0,Q20,IF(Q21&gt;0,Q21,0)))</f>
        <v>268988.43355742481</v>
      </c>
    </row>
    <row r="19" spans="1:17" ht="14.4">
      <c r="A19" s="492"/>
      <c r="B19" s="544" t="s">
        <v>729</v>
      </c>
      <c r="C19" s="542">
        <v>5399600</v>
      </c>
      <c r="D19" s="542">
        <v>318758</v>
      </c>
      <c r="E19" s="542">
        <v>0</v>
      </c>
      <c r="F19" s="542">
        <v>318758</v>
      </c>
      <c r="G19" s="542">
        <v>65511.190796321214</v>
      </c>
      <c r="H19" s="539">
        <v>1.4</v>
      </c>
      <c r="I19" s="540">
        <f t="shared" si="10"/>
        <v>537976.86711484962</v>
      </c>
      <c r="J19" s="671">
        <v>0</v>
      </c>
      <c r="K19" s="671">
        <v>0</v>
      </c>
      <c r="L19" s="671">
        <v>0</v>
      </c>
      <c r="M19" s="671">
        <v>537976.86711484962</v>
      </c>
      <c r="N19" s="671">
        <v>0</v>
      </c>
      <c r="O19" s="671"/>
      <c r="P19" s="671">
        <v>0</v>
      </c>
      <c r="Q19" s="537">
        <f>SUMPRODUCT($J$5:$P$5,J19:P19)</f>
        <v>268988.43355742481</v>
      </c>
    </row>
    <row r="20" spans="1:17" ht="14.4">
      <c r="A20" s="492"/>
      <c r="B20" s="544" t="s">
        <v>730</v>
      </c>
      <c r="C20" s="542"/>
      <c r="D20" s="542"/>
      <c r="E20" s="542"/>
      <c r="F20" s="542"/>
      <c r="G20" s="542"/>
      <c r="H20" s="539">
        <v>1.4</v>
      </c>
      <c r="I20" s="540">
        <f t="shared" si="10"/>
        <v>0</v>
      </c>
      <c r="J20" s="671"/>
      <c r="K20" s="671"/>
      <c r="L20" s="671"/>
      <c r="M20" s="671"/>
      <c r="N20" s="671"/>
      <c r="O20" s="671"/>
      <c r="P20" s="671"/>
      <c r="Q20" s="537">
        <f t="shared" ref="Q20:Q21" si="19">SUMPRODUCT($J$5:$P$5,J20:P20)</f>
        <v>0</v>
      </c>
    </row>
    <row r="21" spans="1:17" ht="14.4">
      <c r="A21" s="492"/>
      <c r="B21" s="544" t="s">
        <v>737</v>
      </c>
      <c r="C21" s="542"/>
      <c r="D21" s="542"/>
      <c r="E21" s="542"/>
      <c r="F21" s="542"/>
      <c r="G21" s="542"/>
      <c r="H21" s="539">
        <v>1.4</v>
      </c>
      <c r="I21" s="540">
        <f t="shared" si="10"/>
        <v>0</v>
      </c>
      <c r="J21" s="671"/>
      <c r="K21" s="671"/>
      <c r="L21" s="671"/>
      <c r="M21" s="671"/>
      <c r="N21" s="671"/>
      <c r="O21" s="671"/>
      <c r="P21" s="671"/>
      <c r="Q21" s="537">
        <f t="shared" si="19"/>
        <v>0</v>
      </c>
    </row>
    <row r="22" spans="1:17" ht="14.4">
      <c r="A22" s="492"/>
      <c r="B22" s="541" t="s">
        <v>734</v>
      </c>
      <c r="C22" s="542"/>
      <c r="D22" s="542"/>
      <c r="E22" s="542"/>
      <c r="F22" s="542"/>
      <c r="G22" s="542"/>
      <c r="H22" s="539">
        <v>1.4</v>
      </c>
      <c r="I22" s="540">
        <f t="shared" si="10"/>
        <v>0</v>
      </c>
      <c r="J22" s="671"/>
      <c r="K22" s="671"/>
      <c r="L22" s="671"/>
      <c r="M22" s="671"/>
      <c r="N22" s="671"/>
      <c r="O22" s="671"/>
      <c r="P22" s="671"/>
      <c r="Q22" s="537">
        <f t="shared" ref="Q22" si="20">IF(Q23&gt;0,Q23,IF(Q24&gt;0,Q24,IF(Q25&gt;0,Q25,0)))</f>
        <v>0</v>
      </c>
    </row>
    <row r="23" spans="1:17" ht="14.4">
      <c r="A23" s="492"/>
      <c r="B23" s="544" t="s">
        <v>729</v>
      </c>
      <c r="C23" s="542"/>
      <c r="D23" s="542"/>
      <c r="E23" s="542"/>
      <c r="F23" s="542"/>
      <c r="G23" s="542"/>
      <c r="H23" s="539">
        <v>1.4</v>
      </c>
      <c r="I23" s="540">
        <f t="shared" si="10"/>
        <v>0</v>
      </c>
      <c r="J23" s="671"/>
      <c r="K23" s="671"/>
      <c r="L23" s="671"/>
      <c r="M23" s="671"/>
      <c r="N23" s="671"/>
      <c r="O23" s="671"/>
      <c r="P23" s="671"/>
      <c r="Q23" s="537">
        <f>SUMPRODUCT($J$5:$P$5,J23:P23)</f>
        <v>0</v>
      </c>
    </row>
    <row r="24" spans="1:17" ht="14.4">
      <c r="A24" s="492"/>
      <c r="B24" s="544" t="s">
        <v>730</v>
      </c>
      <c r="C24" s="542"/>
      <c r="D24" s="542"/>
      <c r="E24" s="542"/>
      <c r="F24" s="542"/>
      <c r="G24" s="542"/>
      <c r="H24" s="539">
        <v>1.4</v>
      </c>
      <c r="I24" s="540">
        <f t="shared" si="10"/>
        <v>0</v>
      </c>
      <c r="J24" s="671"/>
      <c r="K24" s="671"/>
      <c r="L24" s="671"/>
      <c r="M24" s="671"/>
      <c r="N24" s="671"/>
      <c r="O24" s="671"/>
      <c r="P24" s="671"/>
      <c r="Q24" s="537">
        <f t="shared" ref="Q24:Q25" si="21">SUMPRODUCT($J$5:$P$5,J24:P24)</f>
        <v>0</v>
      </c>
    </row>
    <row r="25" spans="1:17" ht="14.4">
      <c r="A25" s="492"/>
      <c r="B25" s="544" t="s">
        <v>737</v>
      </c>
      <c r="C25" s="542"/>
      <c r="D25" s="542"/>
      <c r="E25" s="542"/>
      <c r="F25" s="542"/>
      <c r="G25" s="542"/>
      <c r="H25" s="539">
        <v>1.4</v>
      </c>
      <c r="I25" s="540">
        <f t="shared" si="10"/>
        <v>0</v>
      </c>
      <c r="J25" s="671"/>
      <c r="K25" s="671"/>
      <c r="L25" s="671"/>
      <c r="M25" s="671"/>
      <c r="N25" s="671"/>
      <c r="O25" s="671"/>
      <c r="P25" s="671"/>
      <c r="Q25" s="537">
        <f t="shared" si="21"/>
        <v>0</v>
      </c>
    </row>
    <row r="26" spans="1:17" ht="14.4">
      <c r="A26" s="492"/>
      <c r="B26" s="541" t="s">
        <v>735</v>
      </c>
      <c r="C26" s="542">
        <v>1349900</v>
      </c>
      <c r="D26" s="542">
        <v>-11080</v>
      </c>
      <c r="E26" s="542">
        <v>500000</v>
      </c>
      <c r="F26" s="542">
        <v>0</v>
      </c>
      <c r="G26" s="542">
        <v>1145.6012299032559</v>
      </c>
      <c r="H26" s="539">
        <v>1.4</v>
      </c>
      <c r="I26" s="540">
        <f t="shared" si="10"/>
        <v>1603.8417218645582</v>
      </c>
      <c r="J26" s="671"/>
      <c r="K26" s="671"/>
      <c r="L26" s="671"/>
      <c r="M26" s="671"/>
      <c r="N26" s="671"/>
      <c r="O26" s="671"/>
      <c r="P26" s="671"/>
      <c r="Q26" s="537">
        <f t="shared" ref="Q26" si="22">IF(Q27&gt;0,Q27,IF(Q28&gt;0,Q28,IF(Q29&gt;0,Q29,0)))</f>
        <v>1603.8417218645582</v>
      </c>
    </row>
    <row r="27" spans="1:17" ht="14.4">
      <c r="A27" s="492"/>
      <c r="B27" s="544" t="s">
        <v>729</v>
      </c>
      <c r="C27" s="542">
        <v>1349900</v>
      </c>
      <c r="D27" s="542">
        <v>-11080</v>
      </c>
      <c r="E27" s="542">
        <v>500000</v>
      </c>
      <c r="F27" s="542">
        <v>0</v>
      </c>
      <c r="G27" s="542">
        <v>1145.6012299032559</v>
      </c>
      <c r="H27" s="539">
        <v>1.4</v>
      </c>
      <c r="I27" s="540">
        <f t="shared" si="10"/>
        <v>1603.8417218645582</v>
      </c>
      <c r="J27" s="671">
        <v>0</v>
      </c>
      <c r="K27" s="671">
        <v>0</v>
      </c>
      <c r="L27" s="671">
        <v>0</v>
      </c>
      <c r="M27" s="671">
        <v>0</v>
      </c>
      <c r="N27" s="671"/>
      <c r="O27" s="671">
        <v>1603.8417218645582</v>
      </c>
      <c r="P27" s="671">
        <v>0</v>
      </c>
      <c r="Q27" s="537">
        <f>SUMPRODUCT($J$5:$P$5,J27:P27)</f>
        <v>1603.8417218645582</v>
      </c>
    </row>
    <row r="28" spans="1:17" ht="14.4">
      <c r="A28" s="492"/>
      <c r="B28" s="544" t="s">
        <v>730</v>
      </c>
      <c r="C28" s="542"/>
      <c r="D28" s="542"/>
      <c r="E28" s="542"/>
      <c r="F28" s="542"/>
      <c r="G28" s="542"/>
      <c r="H28" s="539">
        <v>1.4</v>
      </c>
      <c r="I28" s="540">
        <f t="shared" si="10"/>
        <v>0</v>
      </c>
      <c r="J28" s="671"/>
      <c r="K28" s="671"/>
      <c r="L28" s="671"/>
      <c r="M28" s="671"/>
      <c r="N28" s="671"/>
      <c r="O28" s="671"/>
      <c r="P28" s="671"/>
      <c r="Q28" s="537">
        <f t="shared" ref="Q28:Q29" si="23">SUMPRODUCT($J$5:$P$5,J28:P28)</f>
        <v>0</v>
      </c>
    </row>
    <row r="29" spans="1:17" ht="14.4">
      <c r="A29" s="492"/>
      <c r="B29" s="544" t="s">
        <v>737</v>
      </c>
      <c r="C29" s="542"/>
      <c r="D29" s="542"/>
      <c r="E29" s="542"/>
      <c r="F29" s="542"/>
      <c r="G29" s="542"/>
      <c r="H29" s="539">
        <v>1.4</v>
      </c>
      <c r="I29" s="540">
        <f t="shared" si="10"/>
        <v>0</v>
      </c>
      <c r="J29" s="671"/>
      <c r="K29" s="671"/>
      <c r="L29" s="671"/>
      <c r="M29" s="671"/>
      <c r="N29" s="671"/>
      <c r="O29" s="671"/>
      <c r="P29" s="671"/>
      <c r="Q29" s="537">
        <f t="shared" si="23"/>
        <v>0</v>
      </c>
    </row>
    <row r="30" spans="1:17" ht="14.4">
      <c r="A30" s="492"/>
      <c r="B30" s="545" t="s">
        <v>736</v>
      </c>
      <c r="C30" s="542"/>
      <c r="D30" s="542"/>
      <c r="E30" s="542"/>
      <c r="F30" s="542"/>
      <c r="G30" s="542"/>
      <c r="H30" s="539">
        <v>1.4</v>
      </c>
      <c r="I30" s="540">
        <f t="shared" si="10"/>
        <v>0</v>
      </c>
      <c r="J30" s="671"/>
      <c r="K30" s="671"/>
      <c r="L30" s="671"/>
      <c r="M30" s="671"/>
      <c r="N30" s="671"/>
      <c r="O30" s="671"/>
      <c r="P30" s="671"/>
      <c r="Q30" s="537">
        <f t="shared" ref="Q30" si="24">IF(Q31&gt;0,Q31,IF(Q32&gt;0,Q32,IF(Q33&gt;0,Q33,0)))</f>
        <v>0</v>
      </c>
    </row>
    <row r="31" spans="1:17" ht="14.4">
      <c r="A31" s="492"/>
      <c r="B31" s="544" t="s">
        <v>729</v>
      </c>
      <c r="C31" s="542"/>
      <c r="D31" s="542"/>
      <c r="E31" s="542"/>
      <c r="F31" s="542"/>
      <c r="G31" s="542"/>
      <c r="H31" s="539">
        <v>1.4</v>
      </c>
      <c r="I31" s="540">
        <f t="shared" si="10"/>
        <v>0</v>
      </c>
      <c r="J31" s="671"/>
      <c r="K31" s="671"/>
      <c r="L31" s="671"/>
      <c r="M31" s="671"/>
      <c r="N31" s="671"/>
      <c r="O31" s="671"/>
      <c r="P31" s="671"/>
      <c r="Q31" s="537">
        <f>SUMPRODUCT($J$5:$P$5,J31:P31)</f>
        <v>0</v>
      </c>
    </row>
    <row r="32" spans="1:17" ht="14.4">
      <c r="A32" s="492"/>
      <c r="B32" s="544" t="s">
        <v>730</v>
      </c>
      <c r="C32" s="542"/>
      <c r="D32" s="542"/>
      <c r="E32" s="542"/>
      <c r="F32" s="542"/>
      <c r="G32" s="542"/>
      <c r="H32" s="539">
        <v>1.4</v>
      </c>
      <c r="I32" s="540">
        <f t="shared" si="10"/>
        <v>0</v>
      </c>
      <c r="J32" s="671"/>
      <c r="K32" s="671"/>
      <c r="L32" s="671"/>
      <c r="M32" s="671"/>
      <c r="N32" s="671"/>
      <c r="O32" s="671"/>
      <c r="P32" s="671"/>
      <c r="Q32" s="537">
        <f t="shared" ref="Q32:Q33" si="25">SUMPRODUCT($J$5:$P$5,J32:P32)</f>
        <v>0</v>
      </c>
    </row>
    <row r="33" spans="1:17" ht="14.4">
      <c r="A33" s="492"/>
      <c r="B33" s="544" t="s">
        <v>737</v>
      </c>
      <c r="C33" s="542"/>
      <c r="D33" s="542"/>
      <c r="E33" s="542"/>
      <c r="F33" s="542"/>
      <c r="G33" s="542"/>
      <c r="H33" s="539">
        <v>1.4</v>
      </c>
      <c r="I33" s="540">
        <f t="shared" si="10"/>
        <v>0</v>
      </c>
      <c r="J33" s="671"/>
      <c r="K33" s="671"/>
      <c r="L33" s="671"/>
      <c r="M33" s="671"/>
      <c r="N33" s="671"/>
      <c r="O33" s="671"/>
      <c r="P33" s="671"/>
      <c r="Q33" s="537">
        <f t="shared" si="25"/>
        <v>0</v>
      </c>
    </row>
    <row r="34" spans="1:17" ht="14.4">
      <c r="A34" s="492"/>
      <c r="B34" s="546" t="s">
        <v>64</v>
      </c>
      <c r="C34" s="547">
        <f>C6</f>
        <v>6749500</v>
      </c>
      <c r="D34" s="547">
        <f t="shared" ref="D34:G34" si="26">D6</f>
        <v>307678</v>
      </c>
      <c r="E34" s="547">
        <f t="shared" si="26"/>
        <v>500000</v>
      </c>
      <c r="F34" s="547">
        <f t="shared" si="26"/>
        <v>318758</v>
      </c>
      <c r="G34" s="547">
        <f t="shared" si="26"/>
        <v>66656.792026224473</v>
      </c>
      <c r="H34" s="539">
        <v>1.4</v>
      </c>
      <c r="I34" s="540">
        <f>(F34+G34)*H34</f>
        <v>539580.70883671427</v>
      </c>
      <c r="J34" s="547">
        <f t="shared" ref="J34:Q34" si="27">J6</f>
        <v>0</v>
      </c>
      <c r="K34" s="547">
        <f t="shared" si="27"/>
        <v>0</v>
      </c>
      <c r="L34" s="547">
        <f t="shared" si="27"/>
        <v>0</v>
      </c>
      <c r="M34" s="547">
        <f t="shared" si="27"/>
        <v>537976.86711484962</v>
      </c>
      <c r="N34" s="547">
        <f t="shared" si="27"/>
        <v>0</v>
      </c>
      <c r="O34" s="547">
        <f t="shared" si="27"/>
        <v>1603.8417218645582</v>
      </c>
      <c r="P34" s="547">
        <f t="shared" si="27"/>
        <v>0</v>
      </c>
      <c r="Q34" s="547">
        <f t="shared" si="27"/>
        <v>270592.27527928934</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145" zoomScaleNormal="145" workbookViewId="0">
      <pane xSplit="1" ySplit="5" topLeftCell="B6" activePane="bottomRight" state="frozen"/>
      <selection activeCell="G42" sqref="A22:G42"/>
      <selection pane="topRight" activeCell="G42" sqref="A22:G42"/>
      <selection pane="bottomLeft" activeCell="G42" sqref="A22:G42"/>
      <selection pane="bottomRight" activeCell="B3" sqref="B3"/>
    </sheetView>
  </sheetViews>
  <sheetFormatPr defaultColWidth="9.33203125" defaultRowHeight="13.8"/>
  <cols>
    <col min="1" max="1" width="9.5546875" style="3" bestFit="1" customWidth="1"/>
    <col min="2" max="2" width="86" style="3" customWidth="1"/>
    <col min="3" max="3" width="12.6640625" style="3" customWidth="1"/>
    <col min="4" max="7" width="12.6640625" style="4" customWidth="1"/>
    <col min="8" max="8" width="9.33203125" style="5" customWidth="1"/>
    <col min="9" max="12" width="9.33203125" style="5"/>
    <col min="13" max="13" width="6.6640625" style="5" customWidth="1"/>
    <col min="14" max="16384" width="9.33203125" style="5"/>
  </cols>
  <sheetData>
    <row r="1" spans="1:7">
      <c r="A1" s="2" t="s">
        <v>30</v>
      </c>
      <c r="B1" s="3" t="str">
        <f>'Info '!C2</f>
        <v>JSC Silk Bank</v>
      </c>
    </row>
    <row r="2" spans="1:7">
      <c r="A2" s="2" t="s">
        <v>31</v>
      </c>
      <c r="B2" s="577">
        <v>46112</v>
      </c>
    </row>
    <row r="3" spans="1:7" ht="14.4" thickBot="1">
      <c r="A3" s="2"/>
    </row>
    <row r="4" spans="1:7" ht="15" customHeight="1" thickBot="1">
      <c r="A4" s="6" t="s">
        <v>93</v>
      </c>
      <c r="B4" s="7" t="s">
        <v>92</v>
      </c>
      <c r="C4" s="7"/>
      <c r="D4" s="717" t="s">
        <v>664</v>
      </c>
      <c r="E4" s="718"/>
      <c r="F4" s="718"/>
      <c r="G4" s="719"/>
    </row>
    <row r="5" spans="1:7">
      <c r="A5" s="8" t="s">
        <v>6</v>
      </c>
      <c r="B5" s="9"/>
      <c r="C5" s="262" t="str">
        <f>INT((MONTH($B$2))/3)&amp;"Q"&amp;"-"&amp;YEAR($B$2)</f>
        <v>1Q-2026</v>
      </c>
      <c r="D5" s="262" t="str">
        <f>IF(INT(MONTH($B$2))=3, "4"&amp;"Q"&amp;"-"&amp;YEAR($B$2)-1, IF(INT(MONTH($B$2))=6, "1"&amp;"Q"&amp;"-"&amp;YEAR($B$2), IF(INT(MONTH($B$2))=9, "2"&amp;"Q"&amp;"-"&amp;YEAR($B$2),IF(INT(MONTH($B$2))=12, "3"&amp;"Q"&amp;"-"&amp;YEAR($B$2), 0))))</f>
        <v>4Q-2025</v>
      </c>
      <c r="E5" s="262" t="str">
        <f>IF(INT(MONTH($B$2))=3, "3"&amp;"Q"&amp;"-"&amp;YEAR($B$2)-1, IF(INT(MONTH($B$2))=6, "4"&amp;"Q"&amp;"-"&amp;YEAR($B$2)-1, IF(INT(MONTH($B$2))=9, "1"&amp;"Q"&amp;"-"&amp;YEAR($B$2),IF(INT(MONTH($B$2))=12, "2"&amp;"Q"&amp;"-"&amp;YEAR($B$2), 0))))</f>
        <v>3Q-2025</v>
      </c>
      <c r="F5" s="262" t="str">
        <f>IF(INT(MONTH($B$2))=3, "2"&amp;"Q"&amp;"-"&amp;YEAR($B$2)-1, IF(INT(MONTH($B$2))=6, "3"&amp;"Q"&amp;"-"&amp;YEAR($B$2)-1, IF(INT(MONTH($B$2))=9, "4"&amp;"Q"&amp;"-"&amp;YEAR($B$2)-1,IF(INT(MONTH($B$2))=12, "1"&amp;"Q"&amp;"-"&amp;YEAR($B$2), 0))))</f>
        <v>2Q-2025</v>
      </c>
      <c r="G5" s="263" t="str">
        <f>IF(INT(MONTH($B$2))=3, "1"&amp;"Q"&amp;"-"&amp;YEAR($B$2)-1, IF(INT(MONTH($B$2))=6, "2"&amp;"Q"&amp;"-"&amp;YEAR($B$2)-1, IF(INT(MONTH($B$2))=9, "3"&amp;"Q"&amp;"-"&amp;YEAR($B$2)-1,IF(INT(MONTH($B$2))=12, "4"&amp;"Q"&amp;"-"&amp;YEAR($B$2)-1, 0))))</f>
        <v>1Q-2025</v>
      </c>
    </row>
    <row r="6" spans="1:7">
      <c r="B6" s="115" t="s">
        <v>91</v>
      </c>
      <c r="C6" s="265"/>
      <c r="D6" s="265"/>
      <c r="E6" s="265"/>
      <c r="F6" s="265"/>
      <c r="G6" s="266"/>
    </row>
    <row r="7" spans="1:7">
      <c r="A7" s="10"/>
      <c r="B7" s="116" t="s">
        <v>89</v>
      </c>
      <c r="C7" s="265"/>
      <c r="D7" s="265"/>
      <c r="E7" s="265"/>
      <c r="F7" s="265"/>
      <c r="G7" s="266"/>
    </row>
    <row r="8" spans="1:7">
      <c r="A8" s="8">
        <v>1</v>
      </c>
      <c r="B8" s="11" t="s">
        <v>327</v>
      </c>
      <c r="C8" s="578">
        <v>36848888.280309066</v>
      </c>
      <c r="D8" s="579">
        <v>37775443.695731387</v>
      </c>
      <c r="E8" s="579">
        <v>45772506.908991344</v>
      </c>
      <c r="F8" s="579">
        <v>48513098.859544486</v>
      </c>
      <c r="G8" s="580">
        <v>51747766.37973205</v>
      </c>
    </row>
    <row r="9" spans="1:7">
      <c r="A9" s="8">
        <v>2</v>
      </c>
      <c r="B9" s="11" t="s">
        <v>328</v>
      </c>
      <c r="C9" s="578">
        <v>36848888.280309066</v>
      </c>
      <c r="D9" s="579">
        <v>37775443.695731387</v>
      </c>
      <c r="E9" s="579">
        <v>45772506.908991344</v>
      </c>
      <c r="F9" s="579">
        <v>48513098.859544486</v>
      </c>
      <c r="G9" s="580">
        <v>51747766.37973205</v>
      </c>
    </row>
    <row r="10" spans="1:7">
      <c r="A10" s="8">
        <v>3</v>
      </c>
      <c r="B10" s="11" t="s">
        <v>142</v>
      </c>
      <c r="C10" s="578">
        <v>53172645.76030907</v>
      </c>
      <c r="D10" s="579">
        <v>54295164.455731384</v>
      </c>
      <c r="E10" s="579">
        <v>57411237.788991347</v>
      </c>
      <c r="F10" s="579">
        <v>54736636.219544485</v>
      </c>
      <c r="G10" s="580">
        <v>55325331.819732048</v>
      </c>
    </row>
    <row r="11" spans="1:7">
      <c r="A11" s="8">
        <v>4</v>
      </c>
      <c r="B11" s="11" t="s">
        <v>330</v>
      </c>
      <c r="C11" s="578">
        <v>24035302.316443603</v>
      </c>
      <c r="D11" s="579">
        <v>21887134.463850282</v>
      </c>
      <c r="E11" s="579">
        <v>22959551.120468162</v>
      </c>
      <c r="F11" s="579">
        <v>28216170.433394633</v>
      </c>
      <c r="G11" s="580">
        <v>27882901.842054613</v>
      </c>
    </row>
    <row r="12" spans="1:7">
      <c r="A12" s="8">
        <v>5</v>
      </c>
      <c r="B12" s="11" t="s">
        <v>331</v>
      </c>
      <c r="C12" s="578">
        <v>28615363.751541916</v>
      </c>
      <c r="D12" s="579">
        <v>26320387.013684236</v>
      </c>
      <c r="E12" s="579">
        <v>27827617.631172169</v>
      </c>
      <c r="F12" s="579">
        <v>34400344.415925846</v>
      </c>
      <c r="G12" s="580">
        <v>34047451.761985034</v>
      </c>
    </row>
    <row r="13" spans="1:7">
      <c r="A13" s="8">
        <v>6</v>
      </c>
      <c r="B13" s="11" t="s">
        <v>329</v>
      </c>
      <c r="C13" s="578">
        <v>34686221.204769313</v>
      </c>
      <c r="D13" s="579">
        <v>32196422.773157891</v>
      </c>
      <c r="E13" s="579">
        <v>34275217.114517622</v>
      </c>
      <c r="F13" s="579">
        <v>42586371.994608976</v>
      </c>
      <c r="G13" s="580">
        <v>42205997.548436426</v>
      </c>
    </row>
    <row r="14" spans="1:7">
      <c r="A14" s="10"/>
      <c r="B14" s="115" t="s">
        <v>333</v>
      </c>
      <c r="C14" s="581"/>
      <c r="D14" s="582"/>
      <c r="E14" s="582"/>
      <c r="F14" s="582"/>
      <c r="G14" s="583"/>
    </row>
    <row r="15" spans="1:7" ht="15" customHeight="1">
      <c r="A15" s="8">
        <v>7</v>
      </c>
      <c r="B15" s="11" t="s">
        <v>332</v>
      </c>
      <c r="C15" s="584">
        <v>168951146.77256793</v>
      </c>
      <c r="D15" s="579">
        <v>162673136.83009082</v>
      </c>
      <c r="E15" s="579">
        <v>160545483.19267309</v>
      </c>
      <c r="F15" s="579">
        <v>186034886.33982742</v>
      </c>
      <c r="G15" s="579">
        <v>179724388.86316672</v>
      </c>
    </row>
    <row r="16" spans="1:7">
      <c r="A16" s="10"/>
      <c r="B16" s="115" t="s">
        <v>334</v>
      </c>
      <c r="C16" s="585"/>
      <c r="D16" s="586"/>
      <c r="E16" s="586"/>
      <c r="F16" s="586"/>
      <c r="G16" s="587"/>
    </row>
    <row r="17" spans="1:8">
      <c r="A17" s="8"/>
      <c r="B17" s="116" t="s">
        <v>715</v>
      </c>
      <c r="C17" s="588"/>
      <c r="D17" s="589"/>
      <c r="E17" s="589"/>
      <c r="F17" s="589"/>
      <c r="G17" s="590"/>
    </row>
    <row r="18" spans="1:8">
      <c r="A18" s="8">
        <v>8</v>
      </c>
      <c r="B18" s="11" t="s">
        <v>327</v>
      </c>
      <c r="C18" s="591">
        <v>0.21810380683543312</v>
      </c>
      <c r="D18" s="591">
        <v>0.23221685173002571</v>
      </c>
      <c r="E18" s="591">
        <v>0.28510616430148372</v>
      </c>
      <c r="F18" s="591">
        <v>0.2607742010868126</v>
      </c>
      <c r="G18" s="591">
        <v>0.28792845927622124</v>
      </c>
    </row>
    <row r="19" spans="1:8" ht="15" customHeight="1">
      <c r="A19" s="8">
        <v>9</v>
      </c>
      <c r="B19" s="11" t="s">
        <v>328</v>
      </c>
      <c r="C19" s="591">
        <v>0.21810380683543312</v>
      </c>
      <c r="D19" s="591">
        <v>0.23221685173002571</v>
      </c>
      <c r="E19" s="591">
        <v>0.28510616430148372</v>
      </c>
      <c r="F19" s="591">
        <v>0.2607742010868126</v>
      </c>
      <c r="G19" s="591">
        <v>0.28792845927622124</v>
      </c>
    </row>
    <row r="20" spans="1:8">
      <c r="A20" s="8">
        <v>10</v>
      </c>
      <c r="B20" s="11" t="s">
        <v>142</v>
      </c>
      <c r="C20" s="591">
        <v>0.31472201743553097</v>
      </c>
      <c r="D20" s="591">
        <v>0.33376847286372618</v>
      </c>
      <c r="E20" s="591">
        <v>0.35760107757183829</v>
      </c>
      <c r="F20" s="591">
        <v>0.29422780477613114</v>
      </c>
      <c r="G20" s="591">
        <v>0.30783430212053203</v>
      </c>
    </row>
    <row r="21" spans="1:8">
      <c r="A21" s="8">
        <v>11</v>
      </c>
      <c r="B21" s="11" t="s">
        <v>330</v>
      </c>
      <c r="C21" s="591">
        <v>0.14226184773281539</v>
      </c>
      <c r="D21" s="592">
        <v>0.13454670445502628</v>
      </c>
      <c r="E21" s="593">
        <v>0.14300963604758693</v>
      </c>
      <c r="F21" s="593">
        <v>0.15167139340657071</v>
      </c>
      <c r="G21" s="593">
        <v>0.15514256033043616</v>
      </c>
    </row>
    <row r="22" spans="1:8">
      <c r="A22" s="8">
        <v>12</v>
      </c>
      <c r="B22" s="11" t="s">
        <v>331</v>
      </c>
      <c r="C22" s="591">
        <v>0.16937063937223362</v>
      </c>
      <c r="D22" s="592">
        <v>0.1617992222107047</v>
      </c>
      <c r="E22" s="593">
        <v>0.17333167572067923</v>
      </c>
      <c r="F22" s="593">
        <v>0.18491340572051201</v>
      </c>
      <c r="G22" s="593">
        <v>0.18944257914771423</v>
      </c>
    </row>
    <row r="23" spans="1:8">
      <c r="A23" s="8">
        <v>13</v>
      </c>
      <c r="B23" s="11" t="s">
        <v>329</v>
      </c>
      <c r="C23" s="591">
        <v>0.20530325995041548</v>
      </c>
      <c r="D23" s="592">
        <v>0.1979209560997553</v>
      </c>
      <c r="E23" s="593">
        <v>0.21349225423790597</v>
      </c>
      <c r="F23" s="593">
        <v>0.22891605350201374</v>
      </c>
      <c r="G23" s="593">
        <v>0.23483734074939594</v>
      </c>
    </row>
    <row r="24" spans="1:8">
      <c r="A24" s="489"/>
      <c r="B24" s="115" t="s">
        <v>700</v>
      </c>
      <c r="C24" s="594"/>
      <c r="D24" s="595"/>
      <c r="E24" s="596"/>
      <c r="F24" s="596"/>
      <c r="G24" s="596"/>
    </row>
    <row r="25" spans="1:8" ht="26.4">
      <c r="A25" s="8">
        <v>14</v>
      </c>
      <c r="B25" s="11" t="s">
        <v>701</v>
      </c>
      <c r="C25" s="594"/>
      <c r="D25" s="595" t="s">
        <v>790</v>
      </c>
      <c r="E25" s="596" t="s">
        <v>790</v>
      </c>
      <c r="F25" s="596" t="s">
        <v>790</v>
      </c>
      <c r="G25" s="596" t="s">
        <v>790</v>
      </c>
      <c r="H25" s="488"/>
    </row>
    <row r="26" spans="1:8">
      <c r="A26" s="10"/>
      <c r="B26" s="115" t="s">
        <v>88</v>
      </c>
      <c r="C26" s="581"/>
      <c r="D26" s="582"/>
      <c r="E26" s="582"/>
      <c r="F26" s="582"/>
      <c r="G26" s="583"/>
    </row>
    <row r="27" spans="1:8" ht="15" customHeight="1">
      <c r="A27" s="267">
        <v>15</v>
      </c>
      <c r="B27" s="11" t="s">
        <v>87</v>
      </c>
      <c r="C27" s="597">
        <v>0.13563369946632375</v>
      </c>
      <c r="D27" s="597">
        <v>0.1174443073199487</v>
      </c>
      <c r="E27" s="598">
        <v>0.11291817283245435</v>
      </c>
      <c r="F27" s="598">
        <v>0.10762360969258578</v>
      </c>
      <c r="G27" s="599">
        <v>0.10006581640688003</v>
      </c>
    </row>
    <row r="28" spans="1:8">
      <c r="A28" s="267">
        <v>16</v>
      </c>
      <c r="B28" s="11" t="s">
        <v>86</v>
      </c>
      <c r="C28" s="597">
        <v>7.5273000989415029E-2</v>
      </c>
      <c r="D28" s="600">
        <v>6.7039830691221311E-2</v>
      </c>
      <c r="E28" s="598">
        <v>6.4847917075531836E-2</v>
      </c>
      <c r="F28" s="598">
        <v>6.2696612680487956E-2</v>
      </c>
      <c r="G28" s="599">
        <v>5.938198184545454E-2</v>
      </c>
    </row>
    <row r="29" spans="1:8">
      <c r="A29" s="267">
        <v>17</v>
      </c>
      <c r="B29" s="11" t="s">
        <v>85</v>
      </c>
      <c r="C29" s="597">
        <v>-9.5860514798791235E-2</v>
      </c>
      <c r="D29" s="600">
        <v>-9.2458027411650642E-2</v>
      </c>
      <c r="E29" s="598">
        <v>-8.2066868408063987E-2</v>
      </c>
      <c r="F29" s="598">
        <v>-7.4557755998301514E-2</v>
      </c>
      <c r="G29" s="599">
        <v>-6.787592390263876E-2</v>
      </c>
    </row>
    <row r="30" spans="1:8">
      <c r="A30" s="267">
        <v>18</v>
      </c>
      <c r="B30" s="11" t="s">
        <v>84</v>
      </c>
      <c r="C30" s="597">
        <v>6.0360698476908739E-2</v>
      </c>
      <c r="D30" s="600">
        <v>5.04044766287274E-2</v>
      </c>
      <c r="E30" s="598">
        <v>4.807025575692251E-2</v>
      </c>
      <c r="F30" s="598">
        <v>4.4926997012097819E-2</v>
      </c>
      <c r="G30" s="599">
        <v>4.0683834561425498E-2</v>
      </c>
    </row>
    <row r="31" spans="1:8">
      <c r="A31" s="267">
        <v>19</v>
      </c>
      <c r="B31" s="11" t="s">
        <v>154</v>
      </c>
      <c r="C31" s="597">
        <v>-0.10856060734048316</v>
      </c>
      <c r="D31" s="600">
        <v>-0.1095483140023964</v>
      </c>
      <c r="E31" s="598">
        <v>-0.10347431410721378</v>
      </c>
      <c r="F31" s="598">
        <v>-9.7190850586126559E-2</v>
      </c>
      <c r="G31" s="599">
        <v>-9.1574791364158234E-2</v>
      </c>
    </row>
    <row r="32" spans="1:8">
      <c r="A32" s="267">
        <v>20</v>
      </c>
      <c r="B32" s="11" t="s">
        <v>155</v>
      </c>
      <c r="C32" s="597">
        <v>-0.39794206613887523</v>
      </c>
      <c r="D32" s="600">
        <v>-0.37401550914691517</v>
      </c>
      <c r="E32" s="598">
        <v>-0.34625632385337751</v>
      </c>
      <c r="F32" s="598">
        <v>-0.33072782617231344</v>
      </c>
      <c r="G32" s="599">
        <v>-0.31441886277393033</v>
      </c>
    </row>
    <row r="33" spans="1:7">
      <c r="A33" s="10"/>
      <c r="B33" s="115" t="s">
        <v>216</v>
      </c>
      <c r="C33" s="601"/>
      <c r="D33" s="602"/>
      <c r="E33" s="602"/>
      <c r="F33" s="602"/>
      <c r="G33" s="603"/>
    </row>
    <row r="34" spans="1:7">
      <c r="A34" s="267">
        <v>21</v>
      </c>
      <c r="B34" s="11" t="s">
        <v>83</v>
      </c>
      <c r="C34" s="604">
        <v>6.1495258303156816E-2</v>
      </c>
      <c r="D34" s="600">
        <v>4.479180451811985E-2</v>
      </c>
      <c r="E34" s="598">
        <v>4.3020245155645308E-2</v>
      </c>
      <c r="F34" s="598">
        <v>2.7456641319127367E-2</v>
      </c>
      <c r="G34" s="599">
        <v>1.3065691780277701E-2</v>
      </c>
    </row>
    <row r="35" spans="1:7" ht="15" customHeight="1">
      <c r="A35" s="267">
        <v>22</v>
      </c>
      <c r="B35" s="11" t="s">
        <v>674</v>
      </c>
      <c r="C35" s="604">
        <v>4.8636113723649448E-2</v>
      </c>
      <c r="D35" s="600">
        <v>4.7965568772508731E-2</v>
      </c>
      <c r="E35" s="598">
        <v>4.3637819710509888E-2</v>
      </c>
      <c r="F35" s="598">
        <v>2.6959821870119898E-2</v>
      </c>
      <c r="G35" s="599">
        <v>2.2243139281515674E-2</v>
      </c>
    </row>
    <row r="36" spans="1:7">
      <c r="A36" s="267">
        <v>23</v>
      </c>
      <c r="B36" s="11" t="s">
        <v>82</v>
      </c>
      <c r="C36" s="604">
        <v>0.1272206502771189</v>
      </c>
      <c r="D36" s="600">
        <v>0.14989300719497128</v>
      </c>
      <c r="E36" s="598">
        <v>0.1260118266146581</v>
      </c>
      <c r="F36" s="598">
        <v>0.29738854250996566</v>
      </c>
      <c r="G36" s="599">
        <v>0.35173537806500249</v>
      </c>
    </row>
    <row r="37" spans="1:7" ht="15" customHeight="1">
      <c r="A37" s="267">
        <v>24</v>
      </c>
      <c r="B37" s="11" t="s">
        <v>81</v>
      </c>
      <c r="C37" s="604">
        <v>0.13598537523139356</v>
      </c>
      <c r="D37" s="600">
        <v>0.17978714857341138</v>
      </c>
      <c r="E37" s="598">
        <v>0.26963303957954721</v>
      </c>
      <c r="F37" s="598">
        <v>0.27321599138404595</v>
      </c>
      <c r="G37" s="599">
        <v>0.29078467354687437</v>
      </c>
    </row>
    <row r="38" spans="1:7">
      <c r="A38" s="267">
        <v>25</v>
      </c>
      <c r="B38" s="11" t="s">
        <v>80</v>
      </c>
      <c r="C38" s="597">
        <v>9.7666856435188493E-2</v>
      </c>
      <c r="D38" s="600">
        <v>-1.4704338328382964E-2</v>
      </c>
      <c r="E38" s="598">
        <v>-0.16857473346488466</v>
      </c>
      <c r="F38" s="598">
        <v>9.1224471301740204E-2</v>
      </c>
      <c r="G38" s="599">
        <v>3.6695585190813423E-2</v>
      </c>
    </row>
    <row r="39" spans="1:7" ht="15" customHeight="1">
      <c r="A39" s="10"/>
      <c r="B39" s="115" t="s">
        <v>217</v>
      </c>
      <c r="C39" s="601"/>
      <c r="D39" s="602"/>
      <c r="E39" s="602"/>
      <c r="F39" s="602"/>
      <c r="G39" s="603"/>
    </row>
    <row r="40" spans="1:7" ht="15" customHeight="1">
      <c r="A40" s="267">
        <v>26</v>
      </c>
      <c r="B40" s="11" t="s">
        <v>79</v>
      </c>
      <c r="C40" s="604">
        <v>0.15275988110147112</v>
      </c>
      <c r="D40" s="597">
        <v>0.21495468185688452</v>
      </c>
      <c r="E40" s="604">
        <v>0.28229980236500751</v>
      </c>
      <c r="F40" s="604">
        <v>0.20042026972069935</v>
      </c>
      <c r="G40" s="605">
        <v>0.19732076771501195</v>
      </c>
    </row>
    <row r="41" spans="1:7" ht="15" customHeight="1">
      <c r="A41" s="267">
        <v>27</v>
      </c>
      <c r="B41" s="11" t="s">
        <v>78</v>
      </c>
      <c r="C41" s="604">
        <v>0.1783918998302941</v>
      </c>
      <c r="D41" s="597">
        <v>0.1776504083880138</v>
      </c>
      <c r="E41" s="604">
        <v>0.21585635789938645</v>
      </c>
      <c r="F41" s="604">
        <v>0.2401792139183308</v>
      </c>
      <c r="G41" s="605">
        <v>0.21261149390564252</v>
      </c>
    </row>
    <row r="42" spans="1:7" ht="15" customHeight="1">
      <c r="A42" s="267">
        <v>28</v>
      </c>
      <c r="B42" s="11" t="s">
        <v>77</v>
      </c>
      <c r="C42" s="597">
        <v>0.10324565856173638</v>
      </c>
      <c r="D42" s="597">
        <v>0.10871805302378114</v>
      </c>
      <c r="E42" s="604">
        <v>8.7318582067850523E-2</v>
      </c>
      <c r="F42" s="604">
        <v>0.10318237832490137</v>
      </c>
      <c r="G42" s="605">
        <v>7.3045138489445646E-2</v>
      </c>
    </row>
    <row r="43" spans="1:7" ht="15" customHeight="1">
      <c r="A43" s="268"/>
      <c r="B43" s="115" t="s">
        <v>258</v>
      </c>
      <c r="C43" s="581"/>
      <c r="D43" s="582"/>
      <c r="E43" s="582"/>
      <c r="F43" s="582"/>
      <c r="G43" s="583"/>
    </row>
    <row r="44" spans="1:7">
      <c r="A44" s="267">
        <v>29</v>
      </c>
      <c r="B44" s="11" t="s">
        <v>241</v>
      </c>
      <c r="C44" s="578">
        <v>52987377.090000004</v>
      </c>
      <c r="D44" s="578">
        <v>56896762.379999995</v>
      </c>
      <c r="E44" s="606">
        <v>47686361.430000007</v>
      </c>
      <c r="F44" s="606">
        <v>58815376.760000005</v>
      </c>
      <c r="G44" s="607">
        <v>42815956.579999998</v>
      </c>
    </row>
    <row r="45" spans="1:7" ht="15" customHeight="1">
      <c r="A45" s="267">
        <v>30</v>
      </c>
      <c r="B45" s="11" t="s">
        <v>253</v>
      </c>
      <c r="C45" s="578">
        <v>20332541.333800003</v>
      </c>
      <c r="D45" s="578">
        <v>27951619.646400001</v>
      </c>
      <c r="E45" s="608">
        <v>24005857.869350001</v>
      </c>
      <c r="F45" s="608">
        <v>33261667.984650005</v>
      </c>
      <c r="G45" s="609">
        <v>18858388.107000001</v>
      </c>
    </row>
    <row r="46" spans="1:7" ht="15" customHeight="1">
      <c r="A46" s="303">
        <v>31</v>
      </c>
      <c r="B46" s="304" t="s">
        <v>242</v>
      </c>
      <c r="C46" s="597">
        <v>2.6060380854564356</v>
      </c>
      <c r="D46" s="597">
        <v>2.0355443834657341</v>
      </c>
      <c r="E46" s="610">
        <v>1.9864468784881295</v>
      </c>
      <c r="F46" s="610">
        <v>1.768262998330175</v>
      </c>
      <c r="G46" s="610">
        <v>2.2703932243343345</v>
      </c>
    </row>
    <row r="47" spans="1:7" ht="15" customHeight="1">
      <c r="A47" s="303"/>
      <c r="B47" s="115" t="s">
        <v>337</v>
      </c>
      <c r="C47" s="581"/>
      <c r="D47" s="582"/>
      <c r="E47" s="582"/>
      <c r="F47" s="582"/>
      <c r="G47" s="583"/>
    </row>
    <row r="48" spans="1:7" ht="15" customHeight="1">
      <c r="A48" s="303">
        <v>32</v>
      </c>
      <c r="B48" s="304" t="s">
        <v>344</v>
      </c>
      <c r="C48" s="578">
        <v>155693912.13205886</v>
      </c>
      <c r="D48" s="611">
        <v>151306301.75123131</v>
      </c>
      <c r="E48" s="611">
        <v>132210869.38449124</v>
      </c>
      <c r="F48" s="611">
        <v>143125460.79054442</v>
      </c>
      <c r="G48" s="612">
        <v>160430671.54504979</v>
      </c>
    </row>
    <row r="49" spans="1:7" ht="15" customHeight="1">
      <c r="A49" s="303">
        <v>33</v>
      </c>
      <c r="B49" s="304" t="s">
        <v>359</v>
      </c>
      <c r="C49" s="578">
        <v>136035056.07685524</v>
      </c>
      <c r="D49" s="611">
        <v>125496020.89558183</v>
      </c>
      <c r="E49" s="611">
        <v>110002002.16626833</v>
      </c>
      <c r="F49" s="611">
        <v>132933238.80487554</v>
      </c>
      <c r="G49" s="612">
        <v>126621302.4915107</v>
      </c>
    </row>
    <row r="50" spans="1:7" ht="14.4" thickBot="1">
      <c r="A50" s="269">
        <v>34</v>
      </c>
      <c r="B50" s="117" t="s">
        <v>377</v>
      </c>
      <c r="C50" s="613">
        <v>1.144513161696328</v>
      </c>
      <c r="D50" s="614">
        <v>1.2056661292641682</v>
      </c>
      <c r="E50" s="614">
        <v>1.2018951180966155</v>
      </c>
      <c r="F50" s="614">
        <v>1.0766717344533328</v>
      </c>
      <c r="G50" s="615">
        <v>1.2670116985710664</v>
      </c>
    </row>
    <row r="51" spans="1:7">
      <c r="A51" s="12"/>
    </row>
    <row r="52" spans="1:7">
      <c r="B52" s="174"/>
    </row>
    <row r="53" spans="1:7" ht="52.8">
      <c r="B53" s="174" t="s">
        <v>257</v>
      </c>
    </row>
    <row r="55" spans="1:7" ht="14.4">
      <c r="B55" s="173"/>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topLeftCell="A4" zoomScale="80" zoomScaleNormal="80" workbookViewId="0">
      <selection activeCell="H36" sqref="H36"/>
    </sheetView>
  </sheetViews>
  <sheetFormatPr defaultColWidth="8.6640625" defaultRowHeight="13.8"/>
  <cols>
    <col min="1" max="1" width="11.44140625" style="492" customWidth="1"/>
    <col min="2" max="2" width="76.6640625" style="570" customWidth="1"/>
    <col min="3" max="3" width="22.6640625" style="492" customWidth="1"/>
    <col min="4" max="16384" width="8.6640625" style="492"/>
  </cols>
  <sheetData>
    <row r="1" spans="1:3">
      <c r="A1" s="133" t="s">
        <v>30</v>
      </c>
      <c r="B1" s="491" t="str">
        <f>'Info '!C2</f>
        <v>JSC Silk Bank</v>
      </c>
    </row>
    <row r="2" spans="1:3">
      <c r="A2" s="133" t="s">
        <v>31</v>
      </c>
      <c r="B2" s="628">
        <f>'1. key ratios '!B2</f>
        <v>46112</v>
      </c>
    </row>
    <row r="3" spans="1:3">
      <c r="B3" s="492"/>
    </row>
    <row r="4" spans="1:3">
      <c r="A4" s="492" t="s">
        <v>295</v>
      </c>
      <c r="B4" s="492" t="s">
        <v>296</v>
      </c>
    </row>
    <row r="5" spans="1:3">
      <c r="A5" s="552" t="s">
        <v>297</v>
      </c>
      <c r="B5" s="553"/>
      <c r="C5" s="554"/>
    </row>
    <row r="6" spans="1:3" ht="27.6">
      <c r="A6" s="558">
        <v>1</v>
      </c>
      <c r="B6" s="559" t="s">
        <v>751</v>
      </c>
      <c r="C6" s="560">
        <v>227767196.74971467</v>
      </c>
    </row>
    <row r="7" spans="1:3">
      <c r="A7" s="558">
        <v>2</v>
      </c>
      <c r="B7" s="559" t="s">
        <v>298</v>
      </c>
      <c r="C7" s="560">
        <v>-19266461.090645794</v>
      </c>
    </row>
    <row r="8" spans="1:3" ht="27.6">
      <c r="A8" s="561">
        <v>3</v>
      </c>
      <c r="B8" s="562" t="s">
        <v>299</v>
      </c>
      <c r="C8" s="560">
        <v>208500735.65906888</v>
      </c>
    </row>
    <row r="9" spans="1:3">
      <c r="A9" s="552" t="s">
        <v>300</v>
      </c>
      <c r="B9" s="553"/>
      <c r="C9" s="555"/>
    </row>
    <row r="10" spans="1:3" ht="25.95" customHeight="1">
      <c r="A10" s="558">
        <v>4</v>
      </c>
      <c r="B10" s="563" t="s">
        <v>749</v>
      </c>
      <c r="C10" s="560">
        <v>318758</v>
      </c>
    </row>
    <row r="11" spans="1:3" ht="25.95" customHeight="1">
      <c r="A11" s="558">
        <v>5</v>
      </c>
      <c r="B11" s="564" t="s">
        <v>750</v>
      </c>
      <c r="C11" s="560">
        <v>66656.792026224473</v>
      </c>
    </row>
    <row r="12" spans="1:3" ht="25.95" customHeight="1">
      <c r="A12" s="558">
        <v>6</v>
      </c>
      <c r="B12" s="564" t="s">
        <v>743</v>
      </c>
      <c r="C12" s="565">
        <v>539580.70883671427</v>
      </c>
    </row>
    <row r="13" spans="1:3" ht="25.95" customHeight="1">
      <c r="A13" s="566">
        <v>7</v>
      </c>
      <c r="B13" s="563" t="s">
        <v>744</v>
      </c>
      <c r="C13" s="560">
        <v>500000</v>
      </c>
    </row>
    <row r="14" spans="1:3" ht="25.95" customHeight="1">
      <c r="A14" s="561">
        <v>8</v>
      </c>
      <c r="B14" s="556" t="s">
        <v>301</v>
      </c>
      <c r="C14" s="567">
        <v>539580.70883671427</v>
      </c>
    </row>
    <row r="15" spans="1:3">
      <c r="A15" s="552" t="s">
        <v>302</v>
      </c>
      <c r="B15" s="553"/>
      <c r="C15" s="555"/>
    </row>
    <row r="16" spans="1:3" ht="27.6">
      <c r="A16" s="566">
        <v>9</v>
      </c>
      <c r="B16" s="563" t="s">
        <v>303</v>
      </c>
      <c r="C16" s="560"/>
    </row>
    <row r="17" spans="1:3">
      <c r="A17" s="566">
        <v>10</v>
      </c>
      <c r="B17" s="563" t="s">
        <v>304</v>
      </c>
      <c r="C17" s="560"/>
    </row>
    <row r="18" spans="1:3">
      <c r="A18" s="566">
        <v>11</v>
      </c>
      <c r="B18" s="563" t="s">
        <v>305</v>
      </c>
      <c r="C18" s="560"/>
    </row>
    <row r="19" spans="1:3" ht="27.6">
      <c r="A19" s="566">
        <v>12</v>
      </c>
      <c r="B19" s="563" t="s">
        <v>306</v>
      </c>
      <c r="C19" s="560"/>
    </row>
    <row r="20" spans="1:3">
      <c r="A20" s="566">
        <v>14</v>
      </c>
      <c r="B20" s="563" t="s">
        <v>307</v>
      </c>
      <c r="C20" s="560"/>
    </row>
    <row r="21" spans="1:3">
      <c r="A21" s="566">
        <v>14</v>
      </c>
      <c r="B21" s="563" t="s">
        <v>308</v>
      </c>
      <c r="C21" s="560"/>
    </row>
    <row r="22" spans="1:3">
      <c r="A22" s="561">
        <v>15</v>
      </c>
      <c r="B22" s="556" t="s">
        <v>309</v>
      </c>
      <c r="C22" s="567">
        <v>0</v>
      </c>
    </row>
    <row r="23" spans="1:3">
      <c r="A23" s="552" t="s">
        <v>310</v>
      </c>
      <c r="B23" s="553"/>
      <c r="C23" s="555"/>
    </row>
    <row r="24" spans="1:3">
      <c r="A24" s="571">
        <v>16</v>
      </c>
      <c r="B24" s="564" t="s">
        <v>311</v>
      </c>
      <c r="C24" s="560">
        <v>33493943.372296788</v>
      </c>
    </row>
    <row r="25" spans="1:3">
      <c r="A25" s="571">
        <v>17</v>
      </c>
      <c r="B25" s="564" t="s">
        <v>312</v>
      </c>
      <c r="C25" s="560">
        <v>-29947356.235067107</v>
      </c>
    </row>
    <row r="26" spans="1:3">
      <c r="A26" s="572">
        <v>18</v>
      </c>
      <c r="B26" s="556" t="s">
        <v>313</v>
      </c>
      <c r="C26" s="567">
        <v>3546587.137229681</v>
      </c>
    </row>
    <row r="27" spans="1:3">
      <c r="A27" s="552" t="s">
        <v>314</v>
      </c>
      <c r="B27" s="553"/>
      <c r="C27" s="555"/>
    </row>
    <row r="28" spans="1:3" ht="27.6">
      <c r="A28" s="571">
        <v>19</v>
      </c>
      <c r="B28" s="563" t="s">
        <v>315</v>
      </c>
      <c r="C28" s="568"/>
    </row>
    <row r="29" spans="1:3">
      <c r="A29" s="571">
        <v>20</v>
      </c>
      <c r="B29" s="564" t="s">
        <v>316</v>
      </c>
      <c r="C29" s="568"/>
    </row>
    <row r="30" spans="1:3">
      <c r="A30" s="552" t="s">
        <v>748</v>
      </c>
      <c r="B30" s="553"/>
      <c r="C30" s="555"/>
    </row>
    <row r="31" spans="1:3">
      <c r="A31" s="572">
        <v>21</v>
      </c>
      <c r="B31" s="557" t="s">
        <v>317</v>
      </c>
      <c r="C31" s="567">
        <v>36848888.280309066</v>
      </c>
    </row>
    <row r="32" spans="1:3">
      <c r="A32" s="572">
        <v>22</v>
      </c>
      <c r="B32" s="556" t="s">
        <v>318</v>
      </c>
      <c r="C32" s="567">
        <v>212586903.50513527</v>
      </c>
    </row>
    <row r="33" spans="1:3">
      <c r="A33" s="552" t="s">
        <v>319</v>
      </c>
      <c r="B33" s="553"/>
      <c r="C33" s="555"/>
    </row>
    <row r="34" spans="1:3">
      <c r="A34" s="561">
        <v>23</v>
      </c>
      <c r="B34" s="556" t="s">
        <v>319</v>
      </c>
      <c r="C34" s="672">
        <v>0.17333564614162106</v>
      </c>
    </row>
    <row r="35" spans="1:3">
      <c r="A35" s="552" t="s">
        <v>320</v>
      </c>
      <c r="B35" s="553"/>
      <c r="C35" s="555"/>
    </row>
    <row r="36" spans="1:3">
      <c r="A36" s="569" t="s">
        <v>321</v>
      </c>
      <c r="B36" s="563" t="s">
        <v>322</v>
      </c>
      <c r="C36" s="568"/>
    </row>
    <row r="37" spans="1:3" ht="27.6">
      <c r="A37" s="569" t="s">
        <v>323</v>
      </c>
      <c r="B37" s="559" t="s">
        <v>324</v>
      </c>
      <c r="C37" s="568"/>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C28" sqref="C28"/>
    </sheetView>
  </sheetViews>
  <sheetFormatPr defaultColWidth="8.88671875" defaultRowHeight="14.4"/>
  <cols>
    <col min="1" max="1" width="11.44140625" customWidth="1"/>
    <col min="2" max="2" width="76.6640625" style="226" customWidth="1"/>
    <col min="3" max="6" width="25.33203125" customWidth="1"/>
  </cols>
  <sheetData>
    <row r="1" spans="1:6">
      <c r="A1" s="2" t="s">
        <v>30</v>
      </c>
      <c r="B1" s="3" t="str">
        <f>'Info '!C2</f>
        <v>JSC Silk Bank</v>
      </c>
    </row>
    <row r="2" spans="1:6">
      <c r="A2" s="2" t="s">
        <v>31</v>
      </c>
      <c r="B2" s="577">
        <f>'1. key ratios '!B2</f>
        <v>46112</v>
      </c>
    </row>
    <row r="3" spans="1:6">
      <c r="A3" s="4"/>
      <c r="B3"/>
    </row>
    <row r="4" spans="1:6">
      <c r="A4" s="548" t="s">
        <v>738</v>
      </c>
    </row>
    <row r="5" spans="1:6" ht="43.2">
      <c r="B5" s="543"/>
      <c r="C5" s="549" t="s">
        <v>739</v>
      </c>
      <c r="D5" s="549" t="s">
        <v>741</v>
      </c>
      <c r="E5" s="549" t="s">
        <v>740</v>
      </c>
      <c r="F5" s="549" t="s">
        <v>742</v>
      </c>
    </row>
    <row r="6" spans="1:6">
      <c r="B6" s="550" t="s">
        <v>716</v>
      </c>
      <c r="C6" s="537">
        <f>IF(C7&gt;0,C7,IF(C8&gt;0,C8,IF(C9&gt;0,C9)))</f>
        <v>28767.711546261053</v>
      </c>
      <c r="D6" s="537" t="b">
        <f>IF(D7&gt;0,D7,IF(D8&gt;0,D8,IF(D9&gt;0,D9)))</f>
        <v>0</v>
      </c>
      <c r="E6" s="537" t="b">
        <f>IF(E7&gt;0,E7,IF(E8&gt;0,E8,IF(E9&gt;0,E9)))</f>
        <v>0</v>
      </c>
      <c r="F6" s="537">
        <f>IF(F7&gt;0,F7,IF(F8&gt;0,F8,IF(F9&gt;0,F9)))</f>
        <v>28767.711546261053</v>
      </c>
    </row>
    <row r="7" spans="1:6">
      <c r="B7" s="538" t="s">
        <v>729</v>
      </c>
      <c r="C7" s="551">
        <v>28767.711546261053</v>
      </c>
      <c r="D7" s="551">
        <v>0</v>
      </c>
      <c r="E7" s="551">
        <v>0</v>
      </c>
      <c r="F7" s="551">
        <v>28767.711546261053</v>
      </c>
    </row>
    <row r="8" spans="1:6">
      <c r="B8" s="538" t="s">
        <v>730</v>
      </c>
      <c r="C8" s="551"/>
      <c r="D8" s="551"/>
      <c r="E8" s="551"/>
      <c r="F8" s="551"/>
    </row>
    <row r="9" spans="1:6">
      <c r="B9" s="538" t="s">
        <v>737</v>
      </c>
      <c r="C9" s="551"/>
      <c r="D9" s="551"/>
      <c r="E9" s="551"/>
      <c r="F9" s="551"/>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19" activePane="bottomRight" state="frozen"/>
      <selection activeCell="B19" sqref="B19"/>
      <selection pane="topRight" activeCell="B19" sqref="B19"/>
      <selection pane="bottomLeft" activeCell="B19" sqref="B19"/>
      <selection pane="bottomRight" activeCell="J27" sqref="J27"/>
    </sheetView>
  </sheetViews>
  <sheetFormatPr defaultRowHeight="14.4"/>
  <cols>
    <col min="1" max="1" width="8.6640625" style="135"/>
    <col min="2" max="2" width="82.6640625" style="142" customWidth="1"/>
    <col min="3" max="7" width="17.5546875" style="135" customWidth="1"/>
  </cols>
  <sheetData>
    <row r="1" spans="1:7">
      <c r="A1" s="135" t="s">
        <v>30</v>
      </c>
      <c r="B1" s="3" t="str">
        <f>'Info '!C2</f>
        <v>JSC Silk Bank</v>
      </c>
    </row>
    <row r="2" spans="1:7">
      <c r="A2" s="135" t="s">
        <v>31</v>
      </c>
      <c r="B2" s="577">
        <f>'1. key ratios '!B2</f>
        <v>46112</v>
      </c>
    </row>
    <row r="4" spans="1:7" ht="15" thickBot="1">
      <c r="A4" s="135" t="s">
        <v>376</v>
      </c>
      <c r="B4" s="270" t="s">
        <v>337</v>
      </c>
    </row>
    <row r="5" spans="1:7">
      <c r="A5" s="271"/>
      <c r="B5" s="272"/>
      <c r="C5" s="776" t="s">
        <v>338</v>
      </c>
      <c r="D5" s="776"/>
      <c r="E5" s="776"/>
      <c r="F5" s="776"/>
      <c r="G5" s="777" t="s">
        <v>339</v>
      </c>
    </row>
    <row r="6" spans="1:7">
      <c r="A6" s="273"/>
      <c r="B6" s="274"/>
      <c r="C6" s="275" t="s">
        <v>340</v>
      </c>
      <c r="D6" s="275" t="s">
        <v>341</v>
      </c>
      <c r="E6" s="275" t="s">
        <v>342</v>
      </c>
      <c r="F6" s="275" t="s">
        <v>343</v>
      </c>
      <c r="G6" s="778"/>
    </row>
    <row r="7" spans="1:7">
      <c r="A7" s="276"/>
      <c r="B7" s="277" t="s">
        <v>344</v>
      </c>
      <c r="C7" s="278"/>
      <c r="D7" s="278"/>
      <c r="E7" s="278"/>
      <c r="F7" s="278"/>
      <c r="G7" s="279"/>
    </row>
    <row r="8" spans="1:7">
      <c r="A8" s="280">
        <v>1</v>
      </c>
      <c r="B8" s="281" t="s">
        <v>345</v>
      </c>
      <c r="C8" s="282">
        <v>53172645.760309063</v>
      </c>
      <c r="D8" s="282">
        <v>0</v>
      </c>
      <c r="E8" s="282">
        <v>0</v>
      </c>
      <c r="F8" s="282">
        <v>0</v>
      </c>
      <c r="G8" s="283">
        <v>53172645.760309063</v>
      </c>
    </row>
    <row r="9" spans="1:7">
      <c r="A9" s="280">
        <v>2</v>
      </c>
      <c r="B9" s="284" t="s">
        <v>346</v>
      </c>
      <c r="C9" s="282">
        <v>53172645.760309063</v>
      </c>
      <c r="D9" s="282"/>
      <c r="E9" s="282"/>
      <c r="F9" s="282">
        <v>0</v>
      </c>
      <c r="G9" s="283">
        <v>53172645.760309063</v>
      </c>
    </row>
    <row r="10" spans="1:7" ht="27.6">
      <c r="A10" s="280">
        <v>3</v>
      </c>
      <c r="B10" s="284" t="s">
        <v>347</v>
      </c>
      <c r="C10" s="673"/>
      <c r="D10" s="673"/>
      <c r="E10" s="673"/>
      <c r="F10" s="282">
        <v>5555277.7300000004</v>
      </c>
      <c r="G10" s="283">
        <v>5555277.7300000004</v>
      </c>
    </row>
    <row r="11" spans="1:7" ht="14.7" customHeight="1">
      <c r="A11" s="280">
        <v>4</v>
      </c>
      <c r="B11" s="281" t="s">
        <v>348</v>
      </c>
      <c r="C11" s="282">
        <v>15769751.179999799</v>
      </c>
      <c r="D11" s="282">
        <v>27896809.735000007</v>
      </c>
      <c r="E11" s="282">
        <v>17403295.090000004</v>
      </c>
      <c r="F11" s="282">
        <v>200</v>
      </c>
      <c r="G11" s="283">
        <v>55020965.601749822</v>
      </c>
    </row>
    <row r="12" spans="1:7">
      <c r="A12" s="280">
        <v>5</v>
      </c>
      <c r="B12" s="284" t="s">
        <v>349</v>
      </c>
      <c r="C12" s="282">
        <v>12274314.259999799</v>
      </c>
      <c r="D12" s="285">
        <v>26264801.565000009</v>
      </c>
      <c r="E12" s="282">
        <v>15873878.840000005</v>
      </c>
      <c r="F12" s="282">
        <v>200</v>
      </c>
      <c r="G12" s="283">
        <v>51692534.931749821</v>
      </c>
    </row>
    <row r="13" spans="1:7">
      <c r="A13" s="280">
        <v>6</v>
      </c>
      <c r="B13" s="284" t="s">
        <v>350</v>
      </c>
      <c r="C13" s="282">
        <v>3495436.92</v>
      </c>
      <c r="D13" s="285">
        <v>1632008.17</v>
      </c>
      <c r="E13" s="282">
        <v>1529416.25</v>
      </c>
      <c r="F13" s="282">
        <v>0</v>
      </c>
      <c r="G13" s="283">
        <v>3328430.67</v>
      </c>
    </row>
    <row r="14" spans="1:7">
      <c r="A14" s="280">
        <v>7</v>
      </c>
      <c r="B14" s="281" t="s">
        <v>351</v>
      </c>
      <c r="C14" s="282">
        <v>9288381.0299999975</v>
      </c>
      <c r="D14" s="282">
        <v>15754380.739999998</v>
      </c>
      <c r="E14" s="282">
        <v>58847284.309999987</v>
      </c>
      <c r="F14" s="282">
        <v>0</v>
      </c>
      <c r="G14" s="283">
        <v>41945023.039999992</v>
      </c>
    </row>
    <row r="15" spans="1:7" ht="41.4">
      <c r="A15" s="280">
        <v>8</v>
      </c>
      <c r="B15" s="284" t="s">
        <v>352</v>
      </c>
      <c r="C15" s="282">
        <v>9288381.0299999975</v>
      </c>
      <c r="D15" s="285">
        <v>15754380.739999998</v>
      </c>
      <c r="E15" s="282">
        <v>58847284.309999987</v>
      </c>
      <c r="F15" s="282">
        <v>0</v>
      </c>
      <c r="G15" s="283">
        <v>41945023.039999992</v>
      </c>
    </row>
    <row r="16" spans="1:7" ht="27.6">
      <c r="A16" s="280">
        <v>9</v>
      </c>
      <c r="B16" s="284" t="s">
        <v>353</v>
      </c>
      <c r="C16" s="282">
        <v>0</v>
      </c>
      <c r="D16" s="285">
        <v>0</v>
      </c>
      <c r="E16" s="282">
        <v>0</v>
      </c>
      <c r="F16" s="282">
        <v>0</v>
      </c>
      <c r="G16" s="283">
        <v>0</v>
      </c>
    </row>
    <row r="17" spans="1:7">
      <c r="A17" s="280">
        <v>10</v>
      </c>
      <c r="B17" s="281" t="s">
        <v>354</v>
      </c>
      <c r="C17" s="282"/>
      <c r="D17" s="285"/>
      <c r="E17" s="282"/>
      <c r="F17" s="282"/>
      <c r="G17" s="283"/>
    </row>
    <row r="18" spans="1:7">
      <c r="A18" s="280">
        <v>11</v>
      </c>
      <c r="B18" s="281" t="s">
        <v>355</v>
      </c>
      <c r="C18" s="282">
        <v>6905714.9064750746</v>
      </c>
      <c r="D18" s="285">
        <v>0</v>
      </c>
      <c r="E18" s="282">
        <v>0</v>
      </c>
      <c r="F18" s="282">
        <v>0</v>
      </c>
      <c r="G18" s="283">
        <v>0</v>
      </c>
    </row>
    <row r="19" spans="1:7">
      <c r="A19" s="280">
        <v>12</v>
      </c>
      <c r="B19" s="284" t="s">
        <v>356</v>
      </c>
      <c r="C19" s="673"/>
      <c r="D19" s="285">
        <v>0</v>
      </c>
      <c r="E19" s="282"/>
      <c r="F19" s="282"/>
      <c r="G19" s="283">
        <v>0</v>
      </c>
    </row>
    <row r="20" spans="1:7">
      <c r="A20" s="280">
        <v>13</v>
      </c>
      <c r="B20" s="284" t="s">
        <v>357</v>
      </c>
      <c r="C20" s="282">
        <v>6905714.9064750746</v>
      </c>
      <c r="D20" s="282"/>
      <c r="E20" s="282"/>
      <c r="F20" s="282"/>
      <c r="G20" s="283">
        <v>0</v>
      </c>
    </row>
    <row r="21" spans="1:7">
      <c r="A21" s="286">
        <v>14</v>
      </c>
      <c r="B21" s="287" t="s">
        <v>358</v>
      </c>
      <c r="C21" s="673"/>
      <c r="D21" s="673"/>
      <c r="E21" s="673"/>
      <c r="F21" s="673"/>
      <c r="G21" s="288">
        <v>155693912.13205886</v>
      </c>
    </row>
    <row r="22" spans="1:7">
      <c r="A22" s="289"/>
      <c r="B22" s="290" t="s">
        <v>359</v>
      </c>
      <c r="C22" s="291"/>
      <c r="D22" s="292"/>
      <c r="E22" s="291"/>
      <c r="F22" s="291"/>
      <c r="G22" s="293"/>
    </row>
    <row r="23" spans="1:7">
      <c r="A23" s="280">
        <v>15</v>
      </c>
      <c r="B23" s="281" t="s">
        <v>360</v>
      </c>
      <c r="C23" s="294">
        <v>54869552.930000015</v>
      </c>
      <c r="D23" s="295"/>
      <c r="E23" s="294"/>
      <c r="F23" s="294">
        <v>537002.5</v>
      </c>
      <c r="G23" s="283">
        <v>2974397.4995000004</v>
      </c>
    </row>
    <row r="24" spans="1:7">
      <c r="A24" s="280">
        <v>16</v>
      </c>
      <c r="B24" s="281" t="s">
        <v>361</v>
      </c>
      <c r="C24" s="282">
        <v>0</v>
      </c>
      <c r="D24" s="285">
        <v>6003262.1009281464</v>
      </c>
      <c r="E24" s="282">
        <v>6397701.6982967854</v>
      </c>
      <c r="F24" s="282">
        <v>122454953.73055451</v>
      </c>
      <c r="G24" s="283">
        <v>111177649.43985081</v>
      </c>
    </row>
    <row r="25" spans="1:7">
      <c r="A25" s="280">
        <v>17</v>
      </c>
      <c r="B25" s="284" t="s">
        <v>362</v>
      </c>
      <c r="C25" s="282"/>
      <c r="D25" s="285"/>
      <c r="E25" s="282"/>
      <c r="F25" s="282"/>
      <c r="G25" s="283"/>
    </row>
    <row r="26" spans="1:7" ht="27.6">
      <c r="A26" s="280">
        <v>18</v>
      </c>
      <c r="B26" s="284" t="s">
        <v>363</v>
      </c>
      <c r="C26" s="282"/>
      <c r="D26" s="285">
        <v>480827.12</v>
      </c>
      <c r="E26" s="282"/>
      <c r="F26" s="282"/>
      <c r="G26" s="283">
        <v>72124.067999999999</v>
      </c>
    </row>
    <row r="27" spans="1:7">
      <c r="A27" s="280">
        <v>19</v>
      </c>
      <c r="B27" s="284" t="s">
        <v>364</v>
      </c>
      <c r="C27" s="282"/>
      <c r="D27" s="285">
        <v>5522434.9809281463</v>
      </c>
      <c r="E27" s="282">
        <v>6397701.6982967854</v>
      </c>
      <c r="F27" s="282">
        <v>121634511.65969306</v>
      </c>
      <c r="G27" s="283">
        <v>110408149.61161856</v>
      </c>
    </row>
    <row r="28" spans="1:7">
      <c r="A28" s="280">
        <v>20</v>
      </c>
      <c r="B28" s="296" t="s">
        <v>365</v>
      </c>
      <c r="C28" s="282"/>
      <c r="D28" s="285"/>
      <c r="E28" s="282"/>
      <c r="F28" s="282"/>
      <c r="G28" s="283"/>
    </row>
    <row r="29" spans="1:7">
      <c r="A29" s="280">
        <v>21</v>
      </c>
      <c r="B29" s="284" t="s">
        <v>366</v>
      </c>
      <c r="C29" s="282"/>
      <c r="D29" s="285"/>
      <c r="E29" s="282"/>
      <c r="F29" s="282"/>
      <c r="G29" s="283"/>
    </row>
    <row r="30" spans="1:7">
      <c r="A30" s="280">
        <v>22</v>
      </c>
      <c r="B30" s="296" t="s">
        <v>365</v>
      </c>
      <c r="C30" s="282"/>
      <c r="D30" s="285"/>
      <c r="E30" s="282"/>
      <c r="F30" s="282"/>
      <c r="G30" s="283"/>
    </row>
    <row r="31" spans="1:7">
      <c r="A31" s="280">
        <v>23</v>
      </c>
      <c r="B31" s="284" t="s">
        <v>367</v>
      </c>
      <c r="C31" s="282"/>
      <c r="D31" s="285">
        <v>0</v>
      </c>
      <c r="E31" s="282"/>
      <c r="F31" s="282">
        <v>820442.07086145005</v>
      </c>
      <c r="G31" s="283">
        <v>697375.76023223251</v>
      </c>
    </row>
    <row r="32" spans="1:7">
      <c r="A32" s="280">
        <v>24</v>
      </c>
      <c r="B32" s="281" t="s">
        <v>368</v>
      </c>
      <c r="C32" s="282"/>
      <c r="D32" s="285"/>
      <c r="E32" s="282"/>
      <c r="F32" s="282"/>
      <c r="G32" s="283"/>
    </row>
    <row r="33" spans="1:7">
      <c r="A33" s="280">
        <v>25</v>
      </c>
      <c r="B33" s="281" t="s">
        <v>369</v>
      </c>
      <c r="C33" s="282">
        <v>979252.20215199888</v>
      </c>
      <c r="D33" s="282">
        <v>677598.47000000253</v>
      </c>
      <c r="E33" s="282">
        <v>0</v>
      </c>
      <c r="F33" s="282">
        <v>18685495.68485241</v>
      </c>
      <c r="G33" s="283">
        <v>20162926.122004412</v>
      </c>
    </row>
    <row r="34" spans="1:7">
      <c r="A34" s="280">
        <v>26</v>
      </c>
      <c r="B34" s="284" t="s">
        <v>370</v>
      </c>
      <c r="C34" s="673"/>
      <c r="D34" s="285">
        <v>318758</v>
      </c>
      <c r="E34" s="282"/>
      <c r="F34" s="282"/>
      <c r="G34" s="283">
        <v>318758</v>
      </c>
    </row>
    <row r="35" spans="1:7">
      <c r="A35" s="280">
        <v>27</v>
      </c>
      <c r="B35" s="284" t="s">
        <v>371</v>
      </c>
      <c r="C35" s="282">
        <v>979252.20215199888</v>
      </c>
      <c r="D35" s="285">
        <v>358840.47000000253</v>
      </c>
      <c r="E35" s="282"/>
      <c r="F35" s="282">
        <v>18685495.68485241</v>
      </c>
      <c r="G35" s="283">
        <v>19844168.122004412</v>
      </c>
    </row>
    <row r="36" spans="1:7">
      <c r="A36" s="280">
        <v>28</v>
      </c>
      <c r="B36" s="281" t="s">
        <v>372</v>
      </c>
      <c r="C36" s="282"/>
      <c r="D36" s="285">
        <v>33165696.309999999</v>
      </c>
      <c r="E36" s="282">
        <v>242982</v>
      </c>
      <c r="F36" s="282">
        <v>250000</v>
      </c>
      <c r="G36" s="283">
        <v>1720083.0155</v>
      </c>
    </row>
    <row r="37" spans="1:7">
      <c r="A37" s="286">
        <v>29</v>
      </c>
      <c r="B37" s="287" t="s">
        <v>373</v>
      </c>
      <c r="C37" s="673"/>
      <c r="D37" s="673"/>
      <c r="E37" s="673"/>
      <c r="F37" s="673"/>
      <c r="G37" s="288">
        <v>136035056.07685524</v>
      </c>
    </row>
    <row r="38" spans="1:7">
      <c r="A38" s="276"/>
      <c r="B38" s="297"/>
      <c r="C38" s="298"/>
      <c r="D38" s="298"/>
      <c r="E38" s="298"/>
      <c r="F38" s="298"/>
      <c r="G38" s="299"/>
    </row>
    <row r="39" spans="1:7" ht="15" thickBot="1">
      <c r="A39" s="300">
        <v>30</v>
      </c>
      <c r="B39" s="301" t="s">
        <v>374</v>
      </c>
      <c r="C39" s="194"/>
      <c r="D39" s="195"/>
      <c r="E39" s="195"/>
      <c r="F39" s="196"/>
      <c r="G39" s="302">
        <v>1.144513161696328</v>
      </c>
    </row>
    <row r="42" spans="1:7" ht="41.4">
      <c r="B42" s="142"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topLeftCell="B1" zoomScale="115" zoomScaleNormal="115" workbookViewId="0">
      <selection activeCell="I14" sqref="I14"/>
    </sheetView>
  </sheetViews>
  <sheetFormatPr defaultColWidth="9.33203125" defaultRowHeight="12"/>
  <cols>
    <col min="1" max="1" width="11.6640625" style="307" bestFit="1" customWidth="1"/>
    <col min="2" max="2" width="72.21875" style="307" customWidth="1"/>
    <col min="3" max="3" width="13.6640625" style="307" bestFit="1" customWidth="1"/>
    <col min="4" max="4" width="8.6640625" style="307" bestFit="1" customWidth="1"/>
    <col min="5" max="5" width="17.33203125" style="307" bestFit="1" customWidth="1"/>
    <col min="6" max="6" width="8.6640625" style="307" bestFit="1" customWidth="1"/>
    <col min="7" max="7" width="30.44140625" style="307" customWidth="1"/>
    <col min="8" max="8" width="12.33203125" style="307" customWidth="1"/>
    <col min="9" max="16384" width="9.33203125" style="307"/>
  </cols>
  <sheetData>
    <row r="1" spans="1:8" ht="13.8">
      <c r="A1" s="305" t="s">
        <v>30</v>
      </c>
      <c r="B1" s="379" t="str">
        <f>'Info '!C2</f>
        <v>JSC Silk Bank</v>
      </c>
    </row>
    <row r="2" spans="1:8">
      <c r="A2" s="305" t="s">
        <v>31</v>
      </c>
      <c r="B2" s="675">
        <f>'1. key ratios '!B2</f>
        <v>46112</v>
      </c>
    </row>
    <row r="3" spans="1:8">
      <c r="A3" s="306" t="s">
        <v>380</v>
      </c>
    </row>
    <row r="5" spans="1:8" ht="12" customHeight="1">
      <c r="A5" s="779" t="s">
        <v>381</v>
      </c>
      <c r="B5" s="780"/>
      <c r="C5" s="785" t="s">
        <v>382</v>
      </c>
      <c r="D5" s="786"/>
      <c r="E5" s="786"/>
      <c r="F5" s="786"/>
      <c r="G5" s="786"/>
      <c r="H5" s="787"/>
    </row>
    <row r="6" spans="1:8">
      <c r="A6" s="781"/>
      <c r="B6" s="782"/>
      <c r="C6" s="788"/>
      <c r="D6" s="789"/>
      <c r="E6" s="789"/>
      <c r="F6" s="789"/>
      <c r="G6" s="789"/>
      <c r="H6" s="790"/>
    </row>
    <row r="7" spans="1:8">
      <c r="A7" s="783"/>
      <c r="B7" s="784"/>
      <c r="C7" s="378" t="s">
        <v>383</v>
      </c>
      <c r="D7" s="378" t="s">
        <v>384</v>
      </c>
      <c r="E7" s="378" t="s">
        <v>385</v>
      </c>
      <c r="F7" s="378" t="s">
        <v>386</v>
      </c>
      <c r="G7" s="378" t="s">
        <v>387</v>
      </c>
      <c r="H7" s="378" t="s">
        <v>64</v>
      </c>
    </row>
    <row r="8" spans="1:8">
      <c r="A8" s="374">
        <v>1</v>
      </c>
      <c r="B8" s="373" t="s">
        <v>51</v>
      </c>
      <c r="C8" s="399">
        <v>3077954.38</v>
      </c>
      <c r="D8" s="399">
        <v>0</v>
      </c>
      <c r="E8" s="399">
        <v>16988852.280861448</v>
      </c>
      <c r="F8" s="399">
        <v>0</v>
      </c>
      <c r="G8" s="399"/>
      <c r="H8" s="399">
        <v>20066806.660861447</v>
      </c>
    </row>
    <row r="9" spans="1:8">
      <c r="A9" s="374">
        <v>2</v>
      </c>
      <c r="B9" s="373" t="s">
        <v>52</v>
      </c>
      <c r="C9" s="399"/>
      <c r="D9" s="399"/>
      <c r="E9" s="399"/>
      <c r="F9" s="399"/>
      <c r="G9" s="399"/>
      <c r="H9" s="399">
        <v>0</v>
      </c>
    </row>
    <row r="10" spans="1:8">
      <c r="A10" s="374">
        <v>3</v>
      </c>
      <c r="B10" s="373" t="s">
        <v>152</v>
      </c>
      <c r="C10" s="399"/>
      <c r="D10" s="399"/>
      <c r="E10" s="399"/>
      <c r="F10" s="399"/>
      <c r="G10" s="399"/>
      <c r="H10" s="399">
        <v>0</v>
      </c>
    </row>
    <row r="11" spans="1:8">
      <c r="A11" s="374">
        <v>4</v>
      </c>
      <c r="B11" s="373" t="s">
        <v>53</v>
      </c>
      <c r="C11" s="399"/>
      <c r="D11" s="399"/>
      <c r="E11" s="399"/>
      <c r="F11" s="399"/>
      <c r="G11" s="399"/>
      <c r="H11" s="399">
        <v>0</v>
      </c>
    </row>
    <row r="12" spans="1:8">
      <c r="A12" s="374">
        <v>5</v>
      </c>
      <c r="B12" s="373" t="s">
        <v>54</v>
      </c>
      <c r="C12" s="399"/>
      <c r="D12" s="399"/>
      <c r="E12" s="399"/>
      <c r="F12" s="399"/>
      <c r="G12" s="399"/>
      <c r="H12" s="399">
        <v>0</v>
      </c>
    </row>
    <row r="13" spans="1:8">
      <c r="A13" s="374">
        <v>6</v>
      </c>
      <c r="B13" s="373" t="s">
        <v>55</v>
      </c>
      <c r="C13" s="399">
        <v>12956159.870000005</v>
      </c>
      <c r="D13" s="399">
        <v>21000000</v>
      </c>
      <c r="E13" s="399"/>
      <c r="F13" s="399">
        <v>0</v>
      </c>
      <c r="G13" s="399"/>
      <c r="H13" s="399">
        <v>33956159.870000005</v>
      </c>
    </row>
    <row r="14" spans="1:8">
      <c r="A14" s="374">
        <v>7</v>
      </c>
      <c r="B14" s="373" t="s">
        <v>56</v>
      </c>
      <c r="C14" s="399"/>
      <c r="D14" s="399">
        <v>6241366.9386237133</v>
      </c>
      <c r="E14" s="399">
        <v>14769185.516595419</v>
      </c>
      <c r="F14" s="399">
        <v>27525346.875872444</v>
      </c>
      <c r="G14" s="399">
        <v>9648.2838088877197</v>
      </c>
      <c r="H14" s="399">
        <v>48545547.61490047</v>
      </c>
    </row>
    <row r="15" spans="1:8">
      <c r="A15" s="374">
        <v>8</v>
      </c>
      <c r="B15" s="375" t="s">
        <v>57</v>
      </c>
      <c r="C15" s="399"/>
      <c r="D15" s="399">
        <v>5704500.2798857214</v>
      </c>
      <c r="E15" s="399">
        <v>75465228.954529107</v>
      </c>
      <c r="F15" s="399">
        <v>3789525.7458722023</v>
      </c>
      <c r="G15" s="399">
        <v>49845.743730027265</v>
      </c>
      <c r="H15" s="399">
        <v>85009100.724017054</v>
      </c>
    </row>
    <row r="16" spans="1:8">
      <c r="A16" s="374">
        <v>9</v>
      </c>
      <c r="B16" s="373" t="s">
        <v>58</v>
      </c>
      <c r="C16" s="399"/>
      <c r="D16" s="399"/>
      <c r="E16" s="399"/>
      <c r="F16" s="399"/>
      <c r="G16" s="399"/>
      <c r="H16" s="399">
        <v>0</v>
      </c>
    </row>
    <row r="17" spans="1:8">
      <c r="A17" s="374">
        <v>10</v>
      </c>
      <c r="B17" s="377" t="s">
        <v>395</v>
      </c>
      <c r="C17" s="399"/>
      <c r="D17" s="399">
        <v>99105.230559521893</v>
      </c>
      <c r="E17" s="399">
        <v>2148581.3091075229</v>
      </c>
      <c r="F17" s="399">
        <v>539941.56994602294</v>
      </c>
      <c r="G17" s="399">
        <v>7.3444311326738818</v>
      </c>
      <c r="H17" s="399">
        <v>2787635.4540442</v>
      </c>
    </row>
    <row r="18" spans="1:8">
      <c r="A18" s="374">
        <v>11</v>
      </c>
      <c r="B18" s="373" t="s">
        <v>60</v>
      </c>
      <c r="C18" s="399"/>
      <c r="D18" s="399">
        <v>0</v>
      </c>
      <c r="E18" s="399">
        <v>0</v>
      </c>
      <c r="F18" s="399">
        <v>0</v>
      </c>
      <c r="G18" s="399">
        <v>0</v>
      </c>
      <c r="H18" s="399">
        <v>0</v>
      </c>
    </row>
    <row r="19" spans="1:8">
      <c r="A19" s="374">
        <v>12</v>
      </c>
      <c r="B19" s="373" t="s">
        <v>61</v>
      </c>
      <c r="C19" s="399"/>
      <c r="D19" s="399"/>
      <c r="E19" s="399"/>
      <c r="F19" s="399"/>
      <c r="G19" s="399"/>
      <c r="H19" s="399">
        <v>0</v>
      </c>
    </row>
    <row r="20" spans="1:8">
      <c r="A20" s="376">
        <v>13</v>
      </c>
      <c r="B20" s="375" t="s">
        <v>144</v>
      </c>
      <c r="C20" s="399"/>
      <c r="D20" s="399"/>
      <c r="E20" s="399"/>
      <c r="F20" s="399"/>
      <c r="G20" s="399"/>
      <c r="H20" s="399">
        <v>0</v>
      </c>
    </row>
    <row r="21" spans="1:8">
      <c r="A21" s="374">
        <v>14</v>
      </c>
      <c r="B21" s="373" t="s">
        <v>63</v>
      </c>
      <c r="C21" s="399">
        <v>3043698.5599999996</v>
      </c>
      <c r="D21" s="399">
        <v>6265974.3288531937</v>
      </c>
      <c r="E21" s="399">
        <v>0</v>
      </c>
      <c r="F21" s="399"/>
      <c r="G21" s="399">
        <v>17379909</v>
      </c>
      <c r="H21" s="399">
        <v>26689581.888853192</v>
      </c>
    </row>
    <row r="22" spans="1:8">
      <c r="A22" s="372">
        <v>15</v>
      </c>
      <c r="B22" s="371" t="s">
        <v>64</v>
      </c>
      <c r="C22" s="399">
        <v>19077812.810000002</v>
      </c>
      <c r="D22" s="399">
        <v>39211841.547362626</v>
      </c>
      <c r="E22" s="399">
        <v>107223266.75198597</v>
      </c>
      <c r="F22" s="399">
        <v>31314872.621744648</v>
      </c>
      <c r="G22" s="399">
        <v>17439403.027538914</v>
      </c>
      <c r="H22" s="399">
        <v>214267196.75863218</v>
      </c>
    </row>
    <row r="26" spans="1:8">
      <c r="B26" s="674"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D26" sqref="D26"/>
    </sheetView>
  </sheetViews>
  <sheetFormatPr defaultColWidth="9.33203125" defaultRowHeight="12"/>
  <cols>
    <col min="1" max="1" width="11.6640625" style="380" bestFit="1" customWidth="1"/>
    <col min="2" max="2" width="86.6640625" style="307" customWidth="1"/>
    <col min="3" max="4" width="31.5546875" style="307" customWidth="1"/>
    <col min="5" max="5" width="15.109375" style="307" bestFit="1" customWidth="1"/>
    <col min="6" max="6" width="11.6640625" style="307" bestFit="1" customWidth="1"/>
    <col min="7" max="7" width="21.5546875" style="307" bestFit="1" customWidth="1"/>
    <col min="8" max="8" width="41.44140625" style="307" customWidth="1"/>
    <col min="9" max="16384" width="9.33203125" style="307"/>
  </cols>
  <sheetData>
    <row r="1" spans="1:8" ht="13.8">
      <c r="A1" s="305" t="s">
        <v>30</v>
      </c>
      <c r="B1" s="379" t="str">
        <f>'Info '!C2</f>
        <v>JSC Silk Bank</v>
      </c>
      <c r="C1" s="392"/>
      <c r="D1" s="392"/>
      <c r="E1" s="392"/>
      <c r="F1" s="392"/>
      <c r="G1" s="392"/>
      <c r="H1" s="392"/>
    </row>
    <row r="2" spans="1:8">
      <c r="A2" s="305" t="s">
        <v>31</v>
      </c>
      <c r="B2" s="675">
        <f>'1. key ratios '!B2</f>
        <v>46112</v>
      </c>
      <c r="C2" s="392"/>
      <c r="D2" s="392"/>
      <c r="E2" s="392"/>
      <c r="F2" s="392"/>
      <c r="G2" s="392"/>
      <c r="H2" s="392"/>
    </row>
    <row r="3" spans="1:8">
      <c r="A3" s="306" t="s">
        <v>388</v>
      </c>
      <c r="B3" s="392"/>
      <c r="C3" s="392"/>
      <c r="D3" s="392"/>
      <c r="E3" s="392"/>
      <c r="F3" s="392"/>
      <c r="G3" s="392"/>
      <c r="H3" s="392"/>
    </row>
    <row r="4" spans="1:8">
      <c r="A4" s="393"/>
      <c r="B4" s="392"/>
      <c r="C4" s="391" t="s">
        <v>0</v>
      </c>
      <c r="D4" s="391" t="s">
        <v>1</v>
      </c>
      <c r="E4" s="391" t="s">
        <v>2</v>
      </c>
      <c r="F4" s="391" t="s">
        <v>3</v>
      </c>
      <c r="G4" s="391" t="s">
        <v>4</v>
      </c>
      <c r="H4" s="391" t="s">
        <v>5</v>
      </c>
    </row>
    <row r="5" spans="1:8" ht="34.200000000000003" customHeight="1">
      <c r="A5" s="779" t="s">
        <v>389</v>
      </c>
      <c r="B5" s="780"/>
      <c r="C5" s="793" t="s">
        <v>390</v>
      </c>
      <c r="D5" s="793"/>
      <c r="E5" s="793" t="s">
        <v>627</v>
      </c>
      <c r="F5" s="791" t="s">
        <v>391</v>
      </c>
      <c r="G5" s="791" t="s">
        <v>392</v>
      </c>
      <c r="H5" s="389" t="s">
        <v>626</v>
      </c>
    </row>
    <row r="6" spans="1:8" ht="24">
      <c r="A6" s="783"/>
      <c r="B6" s="784"/>
      <c r="C6" s="390" t="s">
        <v>393</v>
      </c>
      <c r="D6" s="390" t="s">
        <v>394</v>
      </c>
      <c r="E6" s="793"/>
      <c r="F6" s="792"/>
      <c r="G6" s="792"/>
      <c r="H6" s="389" t="s">
        <v>625</v>
      </c>
    </row>
    <row r="7" spans="1:8">
      <c r="A7" s="387">
        <v>1</v>
      </c>
      <c r="B7" s="373" t="s">
        <v>51</v>
      </c>
      <c r="C7" s="676"/>
      <c r="D7" s="676">
        <v>20118182.95000001</v>
      </c>
      <c r="E7" s="676">
        <v>51376.289138550033</v>
      </c>
      <c r="F7" s="676"/>
      <c r="G7" s="676"/>
      <c r="H7" s="677">
        <v>20066806.660861459</v>
      </c>
    </row>
    <row r="8" spans="1:8">
      <c r="A8" s="387">
        <v>2</v>
      </c>
      <c r="B8" s="373" t="s">
        <v>52</v>
      </c>
      <c r="C8" s="676"/>
      <c r="D8" s="676">
        <v>0</v>
      </c>
      <c r="E8" s="676"/>
      <c r="F8" s="676"/>
      <c r="G8" s="676"/>
      <c r="H8" s="677">
        <v>0</v>
      </c>
    </row>
    <row r="9" spans="1:8">
      <c r="A9" s="387">
        <v>3</v>
      </c>
      <c r="B9" s="373" t="s">
        <v>152</v>
      </c>
      <c r="C9" s="676"/>
      <c r="D9" s="676">
        <v>0</v>
      </c>
      <c r="E9" s="676"/>
      <c r="F9" s="676"/>
      <c r="G9" s="676"/>
      <c r="H9" s="677">
        <v>0</v>
      </c>
    </row>
    <row r="10" spans="1:8">
      <c r="A10" s="387">
        <v>4</v>
      </c>
      <c r="B10" s="373" t="s">
        <v>53</v>
      </c>
      <c r="C10" s="676"/>
      <c r="D10" s="676">
        <v>0</v>
      </c>
      <c r="E10" s="676"/>
      <c r="F10" s="676"/>
      <c r="G10" s="676"/>
      <c r="H10" s="677">
        <v>0</v>
      </c>
    </row>
    <row r="11" spans="1:8">
      <c r="A11" s="387">
        <v>5</v>
      </c>
      <c r="B11" s="373" t="s">
        <v>54</v>
      </c>
      <c r="C11" s="676"/>
      <c r="D11" s="676">
        <v>0</v>
      </c>
      <c r="E11" s="676"/>
      <c r="F11" s="676"/>
      <c r="G11" s="676"/>
      <c r="H11" s="677">
        <v>0</v>
      </c>
    </row>
    <row r="12" spans="1:8">
      <c r="A12" s="387">
        <v>6</v>
      </c>
      <c r="B12" s="373" t="s">
        <v>55</v>
      </c>
      <c r="C12" s="676"/>
      <c r="D12" s="676">
        <v>33956159.870000005</v>
      </c>
      <c r="E12" s="676"/>
      <c r="F12" s="676"/>
      <c r="G12" s="676"/>
      <c r="H12" s="677">
        <v>33956159.870000005</v>
      </c>
    </row>
    <row r="13" spans="1:8">
      <c r="A13" s="387">
        <v>7</v>
      </c>
      <c r="B13" s="373" t="s">
        <v>56</v>
      </c>
      <c r="C13" s="676">
        <v>5264838.2276515495</v>
      </c>
      <c r="D13" s="676">
        <v>45219243.9454882</v>
      </c>
      <c r="E13" s="676">
        <v>1943227.166391247</v>
      </c>
      <c r="F13" s="676"/>
      <c r="G13" s="676"/>
      <c r="H13" s="677">
        <v>48540855.006748505</v>
      </c>
    </row>
    <row r="14" spans="1:8">
      <c r="A14" s="387">
        <v>8</v>
      </c>
      <c r="B14" s="375" t="s">
        <v>57</v>
      </c>
      <c r="C14" s="676">
        <v>3372700.4328398285</v>
      </c>
      <c r="D14" s="676">
        <v>86525515.522280633</v>
      </c>
      <c r="E14" s="676">
        <v>4884422.2311042687</v>
      </c>
      <c r="F14" s="676"/>
      <c r="G14" s="676">
        <v>20248.93</v>
      </c>
      <c r="H14" s="677">
        <v>85013793.72401619</v>
      </c>
    </row>
    <row r="15" spans="1:8">
      <c r="A15" s="387">
        <v>9</v>
      </c>
      <c r="B15" s="373" t="s">
        <v>58</v>
      </c>
      <c r="C15" s="676"/>
      <c r="D15" s="676">
        <v>0</v>
      </c>
      <c r="E15" s="676"/>
      <c r="F15" s="676"/>
      <c r="G15" s="676"/>
      <c r="H15" s="677">
        <v>0</v>
      </c>
    </row>
    <row r="16" spans="1:8">
      <c r="A16" s="387">
        <v>10</v>
      </c>
      <c r="B16" s="377" t="s">
        <v>395</v>
      </c>
      <c r="C16" s="676">
        <v>5919703.6049034204</v>
      </c>
      <c r="D16" s="676">
        <v>0</v>
      </c>
      <c r="E16" s="676">
        <v>3132067.40282583</v>
      </c>
      <c r="F16" s="676"/>
      <c r="G16" s="676"/>
      <c r="H16" s="677">
        <v>2787636.2020775904</v>
      </c>
    </row>
    <row r="17" spans="1:8">
      <c r="A17" s="387">
        <v>11</v>
      </c>
      <c r="B17" s="373" t="s">
        <v>60</v>
      </c>
      <c r="C17" s="676">
        <v>0</v>
      </c>
      <c r="D17" s="676">
        <v>0</v>
      </c>
      <c r="E17" s="676">
        <v>0</v>
      </c>
      <c r="F17" s="676"/>
      <c r="G17" s="676"/>
      <c r="H17" s="677">
        <v>0</v>
      </c>
    </row>
    <row r="18" spans="1:8">
      <c r="A18" s="387">
        <v>12</v>
      </c>
      <c r="B18" s="373" t="s">
        <v>61</v>
      </c>
      <c r="C18" s="676"/>
      <c r="D18" s="676">
        <v>0</v>
      </c>
      <c r="E18" s="676"/>
      <c r="F18" s="676"/>
      <c r="G18" s="676"/>
      <c r="H18" s="677">
        <v>0</v>
      </c>
    </row>
    <row r="19" spans="1:8">
      <c r="A19" s="388">
        <v>13</v>
      </c>
      <c r="B19" s="375" t="s">
        <v>144</v>
      </c>
      <c r="C19" s="676"/>
      <c r="D19" s="676">
        <v>0</v>
      </c>
      <c r="E19" s="676"/>
      <c r="F19" s="676"/>
      <c r="G19" s="676"/>
      <c r="H19" s="677">
        <v>0</v>
      </c>
    </row>
    <row r="20" spans="1:8">
      <c r="A20" s="387">
        <v>14</v>
      </c>
      <c r="B20" s="373" t="s">
        <v>63</v>
      </c>
      <c r="C20" s="676">
        <v>0</v>
      </c>
      <c r="D20" s="676">
        <v>26689581.888853192</v>
      </c>
      <c r="E20" s="676">
        <v>0</v>
      </c>
      <c r="F20" s="676"/>
      <c r="G20" s="676"/>
      <c r="H20" s="677">
        <v>26689581.888853192</v>
      </c>
    </row>
    <row r="21" spans="1:8" s="384" customFormat="1">
      <c r="A21" s="386">
        <v>15</v>
      </c>
      <c r="B21" s="385" t="s">
        <v>64</v>
      </c>
      <c r="C21" s="678">
        <v>8637538.6604913771</v>
      </c>
      <c r="D21" s="678">
        <v>212508684.17662203</v>
      </c>
      <c r="E21" s="678">
        <v>6879025.6866340656</v>
      </c>
      <c r="F21" s="678">
        <v>0</v>
      </c>
      <c r="G21" s="678">
        <v>20248.93</v>
      </c>
      <c r="H21" s="677">
        <v>214267197.15047935</v>
      </c>
    </row>
    <row r="22" spans="1:8">
      <c r="A22" s="383">
        <v>16</v>
      </c>
      <c r="B22" s="382" t="s">
        <v>396</v>
      </c>
      <c r="C22" s="676">
        <v>8637538.6604913771</v>
      </c>
      <c r="D22" s="676">
        <v>131744759.46776883</v>
      </c>
      <c r="E22" s="676">
        <v>6827649.3974955156</v>
      </c>
      <c r="F22" s="676">
        <v>0</v>
      </c>
      <c r="G22" s="676">
        <v>20248.93</v>
      </c>
      <c r="H22" s="677">
        <v>133554648.73076469</v>
      </c>
    </row>
    <row r="23" spans="1:8">
      <c r="A23" s="383">
        <v>17</v>
      </c>
      <c r="B23" s="382" t="s">
        <v>397</v>
      </c>
      <c r="C23" s="676"/>
      <c r="D23" s="676">
        <v>17040228.57</v>
      </c>
      <c r="E23" s="676">
        <v>51376.289138550033</v>
      </c>
      <c r="F23" s="676"/>
      <c r="G23" s="676"/>
      <c r="H23" s="677">
        <v>16988852.280861448</v>
      </c>
    </row>
    <row r="26" spans="1:8" ht="42.45" customHeight="1">
      <c r="B26" s="310"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zoomScale="80" zoomScaleNormal="80" workbookViewId="0">
      <selection activeCell="C7" sqref="C7:H34"/>
    </sheetView>
  </sheetViews>
  <sheetFormatPr defaultColWidth="9.33203125" defaultRowHeight="12"/>
  <cols>
    <col min="1" max="1" width="11" style="307" bestFit="1" customWidth="1"/>
    <col min="2" max="2" width="93.44140625" style="307" customWidth="1"/>
    <col min="3" max="4" width="35" style="307" customWidth="1"/>
    <col min="5" max="5" width="15.109375" style="307" bestFit="1" customWidth="1"/>
    <col min="6" max="6" width="11.6640625" style="307" bestFit="1" customWidth="1"/>
    <col min="7" max="7" width="22" style="307" customWidth="1"/>
    <col min="8" max="8" width="19.88671875" style="307" customWidth="1"/>
    <col min="9" max="16384" width="9.33203125" style="307"/>
  </cols>
  <sheetData>
    <row r="1" spans="1:8" ht="13.8">
      <c r="A1" s="305" t="s">
        <v>30</v>
      </c>
      <c r="B1" s="379" t="str">
        <f>'Info '!C2</f>
        <v>JSC Silk Bank</v>
      </c>
      <c r="C1" s="392"/>
      <c r="D1" s="392"/>
      <c r="E1" s="392"/>
      <c r="F1" s="392"/>
      <c r="G1" s="392"/>
      <c r="H1" s="392"/>
    </row>
    <row r="2" spans="1:8">
      <c r="A2" s="305" t="s">
        <v>31</v>
      </c>
      <c r="B2" s="675">
        <f>'1. key ratios '!B2</f>
        <v>46112</v>
      </c>
      <c r="C2" s="392"/>
      <c r="D2" s="392"/>
      <c r="E2" s="392"/>
      <c r="F2" s="392"/>
      <c r="G2" s="392"/>
      <c r="H2" s="392"/>
    </row>
    <row r="3" spans="1:8">
      <c r="A3" s="306" t="s">
        <v>398</v>
      </c>
      <c r="B3" s="392"/>
      <c r="C3" s="392"/>
      <c r="D3" s="392"/>
      <c r="E3" s="392"/>
      <c r="F3" s="392"/>
      <c r="G3" s="392"/>
      <c r="H3" s="392"/>
    </row>
    <row r="4" spans="1:8">
      <c r="A4" s="393"/>
      <c r="B4" s="392"/>
      <c r="C4" s="391" t="s">
        <v>0</v>
      </c>
      <c r="D4" s="391" t="s">
        <v>1</v>
      </c>
      <c r="E4" s="391" t="s">
        <v>2</v>
      </c>
      <c r="F4" s="391" t="s">
        <v>3</v>
      </c>
      <c r="G4" s="391" t="s">
        <v>4</v>
      </c>
      <c r="H4" s="391" t="s">
        <v>5</v>
      </c>
    </row>
    <row r="5" spans="1:8" ht="41.7" customHeight="1">
      <c r="A5" s="779" t="s">
        <v>389</v>
      </c>
      <c r="B5" s="780"/>
      <c r="C5" s="793" t="s">
        <v>390</v>
      </c>
      <c r="D5" s="793"/>
      <c r="E5" s="793" t="s">
        <v>627</v>
      </c>
      <c r="F5" s="791" t="s">
        <v>391</v>
      </c>
      <c r="G5" s="791" t="s">
        <v>392</v>
      </c>
      <c r="H5" s="389" t="s">
        <v>626</v>
      </c>
    </row>
    <row r="6" spans="1:8" ht="24">
      <c r="A6" s="783"/>
      <c r="B6" s="784"/>
      <c r="C6" s="390" t="s">
        <v>393</v>
      </c>
      <c r="D6" s="390" t="s">
        <v>394</v>
      </c>
      <c r="E6" s="793"/>
      <c r="F6" s="792"/>
      <c r="G6" s="792"/>
      <c r="H6" s="389" t="s">
        <v>625</v>
      </c>
    </row>
    <row r="7" spans="1:8">
      <c r="A7" s="381">
        <v>1</v>
      </c>
      <c r="B7" s="396" t="s">
        <v>486</v>
      </c>
      <c r="C7" s="676">
        <v>216713.78223165506</v>
      </c>
      <c r="D7" s="676">
        <v>29028279.823033571</v>
      </c>
      <c r="E7" s="676">
        <v>388072.50748383091</v>
      </c>
      <c r="F7" s="676"/>
      <c r="G7" s="676">
        <v>2832.9199999999996</v>
      </c>
      <c r="H7" s="677">
        <v>28856921.097781394</v>
      </c>
    </row>
    <row r="8" spans="1:8">
      <c r="A8" s="381">
        <v>2</v>
      </c>
      <c r="B8" s="396" t="s">
        <v>399</v>
      </c>
      <c r="C8" s="676">
        <v>150379.44542231169</v>
      </c>
      <c r="D8" s="676">
        <v>42324374.439989835</v>
      </c>
      <c r="E8" s="676">
        <v>208504.16447315706</v>
      </c>
      <c r="F8" s="676"/>
      <c r="G8" s="676">
        <v>6363.7</v>
      </c>
      <c r="H8" s="677">
        <v>42266249.720938995</v>
      </c>
    </row>
    <row r="9" spans="1:8">
      <c r="A9" s="381">
        <v>3</v>
      </c>
      <c r="B9" s="396" t="s">
        <v>400</v>
      </c>
      <c r="C9" s="676">
        <v>54918.605632114821</v>
      </c>
      <c r="D9" s="676">
        <v>121593.71903522342</v>
      </c>
      <c r="E9" s="676">
        <v>54279.040137755925</v>
      </c>
      <c r="F9" s="676"/>
      <c r="G9" s="676">
        <v>0</v>
      </c>
      <c r="H9" s="677">
        <v>122233.28452958231</v>
      </c>
    </row>
    <row r="10" spans="1:8">
      <c r="A10" s="381">
        <v>4</v>
      </c>
      <c r="B10" s="396" t="s">
        <v>487</v>
      </c>
      <c r="C10" s="676">
        <v>9173.3516415868671</v>
      </c>
      <c r="D10" s="676">
        <v>2212625.6886049081</v>
      </c>
      <c r="E10" s="676">
        <v>36101.682598474341</v>
      </c>
      <c r="F10" s="676"/>
      <c r="G10" s="676">
        <v>4548.96</v>
      </c>
      <c r="H10" s="677">
        <v>2185697.3576480206</v>
      </c>
    </row>
    <row r="11" spans="1:8">
      <c r="A11" s="381">
        <v>5</v>
      </c>
      <c r="B11" s="396" t="s">
        <v>401</v>
      </c>
      <c r="C11" s="676">
        <v>1016198.0410364827</v>
      </c>
      <c r="D11" s="676">
        <v>5077274.216136381</v>
      </c>
      <c r="E11" s="676">
        <v>522351.92477127974</v>
      </c>
      <c r="F11" s="676"/>
      <c r="G11" s="676">
        <v>0</v>
      </c>
      <c r="H11" s="677">
        <v>5571120.3324015839</v>
      </c>
    </row>
    <row r="12" spans="1:8">
      <c r="A12" s="381">
        <v>6</v>
      </c>
      <c r="B12" s="396" t="s">
        <v>402</v>
      </c>
      <c r="C12" s="676">
        <v>2627950.7095171427</v>
      </c>
      <c r="D12" s="676">
        <v>5039379.1347814901</v>
      </c>
      <c r="E12" s="676">
        <v>769531.77798252145</v>
      </c>
      <c r="F12" s="676"/>
      <c r="G12" s="676">
        <v>0</v>
      </c>
      <c r="H12" s="677">
        <v>6897798.066316111</v>
      </c>
    </row>
    <row r="13" spans="1:8">
      <c r="A13" s="381">
        <v>7</v>
      </c>
      <c r="B13" s="396" t="s">
        <v>403</v>
      </c>
      <c r="C13" s="676">
        <v>77472.760104091183</v>
      </c>
      <c r="D13" s="676">
        <v>1267550.9518477852</v>
      </c>
      <c r="E13" s="676">
        <v>91095.242390643223</v>
      </c>
      <c r="F13" s="676"/>
      <c r="G13" s="676">
        <v>0</v>
      </c>
      <c r="H13" s="677">
        <v>1253928.4695612332</v>
      </c>
    </row>
    <row r="14" spans="1:8">
      <c r="A14" s="381">
        <v>8</v>
      </c>
      <c r="B14" s="396" t="s">
        <v>404</v>
      </c>
      <c r="C14" s="676">
        <v>78331.218792454965</v>
      </c>
      <c r="D14" s="676">
        <v>3140921.4453309057</v>
      </c>
      <c r="E14" s="676">
        <v>117592.28441545856</v>
      </c>
      <c r="F14" s="676"/>
      <c r="G14" s="676">
        <v>0</v>
      </c>
      <c r="H14" s="677">
        <v>3101660.3797079017</v>
      </c>
    </row>
    <row r="15" spans="1:8">
      <c r="A15" s="381">
        <v>9</v>
      </c>
      <c r="B15" s="396" t="s">
        <v>405</v>
      </c>
      <c r="C15" s="676">
        <v>5406.8220547945211</v>
      </c>
      <c r="D15" s="676">
        <v>1009044.944943954</v>
      </c>
      <c r="E15" s="676">
        <v>28168.637865967794</v>
      </c>
      <c r="F15" s="676"/>
      <c r="G15" s="676">
        <v>0</v>
      </c>
      <c r="H15" s="677">
        <v>986283.12913278071</v>
      </c>
    </row>
    <row r="16" spans="1:8">
      <c r="A16" s="381">
        <v>10</v>
      </c>
      <c r="B16" s="396" t="s">
        <v>406</v>
      </c>
      <c r="C16" s="676">
        <v>12006.705648557236</v>
      </c>
      <c r="D16" s="676">
        <v>633915.93062031816</v>
      </c>
      <c r="E16" s="676">
        <v>19397.134438677123</v>
      </c>
      <c r="F16" s="676"/>
      <c r="G16" s="676">
        <v>0</v>
      </c>
      <c r="H16" s="677">
        <v>626525.50183019834</v>
      </c>
    </row>
    <row r="17" spans="1:8">
      <c r="A17" s="381">
        <v>11</v>
      </c>
      <c r="B17" s="396" t="s">
        <v>407</v>
      </c>
      <c r="C17" s="676">
        <v>34954.915844548908</v>
      </c>
      <c r="D17" s="676">
        <v>1765590.5230366029</v>
      </c>
      <c r="E17" s="676">
        <v>72206.906045093841</v>
      </c>
      <c r="F17" s="676"/>
      <c r="G17" s="676">
        <v>0</v>
      </c>
      <c r="H17" s="677">
        <v>1728338.5328360579</v>
      </c>
    </row>
    <row r="18" spans="1:8">
      <c r="A18" s="381">
        <v>12</v>
      </c>
      <c r="B18" s="396" t="s">
        <v>408</v>
      </c>
      <c r="C18" s="676">
        <v>1744651.1720462432</v>
      </c>
      <c r="D18" s="676">
        <v>12755720.15359121</v>
      </c>
      <c r="E18" s="676">
        <v>494808.31939083082</v>
      </c>
      <c r="F18" s="676"/>
      <c r="G18" s="676">
        <v>0</v>
      </c>
      <c r="H18" s="677">
        <v>14005563.006246621</v>
      </c>
    </row>
    <row r="19" spans="1:8">
      <c r="A19" s="381">
        <v>13</v>
      </c>
      <c r="B19" s="396" t="s">
        <v>409</v>
      </c>
      <c r="C19" s="676">
        <v>115109.39507031154</v>
      </c>
      <c r="D19" s="676">
        <v>2174404.6431228253</v>
      </c>
      <c r="E19" s="676">
        <v>140912.83079090682</v>
      </c>
      <c r="F19" s="676"/>
      <c r="G19" s="676">
        <v>0</v>
      </c>
      <c r="H19" s="677">
        <v>2148601.2074022302</v>
      </c>
    </row>
    <row r="20" spans="1:8">
      <c r="A20" s="381">
        <v>14</v>
      </c>
      <c r="B20" s="396" t="s">
        <v>410</v>
      </c>
      <c r="C20" s="676">
        <v>134776.44190725274</v>
      </c>
      <c r="D20" s="676">
        <v>7057777.0300116297</v>
      </c>
      <c r="E20" s="676">
        <v>229548.84935569772</v>
      </c>
      <c r="F20" s="676"/>
      <c r="G20" s="676">
        <v>0</v>
      </c>
      <c r="H20" s="677">
        <v>6963004.6225631852</v>
      </c>
    </row>
    <row r="21" spans="1:8">
      <c r="A21" s="381">
        <v>15</v>
      </c>
      <c r="B21" s="396" t="s">
        <v>411</v>
      </c>
      <c r="C21" s="676">
        <v>268965.30641583644</v>
      </c>
      <c r="D21" s="676">
        <v>4170625.9121776819</v>
      </c>
      <c r="E21" s="676">
        <v>331420.30140983639</v>
      </c>
      <c r="F21" s="676"/>
      <c r="G21" s="676">
        <v>0</v>
      </c>
      <c r="H21" s="677">
        <v>4108170.9171836819</v>
      </c>
    </row>
    <row r="22" spans="1:8">
      <c r="A22" s="381">
        <v>16</v>
      </c>
      <c r="B22" s="396" t="s">
        <v>412</v>
      </c>
      <c r="C22" s="676">
        <v>2686.1067213114752</v>
      </c>
      <c r="D22" s="676">
        <v>2015400.8939432134</v>
      </c>
      <c r="E22" s="676">
        <v>35731.685161005946</v>
      </c>
      <c r="F22" s="676"/>
      <c r="G22" s="676">
        <v>0</v>
      </c>
      <c r="H22" s="677">
        <v>1982355.315503519</v>
      </c>
    </row>
    <row r="23" spans="1:8">
      <c r="A23" s="381">
        <v>17</v>
      </c>
      <c r="B23" s="396" t="s">
        <v>490</v>
      </c>
      <c r="C23" s="676">
        <v>7497.8033507191058</v>
      </c>
      <c r="D23" s="676">
        <v>388367.80922833376</v>
      </c>
      <c r="E23" s="676">
        <v>13147.306711026848</v>
      </c>
      <c r="F23" s="676"/>
      <c r="G23" s="676">
        <v>0</v>
      </c>
      <c r="H23" s="677">
        <v>382718.30586802599</v>
      </c>
    </row>
    <row r="24" spans="1:8">
      <c r="A24" s="381">
        <v>18</v>
      </c>
      <c r="B24" s="396" t="s">
        <v>413</v>
      </c>
      <c r="C24" s="676">
        <v>72020.442122817913</v>
      </c>
      <c r="D24" s="676">
        <v>885089.83705998713</v>
      </c>
      <c r="E24" s="676">
        <v>103237.32114802442</v>
      </c>
      <c r="F24" s="676"/>
      <c r="G24" s="676">
        <v>0</v>
      </c>
      <c r="H24" s="677">
        <v>853872.95803478057</v>
      </c>
    </row>
    <row r="25" spans="1:8">
      <c r="A25" s="381">
        <v>19</v>
      </c>
      <c r="B25" s="396" t="s">
        <v>414</v>
      </c>
      <c r="C25" s="676">
        <v>29839.892112970618</v>
      </c>
      <c r="D25" s="676">
        <v>1198899.9509527411</v>
      </c>
      <c r="E25" s="676">
        <v>55652.410072475308</v>
      </c>
      <c r="F25" s="676"/>
      <c r="G25" s="676">
        <v>0</v>
      </c>
      <c r="H25" s="677">
        <v>1173087.4329932365</v>
      </c>
    </row>
    <row r="26" spans="1:8">
      <c r="A26" s="381">
        <v>20</v>
      </c>
      <c r="B26" s="396" t="s">
        <v>489</v>
      </c>
      <c r="C26" s="676">
        <v>22473.124479585556</v>
      </c>
      <c r="D26" s="676">
        <v>3259797.8716822304</v>
      </c>
      <c r="E26" s="676">
        <v>61573.07469685479</v>
      </c>
      <c r="F26" s="676"/>
      <c r="G26" s="676">
        <v>0</v>
      </c>
      <c r="H26" s="677">
        <v>3220697.921464961</v>
      </c>
    </row>
    <row r="27" spans="1:8">
      <c r="A27" s="381">
        <v>21</v>
      </c>
      <c r="B27" s="396" t="s">
        <v>415</v>
      </c>
      <c r="C27" s="676">
        <v>3264.9924087591235</v>
      </c>
      <c r="D27" s="676">
        <v>822197.74391909596</v>
      </c>
      <c r="E27" s="676">
        <v>26019.303336178502</v>
      </c>
      <c r="F27" s="676"/>
      <c r="G27" s="676">
        <v>0</v>
      </c>
      <c r="H27" s="677">
        <v>799443.4329916765</v>
      </c>
    </row>
    <row r="28" spans="1:8">
      <c r="A28" s="381">
        <v>22</v>
      </c>
      <c r="B28" s="396" t="s">
        <v>416</v>
      </c>
      <c r="C28" s="676">
        <v>34235.191550804804</v>
      </c>
      <c r="D28" s="676">
        <v>2659151.9794075461</v>
      </c>
      <c r="E28" s="676">
        <v>77777.171523708399</v>
      </c>
      <c r="F28" s="676"/>
      <c r="G28" s="676">
        <v>0</v>
      </c>
      <c r="H28" s="677">
        <v>2615609.9994346425</v>
      </c>
    </row>
    <row r="29" spans="1:8">
      <c r="A29" s="381">
        <v>23</v>
      </c>
      <c r="B29" s="396" t="s">
        <v>417</v>
      </c>
      <c r="C29" s="676">
        <v>789628.1994607395</v>
      </c>
      <c r="D29" s="676">
        <v>30086505.665946942</v>
      </c>
      <c r="E29" s="676">
        <v>1430373.1097506026</v>
      </c>
      <c r="F29" s="676"/>
      <c r="G29" s="676">
        <v>6503.35</v>
      </c>
      <c r="H29" s="677">
        <v>29445760.755657081</v>
      </c>
    </row>
    <row r="30" spans="1:8">
      <c r="A30" s="381">
        <v>24</v>
      </c>
      <c r="B30" s="396" t="s">
        <v>488</v>
      </c>
      <c r="C30" s="676">
        <v>109340.85753022954</v>
      </c>
      <c r="D30" s="676">
        <v>2394684.3890874083</v>
      </c>
      <c r="E30" s="676">
        <v>175682.28724663644</v>
      </c>
      <c r="F30" s="676"/>
      <c r="G30" s="676">
        <v>0</v>
      </c>
      <c r="H30" s="677">
        <v>2328342.9593710015</v>
      </c>
    </row>
    <row r="31" spans="1:8">
      <c r="A31" s="381">
        <v>25</v>
      </c>
      <c r="B31" s="396" t="s">
        <v>418</v>
      </c>
      <c r="C31" s="676">
        <v>1019543.3773880471</v>
      </c>
      <c r="D31" s="676">
        <v>24329928.198429663</v>
      </c>
      <c r="E31" s="676">
        <v>1395840.4134374333</v>
      </c>
      <c r="F31" s="676"/>
      <c r="G31" s="676">
        <v>0</v>
      </c>
      <c r="H31" s="677">
        <v>23953631.162380278</v>
      </c>
    </row>
    <row r="32" spans="1:8">
      <c r="A32" s="381">
        <v>26</v>
      </c>
      <c r="B32" s="396" t="s">
        <v>485</v>
      </c>
      <c r="C32" s="676">
        <v>0</v>
      </c>
      <c r="D32" s="676">
        <v>0</v>
      </c>
      <c r="E32" s="676">
        <v>0</v>
      </c>
      <c r="F32" s="676"/>
      <c r="G32" s="676">
        <v>0</v>
      </c>
      <c r="H32" s="677">
        <v>0</v>
      </c>
    </row>
    <row r="33" spans="1:8">
      <c r="A33" s="381">
        <v>27</v>
      </c>
      <c r="B33" s="381" t="s">
        <v>419</v>
      </c>
      <c r="C33" s="676">
        <v>0</v>
      </c>
      <c r="D33" s="676">
        <v>26689581.888853192</v>
      </c>
      <c r="E33" s="676">
        <v>0</v>
      </c>
      <c r="F33" s="676"/>
      <c r="G33" s="676">
        <v>0</v>
      </c>
      <c r="H33" s="677">
        <v>26689581.888853192</v>
      </c>
    </row>
    <row r="34" spans="1:8">
      <c r="A34" s="381">
        <v>28</v>
      </c>
      <c r="B34" s="385" t="s">
        <v>64</v>
      </c>
      <c r="C34" s="678">
        <v>8637538.6604913697</v>
      </c>
      <c r="D34" s="678">
        <v>212508684.78477466</v>
      </c>
      <c r="E34" s="678">
        <v>6879025.6866340777</v>
      </c>
      <c r="F34" s="678">
        <v>0</v>
      </c>
      <c r="G34" s="678">
        <v>20248.93</v>
      </c>
      <c r="H34" s="677">
        <v>214267197.75863197</v>
      </c>
    </row>
    <row r="36" spans="1:8">
      <c r="B36" s="395"/>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D23" sqref="D23"/>
    </sheetView>
  </sheetViews>
  <sheetFormatPr defaultColWidth="9.33203125" defaultRowHeight="12"/>
  <cols>
    <col min="1" max="1" width="11.6640625" style="307" bestFit="1" customWidth="1"/>
    <col min="2" max="2" width="108" style="307" bestFit="1" customWidth="1"/>
    <col min="3" max="3" width="35.5546875" style="307" customWidth="1"/>
    <col min="4" max="4" width="38.44140625" style="307" customWidth="1"/>
    <col min="5" max="16384" width="9.33203125" style="307"/>
  </cols>
  <sheetData>
    <row r="1" spans="1:4" ht="13.8">
      <c r="A1" s="305" t="s">
        <v>30</v>
      </c>
      <c r="B1" s="379" t="str">
        <f>'Info '!C2</f>
        <v>JSC Silk Bank</v>
      </c>
    </row>
    <row r="2" spans="1:4">
      <c r="A2" s="305" t="s">
        <v>31</v>
      </c>
      <c r="B2" s="675">
        <f>'1. key ratios '!B2</f>
        <v>46112</v>
      </c>
    </row>
    <row r="3" spans="1:4">
      <c r="A3" s="306" t="s">
        <v>420</v>
      </c>
    </row>
    <row r="5" spans="1:4">
      <c r="A5" s="794" t="s">
        <v>634</v>
      </c>
      <c r="B5" s="794"/>
      <c r="C5" s="378" t="s">
        <v>437</v>
      </c>
      <c r="D5" s="378" t="s">
        <v>478</v>
      </c>
    </row>
    <row r="6" spans="1:4">
      <c r="A6" s="404">
        <v>1</v>
      </c>
      <c r="B6" s="397" t="s">
        <v>633</v>
      </c>
      <c r="C6" s="679">
        <v>6044188.4225425329</v>
      </c>
      <c r="D6" s="679">
        <v>52374.008589452984</v>
      </c>
    </row>
    <row r="7" spans="1:4">
      <c r="A7" s="401">
        <v>2</v>
      </c>
      <c r="B7" s="397" t="s">
        <v>632</v>
      </c>
      <c r="C7" s="679">
        <v>2325091.104096395</v>
      </c>
      <c r="D7" s="679">
        <v>0</v>
      </c>
    </row>
    <row r="8" spans="1:4">
      <c r="A8" s="403">
        <v>2.1</v>
      </c>
      <c r="B8" s="402" t="s">
        <v>493</v>
      </c>
      <c r="C8" s="679">
        <v>738778.667583548</v>
      </c>
      <c r="D8" s="679"/>
    </row>
    <row r="9" spans="1:4">
      <c r="A9" s="403">
        <v>2.2000000000000002</v>
      </c>
      <c r="B9" s="402" t="s">
        <v>491</v>
      </c>
      <c r="C9" s="679">
        <v>1586312.436512847</v>
      </c>
      <c r="D9" s="679"/>
    </row>
    <row r="10" spans="1:4">
      <c r="A10" s="404">
        <v>3</v>
      </c>
      <c r="B10" s="397" t="s">
        <v>631</v>
      </c>
      <c r="C10" s="679">
        <v>1589185.1213166341</v>
      </c>
      <c r="D10" s="679">
        <v>998</v>
      </c>
    </row>
    <row r="11" spans="1:4">
      <c r="A11" s="403">
        <v>3.1</v>
      </c>
      <c r="B11" s="402" t="s">
        <v>422</v>
      </c>
      <c r="C11" s="679">
        <v>17712.150000000001</v>
      </c>
      <c r="D11" s="679"/>
    </row>
    <row r="12" spans="1:4">
      <c r="A12" s="403">
        <v>3.2</v>
      </c>
      <c r="B12" s="402" t="s">
        <v>630</v>
      </c>
      <c r="C12" s="679">
        <v>916175.57663916703</v>
      </c>
      <c r="D12" s="679"/>
    </row>
    <row r="13" spans="1:4">
      <c r="A13" s="403">
        <v>3.3</v>
      </c>
      <c r="B13" s="402" t="s">
        <v>492</v>
      </c>
      <c r="C13" s="679">
        <v>655297.39467746718</v>
      </c>
      <c r="D13" s="679"/>
    </row>
    <row r="14" spans="1:4">
      <c r="A14" s="401">
        <v>4</v>
      </c>
      <c r="B14" s="400" t="s">
        <v>629</v>
      </c>
      <c r="C14" s="679">
        <v>47555</v>
      </c>
      <c r="D14" s="679"/>
    </row>
    <row r="15" spans="1:4">
      <c r="A15" s="398">
        <v>5</v>
      </c>
      <c r="B15" s="397" t="s">
        <v>628</v>
      </c>
      <c r="C15" s="680">
        <v>6827649.4053222938</v>
      </c>
      <c r="D15" s="680">
        <v>51376.008589452984</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C7" sqref="C7:D18"/>
    </sheetView>
  </sheetViews>
  <sheetFormatPr defaultColWidth="9.33203125" defaultRowHeight="12"/>
  <cols>
    <col min="1" max="1" width="11.6640625" style="307" bestFit="1" customWidth="1"/>
    <col min="2" max="2" width="128.88671875" style="307" bestFit="1" customWidth="1"/>
    <col min="3" max="3" width="37" style="307" customWidth="1"/>
    <col min="4" max="4" width="50.5546875" style="307" customWidth="1"/>
    <col min="5" max="16384" width="9.33203125" style="307"/>
  </cols>
  <sheetData>
    <row r="1" spans="1:4" ht="13.8">
      <c r="A1" s="305" t="s">
        <v>30</v>
      </c>
      <c r="B1" s="379" t="str">
        <f>'Info '!C2</f>
        <v>JSC Silk Bank</v>
      </c>
    </row>
    <row r="2" spans="1:4">
      <c r="A2" s="305" t="s">
        <v>31</v>
      </c>
      <c r="B2" s="675">
        <f>'1. key ratios '!B2</f>
        <v>46112</v>
      </c>
    </row>
    <row r="3" spans="1:4">
      <c r="A3" s="306" t="s">
        <v>424</v>
      </c>
    </row>
    <row r="4" spans="1:4">
      <c r="A4" s="306"/>
    </row>
    <row r="5" spans="1:4" ht="15" customHeight="1">
      <c r="A5" s="795" t="s">
        <v>494</v>
      </c>
      <c r="B5" s="796"/>
      <c r="C5" s="799" t="s">
        <v>425</v>
      </c>
      <c r="D5" s="799" t="s">
        <v>426</v>
      </c>
    </row>
    <row r="6" spans="1:4">
      <c r="A6" s="797"/>
      <c r="B6" s="798"/>
      <c r="C6" s="799"/>
      <c r="D6" s="799"/>
    </row>
    <row r="7" spans="1:4">
      <c r="A7" s="371">
        <v>1</v>
      </c>
      <c r="B7" s="371" t="s">
        <v>421</v>
      </c>
      <c r="C7" s="679">
        <v>5644258.8851904999</v>
      </c>
      <c r="D7" s="681"/>
    </row>
    <row r="8" spans="1:4">
      <c r="A8" s="399">
        <v>2</v>
      </c>
      <c r="B8" s="399" t="s">
        <v>427</v>
      </c>
      <c r="C8" s="679">
        <v>3785364.61</v>
      </c>
      <c r="D8" s="681"/>
    </row>
    <row r="9" spans="1:4">
      <c r="A9" s="399">
        <v>3</v>
      </c>
      <c r="B9" s="407" t="s">
        <v>637</v>
      </c>
      <c r="C9" s="679">
        <v>0</v>
      </c>
      <c r="D9" s="681"/>
    </row>
    <row r="10" spans="1:4">
      <c r="A10" s="399">
        <v>4</v>
      </c>
      <c r="B10" s="399" t="s">
        <v>428</v>
      </c>
      <c r="C10" s="679">
        <v>796777.83788527839</v>
      </c>
      <c r="D10" s="681"/>
    </row>
    <row r="11" spans="1:4">
      <c r="A11" s="399">
        <v>5</v>
      </c>
      <c r="B11" s="406" t="s">
        <v>636</v>
      </c>
      <c r="C11" s="679">
        <v>95104.513207811178</v>
      </c>
      <c r="D11" s="681"/>
    </row>
    <row r="12" spans="1:4">
      <c r="A12" s="399">
        <v>6</v>
      </c>
      <c r="B12" s="406" t="s">
        <v>429</v>
      </c>
      <c r="C12" s="679">
        <v>655297.39467746718</v>
      </c>
      <c r="D12" s="681"/>
    </row>
    <row r="13" spans="1:4">
      <c r="A13" s="399">
        <v>7</v>
      </c>
      <c r="B13" s="406" t="s">
        <v>432</v>
      </c>
      <c r="C13" s="679">
        <v>20248.93</v>
      </c>
      <c r="D13" s="681"/>
    </row>
    <row r="14" spans="1:4">
      <c r="A14" s="399">
        <v>8</v>
      </c>
      <c r="B14" s="406" t="s">
        <v>430</v>
      </c>
      <c r="C14" s="679"/>
      <c r="D14" s="679"/>
    </row>
    <row r="15" spans="1:4">
      <c r="A15" s="399">
        <v>9</v>
      </c>
      <c r="B15" s="406" t="s">
        <v>431</v>
      </c>
      <c r="C15" s="679"/>
      <c r="D15" s="679"/>
    </row>
    <row r="16" spans="1:4">
      <c r="A16" s="399">
        <v>10</v>
      </c>
      <c r="B16" s="406" t="s">
        <v>433</v>
      </c>
      <c r="C16" s="679"/>
      <c r="D16" s="679"/>
    </row>
    <row r="17" spans="1:4">
      <c r="A17" s="399">
        <v>11</v>
      </c>
      <c r="B17" s="406" t="s">
        <v>635</v>
      </c>
      <c r="C17" s="679">
        <v>26127</v>
      </c>
      <c r="D17" s="681"/>
    </row>
    <row r="18" spans="1:4">
      <c r="A18" s="371">
        <v>12</v>
      </c>
      <c r="B18" s="405" t="s">
        <v>423</v>
      </c>
      <c r="C18" s="680">
        <v>8632845.6573052201</v>
      </c>
      <c r="D18" s="681"/>
    </row>
    <row r="21" spans="1:4">
      <c r="B21" s="305"/>
    </row>
    <row r="22" spans="1:4">
      <c r="B22" s="305"/>
    </row>
    <row r="23" spans="1:4">
      <c r="B23" s="306"/>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G35" sqref="G35"/>
    </sheetView>
  </sheetViews>
  <sheetFormatPr defaultColWidth="9.33203125" defaultRowHeight="12"/>
  <cols>
    <col min="1" max="1" width="11.6640625" style="392" bestFit="1" customWidth="1"/>
    <col min="2" max="2" width="63.88671875" style="392" customWidth="1"/>
    <col min="3" max="3" width="15.5546875" style="392" customWidth="1"/>
    <col min="4" max="18" width="22.33203125" style="392" customWidth="1"/>
    <col min="19" max="19" width="23.33203125" style="392" bestFit="1" customWidth="1"/>
    <col min="20" max="26" width="22.33203125" style="392" customWidth="1"/>
    <col min="27" max="27" width="23.33203125" style="392" bestFit="1" customWidth="1"/>
    <col min="28" max="28" width="20" style="392" customWidth="1"/>
    <col min="29" max="16384" width="9.33203125" style="392"/>
  </cols>
  <sheetData>
    <row r="1" spans="1:28" ht="13.8">
      <c r="A1" s="305" t="s">
        <v>30</v>
      </c>
      <c r="B1" s="379" t="str">
        <f>'Info '!C2</f>
        <v>JSC Silk Bank</v>
      </c>
    </row>
    <row r="2" spans="1:28">
      <c r="A2" s="305" t="s">
        <v>31</v>
      </c>
      <c r="B2" s="675">
        <f>'1. key ratios '!B2</f>
        <v>46112</v>
      </c>
      <c r="C2" s="393"/>
    </row>
    <row r="3" spans="1:28">
      <c r="A3" s="306" t="s">
        <v>434</v>
      </c>
    </row>
    <row r="5" spans="1:28" ht="15" customHeight="1">
      <c r="A5" s="801" t="s">
        <v>649</v>
      </c>
      <c r="B5" s="802"/>
      <c r="C5" s="807" t="s">
        <v>435</v>
      </c>
      <c r="D5" s="808"/>
      <c r="E5" s="808"/>
      <c r="F5" s="808"/>
      <c r="G5" s="808"/>
      <c r="H5" s="808"/>
      <c r="I5" s="808"/>
      <c r="J5" s="808"/>
      <c r="K5" s="808"/>
      <c r="L5" s="808"/>
      <c r="M5" s="808"/>
      <c r="N5" s="808"/>
      <c r="O5" s="808"/>
      <c r="P5" s="808"/>
      <c r="Q5" s="808"/>
      <c r="R5" s="808"/>
      <c r="S5" s="808"/>
      <c r="T5" s="415"/>
      <c r="U5" s="415"/>
      <c r="V5" s="415"/>
      <c r="W5" s="415"/>
      <c r="X5" s="415"/>
      <c r="Y5" s="415"/>
      <c r="Z5" s="415"/>
      <c r="AA5" s="414"/>
      <c r="AB5" s="409"/>
    </row>
    <row r="6" spans="1:28" ht="12" customHeight="1">
      <c r="A6" s="803"/>
      <c r="B6" s="804"/>
      <c r="C6" s="809" t="s">
        <v>64</v>
      </c>
      <c r="D6" s="811" t="s">
        <v>648</v>
      </c>
      <c r="E6" s="811"/>
      <c r="F6" s="811"/>
      <c r="G6" s="811"/>
      <c r="H6" s="811" t="s">
        <v>647</v>
      </c>
      <c r="I6" s="811"/>
      <c r="J6" s="811"/>
      <c r="K6" s="811"/>
      <c r="L6" s="412"/>
      <c r="M6" s="812" t="s">
        <v>646</v>
      </c>
      <c r="N6" s="812"/>
      <c r="O6" s="812"/>
      <c r="P6" s="812"/>
      <c r="Q6" s="812"/>
      <c r="R6" s="812"/>
      <c r="S6" s="792"/>
      <c r="T6" s="413"/>
      <c r="U6" s="800" t="s">
        <v>645</v>
      </c>
      <c r="V6" s="800"/>
      <c r="W6" s="800"/>
      <c r="X6" s="800"/>
      <c r="Y6" s="800"/>
      <c r="Z6" s="800"/>
      <c r="AA6" s="793"/>
      <c r="AB6" s="412"/>
    </row>
    <row r="7" spans="1:28" ht="24">
      <c r="A7" s="805"/>
      <c r="B7" s="806"/>
      <c r="C7" s="810"/>
      <c r="D7" s="411"/>
      <c r="E7" s="389" t="s">
        <v>436</v>
      </c>
      <c r="F7" s="389" t="s">
        <v>643</v>
      </c>
      <c r="G7" s="391" t="s">
        <v>644</v>
      </c>
      <c r="H7" s="393"/>
      <c r="I7" s="389" t="s">
        <v>436</v>
      </c>
      <c r="J7" s="389" t="s">
        <v>643</v>
      </c>
      <c r="K7" s="391" t="s">
        <v>644</v>
      </c>
      <c r="L7" s="410"/>
      <c r="M7" s="389" t="s">
        <v>436</v>
      </c>
      <c r="N7" s="389" t="s">
        <v>643</v>
      </c>
      <c r="O7" s="389" t="s">
        <v>642</v>
      </c>
      <c r="P7" s="389" t="s">
        <v>641</v>
      </c>
      <c r="Q7" s="389" t="s">
        <v>640</v>
      </c>
      <c r="R7" s="389" t="s">
        <v>639</v>
      </c>
      <c r="S7" s="389" t="s">
        <v>638</v>
      </c>
      <c r="T7" s="410"/>
      <c r="U7" s="389" t="s">
        <v>436</v>
      </c>
      <c r="V7" s="389" t="s">
        <v>643</v>
      </c>
      <c r="W7" s="389" t="s">
        <v>642</v>
      </c>
      <c r="X7" s="389" t="s">
        <v>641</v>
      </c>
      <c r="Y7" s="389" t="s">
        <v>640</v>
      </c>
      <c r="Z7" s="389" t="s">
        <v>639</v>
      </c>
      <c r="AA7" s="389" t="s">
        <v>638</v>
      </c>
      <c r="AB7" s="409"/>
    </row>
    <row r="8" spans="1:28">
      <c r="A8" s="408">
        <v>1</v>
      </c>
      <c r="B8" s="385" t="s">
        <v>437</v>
      </c>
      <c r="C8" s="678">
        <v>140382297.73641205</v>
      </c>
      <c r="D8" s="676">
        <v>124004307.72991201</v>
      </c>
      <c r="E8" s="676">
        <v>3852071.587289406</v>
      </c>
      <c r="F8" s="676">
        <v>0</v>
      </c>
      <c r="G8" s="676">
        <v>0</v>
      </c>
      <c r="H8" s="676">
        <v>7745144.3460086733</v>
      </c>
      <c r="I8" s="676">
        <v>464662.16208869137</v>
      </c>
      <c r="J8" s="676">
        <v>2852386.3180286717</v>
      </c>
      <c r="K8" s="676">
        <v>0</v>
      </c>
      <c r="L8" s="676">
        <v>8632845.6604913641</v>
      </c>
      <c r="M8" s="676">
        <v>109768.47910767536</v>
      </c>
      <c r="N8" s="676">
        <v>2586533.8300427408</v>
      </c>
      <c r="O8" s="676">
        <v>2995472.5086738793</v>
      </c>
      <c r="P8" s="676">
        <v>1444812.4034783819</v>
      </c>
      <c r="Q8" s="676">
        <v>1154051.6887261674</v>
      </c>
      <c r="R8" s="676">
        <v>0</v>
      </c>
      <c r="S8" s="676">
        <v>0</v>
      </c>
      <c r="T8" s="676">
        <v>0</v>
      </c>
      <c r="U8" s="676">
        <v>0</v>
      </c>
      <c r="V8" s="676">
        <v>0</v>
      </c>
      <c r="W8" s="676">
        <v>0</v>
      </c>
      <c r="X8" s="676">
        <v>0</v>
      </c>
      <c r="Y8" s="676">
        <v>0</v>
      </c>
      <c r="Z8" s="676">
        <v>0</v>
      </c>
      <c r="AA8" s="676">
        <v>0</v>
      </c>
    </row>
    <row r="9" spans="1:28">
      <c r="A9" s="381">
        <v>1.1000000000000001</v>
      </c>
      <c r="B9" s="401" t="s">
        <v>438</v>
      </c>
      <c r="C9" s="682">
        <v>0</v>
      </c>
      <c r="D9" s="676"/>
      <c r="E9" s="676"/>
      <c r="F9" s="676"/>
      <c r="G9" s="676"/>
      <c r="H9" s="676"/>
      <c r="I9" s="676"/>
      <c r="J9" s="676"/>
      <c r="K9" s="676"/>
      <c r="L9" s="676"/>
      <c r="M9" s="676"/>
      <c r="N9" s="676"/>
      <c r="O9" s="676"/>
      <c r="P9" s="676"/>
      <c r="Q9" s="676"/>
      <c r="R9" s="676"/>
      <c r="S9" s="676"/>
      <c r="T9" s="676"/>
      <c r="U9" s="676"/>
      <c r="V9" s="676"/>
      <c r="W9" s="676"/>
      <c r="X9" s="676"/>
      <c r="Y9" s="676"/>
      <c r="Z9" s="676"/>
      <c r="AA9" s="676"/>
    </row>
    <row r="10" spans="1:28">
      <c r="A10" s="381">
        <v>1.2</v>
      </c>
      <c r="B10" s="401" t="s">
        <v>439</v>
      </c>
      <c r="C10" s="682">
        <v>0</v>
      </c>
      <c r="D10" s="676"/>
      <c r="E10" s="676"/>
      <c r="F10" s="676"/>
      <c r="G10" s="676"/>
      <c r="H10" s="676"/>
      <c r="I10" s="676"/>
      <c r="J10" s="676"/>
      <c r="K10" s="676"/>
      <c r="L10" s="676"/>
      <c r="M10" s="676"/>
      <c r="N10" s="676"/>
      <c r="O10" s="676"/>
      <c r="P10" s="676"/>
      <c r="Q10" s="676"/>
      <c r="R10" s="676"/>
      <c r="S10" s="676"/>
      <c r="T10" s="676"/>
      <c r="U10" s="676"/>
      <c r="V10" s="676"/>
      <c r="W10" s="676"/>
      <c r="X10" s="676"/>
      <c r="Y10" s="676"/>
      <c r="Z10" s="676"/>
      <c r="AA10" s="676"/>
    </row>
    <row r="11" spans="1:28">
      <c r="A11" s="381">
        <v>1.3</v>
      </c>
      <c r="B11" s="401" t="s">
        <v>440</v>
      </c>
      <c r="C11" s="682">
        <v>0</v>
      </c>
      <c r="D11" s="676"/>
      <c r="E11" s="676"/>
      <c r="F11" s="676"/>
      <c r="G11" s="676"/>
      <c r="H11" s="676"/>
      <c r="I11" s="676"/>
      <c r="J11" s="676"/>
      <c r="K11" s="676"/>
      <c r="L11" s="676"/>
      <c r="M11" s="676"/>
      <c r="N11" s="676"/>
      <c r="O11" s="676"/>
      <c r="P11" s="676"/>
      <c r="Q11" s="676"/>
      <c r="R11" s="676"/>
      <c r="S11" s="676"/>
      <c r="T11" s="676"/>
      <c r="U11" s="676"/>
      <c r="V11" s="676"/>
      <c r="W11" s="676"/>
      <c r="X11" s="676"/>
      <c r="Y11" s="676"/>
      <c r="Z11" s="676"/>
      <c r="AA11" s="676"/>
    </row>
    <row r="12" spans="1:28">
      <c r="A12" s="381">
        <v>1.4</v>
      </c>
      <c r="B12" s="401" t="s">
        <v>441</v>
      </c>
      <c r="C12" s="682">
        <v>0</v>
      </c>
      <c r="D12" s="676"/>
      <c r="E12" s="676"/>
      <c r="F12" s="676"/>
      <c r="G12" s="676"/>
      <c r="H12" s="676"/>
      <c r="I12" s="676"/>
      <c r="J12" s="676"/>
      <c r="K12" s="676"/>
      <c r="L12" s="676"/>
      <c r="M12" s="676"/>
      <c r="N12" s="676"/>
      <c r="O12" s="676"/>
      <c r="P12" s="676"/>
      <c r="Q12" s="676"/>
      <c r="R12" s="676"/>
      <c r="S12" s="676"/>
      <c r="T12" s="676"/>
      <c r="U12" s="676"/>
      <c r="V12" s="676"/>
      <c r="W12" s="676"/>
      <c r="X12" s="676"/>
      <c r="Y12" s="676"/>
      <c r="Z12" s="676"/>
      <c r="AA12" s="676"/>
    </row>
    <row r="13" spans="1:28">
      <c r="A13" s="381">
        <v>1.5</v>
      </c>
      <c r="B13" s="401" t="s">
        <v>442</v>
      </c>
      <c r="C13" s="682">
        <v>56241396.749507457</v>
      </c>
      <c r="D13" s="676">
        <v>45883349.985887773</v>
      </c>
      <c r="E13" s="676">
        <v>2053832.6430998868</v>
      </c>
      <c r="F13" s="676">
        <v>0</v>
      </c>
      <c r="G13" s="676">
        <v>0</v>
      </c>
      <c r="H13" s="676">
        <v>5014741.1408732822</v>
      </c>
      <c r="I13" s="676">
        <v>114588.04225530112</v>
      </c>
      <c r="J13" s="676">
        <v>1356670.6092805404</v>
      </c>
      <c r="K13" s="676">
        <v>0</v>
      </c>
      <c r="L13" s="676">
        <v>5343305.6227464033</v>
      </c>
      <c r="M13" s="676">
        <v>4350.9889527720743</v>
      </c>
      <c r="N13" s="676">
        <v>2549141.9435805101</v>
      </c>
      <c r="O13" s="676">
        <v>1576531.4611355402</v>
      </c>
      <c r="P13" s="676">
        <v>428902.70392164442</v>
      </c>
      <c r="Q13" s="676">
        <v>689895.69515593606</v>
      </c>
      <c r="R13" s="676">
        <v>0</v>
      </c>
      <c r="S13" s="676">
        <v>0</v>
      </c>
      <c r="T13" s="676"/>
      <c r="U13" s="676"/>
      <c r="V13" s="676"/>
      <c r="W13" s="676"/>
      <c r="X13" s="676"/>
      <c r="Y13" s="676"/>
      <c r="Z13" s="676"/>
      <c r="AA13" s="676"/>
    </row>
    <row r="14" spans="1:28">
      <c r="A14" s="381">
        <v>1.6</v>
      </c>
      <c r="B14" s="401" t="s">
        <v>443</v>
      </c>
      <c r="C14" s="682">
        <v>84140900.986904591</v>
      </c>
      <c r="D14" s="676">
        <v>78120957.744024247</v>
      </c>
      <c r="E14" s="676">
        <v>1798238.9441895192</v>
      </c>
      <c r="F14" s="676">
        <v>0</v>
      </c>
      <c r="G14" s="676">
        <v>0</v>
      </c>
      <c r="H14" s="676">
        <v>2730403.2051353911</v>
      </c>
      <c r="I14" s="676">
        <v>350074.11983339029</v>
      </c>
      <c r="J14" s="676">
        <v>1495715.7087481311</v>
      </c>
      <c r="K14" s="676">
        <v>0</v>
      </c>
      <c r="L14" s="676">
        <v>3289540.0377449603</v>
      </c>
      <c r="M14" s="676">
        <v>105417.49015490328</v>
      </c>
      <c r="N14" s="676">
        <v>37391.886462230701</v>
      </c>
      <c r="O14" s="676">
        <v>1418941.0475383389</v>
      </c>
      <c r="P14" s="676">
        <v>1015909.6995567374</v>
      </c>
      <c r="Q14" s="676">
        <v>464155.99357023137</v>
      </c>
      <c r="R14" s="676">
        <v>0</v>
      </c>
      <c r="S14" s="676">
        <v>0</v>
      </c>
      <c r="T14" s="676"/>
      <c r="U14" s="676"/>
      <c r="V14" s="676"/>
      <c r="W14" s="676"/>
      <c r="X14" s="676"/>
      <c r="Y14" s="676"/>
      <c r="Z14" s="676"/>
      <c r="AA14" s="676"/>
    </row>
    <row r="15" spans="1:28">
      <c r="A15" s="408">
        <v>2</v>
      </c>
      <c r="B15" s="385" t="s">
        <v>444</v>
      </c>
      <c r="C15" s="678">
        <v>17040228.57</v>
      </c>
      <c r="D15" s="676">
        <v>17040228.57</v>
      </c>
      <c r="E15" s="676"/>
      <c r="F15" s="676"/>
      <c r="G15" s="676"/>
      <c r="H15" s="676"/>
      <c r="I15" s="676"/>
      <c r="J15" s="676"/>
      <c r="K15" s="676"/>
      <c r="L15" s="676"/>
      <c r="M15" s="676"/>
      <c r="N15" s="676"/>
      <c r="O15" s="676"/>
      <c r="P15" s="676"/>
      <c r="Q15" s="676"/>
      <c r="R15" s="676"/>
      <c r="S15" s="676"/>
      <c r="T15" s="676"/>
      <c r="U15" s="676"/>
      <c r="V15" s="676"/>
      <c r="W15" s="676"/>
      <c r="X15" s="676"/>
      <c r="Y15" s="676"/>
      <c r="Z15" s="676"/>
      <c r="AA15" s="676"/>
    </row>
    <row r="16" spans="1:28">
      <c r="A16" s="381">
        <v>2.1</v>
      </c>
      <c r="B16" s="401" t="s">
        <v>438</v>
      </c>
      <c r="C16" s="682"/>
      <c r="D16" s="676"/>
      <c r="E16" s="676"/>
      <c r="F16" s="676"/>
      <c r="G16" s="676"/>
      <c r="H16" s="676"/>
      <c r="I16" s="676"/>
      <c r="J16" s="676"/>
      <c r="K16" s="676"/>
      <c r="L16" s="676"/>
      <c r="M16" s="676"/>
      <c r="N16" s="676"/>
      <c r="O16" s="676"/>
      <c r="P16" s="676"/>
      <c r="Q16" s="676"/>
      <c r="R16" s="676"/>
      <c r="S16" s="676"/>
      <c r="T16" s="676"/>
      <c r="U16" s="676"/>
      <c r="V16" s="676"/>
      <c r="W16" s="676"/>
      <c r="X16" s="676"/>
      <c r="Y16" s="676"/>
      <c r="Z16" s="676"/>
      <c r="AA16" s="676"/>
    </row>
    <row r="17" spans="1:27">
      <c r="A17" s="381">
        <v>2.2000000000000002</v>
      </c>
      <c r="B17" s="401" t="s">
        <v>439</v>
      </c>
      <c r="C17" s="682">
        <v>17040228.57</v>
      </c>
      <c r="D17" s="676">
        <v>17040228.57</v>
      </c>
      <c r="E17" s="676"/>
      <c r="F17" s="676"/>
      <c r="G17" s="676"/>
      <c r="H17" s="676"/>
      <c r="I17" s="676"/>
      <c r="J17" s="676"/>
      <c r="K17" s="676"/>
      <c r="L17" s="676"/>
      <c r="M17" s="676"/>
      <c r="N17" s="676"/>
      <c r="O17" s="676"/>
      <c r="P17" s="676"/>
      <c r="Q17" s="676"/>
      <c r="R17" s="676"/>
      <c r="S17" s="676"/>
      <c r="T17" s="676"/>
      <c r="U17" s="676"/>
      <c r="V17" s="676"/>
      <c r="W17" s="676"/>
      <c r="X17" s="676"/>
      <c r="Y17" s="676"/>
      <c r="Z17" s="676"/>
      <c r="AA17" s="676"/>
    </row>
    <row r="18" spans="1:27">
      <c r="A18" s="381">
        <v>2.2999999999999998</v>
      </c>
      <c r="B18" s="401" t="s">
        <v>440</v>
      </c>
      <c r="C18" s="682"/>
      <c r="D18" s="676"/>
      <c r="E18" s="676"/>
      <c r="F18" s="676"/>
      <c r="G18" s="676"/>
      <c r="H18" s="676"/>
      <c r="I18" s="676"/>
      <c r="J18" s="676"/>
      <c r="K18" s="676"/>
      <c r="L18" s="676"/>
      <c r="M18" s="676"/>
      <c r="N18" s="676"/>
      <c r="O18" s="676"/>
      <c r="P18" s="676"/>
      <c r="Q18" s="676"/>
      <c r="R18" s="676"/>
      <c r="S18" s="676"/>
      <c r="T18" s="676"/>
      <c r="U18" s="676"/>
      <c r="V18" s="676"/>
      <c r="W18" s="676"/>
      <c r="X18" s="676"/>
      <c r="Y18" s="676"/>
      <c r="Z18" s="676"/>
      <c r="AA18" s="676"/>
    </row>
    <row r="19" spans="1:27">
      <c r="A19" s="381">
        <v>2.4</v>
      </c>
      <c r="B19" s="401" t="s">
        <v>441</v>
      </c>
      <c r="C19" s="682"/>
      <c r="D19" s="676"/>
      <c r="E19" s="676"/>
      <c r="F19" s="676"/>
      <c r="G19" s="676"/>
      <c r="H19" s="676"/>
      <c r="I19" s="676"/>
      <c r="J19" s="676"/>
      <c r="K19" s="676"/>
      <c r="L19" s="676"/>
      <c r="M19" s="676"/>
      <c r="N19" s="676"/>
      <c r="O19" s="676"/>
      <c r="P19" s="676"/>
      <c r="Q19" s="676"/>
      <c r="R19" s="676"/>
      <c r="S19" s="676"/>
      <c r="T19" s="676"/>
      <c r="U19" s="676"/>
      <c r="V19" s="676"/>
      <c r="W19" s="676"/>
      <c r="X19" s="676"/>
      <c r="Y19" s="676"/>
      <c r="Z19" s="676"/>
      <c r="AA19" s="676"/>
    </row>
    <row r="20" spans="1:27">
      <c r="A20" s="381">
        <v>2.5</v>
      </c>
      <c r="B20" s="401" t="s">
        <v>442</v>
      </c>
      <c r="C20" s="682"/>
      <c r="D20" s="676"/>
      <c r="E20" s="676"/>
      <c r="F20" s="676"/>
      <c r="G20" s="676"/>
      <c r="H20" s="676"/>
      <c r="I20" s="676"/>
      <c r="J20" s="676"/>
      <c r="K20" s="676"/>
      <c r="L20" s="676"/>
      <c r="M20" s="676"/>
      <c r="N20" s="676"/>
      <c r="O20" s="676"/>
      <c r="P20" s="676"/>
      <c r="Q20" s="676"/>
      <c r="R20" s="676"/>
      <c r="S20" s="676"/>
      <c r="T20" s="676"/>
      <c r="U20" s="676"/>
      <c r="V20" s="676"/>
      <c r="W20" s="676"/>
      <c r="X20" s="676"/>
      <c r="Y20" s="676"/>
      <c r="Z20" s="676"/>
      <c r="AA20" s="676"/>
    </row>
    <row r="21" spans="1:27">
      <c r="A21" s="381">
        <v>2.6</v>
      </c>
      <c r="B21" s="401" t="s">
        <v>443</v>
      </c>
      <c r="C21" s="682"/>
      <c r="D21" s="676"/>
      <c r="E21" s="676"/>
      <c r="F21" s="676"/>
      <c r="G21" s="676"/>
      <c r="H21" s="676"/>
      <c r="I21" s="676"/>
      <c r="J21" s="676"/>
      <c r="K21" s="676"/>
      <c r="L21" s="676"/>
      <c r="M21" s="676"/>
      <c r="N21" s="676"/>
      <c r="O21" s="676"/>
      <c r="P21" s="676"/>
      <c r="Q21" s="676"/>
      <c r="R21" s="676"/>
      <c r="S21" s="676"/>
      <c r="T21" s="676"/>
      <c r="U21" s="676"/>
      <c r="V21" s="676"/>
      <c r="W21" s="676"/>
      <c r="X21" s="676"/>
      <c r="Y21" s="676"/>
      <c r="Z21" s="676"/>
      <c r="AA21" s="676"/>
    </row>
    <row r="22" spans="1:27">
      <c r="A22" s="408">
        <v>3</v>
      </c>
      <c r="B22" s="385" t="s">
        <v>484</v>
      </c>
      <c r="C22" s="678">
        <v>33658678.310000002</v>
      </c>
      <c r="D22" s="678">
        <v>492982</v>
      </c>
      <c r="E22" s="683"/>
      <c r="F22" s="683"/>
      <c r="G22" s="683"/>
      <c r="H22" s="678"/>
      <c r="I22" s="683"/>
      <c r="J22" s="683"/>
      <c r="K22" s="683"/>
      <c r="L22" s="678"/>
      <c r="M22" s="683"/>
      <c r="N22" s="683"/>
      <c r="O22" s="683"/>
      <c r="P22" s="683"/>
      <c r="Q22" s="683"/>
      <c r="R22" s="683"/>
      <c r="S22" s="683"/>
      <c r="T22" s="678"/>
      <c r="U22" s="683"/>
      <c r="V22" s="683"/>
      <c r="W22" s="683"/>
      <c r="X22" s="683"/>
      <c r="Y22" s="683"/>
      <c r="Z22" s="683"/>
      <c r="AA22" s="683"/>
    </row>
    <row r="23" spans="1:27">
      <c r="A23" s="381">
        <v>3.1</v>
      </c>
      <c r="B23" s="401" t="s">
        <v>438</v>
      </c>
      <c r="C23" s="682"/>
      <c r="D23" s="678"/>
      <c r="E23" s="683"/>
      <c r="F23" s="683"/>
      <c r="G23" s="683"/>
      <c r="H23" s="678"/>
      <c r="I23" s="683"/>
      <c r="J23" s="683"/>
      <c r="K23" s="683"/>
      <c r="L23" s="678"/>
      <c r="M23" s="683"/>
      <c r="N23" s="683"/>
      <c r="O23" s="683"/>
      <c r="P23" s="683"/>
      <c r="Q23" s="683"/>
      <c r="R23" s="683"/>
      <c r="S23" s="683"/>
      <c r="T23" s="678"/>
      <c r="U23" s="683"/>
      <c r="V23" s="683"/>
      <c r="W23" s="683"/>
      <c r="X23" s="683"/>
      <c r="Y23" s="683"/>
      <c r="Z23" s="683"/>
      <c r="AA23" s="683"/>
    </row>
    <row r="24" spans="1:27">
      <c r="A24" s="381">
        <v>3.2</v>
      </c>
      <c r="B24" s="401" t="s">
        <v>439</v>
      </c>
      <c r="C24" s="682"/>
      <c r="D24" s="678"/>
      <c r="E24" s="683"/>
      <c r="F24" s="683"/>
      <c r="G24" s="683"/>
      <c r="H24" s="678"/>
      <c r="I24" s="683"/>
      <c r="J24" s="683"/>
      <c r="K24" s="683"/>
      <c r="L24" s="678"/>
      <c r="M24" s="683"/>
      <c r="N24" s="683"/>
      <c r="O24" s="683"/>
      <c r="P24" s="683"/>
      <c r="Q24" s="683"/>
      <c r="R24" s="683"/>
      <c r="S24" s="683"/>
      <c r="T24" s="678"/>
      <c r="U24" s="683"/>
      <c r="V24" s="683"/>
      <c r="W24" s="683"/>
      <c r="X24" s="683"/>
      <c r="Y24" s="683"/>
      <c r="Z24" s="683"/>
      <c r="AA24" s="683"/>
    </row>
    <row r="25" spans="1:27">
      <c r="A25" s="381">
        <v>3.3</v>
      </c>
      <c r="B25" s="401" t="s">
        <v>440</v>
      </c>
      <c r="C25" s="682"/>
      <c r="D25" s="678"/>
      <c r="E25" s="683"/>
      <c r="F25" s="683"/>
      <c r="G25" s="683"/>
      <c r="H25" s="678"/>
      <c r="I25" s="683"/>
      <c r="J25" s="683"/>
      <c r="K25" s="683"/>
      <c r="L25" s="678"/>
      <c r="M25" s="683"/>
      <c r="N25" s="683"/>
      <c r="O25" s="683"/>
      <c r="P25" s="683"/>
      <c r="Q25" s="683"/>
      <c r="R25" s="683"/>
      <c r="S25" s="683"/>
      <c r="T25" s="678"/>
      <c r="U25" s="683"/>
      <c r="V25" s="683"/>
      <c r="W25" s="683"/>
      <c r="X25" s="683"/>
      <c r="Y25" s="683"/>
      <c r="Z25" s="683"/>
      <c r="AA25" s="683"/>
    </row>
    <row r="26" spans="1:27">
      <c r="A26" s="381">
        <v>3.4</v>
      </c>
      <c r="B26" s="401" t="s">
        <v>441</v>
      </c>
      <c r="C26" s="682"/>
      <c r="D26" s="678"/>
      <c r="E26" s="683"/>
      <c r="F26" s="683"/>
      <c r="G26" s="683"/>
      <c r="H26" s="678"/>
      <c r="I26" s="683"/>
      <c r="J26" s="683"/>
      <c r="K26" s="683"/>
      <c r="L26" s="678"/>
      <c r="M26" s="683"/>
      <c r="N26" s="683"/>
      <c r="O26" s="683"/>
      <c r="P26" s="683"/>
      <c r="Q26" s="683"/>
      <c r="R26" s="683"/>
      <c r="S26" s="683"/>
      <c r="T26" s="678"/>
      <c r="U26" s="683"/>
      <c r="V26" s="683"/>
      <c r="W26" s="683"/>
      <c r="X26" s="683"/>
      <c r="Y26" s="683"/>
      <c r="Z26" s="683"/>
      <c r="AA26" s="683"/>
    </row>
    <row r="27" spans="1:27">
      <c r="A27" s="381">
        <v>3.5</v>
      </c>
      <c r="B27" s="401" t="s">
        <v>442</v>
      </c>
      <c r="C27" s="682">
        <v>492982</v>
      </c>
      <c r="D27" s="678">
        <v>492982</v>
      </c>
      <c r="E27" s="683"/>
      <c r="F27" s="683"/>
      <c r="G27" s="683"/>
      <c r="H27" s="678"/>
      <c r="I27" s="683"/>
      <c r="J27" s="683"/>
      <c r="K27" s="683"/>
      <c r="L27" s="678"/>
      <c r="M27" s="683"/>
      <c r="N27" s="683"/>
      <c r="O27" s="683"/>
      <c r="P27" s="683"/>
      <c r="Q27" s="683"/>
      <c r="R27" s="683"/>
      <c r="S27" s="683"/>
      <c r="T27" s="678"/>
      <c r="U27" s="683"/>
      <c r="V27" s="683"/>
      <c r="W27" s="683"/>
      <c r="X27" s="683"/>
      <c r="Y27" s="683"/>
      <c r="Z27" s="683"/>
      <c r="AA27" s="683"/>
    </row>
    <row r="28" spans="1:27">
      <c r="A28" s="381">
        <v>3.6</v>
      </c>
      <c r="B28" s="401" t="s">
        <v>443</v>
      </c>
      <c r="C28" s="682">
        <v>33165696.309999999</v>
      </c>
      <c r="D28" s="678"/>
      <c r="E28" s="683"/>
      <c r="F28" s="683"/>
      <c r="G28" s="683"/>
      <c r="H28" s="678"/>
      <c r="I28" s="683"/>
      <c r="J28" s="683"/>
      <c r="K28" s="683"/>
      <c r="L28" s="678"/>
      <c r="M28" s="683"/>
      <c r="N28" s="683"/>
      <c r="O28" s="683"/>
      <c r="P28" s="683"/>
      <c r="Q28" s="683"/>
      <c r="R28" s="683"/>
      <c r="S28" s="683"/>
      <c r="T28" s="678"/>
      <c r="U28" s="683"/>
      <c r="V28" s="683"/>
      <c r="W28" s="683"/>
      <c r="X28" s="683"/>
      <c r="Y28" s="683"/>
      <c r="Z28" s="683"/>
      <c r="AA28" s="683"/>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80" zoomScaleNormal="80" workbookViewId="0">
      <selection activeCell="C8" sqref="C8:AA22"/>
    </sheetView>
  </sheetViews>
  <sheetFormatPr defaultColWidth="9.33203125" defaultRowHeight="12"/>
  <cols>
    <col min="1" max="1" width="11.6640625" style="392" bestFit="1" customWidth="1"/>
    <col min="2" max="2" width="90.33203125" style="392" bestFit="1" customWidth="1"/>
    <col min="3" max="3" width="20.33203125" style="392" customWidth="1"/>
    <col min="4" max="4" width="22.33203125" style="392" customWidth="1"/>
    <col min="5" max="7" width="17.109375" style="392" customWidth="1"/>
    <col min="8" max="8" width="22.33203125" style="392" customWidth="1"/>
    <col min="9" max="10" width="17.109375" style="392" customWidth="1"/>
    <col min="11" max="27" width="22.33203125" style="392" customWidth="1"/>
    <col min="28" max="16384" width="9.33203125" style="392"/>
  </cols>
  <sheetData>
    <row r="1" spans="1:27" ht="13.8">
      <c r="A1" s="305" t="s">
        <v>30</v>
      </c>
      <c r="B1" s="379" t="str">
        <f>'Info '!C2</f>
        <v>JSC Silk Bank</v>
      </c>
    </row>
    <row r="2" spans="1:27">
      <c r="A2" s="305" t="s">
        <v>31</v>
      </c>
      <c r="B2" s="675">
        <f>'1. key ratios '!B2</f>
        <v>46112</v>
      </c>
    </row>
    <row r="3" spans="1:27">
      <c r="A3" s="306" t="s">
        <v>446</v>
      </c>
      <c r="C3" s="394"/>
    </row>
    <row r="4" spans="1:27" ht="12.6" thickBot="1">
      <c r="A4" s="306"/>
      <c r="B4" s="394"/>
      <c r="C4" s="394"/>
    </row>
    <row r="5" spans="1:27" ht="13.5" customHeight="1">
      <c r="A5" s="813" t="s">
        <v>652</v>
      </c>
      <c r="B5" s="814"/>
      <c r="C5" s="822" t="s">
        <v>651</v>
      </c>
      <c r="D5" s="823"/>
      <c r="E5" s="823"/>
      <c r="F5" s="823"/>
      <c r="G5" s="823"/>
      <c r="H5" s="823"/>
      <c r="I5" s="823"/>
      <c r="J5" s="823"/>
      <c r="K5" s="823"/>
      <c r="L5" s="823"/>
      <c r="M5" s="823"/>
      <c r="N5" s="823"/>
      <c r="O5" s="823"/>
      <c r="P5" s="823"/>
      <c r="Q5" s="823"/>
      <c r="R5" s="823"/>
      <c r="S5" s="824"/>
      <c r="T5" s="415"/>
      <c r="U5" s="415"/>
      <c r="V5" s="415"/>
      <c r="W5" s="415"/>
      <c r="X5" s="415"/>
      <c r="Y5" s="415"/>
      <c r="Z5" s="415"/>
      <c r="AA5" s="414"/>
    </row>
    <row r="6" spans="1:27" ht="12" customHeight="1">
      <c r="A6" s="815"/>
      <c r="B6" s="816"/>
      <c r="C6" s="819" t="s">
        <v>64</v>
      </c>
      <c r="D6" s="811" t="s">
        <v>648</v>
      </c>
      <c r="E6" s="811"/>
      <c r="F6" s="811"/>
      <c r="G6" s="811"/>
      <c r="H6" s="811" t="s">
        <v>647</v>
      </c>
      <c r="I6" s="811"/>
      <c r="J6" s="811"/>
      <c r="K6" s="811"/>
      <c r="L6" s="412"/>
      <c r="M6" s="812" t="s">
        <v>646</v>
      </c>
      <c r="N6" s="812"/>
      <c r="O6" s="812"/>
      <c r="P6" s="812"/>
      <c r="Q6" s="812"/>
      <c r="R6" s="812"/>
      <c r="S6" s="821"/>
      <c r="T6" s="415"/>
      <c r="U6" s="800" t="s">
        <v>645</v>
      </c>
      <c r="V6" s="800"/>
      <c r="W6" s="800"/>
      <c r="X6" s="800"/>
      <c r="Y6" s="800"/>
      <c r="Z6" s="800"/>
      <c r="AA6" s="793"/>
    </row>
    <row r="7" spans="1:27" ht="24">
      <c r="A7" s="817"/>
      <c r="B7" s="818"/>
      <c r="C7" s="820"/>
      <c r="D7" s="411"/>
      <c r="E7" s="389" t="s">
        <v>436</v>
      </c>
      <c r="F7" s="389" t="s">
        <v>643</v>
      </c>
      <c r="G7" s="391" t="s">
        <v>644</v>
      </c>
      <c r="H7" s="393"/>
      <c r="I7" s="389" t="s">
        <v>436</v>
      </c>
      <c r="J7" s="389" t="s">
        <v>643</v>
      </c>
      <c r="K7" s="391" t="s">
        <v>644</v>
      </c>
      <c r="L7" s="410"/>
      <c r="M7" s="389" t="s">
        <v>436</v>
      </c>
      <c r="N7" s="389" t="s">
        <v>643</v>
      </c>
      <c r="O7" s="389" t="s">
        <v>642</v>
      </c>
      <c r="P7" s="389" t="s">
        <v>641</v>
      </c>
      <c r="Q7" s="389" t="s">
        <v>640</v>
      </c>
      <c r="R7" s="389" t="s">
        <v>639</v>
      </c>
      <c r="S7" s="436" t="s">
        <v>638</v>
      </c>
      <c r="T7" s="435"/>
      <c r="U7" s="389" t="s">
        <v>436</v>
      </c>
      <c r="V7" s="389" t="s">
        <v>643</v>
      </c>
      <c r="W7" s="389" t="s">
        <v>642</v>
      </c>
      <c r="X7" s="389" t="s">
        <v>641</v>
      </c>
      <c r="Y7" s="389" t="s">
        <v>640</v>
      </c>
      <c r="Z7" s="389" t="s">
        <v>639</v>
      </c>
      <c r="AA7" s="389" t="s">
        <v>638</v>
      </c>
    </row>
    <row r="8" spans="1:27">
      <c r="A8" s="434">
        <v>1</v>
      </c>
      <c r="B8" s="433" t="s">
        <v>437</v>
      </c>
      <c r="C8" s="684">
        <v>140382297.73641205</v>
      </c>
      <c r="D8" s="676">
        <v>124004307.72991201</v>
      </c>
      <c r="E8" s="676">
        <v>3852071.587289406</v>
      </c>
      <c r="F8" s="676">
        <v>0</v>
      </c>
      <c r="G8" s="676">
        <v>0</v>
      </c>
      <c r="H8" s="676">
        <v>7745144.3460086733</v>
      </c>
      <c r="I8" s="676">
        <v>464662.16208869137</v>
      </c>
      <c r="J8" s="676">
        <v>2852386.3180286717</v>
      </c>
      <c r="K8" s="676">
        <v>0</v>
      </c>
      <c r="L8" s="676">
        <v>8632845.6604913641</v>
      </c>
      <c r="M8" s="676">
        <v>109768.47910767536</v>
      </c>
      <c r="N8" s="676">
        <v>2586533.8300427408</v>
      </c>
      <c r="O8" s="676">
        <v>2995472.5086738793</v>
      </c>
      <c r="P8" s="676">
        <v>1444812.4034783819</v>
      </c>
      <c r="Q8" s="676">
        <v>1154051.6887261674</v>
      </c>
      <c r="R8" s="676">
        <v>0</v>
      </c>
      <c r="S8" s="685">
        <v>0</v>
      </c>
      <c r="T8" s="686"/>
      <c r="U8" s="676"/>
      <c r="V8" s="676"/>
      <c r="W8" s="676"/>
      <c r="X8" s="676"/>
      <c r="Y8" s="676"/>
      <c r="Z8" s="676"/>
      <c r="AA8" s="685"/>
    </row>
    <row r="9" spans="1:27">
      <c r="A9" s="426">
        <v>1.1000000000000001</v>
      </c>
      <c r="B9" s="432" t="s">
        <v>447</v>
      </c>
      <c r="C9" s="687">
        <v>68123995.881993324</v>
      </c>
      <c r="D9" s="676">
        <v>57110684.31577792</v>
      </c>
      <c r="E9" s="676">
        <v>2114017.7945652795</v>
      </c>
      <c r="F9" s="676">
        <v>0</v>
      </c>
      <c r="G9" s="676">
        <v>0</v>
      </c>
      <c r="H9" s="676">
        <v>5640571.7000153502</v>
      </c>
      <c r="I9" s="676">
        <v>184591.27003696913</v>
      </c>
      <c r="J9" s="676">
        <v>1585522.075594546</v>
      </c>
      <c r="K9" s="676">
        <v>0</v>
      </c>
      <c r="L9" s="676">
        <v>5372739.8662001258</v>
      </c>
      <c r="M9" s="676">
        <v>68889.240000000005</v>
      </c>
      <c r="N9" s="676">
        <v>2487972.6674384237</v>
      </c>
      <c r="O9" s="676">
        <v>1489088.3837770799</v>
      </c>
      <c r="P9" s="676">
        <v>75771.761459854009</v>
      </c>
      <c r="Q9" s="676">
        <v>1029581.052208788</v>
      </c>
      <c r="R9" s="676">
        <v>0</v>
      </c>
      <c r="S9" s="685">
        <v>0</v>
      </c>
      <c r="T9" s="686"/>
      <c r="U9" s="676"/>
      <c r="V9" s="676"/>
      <c r="W9" s="676"/>
      <c r="X9" s="676"/>
      <c r="Y9" s="676"/>
      <c r="Z9" s="676"/>
      <c r="AA9" s="685"/>
    </row>
    <row r="10" spans="1:27">
      <c r="A10" s="430" t="s">
        <v>14</v>
      </c>
      <c r="B10" s="431" t="s">
        <v>448</v>
      </c>
      <c r="C10" s="688">
        <v>48942414.988697752</v>
      </c>
      <c r="D10" s="676">
        <v>38882746.164762631</v>
      </c>
      <c r="E10" s="676">
        <v>1786358.1709020054</v>
      </c>
      <c r="F10" s="676">
        <v>0</v>
      </c>
      <c r="G10" s="676">
        <v>0</v>
      </c>
      <c r="H10" s="676">
        <v>5270534.7804313255</v>
      </c>
      <c r="I10" s="676">
        <v>147927.45490321759</v>
      </c>
      <c r="J10" s="676">
        <v>1404706.1963393432</v>
      </c>
      <c r="K10" s="676">
        <v>0</v>
      </c>
      <c r="L10" s="676">
        <v>4789134.0435037715</v>
      </c>
      <c r="M10" s="676">
        <v>68889.240000000005</v>
      </c>
      <c r="N10" s="676">
        <v>2487972.6674384237</v>
      </c>
      <c r="O10" s="676">
        <v>1144090.577489245</v>
      </c>
      <c r="P10" s="676">
        <v>0</v>
      </c>
      <c r="Q10" s="676">
        <v>989136.09122316167</v>
      </c>
      <c r="R10" s="676">
        <v>0</v>
      </c>
      <c r="S10" s="685">
        <v>0</v>
      </c>
      <c r="T10" s="686"/>
      <c r="U10" s="676"/>
      <c r="V10" s="676"/>
      <c r="W10" s="676"/>
      <c r="X10" s="676"/>
      <c r="Y10" s="676"/>
      <c r="Z10" s="676"/>
      <c r="AA10" s="685"/>
    </row>
    <row r="11" spans="1:27">
      <c r="A11" s="428" t="s">
        <v>449</v>
      </c>
      <c r="B11" s="429" t="s">
        <v>450</v>
      </c>
      <c r="C11" s="689">
        <v>28971302.876426224</v>
      </c>
      <c r="D11" s="676">
        <v>22695101.852082688</v>
      </c>
      <c r="E11" s="676">
        <v>45917.674087591236</v>
      </c>
      <c r="F11" s="676">
        <v>0</v>
      </c>
      <c r="G11" s="676">
        <v>0</v>
      </c>
      <c r="H11" s="676">
        <v>5119130.2257674476</v>
      </c>
      <c r="I11" s="676">
        <v>147927.45490321759</v>
      </c>
      <c r="J11" s="676">
        <v>1404706.1963393432</v>
      </c>
      <c r="K11" s="676">
        <v>0</v>
      </c>
      <c r="L11" s="676">
        <v>1157070.7985761028</v>
      </c>
      <c r="M11" s="676">
        <v>68889.240000000005</v>
      </c>
      <c r="N11" s="676">
        <v>0</v>
      </c>
      <c r="O11" s="676">
        <v>0</v>
      </c>
      <c r="P11" s="676">
        <v>0</v>
      </c>
      <c r="Q11" s="676">
        <v>989136.09122316167</v>
      </c>
      <c r="R11" s="676">
        <v>0</v>
      </c>
      <c r="S11" s="685">
        <v>0</v>
      </c>
      <c r="T11" s="686"/>
      <c r="U11" s="676"/>
      <c r="V11" s="676"/>
      <c r="W11" s="676"/>
      <c r="X11" s="676"/>
      <c r="Y11" s="676"/>
      <c r="Z11" s="676"/>
      <c r="AA11" s="685"/>
    </row>
    <row r="12" spans="1:27">
      <c r="A12" s="428" t="s">
        <v>451</v>
      </c>
      <c r="B12" s="429" t="s">
        <v>452</v>
      </c>
      <c r="C12" s="689">
        <v>13644803.849866305</v>
      </c>
      <c r="D12" s="676">
        <v>11300363.745202428</v>
      </c>
      <c r="E12" s="676">
        <v>1669205.1744030667</v>
      </c>
      <c r="F12" s="676">
        <v>0</v>
      </c>
      <c r="G12" s="676">
        <v>0</v>
      </c>
      <c r="H12" s="676">
        <v>151404.55466387808</v>
      </c>
      <c r="I12" s="676">
        <v>0</v>
      </c>
      <c r="J12" s="676">
        <v>0</v>
      </c>
      <c r="K12" s="676">
        <v>0</v>
      </c>
      <c r="L12" s="676">
        <v>2193035.5500000003</v>
      </c>
      <c r="M12" s="676">
        <v>0</v>
      </c>
      <c r="N12" s="676">
        <v>2193035.5500000003</v>
      </c>
      <c r="O12" s="676">
        <v>0</v>
      </c>
      <c r="P12" s="676">
        <v>0</v>
      </c>
      <c r="Q12" s="676">
        <v>0</v>
      </c>
      <c r="R12" s="676">
        <v>0</v>
      </c>
      <c r="S12" s="685">
        <v>0</v>
      </c>
      <c r="T12" s="686"/>
      <c r="U12" s="676"/>
      <c r="V12" s="676"/>
      <c r="W12" s="676"/>
      <c r="X12" s="676"/>
      <c r="Y12" s="676"/>
      <c r="Z12" s="676"/>
      <c r="AA12" s="685"/>
    </row>
    <row r="13" spans="1:27">
      <c r="A13" s="428" t="s">
        <v>453</v>
      </c>
      <c r="B13" s="429" t="s">
        <v>454</v>
      </c>
      <c r="C13" s="689">
        <v>4161802.6112535936</v>
      </c>
      <c r="D13" s="676">
        <v>2722774.9163259249</v>
      </c>
      <c r="E13" s="676">
        <v>71235.322411347515</v>
      </c>
      <c r="F13" s="676">
        <v>0</v>
      </c>
      <c r="G13" s="676">
        <v>0</v>
      </c>
      <c r="H13" s="676">
        <v>0</v>
      </c>
      <c r="I13" s="676">
        <v>0</v>
      </c>
      <c r="J13" s="676">
        <v>0</v>
      </c>
      <c r="K13" s="676">
        <v>0</v>
      </c>
      <c r="L13" s="676">
        <v>1439027.6949276687</v>
      </c>
      <c r="M13" s="676">
        <v>0</v>
      </c>
      <c r="N13" s="676">
        <v>294937.11743842362</v>
      </c>
      <c r="O13" s="676">
        <v>1144090.577489245</v>
      </c>
      <c r="P13" s="676">
        <v>0</v>
      </c>
      <c r="Q13" s="676">
        <v>0</v>
      </c>
      <c r="R13" s="676">
        <v>0</v>
      </c>
      <c r="S13" s="685">
        <v>0</v>
      </c>
      <c r="T13" s="686"/>
      <c r="U13" s="676"/>
      <c r="V13" s="676"/>
      <c r="W13" s="676"/>
      <c r="X13" s="676"/>
      <c r="Y13" s="676"/>
      <c r="Z13" s="676"/>
      <c r="AA13" s="685"/>
    </row>
    <row r="14" spans="1:27">
      <c r="A14" s="428" t="s">
        <v>455</v>
      </c>
      <c r="B14" s="429" t="s">
        <v>456</v>
      </c>
      <c r="C14" s="689">
        <v>2164505.6511516105</v>
      </c>
      <c r="D14" s="676">
        <v>2164505.6511516105</v>
      </c>
      <c r="E14" s="676">
        <v>0</v>
      </c>
      <c r="F14" s="676">
        <v>0</v>
      </c>
      <c r="G14" s="676">
        <v>0</v>
      </c>
      <c r="H14" s="676">
        <v>0</v>
      </c>
      <c r="I14" s="676">
        <v>0</v>
      </c>
      <c r="J14" s="676">
        <v>0</v>
      </c>
      <c r="K14" s="676">
        <v>0</v>
      </c>
      <c r="L14" s="676">
        <v>0</v>
      </c>
      <c r="M14" s="676">
        <v>0</v>
      </c>
      <c r="N14" s="676">
        <v>0</v>
      </c>
      <c r="O14" s="676">
        <v>0</v>
      </c>
      <c r="P14" s="676">
        <v>0</v>
      </c>
      <c r="Q14" s="676">
        <v>0</v>
      </c>
      <c r="R14" s="676">
        <v>0</v>
      </c>
      <c r="S14" s="685">
        <v>0</v>
      </c>
      <c r="T14" s="686"/>
      <c r="U14" s="676"/>
      <c r="V14" s="676"/>
      <c r="W14" s="676"/>
      <c r="X14" s="676"/>
      <c r="Y14" s="676"/>
      <c r="Z14" s="676"/>
      <c r="AA14" s="685"/>
    </row>
    <row r="15" spans="1:27">
      <c r="A15" s="427">
        <v>1.2</v>
      </c>
      <c r="B15" s="425" t="s">
        <v>650</v>
      </c>
      <c r="C15" s="687">
        <v>2561134.8867263687</v>
      </c>
      <c r="D15" s="676">
        <v>753677.92984834313</v>
      </c>
      <c r="E15" s="676">
        <v>31493.034683021277</v>
      </c>
      <c r="F15" s="676">
        <v>0</v>
      </c>
      <c r="G15" s="676">
        <v>0</v>
      </c>
      <c r="H15" s="676">
        <v>474805.6153235081</v>
      </c>
      <c r="I15" s="676">
        <v>27776.236893055677</v>
      </c>
      <c r="J15" s="676">
        <v>241381.71140258672</v>
      </c>
      <c r="K15" s="676">
        <v>0</v>
      </c>
      <c r="L15" s="676">
        <v>1332651.3415545225</v>
      </c>
      <c r="M15" s="676">
        <v>51520.469695769207</v>
      </c>
      <c r="N15" s="676">
        <v>263178.76117335865</v>
      </c>
      <c r="O15" s="676">
        <v>342144.44202030264</v>
      </c>
      <c r="P15" s="676">
        <v>75771.761459854009</v>
      </c>
      <c r="Q15" s="676">
        <v>482275.01694757584</v>
      </c>
      <c r="R15" s="676">
        <v>0</v>
      </c>
      <c r="S15" s="685">
        <v>0</v>
      </c>
      <c r="T15" s="686"/>
      <c r="U15" s="676"/>
      <c r="V15" s="676"/>
      <c r="W15" s="676"/>
      <c r="X15" s="676"/>
      <c r="Y15" s="676"/>
      <c r="Z15" s="676"/>
      <c r="AA15" s="685"/>
    </row>
    <row r="16" spans="1:27">
      <c r="A16" s="426">
        <v>1.3</v>
      </c>
      <c r="B16" s="425" t="s">
        <v>495</v>
      </c>
      <c r="C16" s="690">
        <v>1225718049.1499999</v>
      </c>
      <c r="D16" s="691">
        <v>1103163125.1822248</v>
      </c>
      <c r="E16" s="691">
        <v>56811483.09918464</v>
      </c>
      <c r="F16" s="691">
        <v>0</v>
      </c>
      <c r="G16" s="691">
        <v>0</v>
      </c>
      <c r="H16" s="691">
        <v>85163098.937775299</v>
      </c>
      <c r="I16" s="691">
        <v>14253661.877775321</v>
      </c>
      <c r="J16" s="691">
        <v>8590493.620000001</v>
      </c>
      <c r="K16" s="691">
        <v>0</v>
      </c>
      <c r="L16" s="691">
        <v>37391825.029999904</v>
      </c>
      <c r="M16" s="691">
        <v>199515.22</v>
      </c>
      <c r="N16" s="691">
        <v>21667402.073810991</v>
      </c>
      <c r="O16" s="691">
        <v>12668942.303697357</v>
      </c>
      <c r="P16" s="691">
        <v>120123.1024915615</v>
      </c>
      <c r="Q16" s="691">
        <v>2204926.66</v>
      </c>
      <c r="R16" s="691">
        <v>0</v>
      </c>
      <c r="S16" s="692">
        <v>0</v>
      </c>
      <c r="T16" s="693"/>
      <c r="U16" s="691"/>
      <c r="V16" s="691"/>
      <c r="W16" s="691"/>
      <c r="X16" s="691"/>
      <c r="Y16" s="691"/>
      <c r="Z16" s="691"/>
      <c r="AA16" s="692"/>
    </row>
    <row r="17" spans="1:27">
      <c r="A17" s="422" t="s">
        <v>457</v>
      </c>
      <c r="B17" s="424" t="s">
        <v>458</v>
      </c>
      <c r="C17" s="694">
        <v>67739917.313161865</v>
      </c>
      <c r="D17" s="676">
        <v>56786296.931771852</v>
      </c>
      <c r="E17" s="676">
        <v>2114017.7945652795</v>
      </c>
      <c r="F17" s="676">
        <v>0</v>
      </c>
      <c r="G17" s="676">
        <v>0</v>
      </c>
      <c r="H17" s="676">
        <v>5601252.5361755136</v>
      </c>
      <c r="I17" s="676">
        <v>183177.86531417651</v>
      </c>
      <c r="J17" s="676">
        <v>1585522.075594546</v>
      </c>
      <c r="K17" s="676">
        <v>0</v>
      </c>
      <c r="L17" s="676">
        <v>5352367.8452145001</v>
      </c>
      <c r="M17" s="676">
        <v>68889.240000000005</v>
      </c>
      <c r="N17" s="676">
        <v>2487972.6674384237</v>
      </c>
      <c r="O17" s="676">
        <v>1486149.6737770797</v>
      </c>
      <c r="P17" s="676">
        <v>75771.761459854009</v>
      </c>
      <c r="Q17" s="676">
        <v>1021969.9912231617</v>
      </c>
      <c r="R17" s="676">
        <v>0</v>
      </c>
      <c r="S17" s="685">
        <v>0</v>
      </c>
      <c r="T17" s="686"/>
      <c r="U17" s="676"/>
      <c r="V17" s="676"/>
      <c r="W17" s="676"/>
      <c r="X17" s="676"/>
      <c r="Y17" s="676"/>
      <c r="Z17" s="676"/>
      <c r="AA17" s="685"/>
    </row>
    <row r="18" spans="1:27">
      <c r="A18" s="420" t="s">
        <v>459</v>
      </c>
      <c r="B18" s="421" t="s">
        <v>460</v>
      </c>
      <c r="C18" s="695">
        <v>48794109.715360269</v>
      </c>
      <c r="D18" s="676">
        <v>38734440.891425177</v>
      </c>
      <c r="E18" s="676">
        <v>1786358.1709020054</v>
      </c>
      <c r="F18" s="676">
        <v>0</v>
      </c>
      <c r="G18" s="676">
        <v>0</v>
      </c>
      <c r="H18" s="676">
        <v>5270534.7804313255</v>
      </c>
      <c r="I18" s="676">
        <v>147927.45490321759</v>
      </c>
      <c r="J18" s="676">
        <v>1404706.1963393432</v>
      </c>
      <c r="K18" s="676">
        <v>0</v>
      </c>
      <c r="L18" s="676">
        <v>4789134.0435037715</v>
      </c>
      <c r="M18" s="676">
        <v>68889.240000000005</v>
      </c>
      <c r="N18" s="676">
        <v>2487972.6674384237</v>
      </c>
      <c r="O18" s="676">
        <v>1144090.577489245</v>
      </c>
      <c r="P18" s="676">
        <v>0</v>
      </c>
      <c r="Q18" s="676">
        <v>989136.09122316167</v>
      </c>
      <c r="R18" s="676">
        <v>0</v>
      </c>
      <c r="S18" s="685">
        <v>0</v>
      </c>
      <c r="T18" s="686"/>
      <c r="U18" s="676"/>
      <c r="V18" s="676"/>
      <c r="W18" s="676"/>
      <c r="X18" s="676"/>
      <c r="Y18" s="676"/>
      <c r="Z18" s="676"/>
      <c r="AA18" s="685"/>
    </row>
    <row r="19" spans="1:27">
      <c r="A19" s="422" t="s">
        <v>461</v>
      </c>
      <c r="B19" s="423" t="s">
        <v>462</v>
      </c>
      <c r="C19" s="696">
        <v>1157978131.836838</v>
      </c>
      <c r="D19" s="676">
        <v>1046376828.2504529</v>
      </c>
      <c r="E19" s="676">
        <v>54697465.304619357</v>
      </c>
      <c r="F19" s="676">
        <v>0</v>
      </c>
      <c r="G19" s="676">
        <v>0</v>
      </c>
      <c r="H19" s="676">
        <v>79561846.40159978</v>
      </c>
      <c r="I19" s="676">
        <v>14070484.012461144</v>
      </c>
      <c r="J19" s="676">
        <v>7004971.5444054548</v>
      </c>
      <c r="K19" s="676">
        <v>0</v>
      </c>
      <c r="L19" s="676">
        <v>32039457.184785403</v>
      </c>
      <c r="M19" s="676">
        <v>130625.98</v>
      </c>
      <c r="N19" s="676">
        <v>19179429.406372566</v>
      </c>
      <c r="O19" s="676">
        <v>11182792.629920278</v>
      </c>
      <c r="P19" s="676">
        <v>44351.341031707489</v>
      </c>
      <c r="Q19" s="676">
        <v>1182956.6687768383</v>
      </c>
      <c r="R19" s="676">
        <v>0</v>
      </c>
      <c r="S19" s="685">
        <v>0</v>
      </c>
      <c r="T19" s="686"/>
      <c r="U19" s="676"/>
      <c r="V19" s="676"/>
      <c r="W19" s="676"/>
      <c r="X19" s="676"/>
      <c r="Y19" s="676"/>
      <c r="Z19" s="676"/>
      <c r="AA19" s="685"/>
    </row>
    <row r="20" spans="1:27">
      <c r="A20" s="420" t="s">
        <v>463</v>
      </c>
      <c r="B20" s="421" t="s">
        <v>460</v>
      </c>
      <c r="C20" s="695">
        <v>60054750.114639603</v>
      </c>
      <c r="D20" s="676">
        <v>51855536.548574708</v>
      </c>
      <c r="E20" s="676">
        <v>469864.68909799098</v>
      </c>
      <c r="F20" s="676">
        <v>0</v>
      </c>
      <c r="G20" s="676">
        <v>0</v>
      </c>
      <c r="H20" s="676">
        <v>6397190.8795686718</v>
      </c>
      <c r="I20" s="676">
        <v>538361.70509678137</v>
      </c>
      <c r="J20" s="676">
        <v>1464371.2636606565</v>
      </c>
      <c r="K20" s="676">
        <v>0</v>
      </c>
      <c r="L20" s="676">
        <v>1802022.6864962182</v>
      </c>
      <c r="M20" s="676">
        <v>130625.98</v>
      </c>
      <c r="N20" s="676">
        <v>188455.88495442597</v>
      </c>
      <c r="O20" s="676">
        <v>77722.090117895044</v>
      </c>
      <c r="P20" s="676">
        <v>0</v>
      </c>
      <c r="Q20" s="676">
        <v>1170163.9487768384</v>
      </c>
      <c r="R20" s="676">
        <v>0</v>
      </c>
      <c r="S20" s="685">
        <v>0</v>
      </c>
      <c r="T20" s="686"/>
      <c r="U20" s="676"/>
      <c r="V20" s="676"/>
      <c r="W20" s="676"/>
      <c r="X20" s="676"/>
      <c r="Y20" s="676"/>
      <c r="Z20" s="676"/>
      <c r="AA20" s="685"/>
    </row>
    <row r="21" spans="1:27">
      <c r="A21" s="419">
        <v>1.4</v>
      </c>
      <c r="B21" s="418" t="s">
        <v>464</v>
      </c>
      <c r="C21" s="697"/>
      <c r="D21" s="676"/>
      <c r="E21" s="676"/>
      <c r="F21" s="676"/>
      <c r="G21" s="676"/>
      <c r="H21" s="676"/>
      <c r="I21" s="676"/>
      <c r="J21" s="676"/>
      <c r="K21" s="676"/>
      <c r="L21" s="676"/>
      <c r="M21" s="676"/>
      <c r="N21" s="676"/>
      <c r="O21" s="676"/>
      <c r="P21" s="676"/>
      <c r="Q21" s="676"/>
      <c r="R21" s="676"/>
      <c r="S21" s="685"/>
      <c r="T21" s="686"/>
      <c r="U21" s="676"/>
      <c r="V21" s="676"/>
      <c r="W21" s="676"/>
      <c r="X21" s="676"/>
      <c r="Y21" s="676"/>
      <c r="Z21" s="676"/>
      <c r="AA21" s="685"/>
    </row>
    <row r="22" spans="1:27" ht="12.6" thickBot="1">
      <c r="A22" s="417">
        <v>1.5</v>
      </c>
      <c r="B22" s="416" t="s">
        <v>465</v>
      </c>
      <c r="C22" s="698"/>
      <c r="D22" s="699"/>
      <c r="E22" s="699"/>
      <c r="F22" s="699"/>
      <c r="G22" s="699"/>
      <c r="H22" s="699"/>
      <c r="I22" s="699"/>
      <c r="J22" s="699"/>
      <c r="K22" s="699"/>
      <c r="L22" s="699"/>
      <c r="M22" s="699"/>
      <c r="N22" s="699"/>
      <c r="O22" s="699"/>
      <c r="P22" s="699"/>
      <c r="Q22" s="699"/>
      <c r="R22" s="699"/>
      <c r="S22" s="700"/>
      <c r="T22" s="701"/>
      <c r="U22" s="699"/>
      <c r="V22" s="699"/>
      <c r="W22" s="699"/>
      <c r="X22" s="699"/>
      <c r="Y22" s="699"/>
      <c r="Z22" s="699"/>
      <c r="AA22" s="700"/>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zoomScale="130" zoomScaleNormal="130" workbookViewId="0">
      <selection activeCell="B2" sqref="B2"/>
    </sheetView>
  </sheetViews>
  <sheetFormatPr defaultColWidth="8.6640625" defaultRowHeight="13.8"/>
  <cols>
    <col min="1" max="1" width="8.6640625" style="522"/>
    <col min="2" max="2" width="69.33203125" style="523" customWidth="1"/>
    <col min="3" max="3" width="14.21875" style="492" customWidth="1"/>
    <col min="4" max="4" width="14.44140625" style="492" customWidth="1"/>
    <col min="5" max="5" width="16" style="492" customWidth="1"/>
    <col min="6" max="6" width="15.88671875" style="492" customWidth="1"/>
    <col min="7" max="7" width="13.33203125" style="492" customWidth="1"/>
    <col min="8" max="8" width="14.88671875" style="492" customWidth="1"/>
    <col min="9" max="16384" width="8.6640625" style="492"/>
  </cols>
  <sheetData>
    <row r="1" spans="1:8">
      <c r="A1" s="133" t="s">
        <v>30</v>
      </c>
      <c r="B1" s="491" t="str">
        <f>'Info '!C2</f>
        <v>JSC Silk Bank</v>
      </c>
      <c r="C1" s="491"/>
    </row>
    <row r="2" spans="1:8">
      <c r="A2" s="133" t="s">
        <v>31</v>
      </c>
      <c r="B2" s="628">
        <f>'1. key ratios '!B2</f>
        <v>46112</v>
      </c>
      <c r="C2" s="491"/>
    </row>
    <row r="3" spans="1:8">
      <c r="A3" s="133"/>
      <c r="B3" s="491"/>
      <c r="C3" s="491"/>
    </row>
    <row r="4" spans="1:8" ht="21" customHeight="1">
      <c r="A4" s="720" t="s">
        <v>6</v>
      </c>
      <c r="B4" s="721" t="s">
        <v>521</v>
      </c>
      <c r="C4" s="723" t="s">
        <v>522</v>
      </c>
      <c r="D4" s="723"/>
      <c r="E4" s="723"/>
      <c r="F4" s="723" t="s">
        <v>523</v>
      </c>
      <c r="G4" s="723"/>
      <c r="H4" s="724"/>
    </row>
    <row r="5" spans="1:8" ht="21" customHeight="1">
      <c r="A5" s="720"/>
      <c r="B5" s="722"/>
      <c r="C5" s="493" t="s">
        <v>32</v>
      </c>
      <c r="D5" s="493" t="s">
        <v>33</v>
      </c>
      <c r="E5" s="493" t="s">
        <v>34</v>
      </c>
      <c r="F5" s="493" t="s">
        <v>32</v>
      </c>
      <c r="G5" s="493" t="s">
        <v>33</v>
      </c>
      <c r="H5" s="493" t="s">
        <v>34</v>
      </c>
    </row>
    <row r="6" spans="1:8" ht="26.7" customHeight="1">
      <c r="A6" s="720"/>
      <c r="B6" s="494" t="s">
        <v>524</v>
      </c>
      <c r="C6" s="725"/>
      <c r="D6" s="726"/>
      <c r="E6" s="726"/>
      <c r="F6" s="726"/>
      <c r="G6" s="726"/>
      <c r="H6" s="727"/>
    </row>
    <row r="7" spans="1:8" ht="22.95" customHeight="1">
      <c r="A7" s="495">
        <v>1</v>
      </c>
      <c r="B7" s="496" t="s">
        <v>525</v>
      </c>
      <c r="C7" s="616">
        <v>24358397.49000001</v>
      </c>
      <c r="D7" s="616">
        <v>15719415.320000002</v>
      </c>
      <c r="E7" s="617">
        <v>40077812.81000001</v>
      </c>
      <c r="F7" s="616">
        <v>11170211.050000032</v>
      </c>
      <c r="G7" s="616">
        <v>19289902.829999998</v>
      </c>
      <c r="H7" s="617">
        <v>30460113.880000032</v>
      </c>
    </row>
    <row r="8" spans="1:8">
      <c r="A8" s="495">
        <v>1.1000000000000001</v>
      </c>
      <c r="B8" s="497" t="s">
        <v>526</v>
      </c>
      <c r="C8" s="616">
        <v>1918849.5999999992</v>
      </c>
      <c r="D8" s="616">
        <v>1124848.9600000007</v>
      </c>
      <c r="E8" s="617">
        <v>3043698.5599999996</v>
      </c>
      <c r="F8" s="616">
        <v>1388013.2999999989</v>
      </c>
      <c r="G8" s="616">
        <v>3054580.6499999994</v>
      </c>
      <c r="H8" s="617">
        <v>4442593.9499999983</v>
      </c>
    </row>
    <row r="9" spans="1:8">
      <c r="A9" s="495">
        <v>1.2</v>
      </c>
      <c r="B9" s="497" t="s">
        <v>527</v>
      </c>
      <c r="C9" s="616">
        <v>591977.02000001073</v>
      </c>
      <c r="D9" s="616">
        <v>2485977.36</v>
      </c>
      <c r="E9" s="617">
        <v>3077954.3800000106</v>
      </c>
      <c r="F9" s="616">
        <v>899105.34000003338</v>
      </c>
      <c r="G9" s="616">
        <v>2920806.1</v>
      </c>
      <c r="H9" s="617">
        <v>3819911.4400000335</v>
      </c>
    </row>
    <row r="10" spans="1:8">
      <c r="A10" s="495">
        <v>1.3</v>
      </c>
      <c r="B10" s="497" t="s">
        <v>528</v>
      </c>
      <c r="C10" s="616">
        <v>21847570.870000001</v>
      </c>
      <c r="D10" s="616">
        <v>12108589.000000002</v>
      </c>
      <c r="E10" s="617">
        <v>33956159.870000005</v>
      </c>
      <c r="F10" s="616">
        <v>8883092.4100000001</v>
      </c>
      <c r="G10" s="616">
        <v>13314516.079999998</v>
      </c>
      <c r="H10" s="617">
        <v>22197608.489999998</v>
      </c>
    </row>
    <row r="11" spans="1:8">
      <c r="A11" s="495">
        <v>2</v>
      </c>
      <c r="B11" s="498" t="s">
        <v>529</v>
      </c>
      <c r="C11" s="616">
        <v>318758</v>
      </c>
      <c r="D11" s="616">
        <v>0</v>
      </c>
      <c r="E11" s="617">
        <v>318758</v>
      </c>
      <c r="F11" s="616">
        <v>150046.31047218281</v>
      </c>
      <c r="G11" s="616">
        <v>0</v>
      </c>
      <c r="H11" s="617">
        <v>150046.31047218281</v>
      </c>
    </row>
    <row r="12" spans="1:8">
      <c r="A12" s="495">
        <v>2.1</v>
      </c>
      <c r="B12" s="499" t="s">
        <v>530</v>
      </c>
      <c r="C12" s="616">
        <v>318758</v>
      </c>
      <c r="D12" s="616"/>
      <c r="E12" s="617">
        <v>318758</v>
      </c>
      <c r="F12" s="616">
        <v>150046.31047218281</v>
      </c>
      <c r="G12" s="616">
        <v>0</v>
      </c>
      <c r="H12" s="617">
        <v>150046.31047218281</v>
      </c>
    </row>
    <row r="13" spans="1:8" ht="26.7" customHeight="1">
      <c r="A13" s="495">
        <v>3</v>
      </c>
      <c r="B13" s="500" t="s">
        <v>531</v>
      </c>
      <c r="C13" s="616"/>
      <c r="D13" s="616"/>
      <c r="E13" s="617">
        <v>0</v>
      </c>
      <c r="F13" s="616"/>
      <c r="G13" s="616"/>
      <c r="H13" s="617">
        <v>0</v>
      </c>
    </row>
    <row r="14" spans="1:8" ht="26.7" customHeight="1">
      <c r="A14" s="495">
        <v>4</v>
      </c>
      <c r="B14" s="501" t="s">
        <v>532</v>
      </c>
      <c r="C14" s="616"/>
      <c r="D14" s="616"/>
      <c r="E14" s="617">
        <v>0</v>
      </c>
      <c r="F14" s="616"/>
      <c r="G14" s="616"/>
      <c r="H14" s="617">
        <v>0</v>
      </c>
    </row>
    <row r="15" spans="1:8" ht="24.45" customHeight="1">
      <c r="A15" s="495">
        <v>5</v>
      </c>
      <c r="B15" s="502" t="s">
        <v>533</v>
      </c>
      <c r="C15" s="618">
        <v>20000</v>
      </c>
      <c r="D15" s="618">
        <v>0</v>
      </c>
      <c r="E15" s="619">
        <v>20000</v>
      </c>
      <c r="F15" s="618">
        <v>20000</v>
      </c>
      <c r="G15" s="618">
        <v>0</v>
      </c>
      <c r="H15" s="619">
        <v>20000</v>
      </c>
    </row>
    <row r="16" spans="1:8">
      <c r="A16" s="495">
        <v>5.0999999999999996</v>
      </c>
      <c r="B16" s="503" t="s">
        <v>534</v>
      </c>
      <c r="C16" s="616">
        <v>20000</v>
      </c>
      <c r="D16" s="616"/>
      <c r="E16" s="617">
        <v>20000</v>
      </c>
      <c r="F16" s="616">
        <v>20000</v>
      </c>
      <c r="G16" s="616"/>
      <c r="H16" s="617">
        <v>20000</v>
      </c>
    </row>
    <row r="17" spans="1:8">
      <c r="A17" s="495">
        <v>5.2</v>
      </c>
      <c r="B17" s="503" t="s">
        <v>535</v>
      </c>
      <c r="C17" s="616"/>
      <c r="D17" s="616"/>
      <c r="E17" s="617">
        <v>0</v>
      </c>
      <c r="F17" s="616"/>
      <c r="G17" s="616"/>
      <c r="H17" s="617">
        <v>0</v>
      </c>
    </row>
    <row r="18" spans="1:8">
      <c r="A18" s="495">
        <v>5.3</v>
      </c>
      <c r="B18" s="504" t="s">
        <v>536</v>
      </c>
      <c r="C18" s="616"/>
      <c r="D18" s="616"/>
      <c r="E18" s="617">
        <v>0</v>
      </c>
      <c r="F18" s="616"/>
      <c r="G18" s="616"/>
      <c r="H18" s="617">
        <v>0</v>
      </c>
    </row>
    <row r="19" spans="1:8">
      <c r="A19" s="495">
        <v>6</v>
      </c>
      <c r="B19" s="500" t="s">
        <v>537</v>
      </c>
      <c r="C19" s="616">
        <v>133199552.88441037</v>
      </c>
      <c r="D19" s="616">
        <v>17343947.735368811</v>
      </c>
      <c r="E19" s="617">
        <v>150543500.61977917</v>
      </c>
      <c r="F19" s="616">
        <v>107611802.96908198</v>
      </c>
      <c r="G19" s="616">
        <v>46324836.243855208</v>
      </c>
      <c r="H19" s="617">
        <v>153936639.21293718</v>
      </c>
    </row>
    <row r="20" spans="1:8">
      <c r="A20" s="495">
        <v>6.1</v>
      </c>
      <c r="B20" s="503" t="s">
        <v>535</v>
      </c>
      <c r="C20" s="616">
        <v>16988852.280861448</v>
      </c>
      <c r="D20" s="616">
        <v>0</v>
      </c>
      <c r="E20" s="617">
        <v>16988852.280861448</v>
      </c>
      <c r="F20" s="616">
        <v>24301148.331410542</v>
      </c>
      <c r="G20" s="616">
        <v>0</v>
      </c>
      <c r="H20" s="617">
        <v>24301148.331410542</v>
      </c>
    </row>
    <row r="21" spans="1:8">
      <c r="A21" s="495">
        <v>6.2</v>
      </c>
      <c r="B21" s="504" t="s">
        <v>536</v>
      </c>
      <c r="C21" s="616">
        <v>116210700.60354891</v>
      </c>
      <c r="D21" s="616">
        <v>17343947.735368811</v>
      </c>
      <c r="E21" s="617">
        <v>133554648.33891773</v>
      </c>
      <c r="F21" s="616">
        <v>83310654.637671441</v>
      </c>
      <c r="G21" s="616">
        <v>46324836.243855208</v>
      </c>
      <c r="H21" s="617">
        <v>129635490.88152665</v>
      </c>
    </row>
    <row r="22" spans="1:8">
      <c r="A22" s="495">
        <v>7</v>
      </c>
      <c r="B22" s="498" t="s">
        <v>538</v>
      </c>
      <c r="C22" s="616"/>
      <c r="D22" s="616"/>
      <c r="E22" s="617">
        <v>0</v>
      </c>
      <c r="F22" s="616"/>
      <c r="G22" s="616"/>
      <c r="H22" s="617">
        <v>0</v>
      </c>
    </row>
    <row r="23" spans="1:8">
      <c r="A23" s="495">
        <v>8</v>
      </c>
      <c r="B23" s="505" t="s">
        <v>539</v>
      </c>
      <c r="C23" s="616">
        <v>3353967.77110318</v>
      </c>
      <c r="D23" s="616">
        <v>0</v>
      </c>
      <c r="E23" s="617">
        <v>3353967.77110318</v>
      </c>
      <c r="F23" s="616">
        <v>3482447.7104663118</v>
      </c>
      <c r="G23" s="616"/>
      <c r="H23" s="617">
        <v>3482447.7104663118</v>
      </c>
    </row>
    <row r="24" spans="1:8">
      <c r="A24" s="495">
        <v>9</v>
      </c>
      <c r="B24" s="501" t="s">
        <v>540</v>
      </c>
      <c r="C24" s="616">
        <v>17379909.298788853</v>
      </c>
      <c r="D24" s="616">
        <v>0</v>
      </c>
      <c r="E24" s="617">
        <v>17379909.298788853</v>
      </c>
      <c r="F24" s="616">
        <v>17965176.992951196</v>
      </c>
      <c r="G24" s="616">
        <v>0</v>
      </c>
      <c r="H24" s="617">
        <v>17965176.992951196</v>
      </c>
    </row>
    <row r="25" spans="1:8">
      <c r="A25" s="495">
        <v>9.1</v>
      </c>
      <c r="B25" s="503" t="s">
        <v>541</v>
      </c>
      <c r="C25" s="616">
        <v>17379909.298788853</v>
      </c>
      <c r="D25" s="616"/>
      <c r="E25" s="617">
        <v>17379909.298788853</v>
      </c>
      <c r="F25" s="616">
        <v>17965176.992951196</v>
      </c>
      <c r="G25" s="616"/>
      <c r="H25" s="617">
        <v>17965176.992951196</v>
      </c>
    </row>
    <row r="26" spans="1:8">
      <c r="A26" s="495">
        <v>9.1999999999999993</v>
      </c>
      <c r="B26" s="503" t="s">
        <v>542</v>
      </c>
      <c r="C26" s="616"/>
      <c r="D26" s="616"/>
      <c r="E26" s="617">
        <v>0</v>
      </c>
      <c r="F26" s="616"/>
      <c r="G26" s="616"/>
      <c r="H26" s="617">
        <v>0</v>
      </c>
    </row>
    <row r="27" spans="1:8">
      <c r="A27" s="495">
        <v>10</v>
      </c>
      <c r="B27" s="501" t="s">
        <v>543</v>
      </c>
      <c r="C27" s="616">
        <v>12738280.079999996</v>
      </c>
      <c r="D27" s="616">
        <v>0</v>
      </c>
      <c r="E27" s="617">
        <v>12738280.079999996</v>
      </c>
      <c r="F27" s="616">
        <v>12826055.879999995</v>
      </c>
      <c r="G27" s="616">
        <v>0</v>
      </c>
      <c r="H27" s="617">
        <v>12826055.879999995</v>
      </c>
    </row>
    <row r="28" spans="1:8">
      <c r="A28" s="495">
        <v>10.1</v>
      </c>
      <c r="B28" s="503" t="s">
        <v>544</v>
      </c>
      <c r="C28" s="616"/>
      <c r="D28" s="616"/>
      <c r="E28" s="617">
        <v>0</v>
      </c>
      <c r="F28" s="616"/>
      <c r="G28" s="616"/>
      <c r="H28" s="617">
        <v>0</v>
      </c>
    </row>
    <row r="29" spans="1:8">
      <c r="A29" s="495">
        <v>10.199999999999999</v>
      </c>
      <c r="B29" s="503" t="s">
        <v>545</v>
      </c>
      <c r="C29" s="616">
        <v>12738280.079999996</v>
      </c>
      <c r="D29" s="616"/>
      <c r="E29" s="617">
        <v>12738280.079999996</v>
      </c>
      <c r="F29" s="616">
        <v>12826055.879999995</v>
      </c>
      <c r="G29" s="616"/>
      <c r="H29" s="617">
        <v>12826055.879999995</v>
      </c>
    </row>
    <row r="30" spans="1:8">
      <c r="A30" s="495">
        <v>11</v>
      </c>
      <c r="B30" s="501" t="s">
        <v>546</v>
      </c>
      <c r="C30" s="616">
        <v>2911052.4940089369</v>
      </c>
      <c r="D30" s="616">
        <v>0</v>
      </c>
      <c r="E30" s="617">
        <v>2911052.4940089369</v>
      </c>
      <c r="F30" s="616">
        <v>1252718.6304127974</v>
      </c>
      <c r="G30" s="616">
        <v>0</v>
      </c>
      <c r="H30" s="617">
        <v>1252718.6304127974</v>
      </c>
    </row>
    <row r="31" spans="1:8">
      <c r="A31" s="495">
        <v>11.1</v>
      </c>
      <c r="B31" s="503" t="s">
        <v>547</v>
      </c>
      <c r="C31" s="616">
        <v>45248.5</v>
      </c>
      <c r="D31" s="616"/>
      <c r="E31" s="617">
        <v>45248.5</v>
      </c>
      <c r="F31" s="616">
        <v>45248.5</v>
      </c>
      <c r="G31" s="616"/>
      <c r="H31" s="617">
        <v>45248.5</v>
      </c>
    </row>
    <row r="32" spans="1:8">
      <c r="A32" s="495">
        <v>11.2</v>
      </c>
      <c r="B32" s="503" t="s">
        <v>548</v>
      </c>
      <c r="C32" s="616">
        <v>2865803.9940089369</v>
      </c>
      <c r="D32" s="616"/>
      <c r="E32" s="617">
        <v>2865803.9940089369</v>
      </c>
      <c r="F32" s="616">
        <v>1207470.1304127974</v>
      </c>
      <c r="G32" s="616"/>
      <c r="H32" s="617">
        <v>1207470.1304127974</v>
      </c>
    </row>
    <row r="33" spans="1:8">
      <c r="A33" s="495">
        <v>13</v>
      </c>
      <c r="B33" s="501" t="s">
        <v>549</v>
      </c>
      <c r="C33" s="616">
        <v>15996428.74775001</v>
      </c>
      <c r="D33" s="616">
        <v>31571.870000000003</v>
      </c>
      <c r="E33" s="617">
        <v>16028000.61775001</v>
      </c>
      <c r="F33" s="616">
        <v>5695914.7586899986</v>
      </c>
      <c r="G33" s="616">
        <v>58196.81</v>
      </c>
      <c r="H33" s="617">
        <v>5754111.5686899982</v>
      </c>
    </row>
    <row r="34" spans="1:8">
      <c r="A34" s="495">
        <v>13.1</v>
      </c>
      <c r="B34" s="506" t="s">
        <v>550</v>
      </c>
      <c r="C34" s="616"/>
      <c r="D34" s="616"/>
      <c r="E34" s="617">
        <v>0</v>
      </c>
      <c r="F34" s="616"/>
      <c r="G34" s="616"/>
      <c r="H34" s="617">
        <v>0</v>
      </c>
    </row>
    <row r="35" spans="1:8">
      <c r="A35" s="495">
        <v>13.2</v>
      </c>
      <c r="B35" s="506" t="s">
        <v>551</v>
      </c>
      <c r="C35" s="616"/>
      <c r="D35" s="616"/>
      <c r="E35" s="617">
        <v>0</v>
      </c>
      <c r="F35" s="616"/>
      <c r="G35" s="616"/>
      <c r="H35" s="617">
        <v>0</v>
      </c>
    </row>
    <row r="36" spans="1:8">
      <c r="A36" s="495">
        <v>14</v>
      </c>
      <c r="B36" s="507" t="s">
        <v>552</v>
      </c>
      <c r="C36" s="616">
        <v>210276346.76606134</v>
      </c>
      <c r="D36" s="616">
        <v>33094934.925368812</v>
      </c>
      <c r="E36" s="617">
        <v>243371281.69143015</v>
      </c>
      <c r="F36" s="616">
        <v>160174374.30207449</v>
      </c>
      <c r="G36" s="616">
        <v>65672935.883855209</v>
      </c>
      <c r="H36" s="617">
        <v>225847310.18592972</v>
      </c>
    </row>
    <row r="37" spans="1:8" ht="22.5" customHeight="1">
      <c r="A37" s="495"/>
      <c r="B37" s="508" t="s">
        <v>553</v>
      </c>
      <c r="C37" s="620"/>
      <c r="D37" s="621"/>
      <c r="E37" s="621"/>
      <c r="F37" s="621"/>
      <c r="G37" s="621"/>
      <c r="H37" s="622"/>
    </row>
    <row r="38" spans="1:8">
      <c r="A38" s="495">
        <v>15</v>
      </c>
      <c r="B38" s="509" t="s">
        <v>554</v>
      </c>
      <c r="C38" s="623">
        <v>11079.999999999884</v>
      </c>
      <c r="D38" s="623">
        <v>0</v>
      </c>
      <c r="E38" s="624">
        <v>11079.999999999884</v>
      </c>
      <c r="F38" s="623">
        <v>0</v>
      </c>
      <c r="G38" s="623">
        <v>35893.766611955027</v>
      </c>
      <c r="H38" s="624">
        <v>35893.766611955027</v>
      </c>
    </row>
    <row r="39" spans="1:8">
      <c r="A39" s="510">
        <v>15.1</v>
      </c>
      <c r="B39" s="511" t="s">
        <v>530</v>
      </c>
      <c r="C39" s="623">
        <v>11079.999999999884</v>
      </c>
      <c r="D39" s="623">
        <v>0</v>
      </c>
      <c r="E39" s="624">
        <v>11079.999999999884</v>
      </c>
      <c r="F39" s="623">
        <v>0</v>
      </c>
      <c r="G39" s="623">
        <v>35893.766611955027</v>
      </c>
      <c r="H39" s="624">
        <v>35893.766611955027</v>
      </c>
    </row>
    <row r="40" spans="1:8" ht="24" customHeight="1">
      <c r="A40" s="510">
        <v>16</v>
      </c>
      <c r="B40" s="498" t="s">
        <v>555</v>
      </c>
      <c r="C40" s="623"/>
      <c r="D40" s="623"/>
      <c r="E40" s="624">
        <v>0</v>
      </c>
      <c r="F40" s="623"/>
      <c r="G40" s="623"/>
      <c r="H40" s="624">
        <v>0</v>
      </c>
    </row>
    <row r="41" spans="1:8">
      <c r="A41" s="510">
        <v>17</v>
      </c>
      <c r="B41" s="498" t="s">
        <v>556</v>
      </c>
      <c r="C41" s="623">
        <v>126969195.22096862</v>
      </c>
      <c r="D41" s="623">
        <v>24993882.309613727</v>
      </c>
      <c r="E41" s="624">
        <v>151963077.53058234</v>
      </c>
      <c r="F41" s="623">
        <v>120162886.71323782</v>
      </c>
      <c r="G41" s="623">
        <v>27897765.28670942</v>
      </c>
      <c r="H41" s="624">
        <v>148060651.99994725</v>
      </c>
    </row>
    <row r="42" spans="1:8">
      <c r="A42" s="510">
        <v>17.100000000000001</v>
      </c>
      <c r="B42" s="512" t="s">
        <v>557</v>
      </c>
      <c r="C42" s="623">
        <v>126963987.81258428</v>
      </c>
      <c r="D42" s="623">
        <v>24400739.48999995</v>
      </c>
      <c r="E42" s="624">
        <v>151364727.30258423</v>
      </c>
      <c r="F42" s="623">
        <v>120149400.54279819</v>
      </c>
      <c r="G42" s="623">
        <v>27123303.230000019</v>
      </c>
      <c r="H42" s="624">
        <v>147272703.77279821</v>
      </c>
    </row>
    <row r="43" spans="1:8">
      <c r="A43" s="510">
        <v>17.2</v>
      </c>
      <c r="B43" s="513" t="s">
        <v>558</v>
      </c>
      <c r="C43" s="623">
        <v>0</v>
      </c>
      <c r="D43" s="623">
        <v>0</v>
      </c>
      <c r="E43" s="624">
        <v>0</v>
      </c>
      <c r="F43" s="623">
        <v>0</v>
      </c>
      <c r="G43" s="623">
        <v>0</v>
      </c>
      <c r="H43" s="624">
        <v>0</v>
      </c>
    </row>
    <row r="44" spans="1:8">
      <c r="A44" s="510">
        <v>17.3</v>
      </c>
      <c r="B44" s="512" t="s">
        <v>559</v>
      </c>
      <c r="C44" s="623"/>
      <c r="D44" s="623"/>
      <c r="E44" s="624">
        <v>0</v>
      </c>
      <c r="F44" s="623"/>
      <c r="G44" s="623"/>
      <c r="H44" s="624">
        <v>0</v>
      </c>
    </row>
    <row r="45" spans="1:8">
      <c r="A45" s="510">
        <v>17.399999999999999</v>
      </c>
      <c r="B45" s="512" t="s">
        <v>560</v>
      </c>
      <c r="C45" s="623">
        <v>5207.4083843381604</v>
      </c>
      <c r="D45" s="623">
        <v>593142.8196137778</v>
      </c>
      <c r="E45" s="624">
        <v>598350.22799811594</v>
      </c>
      <c r="F45" s="623">
        <v>13486.170439631496</v>
      </c>
      <c r="G45" s="623">
        <v>774462.05670940271</v>
      </c>
      <c r="H45" s="624">
        <v>787948.22714903415</v>
      </c>
    </row>
    <row r="46" spans="1:8">
      <c r="A46" s="510">
        <v>18</v>
      </c>
      <c r="B46" s="501" t="s">
        <v>561</v>
      </c>
      <c r="C46" s="623">
        <v>164254.37054107676</v>
      </c>
      <c r="D46" s="623">
        <v>480.56716213310176</v>
      </c>
      <c r="E46" s="624">
        <v>164734.93770320987</v>
      </c>
      <c r="F46" s="623">
        <v>87453.985942712286</v>
      </c>
      <c r="G46" s="623">
        <v>12690.656533048554</v>
      </c>
      <c r="H46" s="624">
        <v>100144.64247576083</v>
      </c>
    </row>
    <row r="47" spans="1:8">
      <c r="A47" s="510">
        <v>19</v>
      </c>
      <c r="B47" s="501" t="s">
        <v>562</v>
      </c>
      <c r="C47" s="623">
        <v>0</v>
      </c>
      <c r="D47" s="623">
        <v>0</v>
      </c>
      <c r="E47" s="624">
        <v>0</v>
      </c>
      <c r="F47" s="623">
        <v>0</v>
      </c>
      <c r="G47" s="623">
        <v>0</v>
      </c>
      <c r="H47" s="624">
        <v>0</v>
      </c>
    </row>
    <row r="48" spans="1:8">
      <c r="A48" s="510">
        <v>19.100000000000001</v>
      </c>
      <c r="B48" s="514" t="s">
        <v>563</v>
      </c>
      <c r="C48" s="623"/>
      <c r="D48" s="623"/>
      <c r="E48" s="624">
        <v>0</v>
      </c>
      <c r="F48" s="623"/>
      <c r="G48" s="623"/>
      <c r="H48" s="624">
        <v>0</v>
      </c>
    </row>
    <row r="49" spans="1:8">
      <c r="A49" s="510">
        <v>19.2</v>
      </c>
      <c r="B49" s="515" t="s">
        <v>564</v>
      </c>
      <c r="C49" s="623"/>
      <c r="D49" s="623"/>
      <c r="E49" s="624">
        <v>0</v>
      </c>
      <c r="F49" s="623"/>
      <c r="G49" s="623"/>
      <c r="H49" s="624">
        <v>0</v>
      </c>
    </row>
    <row r="50" spans="1:8">
      <c r="A50" s="510">
        <v>20</v>
      </c>
      <c r="B50" s="516" t="s">
        <v>565</v>
      </c>
      <c r="C50" s="623">
        <v>13672342.300000001</v>
      </c>
      <c r="D50" s="623">
        <v>5568427.0876024496</v>
      </c>
      <c r="E50" s="624">
        <v>19240769.387602448</v>
      </c>
      <c r="F50" s="623">
        <v>0</v>
      </c>
      <c r="G50" s="623">
        <v>4462299.609817774</v>
      </c>
      <c r="H50" s="624">
        <v>4462299.609817774</v>
      </c>
    </row>
    <row r="51" spans="1:8">
      <c r="A51" s="510">
        <v>21</v>
      </c>
      <c r="B51" s="505" t="s">
        <v>566</v>
      </c>
      <c r="C51" s="623">
        <v>1942408.5005868208</v>
      </c>
      <c r="D51" s="623">
        <v>433860.68000000017</v>
      </c>
      <c r="E51" s="624">
        <v>2376269.1805868209</v>
      </c>
      <c r="F51" s="623">
        <v>1046468.671057455</v>
      </c>
      <c r="G51" s="623">
        <v>344046.01</v>
      </c>
      <c r="H51" s="624">
        <v>1390514.681057455</v>
      </c>
    </row>
    <row r="52" spans="1:8">
      <c r="A52" s="510">
        <v>21.1</v>
      </c>
      <c r="B52" s="513" t="s">
        <v>567</v>
      </c>
      <c r="C52" s="623"/>
      <c r="D52" s="623"/>
      <c r="E52" s="624">
        <v>0</v>
      </c>
      <c r="F52" s="623"/>
      <c r="G52" s="623"/>
      <c r="H52" s="624">
        <v>0</v>
      </c>
    </row>
    <row r="53" spans="1:8">
      <c r="A53" s="510">
        <v>22</v>
      </c>
      <c r="B53" s="517" t="s">
        <v>568</v>
      </c>
      <c r="C53" s="623">
        <v>142759280.39209652</v>
      </c>
      <c r="D53" s="623">
        <v>30996650.644378312</v>
      </c>
      <c r="E53" s="624">
        <v>173755931.03647482</v>
      </c>
      <c r="F53" s="623">
        <v>121296809.37023798</v>
      </c>
      <c r="G53" s="623">
        <v>32752695.329672199</v>
      </c>
      <c r="H53" s="624">
        <v>154049504.69991016</v>
      </c>
    </row>
    <row r="54" spans="1:8" ht="24" customHeight="1">
      <c r="A54" s="510"/>
      <c r="B54" s="518" t="s">
        <v>569</v>
      </c>
      <c r="C54" s="625"/>
      <c r="D54" s="626"/>
      <c r="E54" s="626"/>
      <c r="F54" s="626"/>
      <c r="G54" s="626"/>
      <c r="H54" s="627"/>
    </row>
    <row r="55" spans="1:8">
      <c r="A55" s="510">
        <v>23</v>
      </c>
      <c r="B55" s="526" t="s">
        <v>710</v>
      </c>
      <c r="C55" s="623">
        <v>124746400</v>
      </c>
      <c r="D55" s="623"/>
      <c r="E55" s="624">
        <v>124746400</v>
      </c>
      <c r="F55" s="623">
        <v>101746400</v>
      </c>
      <c r="G55" s="623"/>
      <c r="H55" s="624">
        <v>101746400</v>
      </c>
    </row>
    <row r="56" spans="1:8">
      <c r="A56" s="510">
        <v>24</v>
      </c>
      <c r="B56" s="516" t="s">
        <v>571</v>
      </c>
      <c r="C56" s="623"/>
      <c r="D56" s="623"/>
      <c r="E56" s="624">
        <v>0</v>
      </c>
      <c r="F56" s="623"/>
      <c r="G56" s="623"/>
      <c r="H56" s="624">
        <v>0</v>
      </c>
    </row>
    <row r="57" spans="1:8">
      <c r="A57" s="510">
        <v>25</v>
      </c>
      <c r="B57" s="501" t="s">
        <v>572</v>
      </c>
      <c r="C57" s="623"/>
      <c r="D57" s="623"/>
      <c r="E57" s="624">
        <v>0</v>
      </c>
      <c r="F57" s="623"/>
      <c r="G57" s="623"/>
      <c r="H57" s="624">
        <v>0</v>
      </c>
    </row>
    <row r="58" spans="1:8">
      <c r="A58" s="510">
        <v>26</v>
      </c>
      <c r="B58" s="501" t="s">
        <v>573</v>
      </c>
      <c r="C58" s="623"/>
      <c r="D58" s="623"/>
      <c r="E58" s="624">
        <v>0</v>
      </c>
      <c r="F58" s="623"/>
      <c r="G58" s="623"/>
      <c r="H58" s="624">
        <v>0</v>
      </c>
    </row>
    <row r="59" spans="1:8">
      <c r="A59" s="510">
        <v>27</v>
      </c>
      <c r="B59" s="501" t="s">
        <v>574</v>
      </c>
      <c r="C59" s="623">
        <v>0</v>
      </c>
      <c r="D59" s="623">
        <v>0</v>
      </c>
      <c r="E59" s="624">
        <v>0</v>
      </c>
      <c r="F59" s="623">
        <v>0</v>
      </c>
      <c r="G59" s="623">
        <v>0</v>
      </c>
      <c r="H59" s="624">
        <v>0</v>
      </c>
    </row>
    <row r="60" spans="1:8">
      <c r="A60" s="510">
        <v>27.1</v>
      </c>
      <c r="B60" s="512" t="s">
        <v>575</v>
      </c>
      <c r="C60" s="623"/>
      <c r="D60" s="623"/>
      <c r="E60" s="624">
        <v>0</v>
      </c>
      <c r="F60" s="623"/>
      <c r="G60" s="623"/>
      <c r="H60" s="624">
        <v>0</v>
      </c>
    </row>
    <row r="61" spans="1:8">
      <c r="A61" s="510">
        <v>27.2</v>
      </c>
      <c r="B61" s="512" t="s">
        <v>576</v>
      </c>
      <c r="C61" s="623"/>
      <c r="D61" s="623"/>
      <c r="E61" s="624">
        <v>0</v>
      </c>
      <c r="F61" s="623"/>
      <c r="G61" s="623"/>
      <c r="H61" s="624">
        <v>0</v>
      </c>
    </row>
    <row r="62" spans="1:8">
      <c r="A62" s="510">
        <v>28</v>
      </c>
      <c r="B62" s="519" t="s">
        <v>577</v>
      </c>
      <c r="C62" s="623"/>
      <c r="D62" s="623"/>
      <c r="E62" s="624">
        <v>0</v>
      </c>
      <c r="F62" s="623"/>
      <c r="G62" s="623"/>
      <c r="H62" s="624">
        <v>0</v>
      </c>
    </row>
    <row r="63" spans="1:8">
      <c r="A63" s="510">
        <v>29</v>
      </c>
      <c r="B63" s="501" t="s">
        <v>578</v>
      </c>
      <c r="C63" s="623">
        <v>3662377.0166368578</v>
      </c>
      <c r="D63" s="623">
        <v>0</v>
      </c>
      <c r="E63" s="624">
        <v>3662377.0166368578</v>
      </c>
      <c r="F63" s="623">
        <v>3486012.7618743461</v>
      </c>
      <c r="G63" s="623"/>
      <c r="H63" s="624">
        <v>3486012.7618743461</v>
      </c>
    </row>
    <row r="64" spans="1:8">
      <c r="A64" s="510">
        <v>29.1</v>
      </c>
      <c r="B64" s="504" t="s">
        <v>579</v>
      </c>
      <c r="C64" s="623">
        <v>3662377.0166368578</v>
      </c>
      <c r="D64" s="623"/>
      <c r="E64" s="624">
        <v>3662377.0166368578</v>
      </c>
      <c r="F64" s="623">
        <v>3486012.7618743461</v>
      </c>
      <c r="G64" s="623"/>
      <c r="H64" s="624">
        <v>3486012.7618743461</v>
      </c>
    </row>
    <row r="65" spans="1:8" ht="25.2" customHeight="1">
      <c r="A65" s="510">
        <v>29.2</v>
      </c>
      <c r="B65" s="514" t="s">
        <v>580</v>
      </c>
      <c r="C65" s="623"/>
      <c r="D65" s="623"/>
      <c r="E65" s="624">
        <v>0</v>
      </c>
      <c r="F65" s="623"/>
      <c r="G65" s="623"/>
      <c r="H65" s="624">
        <v>0</v>
      </c>
    </row>
    <row r="66" spans="1:8" ht="22.5" customHeight="1">
      <c r="A66" s="510">
        <v>29.3</v>
      </c>
      <c r="B66" s="514" t="s">
        <v>581</v>
      </c>
      <c r="C66" s="623"/>
      <c r="D66" s="623"/>
      <c r="E66" s="624">
        <v>0</v>
      </c>
      <c r="F66" s="623"/>
      <c r="G66" s="623"/>
      <c r="H66" s="624">
        <v>0</v>
      </c>
    </row>
    <row r="67" spans="1:8">
      <c r="A67" s="510">
        <v>30</v>
      </c>
      <c r="B67" s="501" t="s">
        <v>582</v>
      </c>
      <c r="C67" s="623">
        <v>-58793427.645682007</v>
      </c>
      <c r="D67" s="623"/>
      <c r="E67" s="624">
        <v>-58793427.645682007</v>
      </c>
      <c r="F67" s="623">
        <v>-33434607.609855156</v>
      </c>
      <c r="G67" s="623"/>
      <c r="H67" s="624">
        <v>-33434607.609855156</v>
      </c>
    </row>
    <row r="68" spans="1:8">
      <c r="A68" s="510">
        <v>31</v>
      </c>
      <c r="B68" s="520" t="s">
        <v>752</v>
      </c>
      <c r="C68" s="623">
        <v>69615349.370954856</v>
      </c>
      <c r="D68" s="623">
        <v>0</v>
      </c>
      <c r="E68" s="624">
        <v>69615349.370954856</v>
      </c>
      <c r="F68" s="623">
        <v>71797805.152019188</v>
      </c>
      <c r="G68" s="623">
        <v>0</v>
      </c>
      <c r="H68" s="624">
        <v>71797805.152019188</v>
      </c>
    </row>
    <row r="69" spans="1:8">
      <c r="A69" s="510">
        <v>32</v>
      </c>
      <c r="B69" s="521" t="s">
        <v>584</v>
      </c>
      <c r="C69" s="623">
        <v>212374629.76305139</v>
      </c>
      <c r="D69" s="623">
        <v>30996650.644378312</v>
      </c>
      <c r="E69" s="624">
        <v>243371280.4074297</v>
      </c>
      <c r="F69" s="623">
        <v>193094614.52225715</v>
      </c>
      <c r="G69" s="623">
        <v>32752695.329672199</v>
      </c>
      <c r="H69" s="624">
        <v>225847309.85192934</v>
      </c>
    </row>
    <row r="72" spans="1:8">
      <c r="B72" s="573" t="s">
        <v>753</v>
      </c>
    </row>
  </sheetData>
  <mergeCells count="5">
    <mergeCell ref="A4:A6"/>
    <mergeCell ref="B4:B5"/>
    <mergeCell ref="C4:E4"/>
    <mergeCell ref="F4:H4"/>
    <mergeCell ref="C6:H6"/>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A33" sqref="A33:XFD33"/>
    </sheetView>
  </sheetViews>
  <sheetFormatPr defaultColWidth="9.33203125" defaultRowHeight="12"/>
  <cols>
    <col min="1" max="1" width="11.6640625" style="392" bestFit="1" customWidth="1"/>
    <col min="2" max="2" width="93.44140625" style="392" customWidth="1"/>
    <col min="3" max="3" width="14.6640625" style="392" customWidth="1"/>
    <col min="4" max="5" width="16.109375" style="392" customWidth="1"/>
    <col min="6" max="6" width="16.109375" style="409" customWidth="1"/>
    <col min="7" max="7" width="25.33203125" style="409" customWidth="1"/>
    <col min="8" max="8" width="16.109375" style="392" customWidth="1"/>
    <col min="9" max="11" width="16.109375" style="409" customWidth="1"/>
    <col min="12" max="12" width="26.33203125" style="409" customWidth="1"/>
    <col min="13" max="16384" width="9.33203125" style="392"/>
  </cols>
  <sheetData>
    <row r="1" spans="1:12" ht="13.8">
      <c r="A1" s="305" t="s">
        <v>30</v>
      </c>
      <c r="B1" s="379" t="str">
        <f>'Info '!C2</f>
        <v>JSC Silk Bank</v>
      </c>
      <c r="F1" s="392"/>
      <c r="G1" s="392"/>
      <c r="I1" s="392"/>
      <c r="J1" s="392"/>
      <c r="K1" s="392"/>
      <c r="L1" s="392"/>
    </row>
    <row r="2" spans="1:12">
      <c r="A2" s="305" t="s">
        <v>31</v>
      </c>
      <c r="B2" s="675">
        <f>'1. key ratios '!B2</f>
        <v>46112</v>
      </c>
      <c r="F2" s="392"/>
      <c r="G2" s="392"/>
      <c r="I2" s="392"/>
      <c r="J2" s="392"/>
      <c r="K2" s="392"/>
      <c r="L2" s="392"/>
    </row>
    <row r="3" spans="1:12">
      <c r="A3" s="306" t="s">
        <v>466</v>
      </c>
      <c r="F3" s="392"/>
      <c r="G3" s="392"/>
      <c r="I3" s="392"/>
      <c r="J3" s="392"/>
      <c r="K3" s="392"/>
      <c r="L3" s="392"/>
    </row>
    <row r="4" spans="1:12">
      <c r="F4" s="392"/>
      <c r="G4" s="392"/>
      <c r="I4" s="392"/>
      <c r="J4" s="392"/>
      <c r="K4" s="392"/>
      <c r="L4" s="392"/>
    </row>
    <row r="5" spans="1:12" ht="37.5" customHeight="1">
      <c r="A5" s="779" t="s">
        <v>483</v>
      </c>
      <c r="B5" s="780"/>
      <c r="C5" s="825" t="s">
        <v>467</v>
      </c>
      <c r="D5" s="826"/>
      <c r="E5" s="826"/>
      <c r="F5" s="826"/>
      <c r="G5" s="826"/>
      <c r="H5" s="825" t="s">
        <v>627</v>
      </c>
      <c r="I5" s="827"/>
      <c r="J5" s="827"/>
      <c r="K5" s="827"/>
      <c r="L5" s="828"/>
    </row>
    <row r="6" spans="1:12" ht="39.450000000000003" customHeight="1">
      <c r="A6" s="783"/>
      <c r="B6" s="784"/>
      <c r="C6" s="308"/>
      <c r="D6" s="390" t="s">
        <v>648</v>
      </c>
      <c r="E6" s="390" t="s">
        <v>647</v>
      </c>
      <c r="F6" s="390" t="s">
        <v>646</v>
      </c>
      <c r="G6" s="390" t="s">
        <v>645</v>
      </c>
      <c r="H6" s="410"/>
      <c r="I6" s="390" t="s">
        <v>648</v>
      </c>
      <c r="J6" s="390" t="s">
        <v>647</v>
      </c>
      <c r="K6" s="390" t="s">
        <v>646</v>
      </c>
      <c r="L6" s="390" t="s">
        <v>645</v>
      </c>
    </row>
    <row r="7" spans="1:12">
      <c r="A7" s="381">
        <v>1</v>
      </c>
      <c r="B7" s="396" t="s">
        <v>486</v>
      </c>
      <c r="C7" s="702">
        <v>9126810.6552652176</v>
      </c>
      <c r="D7" s="676">
        <v>8756971.580053933</v>
      </c>
      <c r="E7" s="676">
        <v>153125.29297962863</v>
      </c>
      <c r="F7" s="703">
        <v>216713.78223165506</v>
      </c>
      <c r="G7" s="703">
        <v>0</v>
      </c>
      <c r="H7" s="676">
        <v>336696.21834528085</v>
      </c>
      <c r="I7" s="703">
        <v>119873.25705606335</v>
      </c>
      <c r="J7" s="703">
        <v>51309.077299940596</v>
      </c>
      <c r="K7" s="703">
        <v>165513.88398927558</v>
      </c>
      <c r="L7" s="703">
        <v>0</v>
      </c>
    </row>
    <row r="8" spans="1:12">
      <c r="A8" s="381">
        <v>2</v>
      </c>
      <c r="B8" s="396" t="s">
        <v>399</v>
      </c>
      <c r="C8" s="702">
        <v>8518594.0154121313</v>
      </c>
      <c r="D8" s="676">
        <v>8313042.9568671724</v>
      </c>
      <c r="E8" s="676">
        <v>55171.613122655574</v>
      </c>
      <c r="F8" s="703">
        <v>150379.44542231169</v>
      </c>
      <c r="G8" s="703">
        <v>0</v>
      </c>
      <c r="H8" s="676">
        <v>208504.16447315706</v>
      </c>
      <c r="I8" s="703">
        <v>81248.508845376287</v>
      </c>
      <c r="J8" s="703">
        <v>14790.782147586435</v>
      </c>
      <c r="K8" s="703">
        <v>112464.87348019499</v>
      </c>
      <c r="L8" s="703">
        <v>0</v>
      </c>
    </row>
    <row r="9" spans="1:12">
      <c r="A9" s="381">
        <v>3</v>
      </c>
      <c r="B9" s="396" t="s">
        <v>400</v>
      </c>
      <c r="C9" s="702">
        <v>176512.32466733822</v>
      </c>
      <c r="D9" s="676">
        <v>121593.71903522342</v>
      </c>
      <c r="E9" s="676">
        <v>0</v>
      </c>
      <c r="F9" s="704">
        <v>54918.605632114821</v>
      </c>
      <c r="G9" s="704">
        <v>0</v>
      </c>
      <c r="H9" s="676">
        <v>54279.040137755925</v>
      </c>
      <c r="I9" s="704">
        <v>1767.4099777759609</v>
      </c>
      <c r="J9" s="704">
        <v>0</v>
      </c>
      <c r="K9" s="704">
        <v>52511.630159979955</v>
      </c>
      <c r="L9" s="704">
        <v>0</v>
      </c>
    </row>
    <row r="10" spans="1:12">
      <c r="A10" s="381">
        <v>4</v>
      </c>
      <c r="B10" s="396" t="s">
        <v>487</v>
      </c>
      <c r="C10" s="702">
        <v>2221799.0402464936</v>
      </c>
      <c r="D10" s="676">
        <v>1665590.8828942843</v>
      </c>
      <c r="E10" s="676">
        <v>547034.80571062362</v>
      </c>
      <c r="F10" s="704">
        <v>9173.3516415868671</v>
      </c>
      <c r="G10" s="704">
        <v>0</v>
      </c>
      <c r="H10" s="676">
        <v>36101.682598474341</v>
      </c>
      <c r="I10" s="704">
        <v>22828.257457976259</v>
      </c>
      <c r="J10" s="704">
        <v>6412.9141919231097</v>
      </c>
      <c r="K10" s="704">
        <v>6860.5109485750008</v>
      </c>
      <c r="L10" s="704">
        <v>0</v>
      </c>
    </row>
    <row r="11" spans="1:12">
      <c r="A11" s="381">
        <v>5</v>
      </c>
      <c r="B11" s="396" t="s">
        <v>401</v>
      </c>
      <c r="C11" s="702">
        <v>6093472.2571728639</v>
      </c>
      <c r="D11" s="676">
        <v>5074140.6467706216</v>
      </c>
      <c r="E11" s="676">
        <v>3133.5693657596612</v>
      </c>
      <c r="F11" s="704">
        <v>1016198.0410364827</v>
      </c>
      <c r="G11" s="704">
        <v>0</v>
      </c>
      <c r="H11" s="676">
        <v>522351.92477127974</v>
      </c>
      <c r="I11" s="704">
        <v>51286.980842498844</v>
      </c>
      <c r="J11" s="704">
        <v>1631.4946961927317</v>
      </c>
      <c r="K11" s="704">
        <v>469433.44923258765</v>
      </c>
      <c r="L11" s="704">
        <v>0</v>
      </c>
    </row>
    <row r="12" spans="1:12">
      <c r="A12" s="381">
        <v>6</v>
      </c>
      <c r="B12" s="396" t="s">
        <v>402</v>
      </c>
      <c r="C12" s="702">
        <v>7667329.8442986319</v>
      </c>
      <c r="D12" s="676">
        <v>4828233.0852052215</v>
      </c>
      <c r="E12" s="676">
        <v>211146.04957626859</v>
      </c>
      <c r="F12" s="704">
        <v>2627950.7095171427</v>
      </c>
      <c r="G12" s="704">
        <v>0</v>
      </c>
      <c r="H12" s="676">
        <v>769531.77798252145</v>
      </c>
      <c r="I12" s="704">
        <v>82024.84144189459</v>
      </c>
      <c r="J12" s="704">
        <v>95724.565607932163</v>
      </c>
      <c r="K12" s="704">
        <v>591782.37093269487</v>
      </c>
      <c r="L12" s="704">
        <v>0</v>
      </c>
    </row>
    <row r="13" spans="1:12">
      <c r="A13" s="381">
        <v>7</v>
      </c>
      <c r="B13" s="396" t="s">
        <v>403</v>
      </c>
      <c r="C13" s="702">
        <v>1345023.7119518761</v>
      </c>
      <c r="D13" s="676">
        <v>1242397.7481329963</v>
      </c>
      <c r="E13" s="676">
        <v>25153.203714788942</v>
      </c>
      <c r="F13" s="704">
        <v>77472.760104091183</v>
      </c>
      <c r="G13" s="704">
        <v>0</v>
      </c>
      <c r="H13" s="676">
        <v>91095.242390643223</v>
      </c>
      <c r="I13" s="704">
        <v>22438.325873376216</v>
      </c>
      <c r="J13" s="704">
        <v>10717.055528955598</v>
      </c>
      <c r="K13" s="704">
        <v>57939.860988311477</v>
      </c>
      <c r="L13" s="704">
        <v>0</v>
      </c>
    </row>
    <row r="14" spans="1:12">
      <c r="A14" s="381">
        <v>8</v>
      </c>
      <c r="B14" s="396" t="s">
        <v>404</v>
      </c>
      <c r="C14" s="702">
        <v>3219252.6641233629</v>
      </c>
      <c r="D14" s="676">
        <v>3106928.4122583424</v>
      </c>
      <c r="E14" s="676">
        <v>33993.033072563347</v>
      </c>
      <c r="F14" s="704">
        <v>78331.218792454965</v>
      </c>
      <c r="G14" s="704">
        <v>0</v>
      </c>
      <c r="H14" s="676">
        <v>117592.28441545856</v>
      </c>
      <c r="I14" s="704">
        <v>46933.497736808451</v>
      </c>
      <c r="J14" s="704">
        <v>12076.906779418663</v>
      </c>
      <c r="K14" s="704">
        <v>58581.879899231608</v>
      </c>
      <c r="L14" s="704">
        <v>0</v>
      </c>
    </row>
    <row r="15" spans="1:12">
      <c r="A15" s="381">
        <v>9</v>
      </c>
      <c r="B15" s="396" t="s">
        <v>405</v>
      </c>
      <c r="C15" s="702">
        <v>1014451.7669987484</v>
      </c>
      <c r="D15" s="676">
        <v>992391.72264321474</v>
      </c>
      <c r="E15" s="676">
        <v>16653.2223007393</v>
      </c>
      <c r="F15" s="704">
        <v>5406.8220547945211</v>
      </c>
      <c r="G15" s="704">
        <v>0</v>
      </c>
      <c r="H15" s="676">
        <v>28168.637865967794</v>
      </c>
      <c r="I15" s="704">
        <v>16081.314478027616</v>
      </c>
      <c r="J15" s="704">
        <v>8043.7018902366717</v>
      </c>
      <c r="K15" s="704">
        <v>4043.6214977035261</v>
      </c>
      <c r="L15" s="704">
        <v>0</v>
      </c>
    </row>
    <row r="16" spans="1:12">
      <c r="A16" s="381">
        <v>10</v>
      </c>
      <c r="B16" s="396" t="s">
        <v>406</v>
      </c>
      <c r="C16" s="702">
        <v>645922.63626887533</v>
      </c>
      <c r="D16" s="676">
        <v>628963.62118119362</v>
      </c>
      <c r="E16" s="676">
        <v>4952.3094391244867</v>
      </c>
      <c r="F16" s="704">
        <v>12006.705648557236</v>
      </c>
      <c r="G16" s="704">
        <v>0</v>
      </c>
      <c r="H16" s="676">
        <v>19397.134438677123</v>
      </c>
      <c r="I16" s="704">
        <v>7707.1648076362135</v>
      </c>
      <c r="J16" s="704">
        <v>2710.4669610663987</v>
      </c>
      <c r="K16" s="704">
        <v>8979.5026699744994</v>
      </c>
      <c r="L16" s="704">
        <v>0</v>
      </c>
    </row>
    <row r="17" spans="1:12">
      <c r="A17" s="381">
        <v>11</v>
      </c>
      <c r="B17" s="396" t="s">
        <v>407</v>
      </c>
      <c r="C17" s="702">
        <v>1800545.4388811509</v>
      </c>
      <c r="D17" s="676">
        <v>1751455.1003455182</v>
      </c>
      <c r="E17" s="676">
        <v>14135.422691084783</v>
      </c>
      <c r="F17" s="704">
        <v>34954.915844548908</v>
      </c>
      <c r="G17" s="704">
        <v>0</v>
      </c>
      <c r="H17" s="676">
        <v>72206.906045093841</v>
      </c>
      <c r="I17" s="704">
        <v>38544.966276031621</v>
      </c>
      <c r="J17" s="704">
        <v>7520.0679399166465</v>
      </c>
      <c r="K17" s="704">
        <v>26141.871829145522</v>
      </c>
      <c r="L17" s="704">
        <v>0</v>
      </c>
    </row>
    <row r="18" spans="1:12">
      <c r="A18" s="381">
        <v>12</v>
      </c>
      <c r="B18" s="396" t="s">
        <v>408</v>
      </c>
      <c r="C18" s="702">
        <v>14500371.325637462</v>
      </c>
      <c r="D18" s="676">
        <v>12512364.582611443</v>
      </c>
      <c r="E18" s="676">
        <v>243355.57097976687</v>
      </c>
      <c r="F18" s="704">
        <v>1744651.1720462432</v>
      </c>
      <c r="G18" s="704">
        <v>0</v>
      </c>
      <c r="H18" s="676">
        <v>494808.31939083082</v>
      </c>
      <c r="I18" s="704">
        <v>201080.86679253782</v>
      </c>
      <c r="J18" s="704">
        <v>64960.426074780051</v>
      </c>
      <c r="K18" s="704">
        <v>228767.02652351267</v>
      </c>
      <c r="L18" s="704">
        <v>0</v>
      </c>
    </row>
    <row r="19" spans="1:12">
      <c r="A19" s="381">
        <v>13</v>
      </c>
      <c r="B19" s="396" t="s">
        <v>409</v>
      </c>
      <c r="C19" s="702">
        <v>2289514.0381931369</v>
      </c>
      <c r="D19" s="676">
        <v>2096828.8322245572</v>
      </c>
      <c r="E19" s="676">
        <v>77575.810898268013</v>
      </c>
      <c r="F19" s="704">
        <v>115109.39507031154</v>
      </c>
      <c r="G19" s="704">
        <v>0</v>
      </c>
      <c r="H19" s="676">
        <v>140912.83079090682</v>
      </c>
      <c r="I19" s="704">
        <v>31599.602690870124</v>
      </c>
      <c r="J19" s="704">
        <v>23225.907345470594</v>
      </c>
      <c r="K19" s="704">
        <v>86087.320754566492</v>
      </c>
      <c r="L19" s="704">
        <v>0</v>
      </c>
    </row>
    <row r="20" spans="1:12">
      <c r="A20" s="381">
        <v>14</v>
      </c>
      <c r="B20" s="396" t="s">
        <v>410</v>
      </c>
      <c r="C20" s="702">
        <v>7192553.4719188809</v>
      </c>
      <c r="D20" s="676">
        <v>5319981.4925806019</v>
      </c>
      <c r="E20" s="676">
        <v>1737795.5374310277</v>
      </c>
      <c r="F20" s="704">
        <v>134776.44190725274</v>
      </c>
      <c r="G20" s="704">
        <v>0</v>
      </c>
      <c r="H20" s="676">
        <v>229548.84935569772</v>
      </c>
      <c r="I20" s="704">
        <v>65798.39048203241</v>
      </c>
      <c r="J20" s="704">
        <v>57961.459614655781</v>
      </c>
      <c r="K20" s="704">
        <v>105788.99925900954</v>
      </c>
      <c r="L20" s="704">
        <v>0</v>
      </c>
    </row>
    <row r="21" spans="1:12">
      <c r="A21" s="381">
        <v>15</v>
      </c>
      <c r="B21" s="396" t="s">
        <v>411</v>
      </c>
      <c r="C21" s="702">
        <v>4439591.218593521</v>
      </c>
      <c r="D21" s="676">
        <v>4021536.1147926566</v>
      </c>
      <c r="E21" s="676">
        <v>149089.79738502525</v>
      </c>
      <c r="F21" s="704">
        <v>268965.30641583644</v>
      </c>
      <c r="G21" s="704">
        <v>0</v>
      </c>
      <c r="H21" s="676">
        <v>331420.30140983639</v>
      </c>
      <c r="I21" s="704">
        <v>75303.424948738757</v>
      </c>
      <c r="J21" s="704">
        <v>51123.392220877169</v>
      </c>
      <c r="K21" s="704">
        <v>204993.48424022036</v>
      </c>
      <c r="L21" s="704">
        <v>0</v>
      </c>
    </row>
    <row r="22" spans="1:12">
      <c r="A22" s="381">
        <v>16</v>
      </c>
      <c r="B22" s="396" t="s">
        <v>412</v>
      </c>
      <c r="C22" s="702">
        <v>2018087.000664525</v>
      </c>
      <c r="D22" s="676">
        <v>1994779.0239432133</v>
      </c>
      <c r="E22" s="676">
        <v>20621.870000000003</v>
      </c>
      <c r="F22" s="704">
        <v>2686.1067213114752</v>
      </c>
      <c r="G22" s="704">
        <v>0</v>
      </c>
      <c r="H22" s="676">
        <v>35731.685161005946</v>
      </c>
      <c r="I22" s="704">
        <v>27536.254852316684</v>
      </c>
      <c r="J22" s="704">
        <v>6186.5610000000006</v>
      </c>
      <c r="K22" s="704">
        <v>2008.869308689279</v>
      </c>
      <c r="L22" s="704">
        <v>0</v>
      </c>
    </row>
    <row r="23" spans="1:12">
      <c r="A23" s="381">
        <v>17</v>
      </c>
      <c r="B23" s="396" t="s">
        <v>490</v>
      </c>
      <c r="C23" s="702">
        <v>395865.61257905292</v>
      </c>
      <c r="D23" s="676">
        <v>386000.81922833377</v>
      </c>
      <c r="E23" s="676">
        <v>2366.9899999999998</v>
      </c>
      <c r="F23" s="704">
        <v>7497.8033507191058</v>
      </c>
      <c r="G23" s="704">
        <v>0</v>
      </c>
      <c r="H23" s="676">
        <v>13147.306711026848</v>
      </c>
      <c r="I23" s="704">
        <v>6405.9377537446799</v>
      </c>
      <c r="J23" s="704">
        <v>1133.9569678980413</v>
      </c>
      <c r="K23" s="704">
        <v>5607.4119893841244</v>
      </c>
      <c r="L23" s="704">
        <v>0</v>
      </c>
    </row>
    <row r="24" spans="1:12">
      <c r="A24" s="381">
        <v>18</v>
      </c>
      <c r="B24" s="396" t="s">
        <v>413</v>
      </c>
      <c r="C24" s="702">
        <v>957110.27918280533</v>
      </c>
      <c r="D24" s="676">
        <v>740005.03849479405</v>
      </c>
      <c r="E24" s="676">
        <v>145084.79856519311</v>
      </c>
      <c r="F24" s="704">
        <v>72020.442122817913</v>
      </c>
      <c r="G24" s="704">
        <v>0</v>
      </c>
      <c r="H24" s="676">
        <v>103237.32114802442</v>
      </c>
      <c r="I24" s="704">
        <v>10555.543174268259</v>
      </c>
      <c r="J24" s="704">
        <v>38819.563702491978</v>
      </c>
      <c r="K24" s="704">
        <v>53862.214271264143</v>
      </c>
      <c r="L24" s="704">
        <v>0</v>
      </c>
    </row>
    <row r="25" spans="1:12">
      <c r="A25" s="381">
        <v>19</v>
      </c>
      <c r="B25" s="396" t="s">
        <v>414</v>
      </c>
      <c r="C25" s="702">
        <v>1228739.8430657117</v>
      </c>
      <c r="D25" s="676">
        <v>1165866.8215919293</v>
      </c>
      <c r="E25" s="676">
        <v>33033.129360811843</v>
      </c>
      <c r="F25" s="704">
        <v>29839.892112970618</v>
      </c>
      <c r="G25" s="704">
        <v>0</v>
      </c>
      <c r="H25" s="676">
        <v>55652.410072475308</v>
      </c>
      <c r="I25" s="704">
        <v>18070.303136150869</v>
      </c>
      <c r="J25" s="704">
        <v>11984.714780269636</v>
      </c>
      <c r="K25" s="704">
        <v>25597.392156054815</v>
      </c>
      <c r="L25" s="704">
        <v>0</v>
      </c>
    </row>
    <row r="26" spans="1:12">
      <c r="A26" s="381">
        <v>20</v>
      </c>
      <c r="B26" s="396" t="s">
        <v>489</v>
      </c>
      <c r="C26" s="702">
        <v>3282270.9961618157</v>
      </c>
      <c r="D26" s="676">
        <v>3253877.4251323864</v>
      </c>
      <c r="E26" s="676">
        <v>5920.4465498439577</v>
      </c>
      <c r="F26" s="704">
        <v>22473.124479585556</v>
      </c>
      <c r="G26" s="704">
        <v>0</v>
      </c>
      <c r="H26" s="676">
        <v>61573.07469685479</v>
      </c>
      <c r="I26" s="704">
        <v>42290.195791581202</v>
      </c>
      <c r="J26" s="704">
        <v>2475.8139888985975</v>
      </c>
      <c r="K26" s="704">
        <v>16807.064916374991</v>
      </c>
      <c r="L26" s="704">
        <v>0</v>
      </c>
    </row>
    <row r="27" spans="1:12">
      <c r="A27" s="381">
        <v>21</v>
      </c>
      <c r="B27" s="396" t="s">
        <v>415</v>
      </c>
      <c r="C27" s="702">
        <v>825462.73632785503</v>
      </c>
      <c r="D27" s="676">
        <v>774396.06940351822</v>
      </c>
      <c r="E27" s="676">
        <v>47801.674515577724</v>
      </c>
      <c r="F27" s="704">
        <v>3264.9924087591235</v>
      </c>
      <c r="G27" s="704">
        <v>0</v>
      </c>
      <c r="H27" s="676">
        <v>26019.303336178502</v>
      </c>
      <c r="I27" s="704">
        <v>11309.052087246018</v>
      </c>
      <c r="J27" s="704">
        <v>12268.448400586485</v>
      </c>
      <c r="K27" s="704">
        <v>2441.8028483459962</v>
      </c>
      <c r="L27" s="704">
        <v>0</v>
      </c>
    </row>
    <row r="28" spans="1:12">
      <c r="A28" s="381">
        <v>22</v>
      </c>
      <c r="B28" s="396" t="s">
        <v>416</v>
      </c>
      <c r="C28" s="702">
        <v>2693387.1709583509</v>
      </c>
      <c r="D28" s="676">
        <v>2648966.9855857859</v>
      </c>
      <c r="E28" s="676">
        <v>10184.993821760005</v>
      </c>
      <c r="F28" s="704">
        <v>34235.191550804804</v>
      </c>
      <c r="G28" s="704">
        <v>0</v>
      </c>
      <c r="H28" s="676">
        <v>77777.171523708399</v>
      </c>
      <c r="I28" s="704">
        <v>46888.374865466205</v>
      </c>
      <c r="J28" s="704">
        <v>4259.1635560705836</v>
      </c>
      <c r="K28" s="704">
        <v>26629.633102171792</v>
      </c>
      <c r="L28" s="704">
        <v>0</v>
      </c>
    </row>
    <row r="29" spans="1:12">
      <c r="A29" s="381">
        <v>23</v>
      </c>
      <c r="B29" s="396" t="s">
        <v>417</v>
      </c>
      <c r="C29" s="702">
        <v>30876133.865407668</v>
      </c>
      <c r="D29" s="676">
        <v>28618500.993246704</v>
      </c>
      <c r="E29" s="676">
        <v>1468004.6727002361</v>
      </c>
      <c r="F29" s="704">
        <v>789628.1994607395</v>
      </c>
      <c r="G29" s="704">
        <v>0</v>
      </c>
      <c r="H29" s="676">
        <v>1430373.1097506026</v>
      </c>
      <c r="I29" s="704">
        <v>446461.4189404574</v>
      </c>
      <c r="J29" s="704">
        <v>368087.88039216865</v>
      </c>
      <c r="K29" s="704">
        <v>615823.81041797821</v>
      </c>
      <c r="L29" s="704">
        <v>0</v>
      </c>
    </row>
    <row r="30" spans="1:12">
      <c r="A30" s="381">
        <v>24</v>
      </c>
      <c r="B30" s="396" t="s">
        <v>488</v>
      </c>
      <c r="C30" s="702">
        <v>2504025.2466176366</v>
      </c>
      <c r="D30" s="676">
        <v>1245650.9375442006</v>
      </c>
      <c r="E30" s="676">
        <v>1149033.4515432077</v>
      </c>
      <c r="F30" s="704">
        <v>109340.85753022954</v>
      </c>
      <c r="G30" s="704">
        <v>0</v>
      </c>
      <c r="H30" s="676">
        <v>175682.28724663644</v>
      </c>
      <c r="I30" s="704">
        <v>26056.385949433425</v>
      </c>
      <c r="J30" s="704">
        <v>105009.90570842706</v>
      </c>
      <c r="K30" s="704">
        <v>44615.99558877587</v>
      </c>
      <c r="L30" s="704">
        <v>0</v>
      </c>
    </row>
    <row r="31" spans="1:12">
      <c r="A31" s="381">
        <v>25</v>
      </c>
      <c r="B31" s="396" t="s">
        <v>418</v>
      </c>
      <c r="C31" s="702">
        <v>25349470.575817656</v>
      </c>
      <c r="D31" s="676">
        <v>22743843.118144948</v>
      </c>
      <c r="E31" s="676">
        <v>1590777.0802847166</v>
      </c>
      <c r="F31" s="704">
        <v>1014850.3773880471</v>
      </c>
      <c r="G31" s="704">
        <v>0</v>
      </c>
      <c r="H31" s="676">
        <v>1395840.4134374333</v>
      </c>
      <c r="I31" s="704">
        <v>341501.00093307556</v>
      </c>
      <c r="J31" s="704">
        <v>311260.98623470514</v>
      </c>
      <c r="K31" s="704">
        <v>743078.42626964918</v>
      </c>
      <c r="L31" s="704">
        <v>0</v>
      </c>
    </row>
    <row r="32" spans="1:12">
      <c r="A32" s="381">
        <v>26</v>
      </c>
      <c r="B32" s="396" t="s">
        <v>485</v>
      </c>
      <c r="C32" s="702">
        <v>0</v>
      </c>
      <c r="D32" s="676">
        <v>0</v>
      </c>
      <c r="E32" s="676">
        <v>0</v>
      </c>
      <c r="F32" s="704">
        <v>0</v>
      </c>
      <c r="G32" s="704">
        <v>0</v>
      </c>
      <c r="H32" s="676">
        <v>0</v>
      </c>
      <c r="I32" s="704">
        <v>0</v>
      </c>
      <c r="J32" s="704">
        <v>0</v>
      </c>
      <c r="K32" s="704">
        <v>0</v>
      </c>
      <c r="L32" s="704">
        <v>0</v>
      </c>
    </row>
    <row r="33" spans="1:12" s="707" customFormat="1">
      <c r="A33" s="385">
        <v>27</v>
      </c>
      <c r="B33" s="438" t="s">
        <v>64</v>
      </c>
      <c r="C33" s="705">
        <v>140382297.73641276</v>
      </c>
      <c r="D33" s="678">
        <v>124004307.72991277</v>
      </c>
      <c r="E33" s="678">
        <v>7745144.3460086714</v>
      </c>
      <c r="F33" s="706">
        <v>8632845.6604913697</v>
      </c>
      <c r="G33" s="706">
        <v>0</v>
      </c>
      <c r="H33" s="678">
        <v>6827649.3974955278</v>
      </c>
      <c r="I33" s="706">
        <v>1841591.2771913845</v>
      </c>
      <c r="J33" s="706">
        <v>1269695.2130304689</v>
      </c>
      <c r="K33" s="706">
        <v>3716362.9072736716</v>
      </c>
      <c r="L33" s="706">
        <v>0</v>
      </c>
    </row>
    <row r="35" spans="1:12">
      <c r="B35" s="437"/>
      <c r="C35" s="437"/>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E18" sqref="E18"/>
    </sheetView>
  </sheetViews>
  <sheetFormatPr defaultColWidth="8.6640625" defaultRowHeight="12"/>
  <cols>
    <col min="1" max="1" width="11.6640625" style="439" bestFit="1" customWidth="1"/>
    <col min="2" max="2" width="68.6640625" style="439" customWidth="1"/>
    <col min="3" max="11" width="28.33203125" style="439" customWidth="1"/>
    <col min="12" max="16384" width="8.6640625" style="439"/>
  </cols>
  <sheetData>
    <row r="1" spans="1:11" s="392" customFormat="1" ht="13.8">
      <c r="A1" s="305" t="s">
        <v>30</v>
      </c>
      <c r="B1" s="379" t="str">
        <f>'Info '!C2</f>
        <v>JSC Silk Bank</v>
      </c>
    </row>
    <row r="2" spans="1:11" s="392" customFormat="1">
      <c r="A2" s="305" t="s">
        <v>31</v>
      </c>
      <c r="B2" s="675">
        <f>'1. key ratios '!B2</f>
        <v>46112</v>
      </c>
    </row>
    <row r="3" spans="1:11" s="392" customFormat="1">
      <c r="A3" s="306" t="s">
        <v>468</v>
      </c>
    </row>
    <row r="4" spans="1:11">
      <c r="C4" s="442" t="s">
        <v>662</v>
      </c>
      <c r="D4" s="442" t="s">
        <v>661</v>
      </c>
      <c r="E4" s="442" t="s">
        <v>660</v>
      </c>
      <c r="F4" s="442" t="s">
        <v>659</v>
      </c>
      <c r="G4" s="442" t="s">
        <v>658</v>
      </c>
      <c r="H4" s="442" t="s">
        <v>657</v>
      </c>
      <c r="I4" s="442" t="s">
        <v>656</v>
      </c>
      <c r="J4" s="442" t="s">
        <v>655</v>
      </c>
      <c r="K4" s="442" t="s">
        <v>654</v>
      </c>
    </row>
    <row r="5" spans="1:11" ht="103.95" customHeight="1">
      <c r="A5" s="829" t="s">
        <v>653</v>
      </c>
      <c r="B5" s="830"/>
      <c r="C5" s="441" t="s">
        <v>469</v>
      </c>
      <c r="D5" s="441" t="s">
        <v>470</v>
      </c>
      <c r="E5" s="441" t="s">
        <v>471</v>
      </c>
      <c r="F5" s="441" t="s">
        <v>472</v>
      </c>
      <c r="G5" s="441" t="s">
        <v>473</v>
      </c>
      <c r="H5" s="441" t="s">
        <v>474</v>
      </c>
      <c r="I5" s="441" t="s">
        <v>475</v>
      </c>
      <c r="J5" s="441" t="s">
        <v>476</v>
      </c>
      <c r="K5" s="441" t="s">
        <v>477</v>
      </c>
    </row>
    <row r="6" spans="1:11">
      <c r="A6" s="381">
        <v>1</v>
      </c>
      <c r="B6" s="381" t="s">
        <v>437</v>
      </c>
      <c r="C6" s="676">
        <v>827426.42</v>
      </c>
      <c r="D6" s="676"/>
      <c r="E6" s="676"/>
      <c r="F6" s="676"/>
      <c r="G6" s="676">
        <v>48942414.988697752</v>
      </c>
      <c r="H6" s="676"/>
      <c r="I6" s="676">
        <v>19094263.426635683</v>
      </c>
      <c r="J6" s="676">
        <v>0</v>
      </c>
      <c r="K6" s="676">
        <v>71518192.901078612</v>
      </c>
    </row>
    <row r="7" spans="1:11">
      <c r="A7" s="381">
        <v>2</v>
      </c>
      <c r="B7" s="381" t="s">
        <v>478</v>
      </c>
      <c r="C7" s="676"/>
      <c r="D7" s="676"/>
      <c r="E7" s="676"/>
      <c r="F7" s="676"/>
      <c r="G7" s="676"/>
      <c r="H7" s="676"/>
      <c r="I7" s="676"/>
      <c r="J7" s="676"/>
      <c r="K7" s="676"/>
    </row>
    <row r="8" spans="1:11">
      <c r="A8" s="381">
        <v>3</v>
      </c>
      <c r="B8" s="381" t="s">
        <v>445</v>
      </c>
      <c r="C8" s="676">
        <v>245681.8</v>
      </c>
      <c r="D8" s="676"/>
      <c r="E8" s="676"/>
      <c r="F8" s="676"/>
      <c r="G8" s="676">
        <v>33412996.510000002</v>
      </c>
      <c r="H8" s="676"/>
      <c r="I8" s="676"/>
      <c r="J8" s="676"/>
      <c r="K8" s="676"/>
    </row>
    <row r="9" spans="1:11">
      <c r="A9" s="381">
        <v>4</v>
      </c>
      <c r="B9" s="401" t="s">
        <v>479</v>
      </c>
      <c r="C9" s="708"/>
      <c r="D9" s="708"/>
      <c r="E9" s="708"/>
      <c r="F9" s="708"/>
      <c r="G9" s="708">
        <v>4789134.0435037715</v>
      </c>
      <c r="H9" s="708"/>
      <c r="I9" s="708"/>
      <c r="J9" s="708"/>
      <c r="K9" s="708">
        <v>3843711.6169875758</v>
      </c>
    </row>
    <row r="10" spans="1:11">
      <c r="A10" s="381">
        <v>5</v>
      </c>
      <c r="B10" s="401" t="s">
        <v>480</v>
      </c>
      <c r="C10" s="708"/>
      <c r="D10" s="708"/>
      <c r="E10" s="708"/>
      <c r="F10" s="708"/>
      <c r="G10" s="708"/>
      <c r="H10" s="708"/>
      <c r="I10" s="708"/>
      <c r="J10" s="708"/>
      <c r="K10" s="708"/>
    </row>
    <row r="11" spans="1:11">
      <c r="A11" s="381">
        <v>6</v>
      </c>
      <c r="B11" s="401" t="s">
        <v>481</v>
      </c>
      <c r="C11" s="708"/>
      <c r="D11" s="708"/>
      <c r="E11" s="708"/>
      <c r="F11" s="708"/>
      <c r="G11" s="708"/>
      <c r="H11" s="708"/>
      <c r="I11" s="708"/>
      <c r="J11" s="708"/>
      <c r="K11" s="708"/>
    </row>
    <row r="13" spans="1:11" ht="13.8">
      <c r="B13" s="440"/>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V20"/>
  <sheetViews>
    <sheetView showGridLines="0" zoomScale="80" zoomScaleNormal="80" workbookViewId="0">
      <selection activeCell="H28" sqref="H28"/>
    </sheetView>
  </sheetViews>
  <sheetFormatPr defaultColWidth="8.6640625" defaultRowHeight="14.4"/>
  <cols>
    <col min="1" max="1" width="10" style="443" bestFit="1" customWidth="1"/>
    <col min="2" max="2" width="71.6640625" style="443" customWidth="1"/>
    <col min="3" max="3" width="13.44140625" style="443" customWidth="1"/>
    <col min="4" max="7" width="15.5546875" style="443" customWidth="1"/>
    <col min="8" max="8" width="14.5546875" style="443" customWidth="1"/>
    <col min="9" max="12" width="17.33203125" style="443" customWidth="1"/>
    <col min="13" max="13" width="10.6640625" style="443" bestFit="1" customWidth="1"/>
    <col min="14" max="17" width="16.33203125" style="443" customWidth="1"/>
    <col min="18" max="18" width="12.33203125" style="443" bestFit="1" customWidth="1"/>
    <col min="19" max="19" width="46.88671875" style="443" bestFit="1" customWidth="1"/>
    <col min="20" max="20" width="43.44140625" style="443" bestFit="1" customWidth="1"/>
    <col min="21" max="21" width="45.88671875" style="443" bestFit="1" customWidth="1"/>
    <col min="22" max="22" width="43.33203125" style="443" bestFit="1" customWidth="1"/>
    <col min="23" max="16384" width="8.6640625" style="443"/>
  </cols>
  <sheetData>
    <row r="1" spans="1:22">
      <c r="A1" s="305" t="s">
        <v>30</v>
      </c>
      <c r="B1" s="379" t="str">
        <f>'Info '!C2</f>
        <v>JSC Silk Bank</v>
      </c>
    </row>
    <row r="2" spans="1:22">
      <c r="A2" s="305" t="s">
        <v>31</v>
      </c>
      <c r="B2" s="675">
        <f>'1. key ratios '!B2</f>
        <v>46112</v>
      </c>
    </row>
    <row r="3" spans="1:22">
      <c r="A3" s="306" t="s">
        <v>496</v>
      </c>
      <c r="B3" s="392"/>
    </row>
    <row r="4" spans="1:22">
      <c r="A4" s="306"/>
      <c r="B4" s="392"/>
    </row>
    <row r="5" spans="1:22" ht="24" customHeight="1">
      <c r="A5" s="709" t="s">
        <v>497</v>
      </c>
      <c r="B5" s="710"/>
      <c r="C5" s="714" t="s">
        <v>663</v>
      </c>
      <c r="D5" s="714"/>
      <c r="E5" s="714"/>
      <c r="F5" s="714"/>
      <c r="G5" s="714"/>
      <c r="H5" s="714" t="s">
        <v>515</v>
      </c>
      <c r="I5" s="714"/>
      <c r="J5" s="714"/>
      <c r="K5" s="714"/>
      <c r="L5" s="714"/>
      <c r="M5" s="714" t="s">
        <v>627</v>
      </c>
      <c r="N5" s="714"/>
      <c r="O5" s="714"/>
      <c r="P5" s="714"/>
      <c r="Q5" s="714"/>
      <c r="R5" s="713" t="s">
        <v>498</v>
      </c>
      <c r="S5" s="713" t="s">
        <v>512</v>
      </c>
      <c r="T5" s="713" t="s">
        <v>513</v>
      </c>
      <c r="U5" s="713" t="s">
        <v>672</v>
      </c>
      <c r="V5" s="713" t="s">
        <v>673</v>
      </c>
    </row>
    <row r="6" spans="1:22" ht="36" customHeight="1">
      <c r="A6" s="711"/>
      <c r="B6" s="712"/>
      <c r="C6" s="452"/>
      <c r="D6" s="390" t="s">
        <v>648</v>
      </c>
      <c r="E6" s="390" t="s">
        <v>647</v>
      </c>
      <c r="F6" s="390" t="s">
        <v>646</v>
      </c>
      <c r="G6" s="390" t="s">
        <v>645</v>
      </c>
      <c r="H6" s="452"/>
      <c r="I6" s="390" t="s">
        <v>648</v>
      </c>
      <c r="J6" s="390" t="s">
        <v>647</v>
      </c>
      <c r="K6" s="390" t="s">
        <v>646</v>
      </c>
      <c r="L6" s="390" t="s">
        <v>645</v>
      </c>
      <c r="M6" s="452"/>
      <c r="N6" s="390" t="s">
        <v>648</v>
      </c>
      <c r="O6" s="390" t="s">
        <v>647</v>
      </c>
      <c r="P6" s="390" t="s">
        <v>646</v>
      </c>
      <c r="Q6" s="390" t="s">
        <v>645</v>
      </c>
      <c r="R6" s="713"/>
      <c r="S6" s="713"/>
      <c r="T6" s="713"/>
      <c r="U6" s="713"/>
      <c r="V6" s="713"/>
    </row>
    <row r="7" spans="1:22">
      <c r="A7" s="447">
        <v>1</v>
      </c>
      <c r="B7" s="451" t="s">
        <v>506</v>
      </c>
      <c r="C7" s="831">
        <v>2390808.5699999998</v>
      </c>
      <c r="D7" s="832">
        <v>2254039.13</v>
      </c>
      <c r="E7" s="832">
        <v>93442.59</v>
      </c>
      <c r="F7" s="832">
        <v>43326.85</v>
      </c>
      <c r="G7" s="832"/>
      <c r="H7" s="832">
        <v>2434872.2972080004</v>
      </c>
      <c r="I7" s="832">
        <v>2287384.5172080002</v>
      </c>
      <c r="J7" s="832">
        <v>98576.99</v>
      </c>
      <c r="K7" s="832">
        <v>48910.79</v>
      </c>
      <c r="L7" s="832"/>
      <c r="M7" s="832">
        <v>116269.40449968001</v>
      </c>
      <c r="N7" s="832">
        <v>41625.150539679998</v>
      </c>
      <c r="O7" s="832">
        <v>25733.463960000001</v>
      </c>
      <c r="P7" s="832">
        <v>48910.79</v>
      </c>
      <c r="Q7" s="832"/>
      <c r="R7" s="833">
        <v>164</v>
      </c>
      <c r="S7" s="834">
        <v>0.30887347595056303</v>
      </c>
      <c r="T7" s="834">
        <v>0.36298999419863731</v>
      </c>
      <c r="U7" s="834">
        <v>0.32049907818424794</v>
      </c>
      <c r="V7" s="832">
        <v>38.519123183919319</v>
      </c>
    </row>
    <row r="8" spans="1:22">
      <c r="A8" s="447">
        <v>2</v>
      </c>
      <c r="B8" s="450" t="s">
        <v>505</v>
      </c>
      <c r="C8" s="831">
        <v>81796917.900000006</v>
      </c>
      <c r="D8" s="832">
        <v>76294134.620000005</v>
      </c>
      <c r="E8" s="832">
        <v>2473556.4500000002</v>
      </c>
      <c r="F8" s="832">
        <v>3029226.83</v>
      </c>
      <c r="G8" s="832"/>
      <c r="H8" s="832">
        <v>81481315.472753197</v>
      </c>
      <c r="I8" s="832">
        <v>75673874.381777927</v>
      </c>
      <c r="J8" s="832">
        <v>2533063.63285062</v>
      </c>
      <c r="K8" s="832">
        <v>3274377.4581246502</v>
      </c>
      <c r="L8" s="832"/>
      <c r="M8" s="832">
        <v>4483992.5394849498</v>
      </c>
      <c r="N8" s="832">
        <v>1200292.8523383499</v>
      </c>
      <c r="O8" s="832">
        <v>801703.58342675003</v>
      </c>
      <c r="P8" s="832">
        <v>2481996.1037198501</v>
      </c>
      <c r="Q8" s="832"/>
      <c r="R8" s="833">
        <v>15202</v>
      </c>
      <c r="S8" s="834">
        <v>0.22909150428381045</v>
      </c>
      <c r="T8" s="834">
        <v>0.27600847109990229</v>
      </c>
      <c r="U8" s="834">
        <v>0.22792042970438059</v>
      </c>
      <c r="V8" s="832">
        <v>44.573022224383557</v>
      </c>
    </row>
    <row r="9" spans="1:22">
      <c r="A9" s="447">
        <v>3</v>
      </c>
      <c r="B9" s="450" t="s">
        <v>504</v>
      </c>
      <c r="C9" s="831">
        <v>4249.04</v>
      </c>
      <c r="D9" s="832">
        <v>4249.04</v>
      </c>
      <c r="E9" s="832">
        <v>0</v>
      </c>
      <c r="F9" s="832">
        <v>0</v>
      </c>
      <c r="G9" s="832"/>
      <c r="H9" s="832">
        <v>4273.59</v>
      </c>
      <c r="I9" s="832">
        <v>4273.59</v>
      </c>
      <c r="J9" s="832">
        <v>0</v>
      </c>
      <c r="K9" s="832">
        <v>0</v>
      </c>
      <c r="L9" s="832"/>
      <c r="M9" s="832">
        <v>161.32613541699999</v>
      </c>
      <c r="N9" s="832">
        <v>161.32613541699999</v>
      </c>
      <c r="O9" s="832">
        <v>0</v>
      </c>
      <c r="P9" s="832">
        <v>0</v>
      </c>
      <c r="Q9" s="832"/>
      <c r="R9" s="833">
        <v>16</v>
      </c>
      <c r="S9" s="834">
        <v>0</v>
      </c>
      <c r="T9" s="834">
        <v>0</v>
      </c>
      <c r="U9" s="834">
        <v>0</v>
      </c>
      <c r="V9" s="832">
        <v>0.54319842992330025</v>
      </c>
    </row>
    <row r="10" spans="1:22">
      <c r="A10" s="447">
        <v>4</v>
      </c>
      <c r="B10" s="450" t="s">
        <v>503</v>
      </c>
      <c r="C10" s="831">
        <v>2205.2399999999998</v>
      </c>
      <c r="D10" s="832">
        <v>2205.2399999999998</v>
      </c>
      <c r="E10" s="832">
        <v>0</v>
      </c>
      <c r="F10" s="832">
        <v>0</v>
      </c>
      <c r="G10" s="832"/>
      <c r="H10" s="832">
        <v>2103.3647556000001</v>
      </c>
      <c r="I10" s="832">
        <v>2103.3647556000001</v>
      </c>
      <c r="J10" s="832">
        <v>0</v>
      </c>
      <c r="K10" s="832">
        <v>0</v>
      </c>
      <c r="L10" s="832"/>
      <c r="M10" s="832">
        <v>19.491715662000001</v>
      </c>
      <c r="N10" s="832">
        <v>19.491715662000001</v>
      </c>
      <c r="O10" s="832">
        <v>0</v>
      </c>
      <c r="P10" s="832">
        <v>0</v>
      </c>
      <c r="Q10" s="832"/>
      <c r="R10" s="833">
        <v>2</v>
      </c>
      <c r="S10" s="834">
        <v>0</v>
      </c>
      <c r="T10" s="834">
        <v>0</v>
      </c>
      <c r="U10" s="834">
        <v>0.28000000000000003</v>
      </c>
      <c r="V10" s="832">
        <v>11.747698209718669</v>
      </c>
    </row>
    <row r="11" spans="1:22">
      <c r="A11" s="447">
        <v>5</v>
      </c>
      <c r="B11" s="450" t="s">
        <v>502</v>
      </c>
      <c r="C11" s="831">
        <v>16299.73</v>
      </c>
      <c r="D11" s="832">
        <v>16259.6</v>
      </c>
      <c r="E11" s="832">
        <v>11</v>
      </c>
      <c r="F11" s="832">
        <v>29.13</v>
      </c>
      <c r="G11" s="832"/>
      <c r="H11" s="832">
        <v>17550.329999999998</v>
      </c>
      <c r="I11" s="832">
        <v>17510.199999999997</v>
      </c>
      <c r="J11" s="832">
        <v>11</v>
      </c>
      <c r="K11" s="832">
        <v>29.13</v>
      </c>
      <c r="L11" s="832"/>
      <c r="M11" s="832">
        <v>523.68416178899997</v>
      </c>
      <c r="N11" s="832">
        <v>496.78724138499996</v>
      </c>
      <c r="O11" s="832">
        <v>5.1113515410000003</v>
      </c>
      <c r="P11" s="832">
        <v>21.785568863000002</v>
      </c>
      <c r="Q11" s="832"/>
      <c r="R11" s="833">
        <v>618</v>
      </c>
      <c r="S11" s="834">
        <v>0</v>
      </c>
      <c r="T11" s="834">
        <v>0</v>
      </c>
      <c r="U11" s="834">
        <v>0.1769165009900846</v>
      </c>
      <c r="V11" s="832">
        <v>9.9872051525472241</v>
      </c>
    </row>
    <row r="12" spans="1:22">
      <c r="A12" s="447">
        <v>6</v>
      </c>
      <c r="B12" s="450" t="s">
        <v>501</v>
      </c>
      <c r="C12" s="831">
        <v>19583767.210000001</v>
      </c>
      <c r="D12" s="832">
        <v>18745237.859999999</v>
      </c>
      <c r="E12" s="832">
        <v>310136.46000000002</v>
      </c>
      <c r="F12" s="832">
        <v>528392.89</v>
      </c>
      <c r="G12" s="832"/>
      <c r="H12" s="832">
        <v>19746012.468999997</v>
      </c>
      <c r="I12" s="832">
        <v>18810784.458999999</v>
      </c>
      <c r="J12" s="832">
        <v>328993.49</v>
      </c>
      <c r="K12" s="832">
        <v>606234.52</v>
      </c>
      <c r="L12" s="832"/>
      <c r="M12" s="832">
        <v>1067051.0560142659</v>
      </c>
      <c r="N12" s="832">
        <v>454012.237085931</v>
      </c>
      <c r="O12" s="832">
        <v>159445.78981776501</v>
      </c>
      <c r="P12" s="832">
        <v>453593.02911056997</v>
      </c>
      <c r="Q12" s="832"/>
      <c r="R12" s="833">
        <v>13162</v>
      </c>
      <c r="S12" s="834">
        <v>0.36</v>
      </c>
      <c r="T12" s="834">
        <v>0.44900000000000001</v>
      </c>
      <c r="U12" s="834">
        <v>0.35966437036707405</v>
      </c>
      <c r="V12" s="832">
        <v>41.282144880044932</v>
      </c>
    </row>
    <row r="13" spans="1:22">
      <c r="A13" s="447">
        <v>7</v>
      </c>
      <c r="B13" s="450" t="s">
        <v>500</v>
      </c>
      <c r="C13" s="831">
        <v>7941155.1999999993</v>
      </c>
      <c r="D13" s="832">
        <v>7207107.5299999993</v>
      </c>
      <c r="E13" s="832">
        <v>453164.05</v>
      </c>
      <c r="F13" s="832">
        <v>280883.62</v>
      </c>
      <c r="G13" s="832"/>
      <c r="H13" s="832">
        <v>7979046.7137520006</v>
      </c>
      <c r="I13" s="832">
        <v>7215659.1993320007</v>
      </c>
      <c r="J13" s="832">
        <v>458614.74202000001</v>
      </c>
      <c r="K13" s="832">
        <v>304772.77240000002</v>
      </c>
      <c r="L13" s="832"/>
      <c r="M13" s="832">
        <v>359237.93655810005</v>
      </c>
      <c r="N13" s="832">
        <v>82676.078211100001</v>
      </c>
      <c r="O13" s="832">
        <v>129111.461047</v>
      </c>
      <c r="P13" s="832">
        <v>147450.39730000001</v>
      </c>
      <c r="Q13" s="832"/>
      <c r="R13" s="833">
        <v>54</v>
      </c>
      <c r="S13" s="834">
        <v>0.16144058885383808</v>
      </c>
      <c r="T13" s="834">
        <v>0.17705678233438488</v>
      </c>
      <c r="U13" s="834">
        <v>0.15108449710112704</v>
      </c>
      <c r="V13" s="832">
        <v>133.60708678077467</v>
      </c>
    </row>
    <row r="14" spans="1:22">
      <c r="A14" s="445">
        <v>7.1</v>
      </c>
      <c r="B14" s="444" t="s">
        <v>509</v>
      </c>
      <c r="C14" s="831">
        <v>5587828.6600000001</v>
      </c>
      <c r="D14" s="832">
        <v>4885668.6100000003</v>
      </c>
      <c r="E14" s="832">
        <v>421276.43</v>
      </c>
      <c r="F14" s="832">
        <v>280883.62</v>
      </c>
      <c r="G14" s="832"/>
      <c r="H14" s="832">
        <v>5624999.3078200007</v>
      </c>
      <c r="I14" s="832">
        <v>4893738.1698200004</v>
      </c>
      <c r="J14" s="832">
        <v>426488.36560000002</v>
      </c>
      <c r="K14" s="832">
        <v>304772.77240000002</v>
      </c>
      <c r="L14" s="832"/>
      <c r="M14" s="832">
        <v>316534.87624910002</v>
      </c>
      <c r="N14" s="832">
        <v>51306.552429100004</v>
      </c>
      <c r="O14" s="832">
        <v>117777.92651999999</v>
      </c>
      <c r="P14" s="832">
        <v>147450.39730000001</v>
      </c>
      <c r="Q14" s="832"/>
      <c r="R14" s="833">
        <v>30</v>
      </c>
      <c r="S14" s="834">
        <v>0.1583700980392157</v>
      </c>
      <c r="T14" s="834">
        <v>0.17342647058823532</v>
      </c>
      <c r="U14" s="834">
        <v>0.14269608194822495</v>
      </c>
      <c r="V14" s="832">
        <v>134.0753576110904</v>
      </c>
    </row>
    <row r="15" spans="1:22">
      <c r="A15" s="445">
        <v>7.2</v>
      </c>
      <c r="B15" s="444" t="s">
        <v>511</v>
      </c>
      <c r="C15" s="831">
        <v>955501.48</v>
      </c>
      <c r="D15" s="832">
        <v>955501.48</v>
      </c>
      <c r="E15" s="832">
        <v>0</v>
      </c>
      <c r="F15" s="832">
        <v>0</v>
      </c>
      <c r="G15" s="832"/>
      <c r="H15" s="832">
        <v>955014.70303199999</v>
      </c>
      <c r="I15" s="832">
        <v>955014.70303199999</v>
      </c>
      <c r="J15" s="832">
        <v>0</v>
      </c>
      <c r="K15" s="832">
        <v>0</v>
      </c>
      <c r="L15" s="832"/>
      <c r="M15" s="832">
        <v>10811.4816071</v>
      </c>
      <c r="N15" s="832">
        <v>10811.4816071</v>
      </c>
      <c r="O15" s="832">
        <v>0</v>
      </c>
      <c r="P15" s="832">
        <v>0</v>
      </c>
      <c r="Q15" s="832"/>
      <c r="R15" s="833">
        <v>7</v>
      </c>
      <c r="S15" s="834">
        <v>0</v>
      </c>
      <c r="T15" s="834">
        <v>0</v>
      </c>
      <c r="U15" s="834">
        <v>0.15468049070944401</v>
      </c>
      <c r="V15" s="832">
        <v>177.03309646260305</v>
      </c>
    </row>
    <row r="16" spans="1:22">
      <c r="A16" s="445">
        <v>7.3</v>
      </c>
      <c r="B16" s="444" t="s">
        <v>508</v>
      </c>
      <c r="C16" s="831">
        <v>1397825.06</v>
      </c>
      <c r="D16" s="832">
        <v>1365937.44</v>
      </c>
      <c r="E16" s="832">
        <v>31887.62</v>
      </c>
      <c r="F16" s="832">
        <v>0</v>
      </c>
      <c r="G16" s="832"/>
      <c r="H16" s="832">
        <v>1399032.7029000001</v>
      </c>
      <c r="I16" s="832">
        <v>1366906.32648</v>
      </c>
      <c r="J16" s="832">
        <v>32126.376420000001</v>
      </c>
      <c r="K16" s="832">
        <v>0</v>
      </c>
      <c r="L16" s="832"/>
      <c r="M16" s="832">
        <v>31891.578701899998</v>
      </c>
      <c r="N16" s="832">
        <v>20558.044174899998</v>
      </c>
      <c r="O16" s="832">
        <v>11333.534527</v>
      </c>
      <c r="P16" s="832">
        <v>0</v>
      </c>
      <c r="Q16" s="832"/>
      <c r="R16" s="833">
        <v>17</v>
      </c>
      <c r="S16" s="834">
        <v>0.18</v>
      </c>
      <c r="T16" s="834">
        <v>0.19900000000000001</v>
      </c>
      <c r="U16" s="834">
        <v>0.18215923644551058</v>
      </c>
      <c r="V16" s="832">
        <v>102.05075333818954</v>
      </c>
    </row>
    <row r="17" spans="1:22">
      <c r="A17" s="447">
        <v>8</v>
      </c>
      <c r="B17" s="450" t="s">
        <v>507</v>
      </c>
      <c r="C17" s="831">
        <v>0</v>
      </c>
      <c r="D17" s="832">
        <v>0</v>
      </c>
      <c r="E17" s="832">
        <v>0</v>
      </c>
      <c r="F17" s="832">
        <v>0</v>
      </c>
      <c r="G17" s="832"/>
      <c r="H17" s="832">
        <v>0</v>
      </c>
      <c r="I17" s="832">
        <v>0</v>
      </c>
      <c r="J17" s="832">
        <v>0</v>
      </c>
      <c r="K17" s="832">
        <v>0</v>
      </c>
      <c r="L17" s="832"/>
      <c r="M17" s="832">
        <v>0</v>
      </c>
      <c r="N17" s="832">
        <v>0</v>
      </c>
      <c r="O17" s="832">
        <v>0</v>
      </c>
      <c r="P17" s="832">
        <v>0</v>
      </c>
      <c r="Q17" s="832"/>
      <c r="R17" s="833">
        <v>0</v>
      </c>
      <c r="S17" s="834">
        <v>0</v>
      </c>
      <c r="T17" s="834">
        <v>0</v>
      </c>
      <c r="U17" s="834">
        <v>0</v>
      </c>
      <c r="V17" s="832">
        <v>0</v>
      </c>
    </row>
    <row r="18" spans="1:22">
      <c r="A18" s="449">
        <v>9</v>
      </c>
      <c r="B18" s="448" t="s">
        <v>499</v>
      </c>
      <c r="C18" s="831">
        <v>0</v>
      </c>
      <c r="D18" s="832">
        <v>0</v>
      </c>
      <c r="E18" s="832">
        <v>0</v>
      </c>
      <c r="F18" s="832">
        <v>0</v>
      </c>
      <c r="G18" s="835"/>
      <c r="H18" s="832">
        <v>0</v>
      </c>
      <c r="I18" s="832">
        <v>0</v>
      </c>
      <c r="J18" s="832">
        <v>0</v>
      </c>
      <c r="K18" s="832">
        <v>0</v>
      </c>
      <c r="L18" s="835"/>
      <c r="M18" s="832">
        <v>0</v>
      </c>
      <c r="N18" s="832">
        <v>0</v>
      </c>
      <c r="O18" s="832">
        <v>0</v>
      </c>
      <c r="P18" s="832">
        <v>0</v>
      </c>
      <c r="Q18" s="835"/>
      <c r="R18" s="833">
        <v>0</v>
      </c>
      <c r="S18" s="834">
        <v>0</v>
      </c>
      <c r="T18" s="834">
        <v>0</v>
      </c>
      <c r="U18" s="834">
        <v>0</v>
      </c>
      <c r="V18" s="832">
        <v>0</v>
      </c>
    </row>
    <row r="19" spans="1:22">
      <c r="A19" s="447">
        <v>10</v>
      </c>
      <c r="B19" s="446" t="s">
        <v>510</v>
      </c>
      <c r="C19" s="831">
        <v>111735402.88999999</v>
      </c>
      <c r="D19" s="832">
        <v>104523233.02</v>
      </c>
      <c r="E19" s="832">
        <v>3330310.55</v>
      </c>
      <c r="F19" s="832">
        <v>3881859.3200000003</v>
      </c>
      <c r="G19" s="832"/>
      <c r="H19" s="832">
        <v>111665174.23746879</v>
      </c>
      <c r="I19" s="832">
        <v>104011589.71207353</v>
      </c>
      <c r="J19" s="832">
        <v>3419259.8548706202</v>
      </c>
      <c r="K19" s="832">
        <v>4234324.6705246503</v>
      </c>
      <c r="L19" s="832"/>
      <c r="M19" s="832">
        <v>6027255.4385698643</v>
      </c>
      <c r="N19" s="832">
        <v>1779283.9232675249</v>
      </c>
      <c r="O19" s="832">
        <v>1115999.409603056</v>
      </c>
      <c r="P19" s="832">
        <v>3131972.1056992831</v>
      </c>
      <c r="Q19" s="832"/>
      <c r="R19" s="833">
        <v>29218</v>
      </c>
      <c r="S19" s="834">
        <v>0.24183317060231202</v>
      </c>
      <c r="T19" s="834">
        <v>0.29229560084903017</v>
      </c>
      <c r="U19" s="834">
        <v>0.24774960625915365</v>
      </c>
      <c r="V19" s="832">
        <v>50.191314191422741</v>
      </c>
    </row>
    <row r="20" spans="1:22" ht="24">
      <c r="A20" s="445">
        <v>10.1</v>
      </c>
      <c r="B20" s="444" t="s">
        <v>514</v>
      </c>
      <c r="C20" s="833"/>
      <c r="D20" s="832"/>
      <c r="E20" s="832"/>
      <c r="F20" s="832"/>
      <c r="G20" s="832"/>
      <c r="H20" s="832">
        <v>0</v>
      </c>
      <c r="I20" s="832"/>
      <c r="J20" s="832"/>
      <c r="K20" s="832"/>
      <c r="L20" s="832"/>
      <c r="M20" s="832">
        <v>0</v>
      </c>
      <c r="N20" s="832"/>
      <c r="O20" s="832"/>
      <c r="P20" s="832"/>
      <c r="Q20" s="832"/>
      <c r="R20" s="833"/>
      <c r="S20" s="833"/>
      <c r="T20" s="833"/>
      <c r="U20" s="833"/>
      <c r="V20" s="833"/>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topLeftCell="B1" zoomScale="130" zoomScaleNormal="130" workbookViewId="0">
      <selection activeCell="B2" sqref="B2"/>
    </sheetView>
  </sheetViews>
  <sheetFormatPr defaultRowHeight="14.4"/>
  <cols>
    <col min="2" max="2" width="66.6640625" customWidth="1"/>
    <col min="3" max="8" width="17.6640625" customWidth="1"/>
  </cols>
  <sheetData>
    <row r="1" spans="1:8" s="5" customFormat="1" ht="13.8">
      <c r="A1" s="2" t="s">
        <v>30</v>
      </c>
      <c r="B1" s="3" t="str">
        <f>'Info '!C2</f>
        <v>JSC Silk Bank</v>
      </c>
      <c r="C1" s="3"/>
      <c r="D1" s="4"/>
      <c r="E1" s="4"/>
      <c r="F1" s="4"/>
      <c r="G1" s="4"/>
    </row>
    <row r="2" spans="1:8" s="5" customFormat="1" ht="13.8">
      <c r="A2" s="2" t="s">
        <v>31</v>
      </c>
      <c r="B2" s="577">
        <f>'1. key ratios '!B2</f>
        <v>46112</v>
      </c>
      <c r="C2" s="3"/>
      <c r="D2" s="4"/>
      <c r="E2" s="4"/>
      <c r="F2" s="4"/>
      <c r="G2" s="4"/>
    </row>
    <row r="4" spans="1:8">
      <c r="A4" s="728" t="s">
        <v>6</v>
      </c>
      <c r="B4" s="730" t="s">
        <v>585</v>
      </c>
      <c r="C4" s="723" t="s">
        <v>522</v>
      </c>
      <c r="D4" s="723"/>
      <c r="E4" s="723"/>
      <c r="F4" s="723" t="s">
        <v>523</v>
      </c>
      <c r="G4" s="723"/>
      <c r="H4" s="724"/>
    </row>
    <row r="5" spans="1:8" ht="15.45" customHeight="1">
      <c r="A5" s="729"/>
      <c r="B5" s="731"/>
      <c r="C5" s="336" t="s">
        <v>32</v>
      </c>
      <c r="D5" s="336" t="s">
        <v>33</v>
      </c>
      <c r="E5" s="336" t="s">
        <v>34</v>
      </c>
      <c r="F5" s="336" t="s">
        <v>32</v>
      </c>
      <c r="G5" s="336" t="s">
        <v>33</v>
      </c>
      <c r="H5" s="336" t="s">
        <v>34</v>
      </c>
    </row>
    <row r="6" spans="1:8">
      <c r="A6" s="337">
        <v>1</v>
      </c>
      <c r="B6" s="338" t="s">
        <v>586</v>
      </c>
      <c r="C6" s="629">
        <v>7360157.403102289</v>
      </c>
      <c r="D6" s="629">
        <v>443412.18838033831</v>
      </c>
      <c r="E6" s="630">
        <v>7803569.5914826272</v>
      </c>
      <c r="F6" s="629">
        <v>4649035.344614963</v>
      </c>
      <c r="G6" s="629">
        <v>1107574.0491298807</v>
      </c>
      <c r="H6" s="630">
        <v>5756609.393744844</v>
      </c>
    </row>
    <row r="7" spans="1:8">
      <c r="A7" s="337">
        <v>1.1000000000000001</v>
      </c>
      <c r="B7" s="339" t="s">
        <v>529</v>
      </c>
      <c r="C7" s="629"/>
      <c r="D7" s="629"/>
      <c r="E7" s="630">
        <v>0</v>
      </c>
      <c r="F7" s="629"/>
      <c r="G7" s="629"/>
      <c r="H7" s="630">
        <v>0</v>
      </c>
    </row>
    <row r="8" spans="1:8">
      <c r="A8" s="337">
        <v>1.2</v>
      </c>
      <c r="B8" s="339" t="s">
        <v>531</v>
      </c>
      <c r="C8" s="629"/>
      <c r="D8" s="629"/>
      <c r="E8" s="630">
        <v>0</v>
      </c>
      <c r="F8" s="629"/>
      <c r="G8" s="629"/>
      <c r="H8" s="630">
        <v>0</v>
      </c>
    </row>
    <row r="9" spans="1:8" ht="21.45" customHeight="1">
      <c r="A9" s="337">
        <v>1.3</v>
      </c>
      <c r="B9" s="339" t="s">
        <v>587</v>
      </c>
      <c r="C9" s="629"/>
      <c r="D9" s="629"/>
      <c r="E9" s="630">
        <v>0</v>
      </c>
      <c r="F9" s="629"/>
      <c r="G9" s="629"/>
      <c r="H9" s="630">
        <v>0</v>
      </c>
    </row>
    <row r="10" spans="1:8">
      <c r="A10" s="337">
        <v>1.4</v>
      </c>
      <c r="B10" s="339" t="s">
        <v>533</v>
      </c>
      <c r="C10" s="629"/>
      <c r="D10" s="629"/>
      <c r="E10" s="630">
        <v>0</v>
      </c>
      <c r="F10" s="629"/>
      <c r="G10" s="629"/>
      <c r="H10" s="630">
        <v>0</v>
      </c>
    </row>
    <row r="11" spans="1:8">
      <c r="A11" s="337">
        <v>1.5</v>
      </c>
      <c r="B11" s="339" t="s">
        <v>537</v>
      </c>
      <c r="C11" s="629">
        <v>7360157.403102289</v>
      </c>
      <c r="D11" s="629">
        <v>443412.18838033831</v>
      </c>
      <c r="E11" s="630">
        <v>7803569.5914826272</v>
      </c>
      <c r="F11" s="629">
        <v>4649035.344614963</v>
      </c>
      <c r="G11" s="629">
        <v>1107574.0491298807</v>
      </c>
      <c r="H11" s="630">
        <v>5756609.393744844</v>
      </c>
    </row>
    <row r="12" spans="1:8">
      <c r="A12" s="337">
        <v>1.6</v>
      </c>
      <c r="B12" s="340" t="s">
        <v>419</v>
      </c>
      <c r="C12" s="629"/>
      <c r="D12" s="629"/>
      <c r="E12" s="630">
        <v>0</v>
      </c>
      <c r="F12" s="629"/>
      <c r="G12" s="629"/>
      <c r="H12" s="630">
        <v>0</v>
      </c>
    </row>
    <row r="13" spans="1:8">
      <c r="A13" s="337">
        <v>2</v>
      </c>
      <c r="B13" s="341" t="s">
        <v>588</v>
      </c>
      <c r="C13" s="629">
        <v>-3867172.2988631125</v>
      </c>
      <c r="D13" s="629">
        <v>-463595.82065194036</v>
      </c>
      <c r="E13" s="630">
        <v>-4330768.119515053</v>
      </c>
      <c r="F13" s="629">
        <v>-3034353.8285598364</v>
      </c>
      <c r="G13" s="629">
        <v>-381786.53570571891</v>
      </c>
      <c r="H13" s="630">
        <v>-3416140.3642655555</v>
      </c>
    </row>
    <row r="14" spans="1:8">
      <c r="A14" s="337">
        <v>2.1</v>
      </c>
      <c r="B14" s="339" t="s">
        <v>589</v>
      </c>
      <c r="C14" s="629"/>
      <c r="D14" s="629"/>
      <c r="E14" s="630">
        <v>0</v>
      </c>
      <c r="F14" s="629"/>
      <c r="G14" s="629"/>
      <c r="H14" s="630">
        <v>0</v>
      </c>
    </row>
    <row r="15" spans="1:8" ht="24.45" customHeight="1">
      <c r="A15" s="337">
        <v>2.2000000000000002</v>
      </c>
      <c r="B15" s="339" t="s">
        <v>590</v>
      </c>
      <c r="C15" s="629"/>
      <c r="D15" s="629"/>
      <c r="E15" s="630">
        <v>0</v>
      </c>
      <c r="F15" s="629"/>
      <c r="G15" s="629"/>
      <c r="H15" s="630">
        <v>0</v>
      </c>
    </row>
    <row r="16" spans="1:8" ht="20.7" customHeight="1">
      <c r="A16" s="337">
        <v>2.2999999999999998</v>
      </c>
      <c r="B16" s="339" t="s">
        <v>591</v>
      </c>
      <c r="C16" s="629">
        <v>-3867172.2988631125</v>
      </c>
      <c r="D16" s="629">
        <v>-463595.82065194036</v>
      </c>
      <c r="E16" s="630">
        <v>-4330768.119515053</v>
      </c>
      <c r="F16" s="629">
        <v>-3034353.8285598364</v>
      </c>
      <c r="G16" s="629">
        <v>-381786.53570571891</v>
      </c>
      <c r="H16" s="630">
        <v>-3416140.3642655555</v>
      </c>
    </row>
    <row r="17" spans="1:8">
      <c r="A17" s="337">
        <v>2.4</v>
      </c>
      <c r="B17" s="339" t="s">
        <v>592</v>
      </c>
      <c r="C17" s="629"/>
      <c r="D17" s="629"/>
      <c r="E17" s="630">
        <v>0</v>
      </c>
      <c r="F17" s="629"/>
      <c r="G17" s="629"/>
      <c r="H17" s="630">
        <v>0</v>
      </c>
    </row>
    <row r="18" spans="1:8">
      <c r="A18" s="337">
        <v>3</v>
      </c>
      <c r="B18" s="341" t="s">
        <v>593</v>
      </c>
      <c r="C18" s="629"/>
      <c r="D18" s="629"/>
      <c r="E18" s="630">
        <v>0</v>
      </c>
      <c r="F18" s="629"/>
      <c r="G18" s="629"/>
      <c r="H18" s="630">
        <v>0</v>
      </c>
    </row>
    <row r="19" spans="1:8">
      <c r="A19" s="337">
        <v>4</v>
      </c>
      <c r="B19" s="341" t="s">
        <v>594</v>
      </c>
      <c r="C19" s="629">
        <v>242587.69000004185</v>
      </c>
      <c r="D19" s="629">
        <v>23373.920000000035</v>
      </c>
      <c r="E19" s="630">
        <v>265961.6100000419</v>
      </c>
      <c r="F19" s="629">
        <v>106139.83000000092</v>
      </c>
      <c r="G19" s="629">
        <v>86773.889999999985</v>
      </c>
      <c r="H19" s="630">
        <v>192913.7200000009</v>
      </c>
    </row>
    <row r="20" spans="1:8">
      <c r="A20" s="337">
        <v>5</v>
      </c>
      <c r="B20" s="341" t="s">
        <v>595</v>
      </c>
      <c r="C20" s="629">
        <v>-116981.11</v>
      </c>
      <c r="D20" s="629">
        <v>-50894.39</v>
      </c>
      <c r="E20" s="630">
        <v>-167875.5</v>
      </c>
      <c r="F20" s="629">
        <v>-183335.82</v>
      </c>
      <c r="G20" s="629">
        <v>-51342.12000000001</v>
      </c>
      <c r="H20" s="630">
        <v>-234677.94</v>
      </c>
    </row>
    <row r="21" spans="1:8" ht="24" customHeight="1">
      <c r="A21" s="337">
        <v>6</v>
      </c>
      <c r="B21" s="341" t="s">
        <v>596</v>
      </c>
      <c r="C21" s="629"/>
      <c r="D21" s="629"/>
      <c r="E21" s="630">
        <v>0</v>
      </c>
      <c r="F21" s="629"/>
      <c r="G21" s="629"/>
      <c r="H21" s="630">
        <v>0</v>
      </c>
    </row>
    <row r="22" spans="1:8" ht="18.45" customHeight="1">
      <c r="A22" s="337">
        <v>7</v>
      </c>
      <c r="B22" s="341" t="s">
        <v>597</v>
      </c>
      <c r="C22" s="629">
        <v>74573.100170878111</v>
      </c>
      <c r="D22" s="629"/>
      <c r="E22" s="630">
        <v>74573.100170878111</v>
      </c>
      <c r="F22" s="629">
        <v>284254.76124766679</v>
      </c>
      <c r="G22" s="629"/>
      <c r="H22" s="630">
        <v>284254.76124766679</v>
      </c>
    </row>
    <row r="23" spans="1:8" ht="25.5" customHeight="1">
      <c r="A23" s="337">
        <v>8</v>
      </c>
      <c r="B23" s="342" t="s">
        <v>598</v>
      </c>
      <c r="C23" s="629"/>
      <c r="D23" s="629"/>
      <c r="E23" s="630">
        <v>0</v>
      </c>
      <c r="F23" s="629"/>
      <c r="G23" s="629"/>
      <c r="H23" s="630">
        <v>0</v>
      </c>
    </row>
    <row r="24" spans="1:8" ht="34.5" customHeight="1">
      <c r="A24" s="337">
        <v>9</v>
      </c>
      <c r="B24" s="342" t="s">
        <v>599</v>
      </c>
      <c r="C24" s="629"/>
      <c r="D24" s="629"/>
      <c r="E24" s="630">
        <v>0</v>
      </c>
      <c r="F24" s="629"/>
      <c r="G24" s="629"/>
      <c r="H24" s="630">
        <v>0</v>
      </c>
    </row>
    <row r="25" spans="1:8">
      <c r="A25" s="337">
        <v>10</v>
      </c>
      <c r="B25" s="341" t="s">
        <v>600</v>
      </c>
      <c r="C25" s="629">
        <v>338391.78747293074</v>
      </c>
      <c r="D25" s="629"/>
      <c r="E25" s="630">
        <v>338391.78747293074</v>
      </c>
      <c r="F25" s="629">
        <v>-407721.78436366655</v>
      </c>
      <c r="G25" s="629">
        <v>0</v>
      </c>
      <c r="H25" s="630">
        <v>-407721.78436366655</v>
      </c>
    </row>
    <row r="26" spans="1:8">
      <c r="A26" s="337">
        <v>11</v>
      </c>
      <c r="B26" s="343" t="s">
        <v>601</v>
      </c>
      <c r="C26" s="629">
        <v>0</v>
      </c>
      <c r="D26" s="629">
        <v>0</v>
      </c>
      <c r="E26" s="630">
        <v>0</v>
      </c>
      <c r="F26" s="629">
        <v>70.069999999999993</v>
      </c>
      <c r="G26" s="629">
        <v>0</v>
      </c>
      <c r="H26" s="630">
        <v>70.069999999999993</v>
      </c>
    </row>
    <row r="27" spans="1:8">
      <c r="A27" s="337">
        <v>12</v>
      </c>
      <c r="B27" s="341" t="s">
        <v>602</v>
      </c>
      <c r="C27" s="629">
        <v>21977.269999999993</v>
      </c>
      <c r="D27" s="629">
        <v>82004.789999999994</v>
      </c>
      <c r="E27" s="630">
        <v>103982.05999999998</v>
      </c>
      <c r="F27" s="629">
        <v>28201.506716272164</v>
      </c>
      <c r="G27" s="629">
        <v>10.27</v>
      </c>
      <c r="H27" s="630">
        <v>28211.776716272165</v>
      </c>
    </row>
    <row r="28" spans="1:8">
      <c r="A28" s="337">
        <v>13</v>
      </c>
      <c r="B28" s="344" t="s">
        <v>603</v>
      </c>
      <c r="C28" s="629">
        <v>-19570.489999999998</v>
      </c>
      <c r="D28" s="629">
        <v>-5327.58</v>
      </c>
      <c r="E28" s="630">
        <v>-24898.07</v>
      </c>
      <c r="F28" s="629">
        <v>-8732.9452857500019</v>
      </c>
      <c r="G28" s="629">
        <v>0</v>
      </c>
      <c r="H28" s="630">
        <v>-8732.9452857500019</v>
      </c>
    </row>
    <row r="29" spans="1:8">
      <c r="A29" s="337">
        <v>14</v>
      </c>
      <c r="B29" s="345" t="s">
        <v>604</v>
      </c>
      <c r="C29" s="629">
        <v>-7766094.3804682884</v>
      </c>
      <c r="D29" s="629">
        <v>-969062.43999999983</v>
      </c>
      <c r="E29" s="630">
        <v>-8735156.8204682879</v>
      </c>
      <c r="F29" s="629">
        <v>-5995325.2059166739</v>
      </c>
      <c r="G29" s="629">
        <v>-570965.03000000026</v>
      </c>
      <c r="H29" s="630">
        <v>-6566290.2359166741</v>
      </c>
    </row>
    <row r="30" spans="1:8">
      <c r="A30" s="337">
        <v>14.1</v>
      </c>
      <c r="B30" s="320" t="s">
        <v>605</v>
      </c>
      <c r="C30" s="629">
        <v>-4159362.3614368229</v>
      </c>
      <c r="D30" s="629">
        <v>0</v>
      </c>
      <c r="E30" s="630">
        <v>-4159362.3614368229</v>
      </c>
      <c r="F30" s="629">
        <v>-3353921.8610574557</v>
      </c>
      <c r="G30" s="629">
        <v>0</v>
      </c>
      <c r="H30" s="630">
        <v>-3353921.8610574557</v>
      </c>
    </row>
    <row r="31" spans="1:8">
      <c r="A31" s="337">
        <v>14.2</v>
      </c>
      <c r="B31" s="320" t="s">
        <v>606</v>
      </c>
      <c r="C31" s="629">
        <v>-3606732.019031466</v>
      </c>
      <c r="D31" s="629">
        <v>-969062.43999999983</v>
      </c>
      <c r="E31" s="630">
        <v>-4575794.4590314655</v>
      </c>
      <c r="F31" s="629">
        <v>-2641403.3448592182</v>
      </c>
      <c r="G31" s="629">
        <v>-570965.03000000026</v>
      </c>
      <c r="H31" s="630">
        <v>-3212368.3748592185</v>
      </c>
    </row>
    <row r="32" spans="1:8">
      <c r="A32" s="337">
        <v>15</v>
      </c>
      <c r="B32" s="341" t="s">
        <v>607</v>
      </c>
      <c r="C32" s="629">
        <v>-736861.66598744178</v>
      </c>
      <c r="D32" s="629"/>
      <c r="E32" s="630">
        <v>-736861.66598744178</v>
      </c>
      <c r="F32" s="629">
        <v>-394480.5491778978</v>
      </c>
      <c r="G32" s="629">
        <v>0</v>
      </c>
      <c r="H32" s="630">
        <v>-394480.5491778978</v>
      </c>
    </row>
    <row r="33" spans="1:8" ht="22.5" customHeight="1">
      <c r="A33" s="337">
        <v>16</v>
      </c>
      <c r="B33" s="318" t="s">
        <v>608</v>
      </c>
      <c r="C33" s="629"/>
      <c r="D33" s="629"/>
      <c r="E33" s="630">
        <v>0</v>
      </c>
      <c r="F33" s="629"/>
      <c r="G33" s="629"/>
      <c r="H33" s="630">
        <v>0</v>
      </c>
    </row>
    <row r="34" spans="1:8">
      <c r="A34" s="337">
        <v>17</v>
      </c>
      <c r="B34" s="341" t="s">
        <v>609</v>
      </c>
      <c r="C34" s="629">
        <v>-69309.863232223317</v>
      </c>
      <c r="D34" s="629">
        <v>243.47482051439545</v>
      </c>
      <c r="E34" s="630">
        <v>-69066.388411708918</v>
      </c>
      <c r="F34" s="629">
        <v>27732.677905945333</v>
      </c>
      <c r="G34" s="629">
        <v>13438.38138274125</v>
      </c>
      <c r="H34" s="630">
        <v>41171.059288686585</v>
      </c>
    </row>
    <row r="35" spans="1:8">
      <c r="A35" s="337">
        <v>17.100000000000001</v>
      </c>
      <c r="B35" s="320" t="s">
        <v>610</v>
      </c>
      <c r="C35" s="629">
        <v>-69309.863232223317</v>
      </c>
      <c r="D35" s="629">
        <v>243.47482051439545</v>
      </c>
      <c r="E35" s="630">
        <v>-69066.388411708918</v>
      </c>
      <c r="F35" s="629">
        <v>27732.677905945333</v>
      </c>
      <c r="G35" s="629">
        <v>13438.38138274125</v>
      </c>
      <c r="H35" s="630">
        <v>41171.059288686585</v>
      </c>
    </row>
    <row r="36" spans="1:8">
      <c r="A36" s="337">
        <v>17.2</v>
      </c>
      <c r="B36" s="320" t="s">
        <v>611</v>
      </c>
      <c r="C36" s="629"/>
      <c r="D36" s="629"/>
      <c r="E36" s="630">
        <v>0</v>
      </c>
      <c r="F36" s="629"/>
      <c r="G36" s="629"/>
      <c r="H36" s="630">
        <v>0</v>
      </c>
    </row>
    <row r="37" spans="1:8" ht="41.7" customHeight="1">
      <c r="A37" s="337">
        <v>18</v>
      </c>
      <c r="B37" s="346" t="s">
        <v>612</v>
      </c>
      <c r="C37" s="629">
        <v>-936084.00259771501</v>
      </c>
      <c r="D37" s="629">
        <v>144010.00243143766</v>
      </c>
      <c r="E37" s="630">
        <v>-792074.0001662774</v>
      </c>
      <c r="F37" s="629">
        <v>-491183.52821596502</v>
      </c>
      <c r="G37" s="629">
        <v>-58543.666596153103</v>
      </c>
      <c r="H37" s="630">
        <v>-549727.19481211808</v>
      </c>
    </row>
    <row r="38" spans="1:8">
      <c r="A38" s="337">
        <v>18.100000000000001</v>
      </c>
      <c r="B38" s="347" t="s">
        <v>613</v>
      </c>
      <c r="C38" s="629"/>
      <c r="D38" s="629"/>
      <c r="E38" s="630">
        <v>0</v>
      </c>
      <c r="F38" s="629"/>
      <c r="G38" s="629"/>
      <c r="H38" s="630">
        <v>0</v>
      </c>
    </row>
    <row r="39" spans="1:8">
      <c r="A39" s="337">
        <v>18.2</v>
      </c>
      <c r="B39" s="347" t="s">
        <v>614</v>
      </c>
      <c r="C39" s="629">
        <v>-936084.00259771501</v>
      </c>
      <c r="D39" s="629">
        <v>144010.00243143766</v>
      </c>
      <c r="E39" s="630">
        <v>-792074.0001662774</v>
      </c>
      <c r="F39" s="629">
        <v>-491183.52821596502</v>
      </c>
      <c r="G39" s="629">
        <v>-58543.666596153103</v>
      </c>
      <c r="H39" s="630">
        <v>-549727.19481211808</v>
      </c>
    </row>
    <row r="40" spans="1:8" ht="24.45" customHeight="1">
      <c r="A40" s="337">
        <v>19</v>
      </c>
      <c r="B40" s="346" t="s">
        <v>615</v>
      </c>
      <c r="C40" s="629"/>
      <c r="D40" s="629"/>
      <c r="E40" s="630">
        <v>0</v>
      </c>
      <c r="F40" s="629"/>
      <c r="G40" s="629"/>
      <c r="H40" s="630">
        <v>0</v>
      </c>
    </row>
    <row r="41" spans="1:8" ht="17.7" customHeight="1">
      <c r="A41" s="337">
        <v>20</v>
      </c>
      <c r="B41" s="346" t="s">
        <v>616</v>
      </c>
      <c r="C41" s="629">
        <v>24995.57</v>
      </c>
      <c r="D41" s="629">
        <v>6665.2699999999995</v>
      </c>
      <c r="E41" s="630">
        <v>31660.84</v>
      </c>
      <c r="F41" s="629">
        <v>25378.028560001869</v>
      </c>
      <c r="G41" s="629"/>
      <c r="H41" s="630">
        <v>25378.028560001869</v>
      </c>
    </row>
    <row r="42" spans="1:8" ht="26.7" customHeight="1">
      <c r="A42" s="337">
        <v>21</v>
      </c>
      <c r="B42" s="346" t="s">
        <v>617</v>
      </c>
      <c r="C42" s="629"/>
      <c r="D42" s="629"/>
      <c r="E42" s="630">
        <v>0</v>
      </c>
      <c r="F42" s="629"/>
      <c r="G42" s="629"/>
      <c r="H42" s="630">
        <v>0</v>
      </c>
    </row>
    <row r="43" spans="1:8">
      <c r="A43" s="337">
        <v>22</v>
      </c>
      <c r="B43" s="348" t="s">
        <v>618</v>
      </c>
      <c r="C43" s="629">
        <v>-5449390.9904026408</v>
      </c>
      <c r="D43" s="629">
        <v>-789170.5850196497</v>
      </c>
      <c r="E43" s="630">
        <v>-6238561.5754222907</v>
      </c>
      <c r="F43" s="629">
        <v>-5394321.4424749408</v>
      </c>
      <c r="G43" s="629">
        <v>145159.23821074973</v>
      </c>
      <c r="H43" s="630">
        <v>-5249162.204264191</v>
      </c>
    </row>
    <row r="44" spans="1:8">
      <c r="A44" s="337">
        <v>23</v>
      </c>
      <c r="B44" s="348" t="s">
        <v>619</v>
      </c>
      <c r="C44" s="629">
        <v>7380.6764545733477</v>
      </c>
      <c r="D44" s="629"/>
      <c r="E44" s="630">
        <v>7380.6764545733477</v>
      </c>
      <c r="F44" s="629">
        <v>18973.540050713127</v>
      </c>
      <c r="G44" s="629"/>
      <c r="H44" s="630">
        <v>18973.540050713127</v>
      </c>
    </row>
    <row r="45" spans="1:8">
      <c r="A45" s="337">
        <v>24</v>
      </c>
      <c r="B45" s="349" t="s">
        <v>620</v>
      </c>
      <c r="C45" s="631">
        <v>-5456771.6668572137</v>
      </c>
      <c r="D45" s="631">
        <v>-789170.5850196497</v>
      </c>
      <c r="E45" s="632">
        <v>-6245942.2518768637</v>
      </c>
      <c r="F45" s="631">
        <v>-5413294.9825256541</v>
      </c>
      <c r="G45" s="631">
        <v>145159.23821074973</v>
      </c>
      <c r="H45" s="630">
        <v>-5268135.7443149043</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zoomScale="130" zoomScaleNormal="130" workbookViewId="0">
      <selection activeCell="A2" sqref="A2"/>
    </sheetView>
  </sheetViews>
  <sheetFormatPr defaultColWidth="8.6640625" defaultRowHeight="13.8"/>
  <cols>
    <col min="1" max="1" width="8.6640625" style="522"/>
    <col min="2" max="2" width="87.6640625" style="492" bestFit="1" customWidth="1"/>
    <col min="3" max="3" width="15.44140625" style="492" customWidth="1"/>
    <col min="4" max="4" width="18.33203125" style="492" customWidth="1"/>
    <col min="5" max="5" width="17.5546875" style="492" customWidth="1"/>
    <col min="6" max="8" width="15.44140625" style="492" customWidth="1"/>
    <col min="9" max="16384" width="8.6640625" style="492"/>
  </cols>
  <sheetData>
    <row r="1" spans="1:8">
      <c r="A1" s="133" t="s">
        <v>30</v>
      </c>
      <c r="B1" s="491" t="str">
        <f>'Info '!C2</f>
        <v>JSC Silk Bank</v>
      </c>
      <c r="C1" s="491"/>
    </row>
    <row r="2" spans="1:8">
      <c r="A2" s="133" t="s">
        <v>31</v>
      </c>
      <c r="B2" s="628">
        <f>'1. key ratios '!B2</f>
        <v>46112</v>
      </c>
      <c r="C2" s="491"/>
    </row>
    <row r="3" spans="1:8" ht="14.4" thickBot="1">
      <c r="A3" s="492"/>
    </row>
    <row r="4" spans="1:8">
      <c r="A4" s="732" t="s">
        <v>6</v>
      </c>
      <c r="B4" s="733" t="s">
        <v>94</v>
      </c>
      <c r="C4" s="734" t="s">
        <v>522</v>
      </c>
      <c r="D4" s="734"/>
      <c r="E4" s="734"/>
      <c r="F4" s="734" t="s">
        <v>523</v>
      </c>
      <c r="G4" s="734"/>
      <c r="H4" s="735"/>
    </row>
    <row r="5" spans="1:8">
      <c r="A5" s="732"/>
      <c r="B5" s="733"/>
      <c r="C5" s="336" t="s">
        <v>32</v>
      </c>
      <c r="D5" s="336" t="s">
        <v>33</v>
      </c>
      <c r="E5" s="336" t="s">
        <v>34</v>
      </c>
      <c r="F5" s="336" t="s">
        <v>32</v>
      </c>
      <c r="G5" s="336" t="s">
        <v>33</v>
      </c>
      <c r="H5" s="336" t="s">
        <v>34</v>
      </c>
    </row>
    <row r="6" spans="1:8">
      <c r="A6" s="370">
        <v>1</v>
      </c>
      <c r="B6" s="351" t="s">
        <v>621</v>
      </c>
      <c r="C6" s="633"/>
      <c r="D6" s="633"/>
      <c r="E6" s="634">
        <v>0</v>
      </c>
      <c r="F6" s="633"/>
      <c r="G6" s="633"/>
      <c r="H6" s="635">
        <v>0</v>
      </c>
    </row>
    <row r="7" spans="1:8">
      <c r="A7" s="370">
        <v>2</v>
      </c>
      <c r="B7" s="351" t="s">
        <v>183</v>
      </c>
      <c r="C7" s="633"/>
      <c r="D7" s="633"/>
      <c r="E7" s="634">
        <v>0</v>
      </c>
      <c r="F7" s="633"/>
      <c r="G7" s="633"/>
      <c r="H7" s="635">
        <v>0</v>
      </c>
    </row>
    <row r="8" spans="1:8">
      <c r="A8" s="370">
        <v>3</v>
      </c>
      <c r="B8" s="351" t="s">
        <v>193</v>
      </c>
      <c r="C8" s="633">
        <v>789200</v>
      </c>
      <c r="D8" s="633">
        <v>1082619800</v>
      </c>
      <c r="E8" s="634">
        <v>1083409000</v>
      </c>
      <c r="F8" s="633">
        <v>418600</v>
      </c>
      <c r="G8" s="633">
        <v>771394860</v>
      </c>
      <c r="H8" s="635">
        <v>771813460</v>
      </c>
    </row>
    <row r="9" spans="1:8">
      <c r="A9" s="370">
        <v>3.1</v>
      </c>
      <c r="B9" s="350" t="s">
        <v>184</v>
      </c>
      <c r="C9" s="633">
        <v>789200</v>
      </c>
      <c r="D9" s="633">
        <v>1082619800</v>
      </c>
      <c r="E9" s="634">
        <v>1083409000</v>
      </c>
      <c r="F9" s="633">
        <v>418600</v>
      </c>
      <c r="G9" s="633">
        <v>771394860</v>
      </c>
      <c r="H9" s="635">
        <v>771813460</v>
      </c>
    </row>
    <row r="10" spans="1:8">
      <c r="A10" s="370">
        <v>3.2</v>
      </c>
      <c r="B10" s="350" t="s">
        <v>180</v>
      </c>
      <c r="C10" s="633">
        <v>0</v>
      </c>
      <c r="D10" s="633">
        <v>0</v>
      </c>
      <c r="E10" s="634">
        <v>0</v>
      </c>
      <c r="F10" s="633">
        <v>0</v>
      </c>
      <c r="G10" s="633">
        <v>0</v>
      </c>
      <c r="H10" s="635">
        <v>0</v>
      </c>
    </row>
    <row r="11" spans="1:8">
      <c r="A11" s="370">
        <v>4</v>
      </c>
      <c r="B11" s="351" t="s">
        <v>182</v>
      </c>
      <c r="C11" s="633">
        <v>0</v>
      </c>
      <c r="D11" s="633">
        <v>0</v>
      </c>
      <c r="E11" s="634">
        <v>0</v>
      </c>
      <c r="F11" s="633">
        <v>0</v>
      </c>
      <c r="G11" s="633">
        <v>0</v>
      </c>
      <c r="H11" s="635">
        <v>0</v>
      </c>
    </row>
    <row r="12" spans="1:8">
      <c r="A12" s="370">
        <v>4.0999999999999996</v>
      </c>
      <c r="B12" s="350" t="s">
        <v>166</v>
      </c>
      <c r="C12" s="633"/>
      <c r="D12" s="633"/>
      <c r="E12" s="634">
        <v>0</v>
      </c>
      <c r="F12" s="633"/>
      <c r="G12" s="633"/>
      <c r="H12" s="635">
        <v>0</v>
      </c>
    </row>
    <row r="13" spans="1:8">
      <c r="A13" s="370">
        <v>4.2</v>
      </c>
      <c r="B13" s="350" t="s">
        <v>167</v>
      </c>
      <c r="C13" s="633"/>
      <c r="D13" s="633"/>
      <c r="E13" s="634">
        <v>0</v>
      </c>
      <c r="F13" s="633"/>
      <c r="G13" s="633"/>
      <c r="H13" s="635">
        <v>0</v>
      </c>
    </row>
    <row r="14" spans="1:8">
      <c r="A14" s="370">
        <v>5</v>
      </c>
      <c r="B14" s="351" t="s">
        <v>192</v>
      </c>
      <c r="C14" s="633">
        <v>887343.15</v>
      </c>
      <c r="D14" s="633">
        <v>141942387.79999998</v>
      </c>
      <c r="E14" s="634">
        <v>142829730.94999999</v>
      </c>
      <c r="F14" s="633">
        <v>1007120</v>
      </c>
      <c r="G14" s="633">
        <v>97026932</v>
      </c>
      <c r="H14" s="635">
        <v>98034052</v>
      </c>
    </row>
    <row r="15" spans="1:8">
      <c r="A15" s="370">
        <v>5.0999999999999996</v>
      </c>
      <c r="B15" s="352" t="s">
        <v>170</v>
      </c>
      <c r="C15" s="633">
        <v>883143.15</v>
      </c>
      <c r="D15" s="633">
        <v>626964.27</v>
      </c>
      <c r="E15" s="634">
        <v>1510107.42</v>
      </c>
      <c r="F15" s="633">
        <v>986620</v>
      </c>
      <c r="G15" s="633">
        <v>1795825</v>
      </c>
      <c r="H15" s="635">
        <v>2782445</v>
      </c>
    </row>
    <row r="16" spans="1:8">
      <c r="A16" s="370">
        <v>5.2</v>
      </c>
      <c r="B16" s="352" t="s">
        <v>169</v>
      </c>
      <c r="C16" s="633">
        <v>0</v>
      </c>
      <c r="D16" s="633">
        <v>0</v>
      </c>
      <c r="E16" s="634">
        <v>0</v>
      </c>
      <c r="F16" s="633">
        <v>0</v>
      </c>
      <c r="G16" s="633">
        <v>0</v>
      </c>
      <c r="H16" s="635">
        <v>0</v>
      </c>
    </row>
    <row r="17" spans="1:8">
      <c r="A17" s="370">
        <v>5.3</v>
      </c>
      <c r="B17" s="352" t="s">
        <v>168</v>
      </c>
      <c r="C17" s="633">
        <v>0</v>
      </c>
      <c r="D17" s="633">
        <v>108848859.83</v>
      </c>
      <c r="E17" s="634">
        <v>108848859.83</v>
      </c>
      <c r="F17" s="633">
        <v>0</v>
      </c>
      <c r="G17" s="633">
        <v>82942830</v>
      </c>
      <c r="H17" s="635">
        <v>82942830</v>
      </c>
    </row>
    <row r="18" spans="1:8">
      <c r="A18" s="370" t="s">
        <v>15</v>
      </c>
      <c r="B18" s="353" t="s">
        <v>36</v>
      </c>
      <c r="C18" s="633">
        <v>0</v>
      </c>
      <c r="D18" s="633">
        <v>56912634.439999998</v>
      </c>
      <c r="E18" s="634">
        <v>56912634.439999998</v>
      </c>
      <c r="F18" s="633">
        <v>0</v>
      </c>
      <c r="G18" s="633">
        <v>22641426</v>
      </c>
      <c r="H18" s="635">
        <v>22641426</v>
      </c>
    </row>
    <row r="19" spans="1:8">
      <c r="A19" s="370" t="s">
        <v>16</v>
      </c>
      <c r="B19" s="353" t="s">
        <v>37</v>
      </c>
      <c r="C19" s="633">
        <v>0</v>
      </c>
      <c r="D19" s="633">
        <v>21697482.66</v>
      </c>
      <c r="E19" s="634">
        <v>21697482.66</v>
      </c>
      <c r="F19" s="633">
        <v>0</v>
      </c>
      <c r="G19" s="633">
        <v>19422062</v>
      </c>
      <c r="H19" s="635">
        <v>19422062</v>
      </c>
    </row>
    <row r="20" spans="1:8">
      <c r="A20" s="370" t="s">
        <v>17</v>
      </c>
      <c r="B20" s="353" t="s">
        <v>38</v>
      </c>
      <c r="C20" s="633">
        <v>0</v>
      </c>
      <c r="D20" s="633">
        <v>1863941.92</v>
      </c>
      <c r="E20" s="634">
        <v>1863941.92</v>
      </c>
      <c r="F20" s="633">
        <v>0</v>
      </c>
      <c r="G20" s="633">
        <v>1757336</v>
      </c>
      <c r="H20" s="635">
        <v>1757336</v>
      </c>
    </row>
    <row r="21" spans="1:8">
      <c r="A21" s="370" t="s">
        <v>18</v>
      </c>
      <c r="B21" s="353" t="s">
        <v>39</v>
      </c>
      <c r="C21" s="633">
        <v>0</v>
      </c>
      <c r="D21" s="633">
        <v>28374800.809999999</v>
      </c>
      <c r="E21" s="634">
        <v>28374800.809999999</v>
      </c>
      <c r="F21" s="633">
        <v>0</v>
      </c>
      <c r="G21" s="633">
        <v>39122006</v>
      </c>
      <c r="H21" s="635">
        <v>39122006</v>
      </c>
    </row>
    <row r="22" spans="1:8">
      <c r="A22" s="370" t="s">
        <v>19</v>
      </c>
      <c r="B22" s="353" t="s">
        <v>40</v>
      </c>
      <c r="C22" s="633">
        <v>0</v>
      </c>
      <c r="D22" s="633">
        <v>0</v>
      </c>
      <c r="E22" s="634">
        <v>0</v>
      </c>
      <c r="F22" s="633">
        <v>0</v>
      </c>
      <c r="G22" s="633">
        <v>0</v>
      </c>
      <c r="H22" s="635">
        <v>0</v>
      </c>
    </row>
    <row r="23" spans="1:8">
      <c r="A23" s="370">
        <v>5.4</v>
      </c>
      <c r="B23" s="352" t="s">
        <v>171</v>
      </c>
      <c r="C23" s="633">
        <v>4200</v>
      </c>
      <c r="D23" s="633">
        <v>32466563.699999999</v>
      </c>
      <c r="E23" s="634">
        <v>32470763.699999999</v>
      </c>
      <c r="F23" s="633">
        <v>20500</v>
      </c>
      <c r="G23" s="633">
        <v>12288277</v>
      </c>
      <c r="H23" s="635">
        <v>12308777</v>
      </c>
    </row>
    <row r="24" spans="1:8">
      <c r="A24" s="370">
        <v>5.5</v>
      </c>
      <c r="B24" s="352" t="s">
        <v>172</v>
      </c>
      <c r="C24" s="633">
        <v>0</v>
      </c>
      <c r="D24" s="633">
        <v>0</v>
      </c>
      <c r="E24" s="634">
        <v>0</v>
      </c>
      <c r="F24" s="633">
        <v>0</v>
      </c>
      <c r="G24" s="633">
        <v>0</v>
      </c>
      <c r="H24" s="635">
        <v>0</v>
      </c>
    </row>
    <row r="25" spans="1:8">
      <c r="A25" s="370">
        <v>5.6</v>
      </c>
      <c r="B25" s="352" t="s">
        <v>173</v>
      </c>
      <c r="C25" s="633">
        <v>0</v>
      </c>
      <c r="D25" s="633">
        <v>0</v>
      </c>
      <c r="E25" s="634">
        <v>0</v>
      </c>
      <c r="F25" s="633">
        <v>0</v>
      </c>
      <c r="G25" s="633">
        <v>0</v>
      </c>
      <c r="H25" s="635">
        <v>0</v>
      </c>
    </row>
    <row r="26" spans="1:8">
      <c r="A26" s="370">
        <v>5.7</v>
      </c>
      <c r="B26" s="352" t="s">
        <v>40</v>
      </c>
      <c r="C26" s="633">
        <v>0</v>
      </c>
      <c r="D26" s="633">
        <v>0</v>
      </c>
      <c r="E26" s="634">
        <v>0</v>
      </c>
      <c r="F26" s="633">
        <v>0</v>
      </c>
      <c r="G26" s="633">
        <v>0</v>
      </c>
      <c r="H26" s="635">
        <v>0</v>
      </c>
    </row>
    <row r="27" spans="1:8">
      <c r="A27" s="370">
        <v>6</v>
      </c>
      <c r="B27" s="524" t="s">
        <v>622</v>
      </c>
      <c r="C27" s="633">
        <v>33003708.309999999</v>
      </c>
      <c r="D27" s="633">
        <v>161988</v>
      </c>
      <c r="E27" s="634">
        <v>33165696.309999999</v>
      </c>
      <c r="F27" s="633">
        <v>2001074</v>
      </c>
      <c r="G27" s="633">
        <v>1278920</v>
      </c>
      <c r="H27" s="635">
        <v>3279994</v>
      </c>
    </row>
    <row r="28" spans="1:8">
      <c r="A28" s="370">
        <v>7</v>
      </c>
      <c r="B28" s="524" t="s">
        <v>623</v>
      </c>
      <c r="C28" s="633">
        <v>250000</v>
      </c>
      <c r="D28" s="633">
        <v>242982</v>
      </c>
      <c r="E28" s="634">
        <v>492982</v>
      </c>
      <c r="F28" s="633">
        <v>1546857</v>
      </c>
      <c r="G28" s="633">
        <v>2099823</v>
      </c>
      <c r="H28" s="635">
        <v>3646680</v>
      </c>
    </row>
    <row r="29" spans="1:8">
      <c r="A29" s="370">
        <v>8</v>
      </c>
      <c r="B29" s="524" t="s">
        <v>181</v>
      </c>
      <c r="C29" s="633"/>
      <c r="D29" s="633"/>
      <c r="E29" s="634">
        <v>0</v>
      </c>
      <c r="F29" s="633">
        <v>0</v>
      </c>
      <c r="G29" s="633">
        <v>0</v>
      </c>
      <c r="H29" s="635">
        <v>0</v>
      </c>
    </row>
    <row r="30" spans="1:8">
      <c r="A30" s="370">
        <v>9</v>
      </c>
      <c r="B30" s="525" t="s">
        <v>198</v>
      </c>
      <c r="C30" s="633">
        <v>1360980</v>
      </c>
      <c r="D30" s="633">
        <v>5399600</v>
      </c>
      <c r="E30" s="634">
        <v>6760580</v>
      </c>
      <c r="F30" s="633">
        <v>1315000</v>
      </c>
      <c r="G30" s="633">
        <v>16171800</v>
      </c>
      <c r="H30" s="635">
        <v>17486800</v>
      </c>
    </row>
    <row r="31" spans="1:8">
      <c r="A31" s="370">
        <v>9.1</v>
      </c>
      <c r="B31" s="354" t="s">
        <v>188</v>
      </c>
      <c r="C31" s="633">
        <v>0</v>
      </c>
      <c r="D31" s="633">
        <v>0</v>
      </c>
      <c r="E31" s="634">
        <v>0</v>
      </c>
      <c r="F31" s="633">
        <v>0</v>
      </c>
      <c r="G31" s="633">
        <v>0</v>
      </c>
      <c r="H31" s="635">
        <v>0</v>
      </c>
    </row>
    <row r="32" spans="1:8">
      <c r="A32" s="370">
        <v>9.1999999999999993</v>
      </c>
      <c r="B32" s="354" t="s">
        <v>189</v>
      </c>
      <c r="C32" s="633">
        <v>1360980</v>
      </c>
      <c r="D32" s="633">
        <v>5399600</v>
      </c>
      <c r="E32" s="634">
        <v>6760580</v>
      </c>
      <c r="F32" s="633">
        <v>1315000</v>
      </c>
      <c r="G32" s="633">
        <v>16171800</v>
      </c>
      <c r="H32" s="635">
        <v>17486800</v>
      </c>
    </row>
    <row r="33" spans="1:8">
      <c r="A33" s="370">
        <v>9.3000000000000007</v>
      </c>
      <c r="B33" s="354" t="s">
        <v>185</v>
      </c>
      <c r="C33" s="633">
        <v>0</v>
      </c>
      <c r="D33" s="633">
        <v>0</v>
      </c>
      <c r="E33" s="634">
        <v>0</v>
      </c>
      <c r="F33" s="633">
        <v>0</v>
      </c>
      <c r="G33" s="633">
        <v>0</v>
      </c>
      <c r="H33" s="635">
        <v>0</v>
      </c>
    </row>
    <row r="34" spans="1:8">
      <c r="A34" s="370">
        <v>9.4</v>
      </c>
      <c r="B34" s="354" t="s">
        <v>186</v>
      </c>
      <c r="C34" s="633">
        <v>0</v>
      </c>
      <c r="D34" s="633">
        <v>0</v>
      </c>
      <c r="E34" s="634">
        <v>0</v>
      </c>
      <c r="F34" s="633">
        <v>0</v>
      </c>
      <c r="G34" s="633">
        <v>0</v>
      </c>
      <c r="H34" s="635">
        <v>0</v>
      </c>
    </row>
    <row r="35" spans="1:8">
      <c r="A35" s="370">
        <v>9.5</v>
      </c>
      <c r="B35" s="354" t="s">
        <v>187</v>
      </c>
      <c r="C35" s="633">
        <v>0</v>
      </c>
      <c r="D35" s="633">
        <v>0</v>
      </c>
      <c r="E35" s="634">
        <v>0</v>
      </c>
      <c r="F35" s="633">
        <v>0</v>
      </c>
      <c r="G35" s="633">
        <v>0</v>
      </c>
      <c r="H35" s="635">
        <v>0</v>
      </c>
    </row>
    <row r="36" spans="1:8">
      <c r="A36" s="370">
        <v>9.6</v>
      </c>
      <c r="B36" s="354" t="s">
        <v>190</v>
      </c>
      <c r="C36" s="633">
        <v>0</v>
      </c>
      <c r="D36" s="633">
        <v>0</v>
      </c>
      <c r="E36" s="634">
        <v>0</v>
      </c>
      <c r="F36" s="633">
        <v>0</v>
      </c>
      <c r="G36" s="633">
        <v>0</v>
      </c>
      <c r="H36" s="635">
        <v>0</v>
      </c>
    </row>
    <row r="37" spans="1:8">
      <c r="A37" s="370">
        <v>9.6999999999999993</v>
      </c>
      <c r="B37" s="354" t="s">
        <v>191</v>
      </c>
      <c r="C37" s="633">
        <v>0</v>
      </c>
      <c r="D37" s="633">
        <v>0</v>
      </c>
      <c r="E37" s="634">
        <v>0</v>
      </c>
      <c r="F37" s="633">
        <v>0</v>
      </c>
      <c r="G37" s="633">
        <v>0</v>
      </c>
      <c r="H37" s="635">
        <v>0</v>
      </c>
    </row>
    <row r="38" spans="1:8">
      <c r="A38" s="370">
        <v>10</v>
      </c>
      <c r="B38" s="351" t="s">
        <v>194</v>
      </c>
      <c r="C38" s="636">
        <v>2954168.75</v>
      </c>
      <c r="D38" s="636">
        <v>2506368.06</v>
      </c>
      <c r="E38" s="637">
        <v>5460536.8100000005</v>
      </c>
      <c r="F38" s="636">
        <v>2663943</v>
      </c>
      <c r="G38" s="636">
        <v>2365057</v>
      </c>
      <c r="H38" s="635">
        <v>5029000</v>
      </c>
    </row>
    <row r="39" spans="1:8">
      <c r="A39" s="370">
        <v>10.1</v>
      </c>
      <c r="B39" s="354" t="s">
        <v>195</v>
      </c>
      <c r="C39" s="633">
        <v>17712.150000000001</v>
      </c>
      <c r="D39" s="633">
        <v>0</v>
      </c>
      <c r="E39" s="634">
        <v>17712.150000000001</v>
      </c>
      <c r="F39" s="633">
        <v>50993.489999999991</v>
      </c>
      <c r="G39" s="633">
        <v>0</v>
      </c>
      <c r="H39" s="635">
        <v>50993.489999999991</v>
      </c>
    </row>
    <row r="40" spans="1:8">
      <c r="A40" s="370">
        <v>10.199999999999999</v>
      </c>
      <c r="B40" s="354" t="s">
        <v>196</v>
      </c>
      <c r="C40" s="633">
        <v>1804521.01</v>
      </c>
      <c r="D40" s="633">
        <v>2218191.58</v>
      </c>
      <c r="E40" s="634">
        <v>4022712.59</v>
      </c>
      <c r="F40" s="633">
        <v>1583433</v>
      </c>
      <c r="G40" s="633">
        <v>2215964</v>
      </c>
      <c r="H40" s="635">
        <v>3799397</v>
      </c>
    </row>
    <row r="41" spans="1:8">
      <c r="A41" s="370">
        <v>10.3</v>
      </c>
      <c r="B41" s="354" t="s">
        <v>199</v>
      </c>
      <c r="C41" s="633">
        <v>891791.84</v>
      </c>
      <c r="D41" s="633">
        <v>175012.98</v>
      </c>
      <c r="E41" s="634">
        <v>1066804.82</v>
      </c>
      <c r="F41" s="633">
        <v>765707</v>
      </c>
      <c r="G41" s="633">
        <v>15247</v>
      </c>
      <c r="H41" s="635">
        <v>780954</v>
      </c>
    </row>
    <row r="42" spans="1:8" ht="26.4">
      <c r="A42" s="370">
        <v>10.4</v>
      </c>
      <c r="B42" s="354" t="s">
        <v>200</v>
      </c>
      <c r="C42" s="633">
        <v>2062376.91</v>
      </c>
      <c r="D42" s="633">
        <v>2331355.08</v>
      </c>
      <c r="E42" s="634">
        <v>4393731.99</v>
      </c>
      <c r="F42" s="633">
        <v>1898236</v>
      </c>
      <c r="G42" s="633">
        <v>2349810</v>
      </c>
      <c r="H42" s="635">
        <v>4248046</v>
      </c>
    </row>
    <row r="43" spans="1:8" ht="14.4" thickBot="1">
      <c r="A43" s="370">
        <v>11</v>
      </c>
      <c r="B43" s="109" t="s">
        <v>197</v>
      </c>
      <c r="C43" s="633">
        <v>0</v>
      </c>
      <c r="D43" s="633">
        <v>0</v>
      </c>
      <c r="E43" s="634">
        <v>0</v>
      </c>
      <c r="F43" s="633">
        <v>0</v>
      </c>
      <c r="G43" s="633">
        <v>0</v>
      </c>
      <c r="H43" s="635">
        <v>0</v>
      </c>
    </row>
    <row r="44" spans="1:8">
      <c r="C44" s="355"/>
      <c r="D44" s="355"/>
      <c r="E44" s="355"/>
      <c r="F44" s="355"/>
      <c r="G44" s="355"/>
      <c r="H44" s="355"/>
    </row>
    <row r="45" spans="1:8">
      <c r="C45" s="355"/>
      <c r="D45" s="355"/>
      <c r="E45" s="355"/>
      <c r="F45" s="355"/>
      <c r="G45" s="355"/>
      <c r="H45" s="355"/>
    </row>
    <row r="46" spans="1:8">
      <c r="C46" s="355"/>
      <c r="D46" s="355"/>
      <c r="E46" s="355"/>
      <c r="F46" s="355"/>
      <c r="G46" s="355"/>
      <c r="H46" s="355"/>
    </row>
    <row r="47" spans="1:8">
      <c r="C47" s="355"/>
      <c r="D47" s="355"/>
      <c r="E47" s="355"/>
      <c r="F47" s="355"/>
      <c r="G47" s="355"/>
      <c r="H47" s="355"/>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115" zoomScaleNormal="115" workbookViewId="0">
      <pane xSplit="1" ySplit="4" topLeftCell="B5" activePane="bottomRight" state="frozen"/>
      <selection activeCell="B19" sqref="B19"/>
      <selection pane="topRight" activeCell="B19" sqref="B19"/>
      <selection pane="bottomLeft" activeCell="B19" sqref="B19"/>
      <selection pane="bottomRight" activeCell="E21" sqref="E21"/>
    </sheetView>
  </sheetViews>
  <sheetFormatPr defaultColWidth="9.33203125" defaultRowHeight="13.2"/>
  <cols>
    <col min="1" max="1" width="9.5546875" style="4" bestFit="1" customWidth="1"/>
    <col min="2" max="2" width="93.5546875" style="4" customWidth="1"/>
    <col min="3" max="4" width="11.77734375" style="4" customWidth="1"/>
    <col min="5" max="5" width="11.33203125" style="13" customWidth="1"/>
    <col min="6" max="6" width="11.44140625" style="13" customWidth="1"/>
    <col min="7" max="7" width="11.21875" style="13" customWidth="1"/>
    <col min="8" max="11" width="9.6640625" style="13" customWidth="1"/>
    <col min="12" max="16384" width="9.33203125" style="13"/>
  </cols>
  <sheetData>
    <row r="1" spans="1:7">
      <c r="A1" s="2" t="s">
        <v>30</v>
      </c>
      <c r="B1" s="3" t="str">
        <f>'Info '!C2</f>
        <v>JSC Silk Bank</v>
      </c>
      <c r="C1" s="3"/>
    </row>
    <row r="2" spans="1:7">
      <c r="A2" s="2" t="s">
        <v>31</v>
      </c>
      <c r="B2" s="577">
        <f>'1. key ratios '!B2</f>
        <v>46112</v>
      </c>
      <c r="C2" s="3"/>
    </row>
    <row r="3" spans="1:7">
      <c r="A3" s="2"/>
      <c r="B3" s="3"/>
      <c r="C3" s="3"/>
    </row>
    <row r="4" spans="1:7" ht="15" customHeight="1" thickBot="1">
      <c r="A4" s="4" t="s">
        <v>96</v>
      </c>
      <c r="B4" s="86" t="s">
        <v>174</v>
      </c>
      <c r="C4" s="16" t="s">
        <v>35</v>
      </c>
    </row>
    <row r="5" spans="1:7" ht="15" customHeight="1">
      <c r="A5" s="131" t="s">
        <v>6</v>
      </c>
      <c r="B5" s="132"/>
      <c r="C5" s="262" t="str">
        <f>INT((MONTH($B$2))/3)&amp;"Q"&amp;"-"&amp;YEAR($B$2)</f>
        <v>1Q-2026</v>
      </c>
      <c r="D5" s="262" t="str">
        <f>IF(INT(MONTH($B$2))=3, "4"&amp;"Q"&amp;"-"&amp;YEAR($B$2)-1, IF(INT(MONTH($B$2))=6, "1"&amp;"Q"&amp;"-"&amp;YEAR($B$2), IF(INT(MONTH($B$2))=9, "2"&amp;"Q"&amp;"-"&amp;YEAR($B$2),IF(INT(MONTH($B$2))=12, "3"&amp;"Q"&amp;"-"&amp;YEAR($B$2), 0))))</f>
        <v>4Q-2025</v>
      </c>
      <c r="E5" s="262" t="str">
        <f>IF(INT(MONTH($B$2))=3, "3"&amp;"Q"&amp;"-"&amp;YEAR($B$2)-1, IF(INT(MONTH($B$2))=6, "4"&amp;"Q"&amp;"-"&amp;YEAR($B$2)-1, IF(INT(MONTH($B$2))=9, "1"&amp;"Q"&amp;"-"&amp;YEAR($B$2),IF(INT(MONTH($B$2))=12, "2"&amp;"Q"&amp;"-"&amp;YEAR($B$2), 0))))</f>
        <v>3Q-2025</v>
      </c>
      <c r="F5" s="262" t="str">
        <f>IF(INT(MONTH($B$2))=3, "2"&amp;"Q"&amp;"-"&amp;YEAR($B$2)-1, IF(INT(MONTH($B$2))=6, "3"&amp;"Q"&amp;"-"&amp;YEAR($B$2)-1, IF(INT(MONTH($B$2))=9, "4"&amp;"Q"&amp;"-"&amp;YEAR($B$2)-1,IF(INT(MONTH($B$2))=12, "1"&amp;"Q"&amp;"-"&amp;YEAR($B$2), 0))))</f>
        <v>2Q-2025</v>
      </c>
      <c r="G5" s="263" t="str">
        <f>IF(INT(MONTH($B$2))=3, "1"&amp;"Q"&amp;"-"&amp;YEAR($B$2)-1, IF(INT(MONTH($B$2))=6, "2"&amp;"Q"&amp;"-"&amp;YEAR($B$2)-1, IF(INT(MONTH($B$2))=9, "3"&amp;"Q"&amp;"-"&amp;YEAR($B$2)-1,IF(INT(MONTH($B$2))=12, "4"&amp;"Q"&amp;"-"&amp;YEAR($B$2)-1, 0))))</f>
        <v>1Q-2025</v>
      </c>
    </row>
    <row r="6" spans="1:7" ht="15" customHeight="1">
      <c r="A6" s="17">
        <v>1</v>
      </c>
      <c r="B6" s="215" t="s">
        <v>178</v>
      </c>
      <c r="C6" s="254">
        <f>C7+C9+C10</f>
        <v>151824576.40513247</v>
      </c>
      <c r="D6" s="256">
        <f>D7+D9+D10</f>
        <v>145706383.77027056</v>
      </c>
      <c r="E6" s="217">
        <f t="shared" ref="E6:G6" si="0">E7+E9+E10</f>
        <v>148642302.87270808</v>
      </c>
      <c r="F6" s="254">
        <f t="shared" si="0"/>
        <v>172542766.40225288</v>
      </c>
      <c r="G6" s="259">
        <f t="shared" si="0"/>
        <v>167463265.40874037</v>
      </c>
    </row>
    <row r="7" spans="1:7" ht="15" customHeight="1">
      <c r="A7" s="17">
        <v>1.1000000000000001</v>
      </c>
      <c r="B7" s="215" t="s">
        <v>745</v>
      </c>
      <c r="C7" s="255">
        <v>151553984.12985319</v>
      </c>
      <c r="D7" s="257">
        <v>145071090.72343233</v>
      </c>
      <c r="E7" s="255">
        <v>146484655.09116799</v>
      </c>
      <c r="F7" s="255">
        <v>165584103.08941412</v>
      </c>
      <c r="G7" s="260">
        <v>160349597.18862849</v>
      </c>
    </row>
    <row r="8" spans="1:7">
      <c r="A8" s="17" t="s">
        <v>14</v>
      </c>
      <c r="B8" s="215" t="s">
        <v>95</v>
      </c>
      <c r="C8" s="255"/>
      <c r="D8" s="257"/>
      <c r="E8" s="255"/>
      <c r="F8" s="255"/>
      <c r="G8" s="260"/>
    </row>
    <row r="9" spans="1:7" ht="15" customHeight="1">
      <c r="A9" s="17">
        <v>1.2</v>
      </c>
      <c r="B9" s="216" t="s">
        <v>94</v>
      </c>
      <c r="C9" s="255">
        <v>0</v>
      </c>
      <c r="D9" s="257">
        <v>0</v>
      </c>
      <c r="E9" s="255">
        <v>286628.37673829147</v>
      </c>
      <c r="F9" s="255">
        <v>4960405.2892759386</v>
      </c>
      <c r="G9" s="260">
        <v>6164403.5602633301</v>
      </c>
    </row>
    <row r="10" spans="1:7" ht="15" customHeight="1">
      <c r="A10" s="17">
        <v>1.3</v>
      </c>
      <c r="B10" s="215" t="s">
        <v>28</v>
      </c>
      <c r="C10" s="255">
        <v>270592.27527928934</v>
      </c>
      <c r="D10" s="257">
        <v>635293.04683823301</v>
      </c>
      <c r="E10" s="255">
        <v>1871019.4048018074</v>
      </c>
      <c r="F10" s="255">
        <v>1998258.0235628074</v>
      </c>
      <c r="G10" s="260">
        <v>949264.65984853276</v>
      </c>
    </row>
    <row r="11" spans="1:7" ht="15" customHeight="1">
      <c r="A11" s="17">
        <v>2</v>
      </c>
      <c r="B11" s="215" t="s">
        <v>175</v>
      </c>
      <c r="C11" s="255">
        <v>699618.33617624221</v>
      </c>
      <c r="D11" s="257">
        <v>539801.02856109454</v>
      </c>
      <c r="E11" s="255">
        <v>572800.80910943798</v>
      </c>
      <c r="F11" s="255">
        <v>2161740.4267189819</v>
      </c>
      <c r="G11" s="260">
        <v>930743.94357080269</v>
      </c>
    </row>
    <row r="12" spans="1:7" ht="15" customHeight="1">
      <c r="A12" s="17">
        <v>3</v>
      </c>
      <c r="B12" s="215" t="s">
        <v>176</v>
      </c>
      <c r="C12" s="255">
        <v>16426952.031259194</v>
      </c>
      <c r="D12" s="257">
        <v>16426952.031259194</v>
      </c>
      <c r="E12" s="255">
        <v>11330379.510855546</v>
      </c>
      <c r="F12" s="255">
        <v>11330379.510855546</v>
      </c>
      <c r="G12" s="260">
        <v>11330379.510855546</v>
      </c>
    </row>
    <row r="13" spans="1:7" ht="15" customHeight="1" thickBot="1">
      <c r="A13" s="19">
        <v>4</v>
      </c>
      <c r="B13" s="20" t="s">
        <v>177</v>
      </c>
      <c r="C13" s="218">
        <f>C6+C11+C12</f>
        <v>168951146.77256793</v>
      </c>
      <c r="D13" s="258">
        <f>D6+D11+D12</f>
        <v>162673136.83009082</v>
      </c>
      <c r="E13" s="219">
        <f t="shared" ref="E13:G13" si="1">E6+E11+E12</f>
        <v>160545483.19267309</v>
      </c>
      <c r="F13" s="218">
        <f t="shared" si="1"/>
        <v>186034886.33982742</v>
      </c>
      <c r="G13" s="261">
        <f t="shared" si="1"/>
        <v>179724388.86316672</v>
      </c>
    </row>
    <row r="14" spans="1:7">
      <c r="B14" s="23"/>
    </row>
    <row r="15" spans="1:7">
      <c r="B15" s="23"/>
    </row>
    <row r="16" spans="1:7">
      <c r="B16" s="23"/>
    </row>
    <row r="17" s="13" customFormat="1" ht="10.199999999999999"/>
    <row r="18" s="13" customFormat="1" ht="10.199999999999999"/>
    <row r="19" s="13" customFormat="1" ht="10.199999999999999"/>
    <row r="20" s="13" customFormat="1" ht="10.199999999999999"/>
    <row r="21" s="13" customFormat="1" ht="10.199999999999999"/>
    <row r="22" s="13" customFormat="1" ht="10.199999999999999"/>
    <row r="23" s="13" customFormat="1" ht="10.199999999999999"/>
    <row r="24" s="13" customFormat="1" ht="10.199999999999999"/>
    <row r="25" s="13" customFormat="1" ht="10.199999999999999"/>
    <row r="26" s="13" customFormat="1" ht="10.199999999999999"/>
    <row r="27" s="13" customFormat="1" ht="10.199999999999999"/>
    <row r="28" s="13" customFormat="1" ht="10.199999999999999"/>
    <row r="29" s="13"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C34"/>
  <sheetViews>
    <sheetView zoomScale="130" zoomScaleNormal="130" workbookViewId="0">
      <pane xSplit="1" ySplit="4" topLeftCell="B23" activePane="bottomRight" state="frozen"/>
      <selection activeCell="B19" sqref="B19"/>
      <selection pane="topRight" activeCell="B19" sqref="B19"/>
      <selection pane="bottomLeft" activeCell="B19" sqref="B19"/>
      <selection pane="bottomRight" activeCell="G36" sqref="G36"/>
    </sheetView>
  </sheetViews>
  <sheetFormatPr defaultColWidth="9.33203125" defaultRowHeight="13.8"/>
  <cols>
    <col min="1" max="1" width="9.5546875" style="4" bestFit="1" customWidth="1"/>
    <col min="2" max="2" width="65.5546875" style="4" customWidth="1"/>
    <col min="3" max="3" width="31.5546875" style="4" customWidth="1"/>
    <col min="4" max="16384" width="9.33203125" style="5"/>
  </cols>
  <sheetData>
    <row r="1" spans="1:3">
      <c r="A1" s="2" t="s">
        <v>30</v>
      </c>
      <c r="B1" s="3" t="str">
        <f>'Info '!C2</f>
        <v>JSC Silk Bank</v>
      </c>
    </row>
    <row r="2" spans="1:3">
      <c r="A2" s="2" t="s">
        <v>31</v>
      </c>
      <c r="B2" s="577">
        <f>'1. key ratios '!B2</f>
        <v>46112</v>
      </c>
    </row>
    <row r="4" spans="1:3" ht="28.2" customHeight="1" thickBot="1">
      <c r="A4" s="24" t="s">
        <v>41</v>
      </c>
      <c r="B4" s="25" t="s">
        <v>151</v>
      </c>
      <c r="C4" s="26"/>
    </row>
    <row r="5" spans="1:3">
      <c r="A5" s="27"/>
      <c r="B5" s="251" t="s">
        <v>42</v>
      </c>
      <c r="C5" s="252" t="s">
        <v>335</v>
      </c>
    </row>
    <row r="6" spans="1:3">
      <c r="A6" s="28">
        <v>1</v>
      </c>
      <c r="B6" s="29" t="s">
        <v>758</v>
      </c>
      <c r="C6" s="30" t="s">
        <v>759</v>
      </c>
    </row>
    <row r="7" spans="1:3">
      <c r="A7" s="28">
        <v>2</v>
      </c>
      <c r="B7" s="29" t="s">
        <v>760</v>
      </c>
      <c r="C7" s="30" t="s">
        <v>761</v>
      </c>
    </row>
    <row r="8" spans="1:3">
      <c r="A8" s="28">
        <v>3</v>
      </c>
      <c r="B8" s="29" t="s">
        <v>762</v>
      </c>
      <c r="C8" s="30" t="s">
        <v>761</v>
      </c>
    </row>
    <row r="9" spans="1:3">
      <c r="A9" s="28">
        <v>4</v>
      </c>
      <c r="B9" s="29" t="s">
        <v>763</v>
      </c>
      <c r="C9" s="30" t="s">
        <v>764</v>
      </c>
    </row>
    <row r="10" spans="1:3">
      <c r="A10" s="28">
        <v>5</v>
      </c>
      <c r="B10" s="29" t="s">
        <v>765</v>
      </c>
      <c r="C10" s="30" t="s">
        <v>764</v>
      </c>
    </row>
    <row r="11" spans="1:3" ht="26.4">
      <c r="A11" s="28"/>
      <c r="B11" s="115" t="s">
        <v>43</v>
      </c>
      <c r="C11" s="253" t="s">
        <v>336</v>
      </c>
    </row>
    <row r="12" spans="1:3">
      <c r="A12" s="28">
        <v>1</v>
      </c>
      <c r="B12" s="29" t="s">
        <v>766</v>
      </c>
      <c r="C12" s="31" t="s">
        <v>767</v>
      </c>
    </row>
    <row r="13" spans="1:3">
      <c r="A13" s="28">
        <v>2</v>
      </c>
      <c r="B13" s="29" t="s">
        <v>768</v>
      </c>
      <c r="C13" s="31" t="s">
        <v>769</v>
      </c>
    </row>
    <row r="14" spans="1:3">
      <c r="A14" s="28">
        <v>3</v>
      </c>
      <c r="B14" s="29" t="s">
        <v>770</v>
      </c>
      <c r="C14" s="31" t="s">
        <v>771</v>
      </c>
    </row>
    <row r="15" spans="1:3">
      <c r="A15" s="28">
        <v>4</v>
      </c>
      <c r="B15" s="29" t="s">
        <v>772</v>
      </c>
      <c r="C15" s="31" t="s">
        <v>773</v>
      </c>
    </row>
    <row r="16" spans="1:3">
      <c r="A16" s="28">
        <v>5</v>
      </c>
      <c r="B16" s="29" t="s">
        <v>774</v>
      </c>
      <c r="C16" s="31" t="s">
        <v>775</v>
      </c>
    </row>
    <row r="17" spans="1:3">
      <c r="A17" s="28">
        <v>6</v>
      </c>
      <c r="B17" s="29" t="s">
        <v>776</v>
      </c>
      <c r="C17" s="31" t="s">
        <v>777</v>
      </c>
    </row>
    <row r="18" spans="1:3" ht="15.75" customHeight="1">
      <c r="A18" s="28"/>
      <c r="B18" s="29"/>
      <c r="C18" s="32"/>
    </row>
    <row r="19" spans="1:3" ht="30" customHeight="1">
      <c r="A19" s="28"/>
      <c r="B19" s="736" t="s">
        <v>44</v>
      </c>
      <c r="C19" s="737"/>
    </row>
    <row r="20" spans="1:3">
      <c r="A20" s="28">
        <v>1</v>
      </c>
      <c r="B20" s="29" t="s">
        <v>778</v>
      </c>
      <c r="C20" s="639">
        <v>0.55713429999999997</v>
      </c>
    </row>
    <row r="21" spans="1:3">
      <c r="A21" s="28"/>
      <c r="B21" s="574" t="s">
        <v>779</v>
      </c>
      <c r="C21" s="640">
        <v>0.34483239999999998</v>
      </c>
    </row>
    <row r="22" spans="1:3">
      <c r="A22" s="28"/>
      <c r="B22" s="574" t="s">
        <v>780</v>
      </c>
      <c r="C22" s="640">
        <v>9.8003599999999996E-2</v>
      </c>
    </row>
    <row r="23" spans="1:3" ht="15.75" customHeight="1">
      <c r="A23" s="28"/>
      <c r="B23" s="29"/>
      <c r="C23" s="30"/>
    </row>
    <row r="24" spans="1:3" ht="29.25" customHeight="1">
      <c r="A24" s="28"/>
      <c r="B24" s="736" t="s">
        <v>45</v>
      </c>
      <c r="C24" s="737"/>
    </row>
    <row r="25" spans="1:3">
      <c r="A25" s="28">
        <v>1</v>
      </c>
      <c r="B25" s="29" t="s">
        <v>781</v>
      </c>
      <c r="C25" s="639">
        <v>0.55713429999999997</v>
      </c>
    </row>
    <row r="26" spans="1:3">
      <c r="A26" s="575">
        <v>1.1000000000000001</v>
      </c>
      <c r="B26" s="576" t="s">
        <v>782</v>
      </c>
      <c r="C26" s="641">
        <v>0.34487000000000001</v>
      </c>
    </row>
    <row r="27" spans="1:3">
      <c r="A27" s="575">
        <v>1.2</v>
      </c>
      <c r="B27" s="576" t="s">
        <v>783</v>
      </c>
      <c r="C27" s="641">
        <v>0.15923000000000001</v>
      </c>
    </row>
    <row r="28" spans="1:3">
      <c r="A28" s="575">
        <v>1.3</v>
      </c>
      <c r="B28" s="576" t="s">
        <v>784</v>
      </c>
      <c r="C28" s="641">
        <v>5.3039999999999997E-2</v>
      </c>
    </row>
    <row r="29" spans="1:3">
      <c r="A29" s="575">
        <v>2</v>
      </c>
      <c r="B29" s="576" t="s">
        <v>779</v>
      </c>
      <c r="C29" s="641">
        <v>0.34483239999999998</v>
      </c>
    </row>
    <row r="30" spans="1:3">
      <c r="A30" s="575">
        <v>2.1</v>
      </c>
      <c r="B30" s="576" t="s">
        <v>785</v>
      </c>
      <c r="C30" s="641">
        <v>0.34483239999999998</v>
      </c>
    </row>
    <row r="31" spans="1:3">
      <c r="A31" s="638" t="s">
        <v>786</v>
      </c>
      <c r="B31" s="576" t="s">
        <v>787</v>
      </c>
      <c r="C31" s="641">
        <v>0.34483239999999998</v>
      </c>
    </row>
    <row r="32" spans="1:3">
      <c r="A32" s="575">
        <v>3</v>
      </c>
      <c r="B32" s="576" t="s">
        <v>788</v>
      </c>
      <c r="C32" s="641">
        <v>9.8003599999999996E-2</v>
      </c>
    </row>
    <row r="33" spans="1:3">
      <c r="A33" s="575">
        <v>3.1</v>
      </c>
      <c r="B33" s="576" t="s">
        <v>789</v>
      </c>
      <c r="C33" s="641">
        <v>8.7220000000000006E-2</v>
      </c>
    </row>
    <row r="34" spans="1:3" ht="14.4" thickBot="1">
      <c r="A34" s="33"/>
      <c r="B34" s="34"/>
      <c r="C34" s="35"/>
    </row>
  </sheetData>
  <mergeCells count="2">
    <mergeCell ref="B24:C24"/>
    <mergeCell ref="B19:C19"/>
  </mergeCells>
  <dataValidations count="1">
    <dataValidation type="list" allowBlank="1" showInputMessage="1" showErrorMessage="1" sqref="C6:C10"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130" zoomScaleNormal="130" workbookViewId="0">
      <pane xSplit="1" ySplit="5" topLeftCell="B32" activePane="bottomRight" state="frozen"/>
      <selection activeCell="B19" sqref="B19"/>
      <selection pane="topRight" activeCell="B19" sqref="B19"/>
      <selection pane="bottomLeft" activeCell="B19" sqref="B19"/>
      <selection pane="bottomRight" activeCell="F14" sqref="F14"/>
    </sheetView>
  </sheetViews>
  <sheetFormatPr defaultColWidth="9.33203125" defaultRowHeight="13.8"/>
  <cols>
    <col min="1" max="1" width="9.5546875" style="4" bestFit="1" customWidth="1"/>
    <col min="2" max="2" width="54.33203125" style="4" customWidth="1"/>
    <col min="3" max="3" width="28" style="4" customWidth="1"/>
    <col min="4" max="4" width="22.44140625" style="4" customWidth="1"/>
    <col min="5" max="5" width="22.33203125" style="4" customWidth="1"/>
    <col min="6" max="6" width="12" style="5" bestFit="1" customWidth="1"/>
    <col min="7" max="7" width="12.5546875" style="5" bestFit="1" customWidth="1"/>
    <col min="8" max="16384" width="9.33203125" style="5"/>
  </cols>
  <sheetData>
    <row r="1" spans="1:5">
      <c r="A1" s="22" t="s">
        <v>30</v>
      </c>
      <c r="B1" s="3" t="str">
        <f>'Info '!C2</f>
        <v>JSC Silk Bank</v>
      </c>
    </row>
    <row r="2" spans="1:5" s="2" customFormat="1" ht="15.75" customHeight="1">
      <c r="A2" s="22" t="s">
        <v>31</v>
      </c>
      <c r="B2" s="577">
        <f>'1. key ratios '!B2</f>
        <v>46112</v>
      </c>
    </row>
    <row r="3" spans="1:5" s="2" customFormat="1" ht="15.75" customHeight="1">
      <c r="A3" s="22"/>
    </row>
    <row r="4" spans="1:5" s="2" customFormat="1" ht="15.75" customHeight="1" thickBot="1">
      <c r="A4" s="169" t="s">
        <v>99</v>
      </c>
      <c r="B4" s="742" t="s">
        <v>212</v>
      </c>
      <c r="C4" s="743"/>
      <c r="D4" s="743"/>
      <c r="E4" s="743"/>
    </row>
    <row r="5" spans="1:5" s="39" customFormat="1" ht="17.7" customHeight="1">
      <c r="A5" s="118"/>
      <c r="B5" s="119"/>
      <c r="C5" s="37" t="s">
        <v>0</v>
      </c>
      <c r="D5" s="37" t="s">
        <v>1</v>
      </c>
      <c r="E5" s="38" t="s">
        <v>2</v>
      </c>
    </row>
    <row r="6" spans="1:5" ht="14.7" customHeight="1">
      <c r="A6" s="103"/>
      <c r="B6" s="738" t="s">
        <v>219</v>
      </c>
      <c r="C6" s="738" t="s">
        <v>624</v>
      </c>
      <c r="D6" s="740" t="s">
        <v>98</v>
      </c>
      <c r="E6" s="741"/>
    </row>
    <row r="7" spans="1:5" ht="99.6" customHeight="1">
      <c r="A7" s="103"/>
      <c r="B7" s="739"/>
      <c r="C7" s="738"/>
      <c r="D7" s="201" t="s">
        <v>97</v>
      </c>
      <c r="E7" s="202" t="s">
        <v>220</v>
      </c>
    </row>
    <row r="8" spans="1:5" ht="20.399999999999999">
      <c r="A8" s="312">
        <v>1</v>
      </c>
      <c r="B8" s="313" t="s">
        <v>525</v>
      </c>
      <c r="C8" s="356">
        <v>40077812.810000017</v>
      </c>
      <c r="D8" s="356">
        <v>0</v>
      </c>
      <c r="E8" s="356">
        <v>40077812.810000017</v>
      </c>
    </row>
    <row r="9" spans="1:5" ht="14.4">
      <c r="A9" s="312">
        <v>1.1000000000000001</v>
      </c>
      <c r="B9" s="314" t="s">
        <v>526</v>
      </c>
      <c r="C9" s="356">
        <v>3043698.5599999996</v>
      </c>
      <c r="D9" s="356"/>
      <c r="E9" s="356">
        <v>3043698.5599999996</v>
      </c>
    </row>
    <row r="10" spans="1:5" ht="14.4">
      <c r="A10" s="312">
        <v>1.2</v>
      </c>
      <c r="B10" s="314" t="s">
        <v>527</v>
      </c>
      <c r="C10" s="356">
        <v>3077954.3800000106</v>
      </c>
      <c r="D10" s="356"/>
      <c r="E10" s="356">
        <v>3077954.3800000106</v>
      </c>
    </row>
    <row r="11" spans="1:5" ht="14.4">
      <c r="A11" s="312">
        <v>1.3</v>
      </c>
      <c r="B11" s="314" t="s">
        <v>528</v>
      </c>
      <c r="C11" s="356">
        <v>33956159.870000005</v>
      </c>
      <c r="D11" s="356"/>
      <c r="E11" s="356">
        <v>33956159.870000005</v>
      </c>
    </row>
    <row r="12" spans="1:5" ht="14.4">
      <c r="A12" s="312">
        <v>2</v>
      </c>
      <c r="B12" s="315" t="s">
        <v>529</v>
      </c>
      <c r="C12" s="356">
        <v>318758</v>
      </c>
      <c r="D12" s="356"/>
      <c r="E12" s="356">
        <v>318758</v>
      </c>
    </row>
    <row r="13" spans="1:5" ht="14.4">
      <c r="A13" s="312">
        <v>2.1</v>
      </c>
      <c r="B13" s="316" t="s">
        <v>530</v>
      </c>
      <c r="C13" s="357">
        <v>318758</v>
      </c>
      <c r="D13" s="357"/>
      <c r="E13" s="357">
        <v>318758</v>
      </c>
    </row>
    <row r="14" spans="1:5" ht="20.399999999999999">
      <c r="A14" s="312">
        <v>3</v>
      </c>
      <c r="B14" s="317" t="s">
        <v>531</v>
      </c>
      <c r="C14" s="357">
        <v>0</v>
      </c>
      <c r="D14" s="357"/>
      <c r="E14" s="357">
        <v>0</v>
      </c>
    </row>
    <row r="15" spans="1:5" ht="14.4">
      <c r="A15" s="312">
        <v>4</v>
      </c>
      <c r="B15" s="318" t="s">
        <v>532</v>
      </c>
      <c r="C15" s="357">
        <v>0</v>
      </c>
      <c r="D15" s="357"/>
      <c r="E15" s="357">
        <v>0</v>
      </c>
    </row>
    <row r="16" spans="1:5" ht="20.399999999999999">
      <c r="A16" s="312">
        <v>5</v>
      </c>
      <c r="B16" s="319" t="s">
        <v>533</v>
      </c>
      <c r="C16" s="357">
        <v>20000</v>
      </c>
      <c r="D16" s="357">
        <v>0</v>
      </c>
      <c r="E16" s="357">
        <v>20000</v>
      </c>
    </row>
    <row r="17" spans="1:5" ht="14.4">
      <c r="A17" s="312">
        <v>5.0999999999999996</v>
      </c>
      <c r="B17" s="320" t="s">
        <v>534</v>
      </c>
      <c r="C17" s="357">
        <v>20000</v>
      </c>
      <c r="D17" s="357"/>
      <c r="E17" s="357">
        <v>20000</v>
      </c>
    </row>
    <row r="18" spans="1:5" ht="14.4">
      <c r="A18" s="312">
        <v>5.2</v>
      </c>
      <c r="B18" s="320" t="s">
        <v>535</v>
      </c>
      <c r="C18" s="357">
        <v>0</v>
      </c>
      <c r="D18" s="357"/>
      <c r="E18" s="357">
        <v>0</v>
      </c>
    </row>
    <row r="19" spans="1:5" ht="14.4">
      <c r="A19" s="312">
        <v>5.3</v>
      </c>
      <c r="B19" s="321" t="s">
        <v>536</v>
      </c>
      <c r="C19" s="357">
        <v>0</v>
      </c>
      <c r="D19" s="357"/>
      <c r="E19" s="357">
        <v>0</v>
      </c>
    </row>
    <row r="20" spans="1:5" ht="14.4">
      <c r="A20" s="312">
        <v>6</v>
      </c>
      <c r="B20" s="317" t="s">
        <v>537</v>
      </c>
      <c r="C20" s="357">
        <v>150543500.61977917</v>
      </c>
      <c r="D20" s="357">
        <v>0</v>
      </c>
      <c r="E20" s="357">
        <v>150543500.61977917</v>
      </c>
    </row>
    <row r="21" spans="1:5" ht="14.4">
      <c r="A21" s="312">
        <v>6.1</v>
      </c>
      <c r="B21" s="320" t="s">
        <v>535</v>
      </c>
      <c r="C21" s="357">
        <v>16988852.280861448</v>
      </c>
      <c r="D21" s="357"/>
      <c r="E21" s="357">
        <v>16988852.280861448</v>
      </c>
    </row>
    <row r="22" spans="1:5" ht="14.4">
      <c r="A22" s="312">
        <v>6.2</v>
      </c>
      <c r="B22" s="321" t="s">
        <v>536</v>
      </c>
      <c r="C22" s="357">
        <v>133554648.33891773</v>
      </c>
      <c r="D22" s="357"/>
      <c r="E22" s="357">
        <v>133554648.33891773</v>
      </c>
    </row>
    <row r="23" spans="1:5" ht="14.4">
      <c r="A23" s="312">
        <v>7</v>
      </c>
      <c r="B23" s="315" t="s">
        <v>538</v>
      </c>
      <c r="C23" s="357">
        <v>0</v>
      </c>
      <c r="D23" s="357"/>
      <c r="E23" s="357">
        <v>0</v>
      </c>
    </row>
    <row r="24" spans="1:5" ht="20.399999999999999">
      <c r="A24" s="312">
        <v>8</v>
      </c>
      <c r="B24" s="322" t="s">
        <v>539</v>
      </c>
      <c r="C24" s="357">
        <v>3353967.77110318</v>
      </c>
      <c r="D24" s="357"/>
      <c r="E24" s="357">
        <v>3353967.77110318</v>
      </c>
    </row>
    <row r="25" spans="1:5" ht="14.4">
      <c r="A25" s="312">
        <v>9</v>
      </c>
      <c r="B25" s="318" t="s">
        <v>540</v>
      </c>
      <c r="C25" s="357">
        <v>17379909.298788853</v>
      </c>
      <c r="D25" s="357">
        <v>0</v>
      </c>
      <c r="E25" s="357">
        <v>17379909.298788853</v>
      </c>
    </row>
    <row r="26" spans="1:5" ht="14.4">
      <c r="A26" s="312">
        <v>9.1</v>
      </c>
      <c r="B26" s="320" t="s">
        <v>541</v>
      </c>
      <c r="C26" s="357">
        <v>17379909.298788853</v>
      </c>
      <c r="D26" s="357"/>
      <c r="E26" s="357">
        <v>17379909.298788853</v>
      </c>
    </row>
    <row r="27" spans="1:5" ht="14.4">
      <c r="A27" s="312">
        <v>9.1999999999999993</v>
      </c>
      <c r="B27" s="320" t="s">
        <v>542</v>
      </c>
      <c r="C27" s="357">
        <v>0</v>
      </c>
      <c r="D27" s="357"/>
      <c r="E27" s="357">
        <v>0</v>
      </c>
    </row>
    <row r="28" spans="1:5" ht="14.4">
      <c r="A28" s="312">
        <v>10</v>
      </c>
      <c r="B28" s="318" t="s">
        <v>543</v>
      </c>
      <c r="C28" s="357">
        <v>12738280.079999996</v>
      </c>
      <c r="D28" s="357">
        <v>12738280.079999996</v>
      </c>
      <c r="E28" s="357">
        <v>0</v>
      </c>
    </row>
    <row r="29" spans="1:5" ht="14.4">
      <c r="A29" s="312">
        <v>10.1</v>
      </c>
      <c r="B29" s="320" t="s">
        <v>544</v>
      </c>
      <c r="C29" s="357">
        <v>0</v>
      </c>
      <c r="D29" s="357"/>
      <c r="E29" s="357">
        <v>0</v>
      </c>
    </row>
    <row r="30" spans="1:5" ht="14.4">
      <c r="A30" s="312">
        <v>10.199999999999999</v>
      </c>
      <c r="B30" s="320" t="s">
        <v>545</v>
      </c>
      <c r="C30" s="357">
        <v>12738280.079999996</v>
      </c>
      <c r="D30" s="357">
        <v>12738280.079999996</v>
      </c>
      <c r="E30" s="357">
        <v>0</v>
      </c>
    </row>
    <row r="31" spans="1:5" ht="14.4">
      <c r="A31" s="312">
        <v>11</v>
      </c>
      <c r="B31" s="318" t="s">
        <v>546</v>
      </c>
      <c r="C31" s="357">
        <v>2911052.4940089369</v>
      </c>
      <c r="D31" s="357">
        <v>2865803.9940089369</v>
      </c>
      <c r="E31" s="357">
        <v>45248.5</v>
      </c>
    </row>
    <row r="32" spans="1:5" ht="14.4">
      <c r="A32" s="312">
        <v>11.1</v>
      </c>
      <c r="B32" s="320" t="s">
        <v>547</v>
      </c>
      <c r="C32" s="357">
        <v>45248.5</v>
      </c>
      <c r="D32" s="357"/>
      <c r="E32" s="357">
        <v>45248.5</v>
      </c>
    </row>
    <row r="33" spans="1:7" ht="14.4">
      <c r="A33" s="312">
        <v>11.2</v>
      </c>
      <c r="B33" s="320" t="s">
        <v>548</v>
      </c>
      <c r="C33" s="357">
        <v>2865803.9940089369</v>
      </c>
      <c r="D33" s="357">
        <v>2865803.9940089369</v>
      </c>
      <c r="E33" s="357">
        <v>0</v>
      </c>
    </row>
    <row r="34" spans="1:7" ht="14.4">
      <c r="A34" s="312">
        <v>13</v>
      </c>
      <c r="B34" s="318" t="s">
        <v>549</v>
      </c>
      <c r="C34" s="357">
        <v>16027999.227750009</v>
      </c>
      <c r="D34" s="357">
        <v>13500000</v>
      </c>
      <c r="E34" s="357">
        <v>2527999.2277500089</v>
      </c>
    </row>
    <row r="35" spans="1:7" ht="14.4">
      <c r="A35" s="312">
        <v>13.1</v>
      </c>
      <c r="B35" s="323" t="s">
        <v>550</v>
      </c>
      <c r="C35" s="357">
        <v>0</v>
      </c>
      <c r="D35" s="357"/>
      <c r="E35" s="357">
        <v>0</v>
      </c>
    </row>
    <row r="36" spans="1:7" ht="14.4">
      <c r="A36" s="312">
        <v>13.2</v>
      </c>
      <c r="B36" s="323" t="s">
        <v>551</v>
      </c>
      <c r="C36" s="357">
        <v>0</v>
      </c>
      <c r="D36" s="357"/>
      <c r="E36" s="357">
        <v>0</v>
      </c>
    </row>
    <row r="37" spans="1:7" ht="27" thickBot="1">
      <c r="A37" s="106"/>
      <c r="B37" s="170" t="s">
        <v>221</v>
      </c>
      <c r="C37" s="120">
        <v>243371280.30143011</v>
      </c>
      <c r="D37" s="120">
        <v>29104084.074008934</v>
      </c>
      <c r="E37" s="120">
        <v>214267196.22742119</v>
      </c>
    </row>
    <row r="38" spans="1:7">
      <c r="A38" s="5"/>
      <c r="B38" s="5"/>
      <c r="C38" s="5"/>
      <c r="D38" s="5"/>
      <c r="E38" s="5"/>
    </row>
    <row r="39" spans="1:7">
      <c r="A39" s="5"/>
      <c r="B39" s="5"/>
      <c r="C39" s="5"/>
      <c r="D39" s="5"/>
      <c r="E39" s="5"/>
    </row>
    <row r="41" spans="1:7" s="4" customFormat="1">
      <c r="B41" s="41"/>
      <c r="F41" s="5"/>
      <c r="G41" s="5"/>
    </row>
    <row r="42" spans="1:7" s="4" customFormat="1">
      <c r="B42" s="41"/>
      <c r="F42" s="5"/>
      <c r="G42" s="5"/>
    </row>
    <row r="43" spans="1:7" s="4" customFormat="1">
      <c r="B43" s="41"/>
      <c r="F43" s="5"/>
      <c r="G43" s="5"/>
    </row>
    <row r="44" spans="1:7" s="4" customFormat="1">
      <c r="B44" s="41"/>
      <c r="F44" s="5"/>
      <c r="G44" s="5"/>
    </row>
    <row r="45" spans="1:7" s="4" customFormat="1">
      <c r="B45" s="41"/>
      <c r="F45" s="5"/>
      <c r="G45" s="5"/>
    </row>
    <row r="46" spans="1:7" s="4" customFormat="1">
      <c r="B46" s="41"/>
      <c r="F46" s="5"/>
      <c r="G46" s="5"/>
    </row>
    <row r="47" spans="1:7" s="4" customFormat="1">
      <c r="B47" s="41"/>
      <c r="F47" s="5"/>
      <c r="G47" s="5"/>
    </row>
    <row r="48" spans="1:7" s="4" customFormat="1">
      <c r="B48" s="41"/>
      <c r="F48" s="5"/>
      <c r="G48" s="5"/>
    </row>
    <row r="49" spans="2:7" s="4" customFormat="1">
      <c r="B49" s="41"/>
      <c r="F49" s="5"/>
      <c r="G49" s="5"/>
    </row>
    <row r="50" spans="2:7" s="4" customFormat="1">
      <c r="B50" s="41"/>
      <c r="F50" s="5"/>
      <c r="G50" s="5"/>
    </row>
    <row r="51" spans="2:7" s="4" customFormat="1">
      <c r="B51" s="41"/>
      <c r="F51" s="5"/>
      <c r="G51" s="5"/>
    </row>
    <row r="52" spans="2:7" s="4" customFormat="1">
      <c r="B52" s="41"/>
      <c r="F52" s="5"/>
      <c r="G52" s="5"/>
    </row>
    <row r="53" spans="2:7" s="4" customFormat="1">
      <c r="B53" s="41"/>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130" zoomScaleNormal="130" workbookViewId="0">
      <pane xSplit="1" ySplit="4" topLeftCell="B5" activePane="bottomRight" state="frozen"/>
      <selection activeCell="B19" sqref="B19"/>
      <selection pane="topRight" activeCell="B19" sqref="B19"/>
      <selection pane="bottomLeft" activeCell="B19" sqref="B19"/>
      <selection pane="bottomRight" activeCell="C9" sqref="C9:C12"/>
    </sheetView>
  </sheetViews>
  <sheetFormatPr defaultColWidth="9.33203125" defaultRowHeight="13.2" outlineLevelRow="1"/>
  <cols>
    <col min="1" max="1" width="9.5546875" style="4" bestFit="1" customWidth="1"/>
    <col min="2" max="2" width="114.33203125" style="4" customWidth="1"/>
    <col min="3" max="3" width="18.6640625" style="4" customWidth="1"/>
    <col min="4" max="4" width="25.44140625" style="4" customWidth="1"/>
    <col min="5" max="5" width="24.33203125" style="4" customWidth="1"/>
    <col min="6" max="6" width="24" style="4" customWidth="1"/>
    <col min="7" max="7" width="10" style="4" bestFit="1" customWidth="1"/>
    <col min="8" max="8" width="12" style="4" bestFit="1" customWidth="1"/>
    <col min="9" max="9" width="12.5546875" style="4" bestFit="1" customWidth="1"/>
    <col min="10" max="16384" width="9.33203125" style="4"/>
  </cols>
  <sheetData>
    <row r="1" spans="1:6">
      <c r="A1" s="2" t="s">
        <v>30</v>
      </c>
      <c r="B1" s="3" t="str">
        <f>'Info '!C2</f>
        <v>JSC Silk Bank</v>
      </c>
    </row>
    <row r="2" spans="1:6" s="2" customFormat="1" ht="15.75" customHeight="1">
      <c r="A2" s="2" t="s">
        <v>31</v>
      </c>
      <c r="B2" s="577">
        <f>'1. key ratios '!B2</f>
        <v>46112</v>
      </c>
      <c r="C2" s="4"/>
      <c r="D2" s="4"/>
      <c r="E2" s="4"/>
      <c r="F2" s="4"/>
    </row>
    <row r="3" spans="1:6" s="2" customFormat="1" ht="15.75" customHeight="1">
      <c r="C3" s="4"/>
      <c r="D3" s="4"/>
      <c r="E3" s="4"/>
      <c r="F3" s="4"/>
    </row>
    <row r="4" spans="1:6" s="2" customFormat="1" ht="13.8" thickBot="1">
      <c r="A4" s="2" t="s">
        <v>46</v>
      </c>
      <c r="B4" s="171" t="s">
        <v>518</v>
      </c>
      <c r="C4" s="36" t="s">
        <v>35</v>
      </c>
      <c r="D4" s="4"/>
      <c r="E4" s="4"/>
      <c r="F4" s="4"/>
    </row>
    <row r="5" spans="1:6">
      <c r="A5" s="124">
        <v>1</v>
      </c>
      <c r="B5" s="172" t="s">
        <v>520</v>
      </c>
      <c r="C5" s="125">
        <f>'7. LI1 '!E37</f>
        <v>214267196.22742119</v>
      </c>
    </row>
    <row r="6" spans="1:6">
      <c r="A6" s="42">
        <v>2.1</v>
      </c>
      <c r="B6" s="104" t="s">
        <v>201</v>
      </c>
      <c r="C6" s="95">
        <v>33493943.372296792</v>
      </c>
    </row>
    <row r="7" spans="1:6" s="23" customFormat="1" outlineLevel="1">
      <c r="A7" s="17">
        <v>2.2000000000000002</v>
      </c>
      <c r="B7" s="18" t="s">
        <v>202</v>
      </c>
      <c r="C7" s="126">
        <v>6749500</v>
      </c>
    </row>
    <row r="8" spans="1:6" s="23" customFormat="1">
      <c r="A8" s="17">
        <v>3</v>
      </c>
      <c r="B8" s="122" t="s">
        <v>519</v>
      </c>
      <c r="C8" s="127">
        <f>SUM(C5:C7)</f>
        <v>254510639.59971797</v>
      </c>
    </row>
    <row r="9" spans="1:6">
      <c r="A9" s="42">
        <v>4</v>
      </c>
      <c r="B9" s="43" t="s">
        <v>48</v>
      </c>
      <c r="C9" s="95">
        <v>0</v>
      </c>
    </row>
    <row r="10" spans="1:6" s="23" customFormat="1" outlineLevel="1">
      <c r="A10" s="17">
        <v>5.0999999999999996</v>
      </c>
      <c r="B10" s="18" t="s">
        <v>203</v>
      </c>
      <c r="C10" s="126">
        <v>-33247452.372296792</v>
      </c>
    </row>
    <row r="11" spans="1:6" s="23" customFormat="1" outlineLevel="1">
      <c r="A11" s="17">
        <v>5.2</v>
      </c>
      <c r="B11" s="18" t="s">
        <v>204</v>
      </c>
      <c r="C11" s="126">
        <v>-6478907.7247207109</v>
      </c>
    </row>
    <row r="12" spans="1:6" s="23" customFormat="1">
      <c r="A12" s="17">
        <v>6</v>
      </c>
      <c r="B12" s="121" t="s">
        <v>746</v>
      </c>
      <c r="C12" s="126"/>
    </row>
    <row r="13" spans="1:6" s="23" customFormat="1" ht="13.8" thickBot="1">
      <c r="A13" s="19">
        <v>7</v>
      </c>
      <c r="B13" s="123" t="s">
        <v>164</v>
      </c>
      <c r="C13" s="128">
        <f>SUM(C8:C12)</f>
        <v>214784279.50270048</v>
      </c>
    </row>
    <row r="15" spans="1:6">
      <c r="B15" s="23"/>
    </row>
    <row r="17" spans="1:2" ht="13.8">
      <c r="A17" s="133"/>
      <c r="B17" s="134"/>
    </row>
    <row r="18" spans="1:2" ht="14.4">
      <c r="A18" s="138"/>
      <c r="B18" s="139"/>
    </row>
    <row r="19" spans="1:2" ht="13.8">
      <c r="A19" s="140"/>
      <c r="B19" s="135"/>
    </row>
    <row r="20" spans="1:2" ht="13.8">
      <c r="A20" s="141"/>
      <c r="B20" s="136"/>
    </row>
    <row r="21" spans="1:2" ht="13.8">
      <c r="A21" s="141"/>
      <c r="B21" s="139"/>
    </row>
    <row r="22" spans="1:2" ht="13.8">
      <c r="A22" s="140"/>
      <c r="B22" s="137"/>
    </row>
    <row r="23" spans="1:2" ht="13.8">
      <c r="A23" s="141"/>
      <c r="B23" s="136"/>
    </row>
    <row r="24" spans="1:2" ht="13.8">
      <c r="A24" s="141"/>
      <c r="B24" s="136"/>
    </row>
    <row r="25" spans="1:2" ht="13.8">
      <c r="A25" s="141"/>
      <c r="B25" s="142"/>
    </row>
    <row r="26" spans="1:2" ht="13.8">
      <c r="A26" s="141"/>
      <c r="B26" s="139"/>
    </row>
    <row r="27" spans="1:2">
      <c r="B27" s="41"/>
    </row>
    <row r="28" spans="1:2">
      <c r="B28" s="41"/>
    </row>
    <row r="29" spans="1:2">
      <c r="B29" s="41"/>
    </row>
    <row r="30" spans="1:2">
      <c r="B30" s="41"/>
    </row>
    <row r="31" spans="1:2">
      <c r="B31" s="41"/>
    </row>
    <row r="32" spans="1:2">
      <c r="B32" s="41"/>
    </row>
    <row r="33" spans="2:2">
      <c r="B33" s="41"/>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86FD672C-D12A-4129-A3A8-77F67FAE2340}">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2026-04-30T16:58:19Z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