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416ABB97-1A05-4422-B684-5CE85B93BAA7}" xr6:coauthVersionLast="47" xr6:coauthVersionMax="47" xr10:uidLastSave="{00000000-0000-0000-0000-000000000000}"/>
  <bookViews>
    <workbookView xWindow="-108" yWindow="-108" windowWidth="23256" windowHeight="12576" tabRatio="919" firstSheet="15" activeTab="15"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E37" i="88" l="1"/>
  <c r="D37" i="88"/>
  <c r="C37" i="88"/>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B1" i="91" l="1"/>
  <c r="B1" i="84"/>
  <c r="N20" i="92" l="1"/>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E8" i="92"/>
  <c r="M7" i="92"/>
  <c r="M21" i="92" s="1"/>
  <c r="L7" i="92"/>
  <c r="L21" i="92" s="1"/>
  <c r="J7" i="92"/>
  <c r="J21" i="92" s="1"/>
  <c r="I7" i="92"/>
  <c r="I21" i="92" s="1"/>
  <c r="H7" i="92"/>
  <c r="H21" i="92" s="1"/>
  <c r="G7" i="92"/>
  <c r="F7" i="92"/>
  <c r="F21" i="92" s="1"/>
  <c r="C7" i="92"/>
  <c r="E7" i="92" l="1"/>
  <c r="K8" i="92"/>
  <c r="E21" i="92"/>
  <c r="G21" i="92"/>
  <c r="N14" i="92"/>
  <c r="C21" i="92"/>
  <c r="S21" i="90"/>
  <c r="S20" i="90"/>
  <c r="S19" i="90"/>
  <c r="S18" i="90"/>
  <c r="S17" i="90"/>
  <c r="S16" i="90"/>
  <c r="S15" i="90"/>
  <c r="S14" i="90"/>
  <c r="S13" i="90"/>
  <c r="S12" i="90"/>
  <c r="S11" i="90"/>
  <c r="S10" i="90"/>
  <c r="S9" i="90"/>
  <c r="S8" i="90"/>
  <c r="N8" i="92" l="1"/>
  <c r="N7" i="92" s="1"/>
  <c r="N21" i="92" s="1"/>
  <c r="K7" i="92"/>
  <c r="K21" i="92" s="1"/>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22" i="90" l="1"/>
  <c r="D22" i="90" l="1"/>
  <c r="E22" i="90"/>
  <c r="F22" i="90"/>
  <c r="G22" i="90"/>
  <c r="H22" i="90"/>
  <c r="I22" i="90"/>
  <c r="J22" i="90"/>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<sst xmlns="http://schemas.openxmlformats.org/spreadsheetml/2006/main" count="1211" uniqueCount="756">
  <si>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</si>
  <si>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</si>
  <si>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</si>
  <si>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</si>
  <si>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</si>
  <si>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</si>
  <si>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</si>
  <si>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</si>
  <si>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</si>
  <si>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</si>
  <si>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</si>
  <si>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</si>
  <si>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</si>
  <si>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</si>
  <si>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</si>
  <si>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</si>
  <si>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</si>
  <si>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</si>
  <si>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</si>
  <si>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</si>
  <si>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</si>
  <si>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</si>
  <si>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</si>
  <si>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</si>
  <si>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</si>
  <si>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</si>
  <si>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</si>
  <si>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</si>
  <si>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</si>
  <si>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</si>
  <si>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</si>
  <si>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</si>
  <si>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</si>
  <si>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</si>
  <si>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</si>
  <si>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</si>
  <si>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</si>
  <si>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</si>
  <si>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</si>
  <si>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</si>
  <si>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</si>
  <si>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</si>
  <si>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</si>
  <si>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</si>
  <si>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</si>
  <si>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</si>
  <si>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</si>
  <si>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</si>
  <si>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</si>
  <si>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</si>
  <si>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</si>
  <si>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</si>
  <si>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</si>
  <si>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</si>
  <si>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</si>
  <si>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</si>
  <si>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</si>
  <si>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</si>
  <si>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</si>
  <si>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</si>
  <si>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</si>
  <si>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</si>
  <si>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</si>
  <si>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</si>
  <si>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</si>
  <si>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</si>
  <si>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</si>
  <si>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</si>
  <si>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</si>
  <si>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</si>
  <si>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</si>
  <si>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</si>
  <si>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</si>
  <si>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</si>
  <si>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</si>
  <si>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</si>
  <si>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</si>
  <si>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</si>
  <si>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</si>
  <si>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</si>
  <si>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</si>
  <si>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</si>
  <si>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</si>
  <si>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</si>
  <si>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</si>
  <si>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</si>
  <si>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</si>
  <si>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</si>
  <si>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</si>
  <si>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</si>
  <si>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</si>
  <si>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</si>
  <si>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</si>
  <si>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</si>
  <si>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</si>
  <si>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</si>
  <si>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</si>
  <si>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</si>
  <si>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</si>
  <si>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</si>
  <si>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</si>
  <si>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</si>
  <si>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</si>
  <si>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</si>
  <si>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</si>
  <si>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</si>
  <si>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</si>
  <si>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</si>
  <si>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</si>
  <si>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</si>
  <si>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</si>
  <si>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</si>
  <si>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</si>
  <si>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</si>
  <si>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</si>
  <si>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</si>
  <si>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</si>
  <si>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</si>
  <si>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</si>
  <si>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</si>
  <si>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</si>
  <si>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</si>
  <si>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</si>
  <si>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</si>
  <si>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</si>
  <si>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</si>
  <si>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</si>
  <si>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</si>
  <si>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</si>
  <si>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</si>
  <si>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</si>
  <si>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</si>
  <si>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</si>
  <si>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</si>
  <si>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</si>
  <si>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</si>
  <si>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</si>
  <si>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</si>
  <si>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</si>
  <si>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</si>
  <si>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</si>
  <si>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</si>
  <si>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</si>
  <si>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</si>
  <si>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</si>
  <si>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</si>
  <si>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</si>
  <si>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</si>
  <si>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</si>
  <si>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</si>
  <si>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</si>
  <si>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</si>
  <si>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</si>
  <si>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</si>
  <si>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</si>
  <si>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</si>
  <si>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</si>
  <si>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</si>
  <si>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</si>
  <si>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</si>
  <si>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</si>
  <si>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</si>
  <si>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</si>
  <si>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</si>
  <si>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</si>
  <si>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</si>
  <si>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</si>
  <si>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</si>
  <si>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</si>
  <si>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</si>
  <si>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</si>
  <si>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</si>
  <si>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</si>
  <si>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</si>
  <si>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</si>
  <si>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</si>
  <si>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</si>
  <si>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</si>
  <si>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</si>
  <si>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</si>
  <si>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</si>
  <si>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</si>
  <si>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</si>
  <si>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</si>
  <si>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</si>
  <si>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</si>
  <si>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</si>
  <si>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</si>
  <si>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</si>
  <si>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</si>
  <si>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</si>
  <si>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</si>
  <si>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</si>
  <si>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</si>
  <si>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</si>
  <si>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</si>
  <si>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</si>
  <si>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</si>
  <si>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</si>
  <si>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</si>
  <si>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</si>
  <si>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</si>
  <si>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</si>
  <si>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</si>
  <si>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</si>
  <si>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</si>
  <si>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</si>
  <si>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</si>
  <si>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</si>
  <si>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</si>
  <si>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</si>
  <si>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</si>
  <si>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</si>
  <si>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</si>
  <si>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</si>
  <si>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</si>
  <si>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</si>
  <si>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</si>
  <si>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</si>
  <si>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</si>
  <si>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</si>
  <si>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</si>
  <si>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</si>
  <si>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</si>
  <si>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</si>
  <si>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</si>
  <si>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</si>
  <si>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</si>
  <si>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</si>
  <si>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</si>
  <si>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</si>
  <si>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</si>
  <si>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</si>
  <si>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</si>
  <si>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</si>
  <si>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</si>
  <si>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</si>
  <si>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</si>
  <si>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</si>
  <si>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</si>
  <si>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</si>
  <si>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</si>
  <si>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</si>
  <si>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</si>
  <si>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</si>
  <si>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</si>
  <si>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</si>
  <si>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</si>
  <si>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</si>
  <si>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</si>
  <si>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</si>
  <si>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</si>
  <si>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</si>
  <si>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</si>
  <si>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</si>
  <si>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</si>
  <si>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</si>
  <si>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</si>
  <si>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</si>
  <si>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</si>
  <si>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</si>
  <si>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</si>
  <si>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</si>
  <si>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</si>
  <si>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</si>
  <si>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</si>
  <si>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</si>
  <si>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</si>
  <si>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</si>
  <si>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</si>
  <si>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</si>
  <si>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</si>
  <si>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</si>
  <si>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</si>
  <si>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</si>
  <si>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</si>
  <si>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</si>
  <si>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</si>
  <si>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</si>
  <si>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</si>
  <si>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</si>
  <si>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</si>
  <si>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</si>
  <si>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</si>
  <si>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</si>
  <si>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</si>
  <si>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</si>
  <si>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</si>
  <si>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</si>
  <si>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</si>
  <si>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</si>
  <si>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</si>
  <si>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</si>
  <si>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</si>
  <si>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</si>
  <si>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</si>
  <si>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</si>
  <si>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</si>
  <si>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</si>
  <si>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</si>
  <si>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</si>
  <si>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</si>
  <si>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</si>
  <si>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</si>
  <si>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</si>
  <si>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</si>
  <si>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</si>
  <si>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</si>
  <si>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</si>
  <si>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</si>
  <si>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</si>
  <si>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</si>
  <si>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</si>
  <si>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</si>
  <si>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</si>
  <si>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</si>
  <si>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</si>
  <si>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</si>
  <si>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</si>
  <si>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</si>
  <si>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</si>
  <si>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</si>
  <si>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</si>
  <si>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</si>
  <si>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</si>
  <si>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</si>
  <si>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</si>
  <si>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</si>
  <si>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</si>
  <si>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</si>
  <si>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</si>
  <si>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</si>
  <si>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</si>
  <si>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</si>
  <si>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</si>
  <si>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</si>
  <si>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</si>
  <si>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</si>
  <si>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</si>
  <si>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</si>
  <si>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</si>
  <si>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</si>
  <si>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</si>
  <si>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</si>
  <si>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</si>
  <si>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</si>
  <si>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</si>
  <si>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</si>
  <si>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</si>
  <si>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</si>
  <si>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</si>
  <si>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</si>
  <si>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</si>
  <si>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</si>
  <si>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</si>
  <si>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</si>
  <si>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</si>
  <si>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</si>
  <si>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</si>
  <si>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</si>
  <si>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</si>
  <si>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</si>
  <si>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</si>
  <si>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</si>
  <si>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</si>
  <si>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</si>
  <si>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</si>
  <si>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</si>
  <si>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</si>
  <si>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</si>
  <si>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</si>
  <si>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</si>
  <si>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</si>
  <si>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</si>
  <si>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</si>
  <si>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</si>
  <si>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</si>
  <si>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</si>
  <si>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</si>
  <si>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</si>
  <si>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</si>
  <si>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</si>
  <si>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</si>
  <si>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</si>
  <si>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</si>
  <si>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</si>
  <si>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</si>
  <si>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</si>
  <si>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</si>
  <si>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</si>
  <si>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</si>
  <si>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</si>
  <si>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</si>
  <si>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</si>
  <si>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</si>
  <si>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</si>
  <si>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</si>
  <si>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</si>
  <si>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</si>
  <si>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</si>
  <si>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</si>
  <si>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</si>
  <si>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</si>
  <si>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</si>
  <si>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</si>
  <si>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</si>
  <si>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</si>
  <si>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</si>
  <si>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</si>
  <si>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</si>
  <si>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</si>
  <si>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</si>
  <si>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</si>
  <si>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</si>
  <si>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</si>
  <si>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</si>
  <si>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</si>
  <si>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</si>
  <si>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</si>
  <si>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</si>
  <si>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</si>
  <si>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</si>
  <si>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</si>
  <si>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</si>
  <si>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</si>
  <si>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</si>
  <si>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</si>
  <si>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</si>
  <si>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</si>
  <si>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</si>
  <si>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</si>
  <si>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</si>
  <si>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</si>
  <si>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</si>
  <si>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</si>
  <si>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</si>
  <si>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</si>
  <si>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</si>
  <si>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</si>
  <si>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</si>
  <si>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</si>
  <si>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</si>
  <si>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</si>
  <si>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</si>
  <si>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</si>
  <si>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</si>
  <si>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</si>
  <si>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</si>
  <si>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</si>
  <si>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</si>
  <si>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</si>
  <si>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</si>
  <si>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</si>
  <si>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</si>
  <si>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</si>
  <si>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</si>
  <si>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</si>
  <si>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</si>
  <si>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</si>
  <si>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</si>
  <si>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</si>
  <si>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</si>
  <si>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</si>
  <si>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</si>
  <si>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</si>
  <si>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</si>
  <si>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</si>
  <si>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</si>
  <si>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</si>
  <si>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</si>
  <si>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</si>
  <si>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</si>
  <si>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</si>
  <si>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</si>
  <si>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</si>
  <si>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</si>
  <si>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</si>
  <si>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</si>
  <si>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</si>
  <si>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</si>
  <si>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</si>
  <si>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</si>
  <si>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</si>
  <si>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</si>
  <si>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</si>
  <si>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</si>
  <si>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</si>
  <si>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</si>
  <si>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</si>
  <si>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</si>
  <si>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</si>
  <si>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</si>
  <si>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</si>
  <si>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</si>
  <si>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</si>
  <si>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</si>
  <si>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</si>
  <si>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</si>
  <si>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</si>
  <si>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</si>
  <si>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</si>
  <si>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</si>
  <si>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</si>
  <si>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</si>
  <si>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</si>
  <si>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</si>
  <si>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</si>
  <si>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</si>
  <si>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</si>
  <si>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</si>
  <si>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</si>
  <si>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</si>
  <si>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</si>
  <si>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</si>
  <si>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</si>
  <si>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</si>
  <si>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</si>
  <si>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</si>
  <si>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</si>
  <si>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</si>
  <si>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</si>
  <si>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</si>
  <si>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</si>
  <si>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</si>
  <si>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</si>
  <si>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</si>
  <si>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</si>
  <si>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</si>
  <si>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</si>
  <si>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</si>
  <si>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</si>
  <si>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</si>
  <si>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</si>
  <si>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</si>
  <si>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</si>
  <si>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</si>
  <si>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</si>
  <si>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</si>
  <si>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</si>
  <si>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</si>
  <si>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</si>
  <si>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</si>
  <si>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</si>
  <si>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</si>
  <si>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</si>
  <si>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</si>
  <si>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</si>
  <si>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</si>
  <si>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</si>
  <si>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</si>
  <si>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</si>
  <si>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</si>
  <si>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</si>
  <si>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</si>
  <si>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</si>
  <si>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</si>
  <si>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</si>
  <si>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</si>
  <si>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</si>
  <si>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</si>
  <si>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</si>
  <si>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</si>
  <si>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</si>
  <si>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</si>
  <si>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</si>
  <si>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</si>
  <si>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</si>
  <si>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</si>
  <si>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</si>
  <si>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</si>
  <si>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</si>
  <si>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</si>
  <si>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</si>
  <si>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</si>
  <si>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</si>
  <si>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</si>
  <si>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</si>
  <si>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</si>
  <si>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</si>
  <si>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</si>
  <si>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</si>
  <si>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</si>
  <si>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</si>
  <si>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</si>
  <si>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</si>
  <si>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</si>
  <si>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</si>
  <si>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</si>
  <si>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</si>
  <si>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</si>
  <si>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</si>
  <si>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</si>
  <si>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</si>
  <si>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</si>
  <si>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</si>
  <si>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</si>
  <si>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</si>
  <si>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</si>
  <si>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</si>
  <si>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</si>
  <si>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</si>
  <si>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</si>
  <si>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</si>
  <si>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</si>
  <si>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</si>
  <si>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</si>
  <si>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</si>
  <si>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</si>
  <si>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</si>
  <si>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</si>
  <si>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</si>
  <si>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</si>
  <si>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</si>
  <si>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</si>
  <si>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</si>
  <si>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</si>
  <si>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</si>
  <si>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</si>
  <si>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</si>
  <si>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</si>
  <si>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</si>
  <si>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</si>
  <si>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</si>
  <si>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</si>
  <si>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</si>
  <si>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</si>
  <si>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</si>
  <si>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</si>
  <si>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</si>
  <si>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</si>
  <si>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</si>
  <si>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</si>
  <si>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</si>
  <si>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</si>
  <si>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</si>
  <si>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</si>
  <si>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</si>
  <si>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</si>
  <si>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</si>
  <si>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</si>
  <si>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</si>
  <si>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</si>
  <si>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</si>
  <si>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</si>
  <si>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</si>
  <si>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</si>
  <si>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</si>
  <si>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</si>
  <si>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</si>
  <si>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</si>
  <si>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</si>
  <si>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</si>
  <si>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</si>
  <si>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</si>
  <si>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</si>
  <si>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</si>
  <si>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</si>
  <si>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</si>
  <si>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</si>
  <si>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</si>
  <si>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</si>
  <si>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</si>
  <si>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</si>
  <si>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</si>
  <si>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</si>
  <si>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</si>
  <si>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</si>
  <si>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</si>
  <si>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</si>
  <si>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</si>
  <si>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</si>
  <si>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</si>
  <si>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</si>
  <si>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</si>
  <si>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</si>
  <si>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</si>
  <si>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</si>
  <si>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</si>
  <si>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</si>
  <si>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</si>
  <si>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</si>
  <si>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</si>
  <si>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</si>
  <si>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</si>
  <si>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</si>
  <si>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</si>
  <si>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</si>
  <si>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</si>
  <si>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</si>
  <si>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</si>
  <si>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</si>
  <si>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</si>
  <si>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</si>
  <si>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</si>
  <si>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</si>
  <si>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</si>
  <si>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</si>
  <si>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</si>
  <si>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</si>
  <si>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</si>
  <si>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</si>
  <si>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</si>
  <si>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</si>
  <si>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</si>
  <si>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</si>
  <si>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</si>
  <si>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</si>
  <si>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</si>
  <si>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</si>
  <si>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</si>
  <si>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</si>
  <si>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</si>
  <si>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</si>
  <si>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Silk Bank</t>
  </si>
  <si>
    <t>I.Managadze</t>
  </si>
  <si>
    <t>A.Khoroshvili</t>
  </si>
  <si>
    <t>www.silkbank.ge</t>
  </si>
  <si>
    <t>Irakli Managadze</t>
  </si>
  <si>
    <t>Vasil Kenkishvili</t>
  </si>
  <si>
    <t>Mamuka Shurgaia</t>
  </si>
  <si>
    <t>David Franz Borger, /Germany/</t>
  </si>
  <si>
    <t>Mzia Kokuashvili</t>
  </si>
  <si>
    <t>Nana Chkhobadze</t>
  </si>
  <si>
    <t>Independent chair</t>
  </si>
  <si>
    <t>Non-independent member</t>
  </si>
  <si>
    <t>Independent member</t>
  </si>
  <si>
    <t>Aleksi Khoroshvili</t>
  </si>
  <si>
    <t>Archil Lursmanashvili</t>
  </si>
  <si>
    <t>Beka Kvezereli</t>
  </si>
  <si>
    <t>George Gibradze</t>
  </si>
  <si>
    <t>Natia Merabishvili</t>
  </si>
  <si>
    <t>Irakli Bendeliani</t>
  </si>
  <si>
    <t>Giorgi Kaloiani</t>
  </si>
  <si>
    <t>Kakha Basiashvili</t>
  </si>
  <si>
    <t>Davit Ninidze</t>
  </si>
  <si>
    <t>General Director</t>
  </si>
  <si>
    <t>First Deputy General Director</t>
  </si>
  <si>
    <t>Financial Director</t>
  </si>
  <si>
    <t>Legal Director</t>
  </si>
  <si>
    <t>Director of Operations Management</t>
  </si>
  <si>
    <t>Director of Information Teqnology</t>
  </si>
  <si>
    <t>Risk Director</t>
  </si>
  <si>
    <t>Deputy Risk Director</t>
  </si>
  <si>
    <t>Director of Innovation and Products</t>
  </si>
  <si>
    <t>SILK ROAD GROUP HOLDING (MALTA) LIMITED, MALTA</t>
  </si>
  <si>
    <t xml:space="preserve">Partomta LLC  </t>
  </si>
  <si>
    <t>JSC Silk Holding</t>
  </si>
  <si>
    <t>SILK ROAD GROUP HOLDING (MALTA) LIMITED, /MALTA/</t>
  </si>
  <si>
    <t>RAMISHVILI GEORGE</t>
  </si>
  <si>
    <t>TOPURIA ALEXSI</t>
  </si>
  <si>
    <t>David Franz Borger, Germany</t>
  </si>
  <si>
    <t>Private Company Limited by Shares BREITENBERG PTE. LTD,  Singapore</t>
  </si>
  <si>
    <t>TATISHEV YERKIN, /KAZAKHSTAN/</t>
  </si>
  <si>
    <t>2.1.1</t>
  </si>
  <si>
    <t>Table 9 (Capital), N38</t>
  </si>
  <si>
    <t>Of which nominal value of subordinated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</si>
</sst>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3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9"/>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8" fontId="23"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8" fontId="23"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9" fontId="23"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2" fillId="9" borderId="29"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0" fontId="21"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168" fontId="23" fillId="64" borderId="36" applyNumberFormat="0" applyAlignment="0" applyProtection="0"/>
    <xf numFmtId="169" fontId="23" fillId="64" borderId="36" applyNumberFormat="0" applyAlignment="0" applyProtection="0"/>
    <xf numFmtId="168" fontId="23" fillId="64" borderId="36" applyNumberFormat="0" applyAlignment="0" applyProtection="0"/>
    <xf numFmtId="0" fontId="21" fillId="64" borderId="36" applyNumberFormat="0" applyAlignment="0" applyProtection="0"/>
    <xf numFmtId="0" fontId="24" fillId="65" borderId="37" applyNumberFormat="0" applyAlignment="0" applyProtection="0"/>
    <xf numFmtId="0" fontId="25" fillId="10" borderId="32"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0" fontId="24"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0" fontId="25" fillId="10" borderId="32"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169" fontId="26" fillId="65" borderId="37" applyNumberFormat="0" applyAlignment="0" applyProtection="0"/>
    <xf numFmtId="168" fontId="26" fillId="65" borderId="37" applyNumberFormat="0" applyAlignment="0" applyProtection="0"/>
    <xf numFmtId="0" fontId="24" fillId="65" borderId="37"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38">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8" applyNumberFormat="0" applyAlignment="0" applyProtection="0">
      <alignment horizontal="left" vertical="center"/>
    </xf>
    <xf numFmtId="0" fontId="37" fillId="0" borderId="28" applyNumberFormat="0" applyAlignment="0" applyProtection="0">
      <alignment horizontal="left" vertical="center"/>
    </xf>
    <xf numFmtId="168" fontId="37" fillId="0" borderId="28" applyNumberFormat="0" applyAlignment="0" applyProtection="0">
      <alignment horizontal="left" vertical="center"/>
    </xf>
    <xf numFmtId="0" fontId="37" fillId="0" borderId="7">
      <alignment horizontal="left" vertical="center"/>
    </xf>
    <xf numFmtId="0" fontId="37" fillId="0" borderId="7">
      <alignment horizontal="left" vertical="center"/>
    </xf>
    <xf numFmtId="168" fontId="37" fillId="0" borderId="7">
      <alignment horizontal="left" vertical="center"/>
    </xf>
    <xf numFmtId="0" fontId="38" fillId="0" borderId="39" applyNumberFormat="0" applyFill="0" applyAlignment="0" applyProtection="0"/>
    <xf numFmtId="169" fontId="38" fillId="0" borderId="39" applyNumberFormat="0" applyFill="0" applyAlignment="0" applyProtection="0"/>
    <xf numFmtId="0"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168" fontId="38" fillId="0" borderId="39" applyNumberFormat="0" applyFill="0" applyAlignment="0" applyProtection="0"/>
    <xf numFmtId="169" fontId="38" fillId="0" borderId="39" applyNumberFormat="0" applyFill="0" applyAlignment="0" applyProtection="0"/>
    <xf numFmtId="168" fontId="38" fillId="0" borderId="39" applyNumberFormat="0" applyFill="0" applyAlignment="0" applyProtection="0"/>
    <xf numFmtId="0" fontId="38" fillId="0" borderId="39" applyNumberFormat="0" applyFill="0" applyAlignment="0" applyProtection="0"/>
    <xf numFmtId="0" fontId="39" fillId="0" borderId="40" applyNumberFormat="0" applyFill="0" applyAlignment="0" applyProtection="0"/>
    <xf numFmtId="169" fontId="39" fillId="0" borderId="40" applyNumberFormat="0" applyFill="0" applyAlignment="0" applyProtection="0"/>
    <xf numFmtId="0"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168" fontId="39" fillId="0" borderId="40" applyNumberFormat="0" applyFill="0" applyAlignment="0" applyProtection="0"/>
    <xf numFmtId="169" fontId="39" fillId="0" borderId="40" applyNumberFormat="0" applyFill="0" applyAlignment="0" applyProtection="0"/>
    <xf numFmtId="168" fontId="39" fillId="0" borderId="40" applyNumberFormat="0" applyFill="0" applyAlignment="0" applyProtection="0"/>
    <xf numFmtId="0" fontId="39" fillId="0" borderId="40" applyNumberFormat="0" applyFill="0" applyAlignment="0" applyProtection="0"/>
    <xf numFmtId="0" fontId="40" fillId="0" borderId="41" applyNumberFormat="0" applyFill="0" applyAlignment="0" applyProtection="0"/>
    <xf numFmtId="169" fontId="40" fillId="0" borderId="41" applyNumberFormat="0" applyFill="0" applyAlignment="0" applyProtection="0"/>
    <xf numFmtId="0" fontId="40" fillId="0" borderId="41" applyNumberFormat="0" applyFill="0" applyAlignment="0" applyProtection="0"/>
    <xf numFmtId="168" fontId="40" fillId="0" borderId="41" applyNumberFormat="0" applyFill="0" applyAlignment="0" applyProtection="0"/>
    <xf numFmtId="0" fontId="40" fillId="0" borderId="41" applyNumberFormat="0" applyFill="0" applyAlignment="0" applyProtection="0"/>
    <xf numFmtId="168" fontId="40" fillId="0" borderId="41" applyNumberFormat="0" applyFill="0" applyAlignment="0" applyProtection="0"/>
    <xf numFmtId="0" fontId="40" fillId="0" borderId="41" applyNumberFormat="0" applyFill="0" applyAlignment="0" applyProtection="0"/>
    <xf numFmtId="0"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168" fontId="40" fillId="0" borderId="41" applyNumberFormat="0" applyFill="0" applyAlignment="0" applyProtection="0"/>
    <xf numFmtId="169" fontId="40" fillId="0" borderId="41" applyNumberFormat="0" applyFill="0" applyAlignment="0" applyProtection="0"/>
    <xf numFmtId="168" fontId="40" fillId="0" borderId="41" applyNumberFormat="0" applyFill="0" applyAlignment="0" applyProtection="0"/>
    <xf numFmtId="0" fontId="40" fillId="0" borderId="41"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6"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8" fontId="51"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8" fontId="51"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9" fontId="51"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50" fillId="8" borderId="29"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0" fontId="49"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168" fontId="51" fillId="43" borderId="36" applyNumberFormat="0" applyAlignment="0" applyProtection="0"/>
    <xf numFmtId="169" fontId="51" fillId="43" borderId="36" applyNumberFormat="0" applyAlignment="0" applyProtection="0"/>
    <xf numFmtId="168" fontId="51" fillId="43" borderId="36" applyNumberFormat="0" applyAlignment="0" applyProtection="0"/>
    <xf numFmtId="0" fontId="49" fillId="43" borderId="36"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2" applyNumberFormat="0" applyFill="0" applyAlignment="0" applyProtection="0"/>
    <xf numFmtId="0" fontId="53" fillId="0" borderId="31"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0" fontId="52" fillId="0" borderId="42"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168" fontId="54" fillId="0" borderId="42" applyNumberFormat="0" applyFill="0" applyAlignment="0" applyProtection="0"/>
    <xf numFmtId="169" fontId="54" fillId="0" borderId="42" applyNumberFormat="0" applyFill="0" applyAlignment="0" applyProtection="0"/>
    <xf numFmtId="168" fontId="54" fillId="0" borderId="42" applyNumberFormat="0" applyFill="0" applyAlignment="0" applyProtection="0"/>
    <xf numFmtId="0" fontId="52" fillId="0" borderId="42"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3"/>
    <xf numFmtId="169" fontId="9" fillId="0" borderId="43"/>
    <xf numFmtId="168" fontId="9" fillId="0" borderId="43"/>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5"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5"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168" fontId="2" fillId="0" borderId="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10" fillId="74" borderId="44" applyNumberFormat="0" applyFont="0" applyAlignment="0" applyProtection="0"/>
    <xf numFmtId="168" fontId="2" fillId="0" borderId="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169" fontId="2" fillId="0" borderId="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2" fillId="0" borderId="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1" fillId="11" borderId="33"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10"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169"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0" fontId="2" fillId="74" borderId="44" applyNumberFormat="0" applyFont="0" applyAlignment="0" applyProtection="0"/>
    <xf numFmtId="169" fontId="2" fillId="0" borderId="0"/>
    <xf numFmtId="168"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0" fontId="2" fillId="74" borderId="44" applyNumberFormat="0" applyFont="0" applyAlignment="0" applyProtection="0"/>
    <xf numFmtId="169"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168" fontId="2" fillId="0" borderId="0"/>
    <xf numFmtId="0" fontId="2" fillId="74" borderId="44" applyNumberFormat="0" applyFont="0" applyAlignment="0" applyProtection="0"/>
    <xf numFmtId="0" fontId="2" fillId="74" borderId="44" applyNumberFormat="0" applyFont="0" applyAlignment="0" applyProtection="0"/>
    <xf numFmtId="169" fontId="2" fillId="0" borderId="0"/>
    <xf numFmtId="168" fontId="2" fillId="0" borderId="0"/>
    <xf numFmtId="168" fontId="2" fillId="0" borderId="0"/>
    <xf numFmtId="0" fontId="2"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0" fontId="2" fillId="74" borderId="44"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8" fontId="68"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8" fontId="68"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9" fontId="68"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7" fillId="9" borderId="30"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0" fontId="66"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168" fontId="68" fillId="64" borderId="45" applyNumberFormat="0" applyAlignment="0" applyProtection="0"/>
    <xf numFmtId="169" fontId="68" fillId="64" borderId="45" applyNumberFormat="0" applyAlignment="0" applyProtection="0"/>
    <xf numFmtId="168" fontId="68" fillId="64" borderId="45" applyNumberFormat="0" applyAlignment="0" applyProtection="0"/>
    <xf numFmtId="0" fontId="66" fillId="64" borderId="45"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8" fontId="77"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8" fontId="77"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9" fontId="77"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4" fillId="0" borderId="34"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0" fontId="30"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168" fontId="77" fillId="0" borderId="46" applyNumberFormat="0" applyFill="0" applyAlignment="0" applyProtection="0"/>
    <xf numFmtId="169" fontId="77" fillId="0" borderId="46" applyNumberFormat="0" applyFill="0" applyAlignment="0" applyProtection="0"/>
    <xf numFmtId="168" fontId="77" fillId="0" borderId="46" applyNumberFormat="0" applyFill="0" applyAlignment="0" applyProtection="0"/>
    <xf numFmtId="0" fontId="30" fillId="0" borderId="46" applyNumberFormat="0" applyFill="0" applyAlignment="0" applyProtection="0"/>
    <xf numFmtId="0" fontId="8" fillId="0" borderId="47"/>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08">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6" xfId="0" applyFont="1" applyBorder="1" applyAlignment="1">
      <alignment horizontal="right" vertical="center" wrapText="1"/>
    </xf>
    <xf numFmtId="0" fontId="2" fillId="0" borderId="14" xfId="0" applyFont="1" applyBorder="1" applyAlignment="1">
      <alignment vertical="center" wrapText="1"/>
    </xf>
    <xf numFmtId="0" fontId="2" fillId="0" borderId="16"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7"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7"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6" xfId="0" applyFont="1" applyBorder="1" applyAlignment="1">
      <alignment horizontal="center" vertical="center" wrapText="1"/>
    </xf>
    <xf numFmtId="0" fontId="84" fillId="0" borderId="3" xfId="0" applyFont="1" applyBorder="1" applyAlignment="1">
      <alignment vertical="center" wrapText="1"/>
    </xf>
    <xf numFmtId="0" fontId="84" fillId="0" borderId="19" xfId="0" applyFont="1" applyBorder="1" applyAlignment="1">
      <alignment horizontal="center" vertical="center" wrapText="1"/>
    </xf>
    <xf numFmtId="0" fontId="86" fillId="0" borderId="20"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3" xfId="0" applyFont="1" applyBorder="1"/>
    <xf numFmtId="0" fontId="2" fillId="0" borderId="16" xfId="0" applyFont="1" applyBorder="1" applyAlignment="1">
      <alignment vertical="center"/>
    </xf>
    <xf numFmtId="0" fontId="2" fillId="0" borderId="6" xfId="0" applyFont="1" applyBorder="1" applyAlignment="1">
      <alignment wrapText="1"/>
    </xf>
    <xf numFmtId="0" fontId="84" fillId="0" borderId="18" xfId="0" applyFont="1" applyBorder="1"/>
    <xf numFmtId="0" fontId="2" fillId="0" borderId="18" xfId="0" applyFont="1" applyBorder="1"/>
    <xf numFmtId="0" fontId="2" fillId="0" borderId="18" xfId="0" applyFont="1" applyBorder="1" applyAlignment="1">
      <alignment wrapText="1"/>
    </xf>
    <xf numFmtId="0" fontId="2" fillId="0" borderId="19" xfId="0" applyFont="1" applyBorder="1"/>
    <xf numFmtId="0" fontId="2" fillId="0" borderId="22" xfId="0" applyFont="1" applyBorder="1" applyAlignment="1">
      <alignment wrapText="1"/>
    </xf>
    <xf numFmtId="0" fontId="84" fillId="0" borderId="35" xfId="0" applyFont="1" applyBorder="1"/>
    <xf numFmtId="0" fontId="46" fillId="0" borderId="0" xfId="11" applyFont="1" applyAlignment="1">
      <alignment horizontal="right"/>
    </xf>
    <xf numFmtId="0" fontId="45" fillId="0" borderId="14" xfId="11" applyFont="1" applyBorder="1" applyAlignment="1">
      <alignment horizontal="center" vertical="center"/>
    </xf>
    <xf numFmtId="0" fontId="45" fillId="0" borderId="15"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6" xfId="0" applyFont="1" applyBorder="1" applyAlignment="1">
      <alignment horizontal="center" vertical="center"/>
    </xf>
    <xf numFmtId="0" fontId="84" fillId="0" borderId="9" xfId="0" applyFont="1" applyBorder="1" applyAlignment="1">
      <alignment wrapText="1"/>
    </xf>
    <xf numFmtId="0" fontId="84" fillId="0" borderId="0" xfId="0" applyFont="1" applyAlignment="1">
      <alignment horizontal="center" vertical="center"/>
    </xf>
    <xf numFmtId="0" fontId="2" fillId="0" borderId="13" xfId="9" applyFont="1" applyBorder="1" applyAlignment="1" applyProtection="1">
      <alignment horizontal="center" vertical="center"/>
      <protection locked="0"/>
    </xf>
    <xf numFmtId="0" fontId="45" fillId="3" borderId="4" xfId="9" applyFont="1" applyFill="1" applyBorder="1" applyAlignment="1" applyProtection="1">
      <alignment horizontal="center" vertical="center" wrapText="1"/>
      <protection locked="0"/>
    </xf>
    <xf numFmtId="164" fontId="2" fillId="3" borderId="15" xfId="2" applyNumberFormat="1" applyFont="1" applyFill="1" applyBorder="1" applyAlignment="1" applyProtection="1">
      <alignment horizontal="center" vertical="center"/>
      <protection locked="0"/>
    </xf>
    <xf numFmtId="0" fontId="2" fillId="0" borderId="16"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7" xfId="2" applyNumberFormat="1" applyFont="1" applyFill="1" applyBorder="1" applyAlignment="1" applyProtection="1">
      <alignment vertical="top"/>
    </xf>
    <xf numFmtId="0" fontId="2" fillId="3" borderId="5" xfId="13" applyFont="1" applyFill="1" applyBorder="1" applyAlignment="1" applyProtection="1">
      <alignment vertical="center" wrapText="1"/>
      <protection locked="0"/>
    </xf>
    <xf numFmtId="193" fontId="2" fillId="3" borderId="17"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7" xfId="2" applyNumberFormat="1" applyFont="1" applyFill="1" applyBorder="1" applyAlignment="1" applyProtection="1">
      <alignment vertical="top" wrapText="1"/>
    </xf>
    <xf numFmtId="0" fontId="2" fillId="3" borderId="5" xfId="13" applyFont="1" applyFill="1" applyBorder="1" applyAlignment="1" applyProtection="1">
      <alignment horizontal="left" vertical="center" wrapText="1"/>
      <protection locked="0"/>
    </xf>
    <xf numFmtId="193" fontId="2" fillId="3" borderId="17"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6"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7"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0"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xf>
    <xf numFmtId="0" fontId="45" fillId="0" borderId="0" xfId="11" applyFont="1"/>
    <xf numFmtId="167" fontId="85" fillId="0" borderId="0" xfId="0" applyNumberFormat="1" applyFont="1" applyAlignment="1">
      <alignment horizontal="center"/>
    </xf>
    <xf numFmtId="167" fontId="84" fillId="0" borderId="55" xfId="0" applyNumberFormat="1" applyFont="1" applyBorder="1" applyAlignment="1">
      <alignment horizontal="center"/>
    </xf>
    <xf numFmtId="167" fontId="92" fillId="0" borderId="0" xfId="0" applyNumberFormat="1" applyFont="1" applyAlignment="1">
      <alignment horizontal="center"/>
    </xf>
    <xf numFmtId="167" fontId="84" fillId="0" borderId="57" xfId="0" applyNumberFormat="1" applyFont="1" applyBorder="1" applyAlignment="1">
      <alignment horizontal="center"/>
    </xf>
    <xf numFmtId="167" fontId="90" fillId="0" borderId="0" xfId="0" applyNumberFormat="1" applyFont="1" applyAlignment="1">
      <alignment horizontal="center"/>
    </xf>
    <xf numFmtId="167" fontId="84" fillId="0" borderId="58" xfId="0" applyNumberFormat="1" applyFont="1" applyBorder="1" applyAlignment="1">
      <alignment horizontal="center"/>
    </xf>
    <xf numFmtId="0" fontId="84" fillId="0" borderId="16" xfId="0" applyFont="1" applyBorder="1" applyAlignment="1">
      <alignment vertical="center"/>
    </xf>
    <xf numFmtId="193" fontId="84" fillId="0" borderId="3" xfId="0" applyNumberFormat="1" applyFont="1" applyBorder="1"/>
    <xf numFmtId="0" fontId="2" fillId="3" borderId="19" xfId="9" applyFont="1" applyFill="1" applyBorder="1" applyAlignment="1" applyProtection="1">
      <alignment horizontal="left" vertical="center"/>
      <protection locked="0"/>
    </xf>
    <xf numFmtId="0" fontId="45" fillId="3" borderId="20" xfId="16" applyFont="1" applyFill="1" applyBorder="1" applyProtection="1">
      <protection locked="0"/>
    </xf>
    <xf numFmtId="193" fontId="84" fillId="36" borderId="20" xfId="0" applyNumberFormat="1" applyFont="1" applyFill="1" applyBorder="1"/>
    <xf numFmtId="0" fontId="86" fillId="0" borderId="0" xfId="0" applyFont="1" applyAlignment="1">
      <alignment horizontal="center"/>
    </xf>
    <xf numFmtId="0" fontId="84" fillId="0" borderId="13" xfId="0" applyFont="1" applyBorder="1"/>
    <xf numFmtId="0" fontId="84" fillId="0" borderId="15" xfId="0" applyFont="1" applyBorder="1"/>
    <xf numFmtId="0" fontId="84" fillId="0" borderId="17" xfId="0" applyFont="1" applyBorder="1" applyAlignment="1">
      <alignment horizontal="center" vertical="center"/>
    </xf>
    <xf numFmtId="164" fontId="2" fillId="3" borderId="16"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7" xfId="1" applyNumberFormat="1" applyFont="1" applyFill="1" applyBorder="1" applyAlignment="1" applyProtection="1">
      <alignment horizontal="center" vertical="center" wrapText="1"/>
      <protection locked="0"/>
    </xf>
    <xf numFmtId="0" fontId="2" fillId="3" borderId="16" xfId="5" applyFill="1" applyBorder="1" applyAlignment="1" applyProtection="1">
      <alignment horizontal="right" vertical="center"/>
      <protection locked="0"/>
    </xf>
    <xf numFmtId="193" fontId="84" fillId="0" borderId="16" xfId="0" applyNumberFormat="1" applyFont="1" applyBorder="1"/>
    <xf numFmtId="193" fontId="84" fillId="0" borderId="17" xfId="0" applyNumberFormat="1" applyFont="1" applyBorder="1"/>
    <xf numFmtId="193" fontId="84" fillId="36" borderId="49" xfId="0" applyNumberFormat="1" applyFont="1" applyFill="1" applyBorder="1"/>
    <xf numFmtId="0" fontId="45" fillId="3" borderId="21" xfId="16" applyFont="1" applyFill="1" applyBorder="1" applyProtection="1">
      <protection locked="0"/>
    </xf>
    <xf numFmtId="193" fontId="84" fillId="36" borderId="19" xfId="0" applyNumberFormat="1" applyFont="1" applyFill="1" applyBorder="1"/>
    <xf numFmtId="193" fontId="84" fillId="36" borderId="21" xfId="0" applyNumberFormat="1" applyFont="1" applyFill="1" applyBorder="1"/>
    <xf numFmtId="193" fontId="84" fillId="36" borderId="50" xfId="0" applyNumberFormat="1" applyFont="1" applyFill="1" applyBorder="1"/>
    <xf numFmtId="0" fontId="84" fillId="0" borderId="14" xfId="0" applyFont="1" applyBorder="1"/>
    <xf numFmtId="0" fontId="89" fillId="0" borderId="0" xfId="0" applyFont="1" applyAlignment="1">
      <alignment wrapText="1"/>
    </xf>
    <xf numFmtId="0" fontId="84" fillId="0" borderId="16" xfId="0" applyFont="1" applyBorder="1"/>
    <xf numFmtId="0" fontId="84" fillId="0" borderId="3" xfId="0" applyFont="1" applyBorder="1"/>
    <xf numFmtId="0" fontId="84" fillId="0" borderId="59" xfId="0" applyFont="1" applyBorder="1" applyAlignment="1">
      <alignment wrapText="1"/>
    </xf>
    <xf numFmtId="0" fontId="84" fillId="0" borderId="19" xfId="0" applyFont="1" applyBorder="1"/>
    <xf numFmtId="0" fontId="86" fillId="0" borderId="20" xfId="0" applyFont="1" applyBorder="1"/>
    <xf numFmtId="193" fontId="45" fillId="36" borderId="20" xfId="16" applyNumberFormat="1" applyFont="1" applyFill="1" applyBorder="1" applyProtection="1">
      <protection locked="0"/>
    </xf>
    <xf numFmtId="0" fontId="84" fillId="0" borderId="51" xfId="0" applyFont="1" applyBorder="1" applyAlignment="1">
      <alignment horizontal="center"/>
    </xf>
    <xf numFmtId="0" fontId="84" fillId="0" borderId="52" xfId="0" applyFont="1" applyBorder="1" applyAlignment="1">
      <alignment horizontal="center"/>
    </xf>
    <xf numFmtId="0" fontId="84" fillId="0" borderId="14" xfId="0" applyFont="1" applyBorder="1" applyAlignment="1">
      <alignment horizontal="center"/>
    </xf>
    <xf numFmtId="0" fontId="84" fillId="0" borderId="15" xfId="0" applyFont="1" applyBorder="1" applyAlignment="1">
      <alignment horizontal="center"/>
    </xf>
    <xf numFmtId="0" fontId="89" fillId="0" borderId="0" xfId="0" applyFont="1" applyAlignment="1">
      <alignment horizontal="center"/>
    </xf>
    <xf numFmtId="0" fontId="2" fillId="3" borderId="16"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7"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0" xfId="16" applyNumberFormat="1" applyFont="1" applyFill="1" applyBorder="1" applyProtection="1">
      <protection locked="0"/>
    </xf>
    <xf numFmtId="193" fontId="45" fillId="36" borderId="20" xfId="1" applyNumberFormat="1" applyFont="1" applyFill="1" applyBorder="1" applyAlignment="1" applyProtection="1">
      <protection locked="0"/>
    </xf>
    <xf numFmtId="193" fontId="2" fillId="3" borderId="20" xfId="5" applyNumberFormat="1" applyFill="1" applyBorder="1" applyProtection="1">
      <protection locked="0"/>
    </xf>
    <xf numFmtId="164" fontId="45" fillId="36" borderId="21" xfId="1" applyNumberFormat="1" applyFont="1" applyFill="1" applyBorder="1" applyAlignment="1" applyProtection="1">
      <protection locked="0"/>
    </xf>
    <xf numFmtId="193" fontId="84" fillId="0" borderId="0" xfId="0" applyNumberFormat="1" applyFont="1"/>
    <xf numFmtId="0" fontId="45" fillId="0" borderId="23"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0" xfId="0" applyFont="1" applyBorder="1" applyAlignment="1">
      <alignment vertical="center" wrapText="1"/>
    </xf>
    <xf numFmtId="0" fontId="2" fillId="0" borderId="13" xfId="11" applyBorder="1" applyAlignment="1">
      <alignment vertical="center"/>
    </xf>
    <xf numFmtId="0" fontId="2" fillId="0" borderId="14" xfId="11" applyBorder="1" applyAlignment="1">
      <alignment vertical="center"/>
    </xf>
    <xf numFmtId="193" fontId="86" fillId="36" borderId="20"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0" xfId="0" applyFont="1" applyFill="1" applyBorder="1" applyAlignment="1">
      <alignment wrapText="1"/>
    </xf>
    <xf numFmtId="0" fontId="84" fillId="0" borderId="13" xfId="0" applyFont="1" applyBorder="1" applyAlignment="1">
      <alignment horizontal="center" vertical="center"/>
    </xf>
    <xf numFmtId="193" fontId="84" fillId="36" borderId="15" xfId="0" applyNumberFormat="1" applyFont="1" applyFill="1" applyBorder="1" applyAlignment="1">
      <alignment horizontal="center" vertical="center"/>
    </xf>
    <xf numFmtId="193" fontId="84" fillId="0" borderId="17" xfId="0" applyNumberFormat="1" applyFont="1" applyBorder="1" applyAlignment="1">
      <alignment wrapText="1"/>
    </xf>
    <xf numFmtId="193" fontId="84" fillId="36" borderId="17" xfId="0" applyNumberFormat="1" applyFont="1" applyFill="1" applyBorder="1" applyAlignment="1">
      <alignment horizontal="center" vertical="center" wrapText="1"/>
    </xf>
    <xf numFmtId="193" fontId="84" fillId="36" borderId="21"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3" xfId="0" applyFont="1" applyBorder="1" applyAlignment="1">
      <alignment horizontal="center" vertical="center" wrapText="1"/>
    </xf>
    <xf numFmtId="0" fontId="84" fillId="0" borderId="14"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2" fillId="0" borderId="17" xfId="1" applyNumberFormat="1" applyFont="1" applyFill="1" applyBorder="1" applyAlignment="1" applyProtection="1">
      <alignment horizontal="center" vertical="center" wrapText="1"/>
      <protection locked="0"/>
    </xf>
    <xf numFmtId="0" fontId="3" fillId="0" borderId="51" xfId="0" applyFont="1" applyBorder="1"/>
    <xf numFmtId="0" fontId="3" fillId="0" borderId="52" xfId="0" applyFont="1" applyBorder="1"/>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98" fillId="0" borderId="0" xfId="0" applyFont="1"/>
    <xf numFmtId="0" fontId="3" fillId="0" borderId="59" xfId="0" applyFont="1" applyBorder="1"/>
    <xf numFmtId="193" fontId="84" fillId="0" borderId="18" xfId="0" applyNumberFormat="1" applyFont="1" applyBorder="1"/>
    <xf numFmtId="0" fontId="3" fillId="0" borderId="14" xfId="0" applyFont="1" applyBorder="1" applyAlignment="1">
      <alignment wrapText="1"/>
    </xf>
    <xf numFmtId="0" fontId="3" fillId="0" borderId="24" xfId="0" applyFont="1" applyBorder="1" applyAlignment="1">
      <alignment wrapText="1"/>
    </xf>
    <xf numFmtId="0" fontId="3" fillId="0" borderId="15"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6" xfId="0" applyNumberFormat="1" applyFont="1" applyBorder="1"/>
    <xf numFmtId="193" fontId="3" fillId="36" borderId="20" xfId="0" applyNumberFormat="1" applyFont="1" applyFill="1" applyBorder="1"/>
    <xf numFmtId="9" fontId="3" fillId="0" borderId="17" xfId="20962" applyFont="1" applyBorder="1"/>
    <xf numFmtId="9" fontId="3" fillId="36" borderId="21"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0" xfId="0" applyNumberFormat="1" applyFont="1" applyFill="1" applyBorder="1"/>
    <xf numFmtId="0" fontId="84" fillId="0" borderId="64" xfId="0" applyFont="1" applyBorder="1" applyAlignment="1">
      <alignment vertical="center" wrapText="1"/>
    </xf>
    <xf numFmtId="193" fontId="86" fillId="36" borderId="20"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2"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4" xfId="0" applyFont="1" applyFill="1" applyBorder="1" applyAlignment="1">
      <alignment horizontal="left"/>
    </xf>
    <xf numFmtId="0" fontId="100" fillId="3" borderId="75" xfId="0" applyFont="1" applyFill="1" applyBorder="1" applyAlignment="1">
      <alignment horizontal="left"/>
    </xf>
    <xf numFmtId="0" fontId="4" fillId="3" borderId="78" xfId="0" applyFont="1" applyFill="1" applyBorder="1" applyAlignment="1">
      <alignment vertical="center"/>
    </xf>
    <xf numFmtId="0" fontId="3" fillId="3" borderId="79" xfId="0" applyFont="1" applyFill="1" applyBorder="1" applyAlignment="1">
      <alignment vertical="center"/>
    </xf>
    <xf numFmtId="0" fontId="3" fillId="3" borderId="80" xfId="0" applyFont="1" applyFill="1" applyBorder="1" applyAlignment="1">
      <alignment vertical="center"/>
    </xf>
    <xf numFmtId="0" fontId="3" fillId="0" borderId="63" xfId="0" applyFont="1" applyBorder="1" applyAlignment="1">
      <alignment horizontal="center" vertical="center"/>
    </xf>
    <xf numFmtId="0" fontId="3" fillId="0" borderId="5" xfId="0" applyFont="1" applyBorder="1" applyAlignment="1">
      <alignment vertical="center"/>
    </xf>
    <xf numFmtId="0" fontId="3" fillId="0" borderId="16" xfId="0" applyFont="1" applyBorder="1" applyAlignment="1">
      <alignment horizontal="center" vertical="center"/>
    </xf>
    <xf numFmtId="0" fontId="3" fillId="0" borderId="76" xfId="0" applyFont="1" applyBorder="1" applyAlignment="1">
      <alignment vertical="center"/>
    </xf>
    <xf numFmtId="0" fontId="4" fillId="0" borderId="76" xfId="0" applyFont="1" applyBorder="1" applyAlignment="1">
      <alignment vertical="center"/>
    </xf>
    <xf numFmtId="0" fontId="3" fillId="0" borderId="19" xfId="0" applyFont="1" applyBorder="1" applyAlignment="1">
      <alignment horizontal="center" vertical="center"/>
    </xf>
    <xf numFmtId="0" fontId="4" fillId="0" borderId="20" xfId="0" applyFont="1" applyBorder="1" applyAlignment="1">
      <alignment vertical="center"/>
    </xf>
    <xf numFmtId="0" fontId="3" fillId="3" borderId="59" xfId="0" applyFont="1" applyFill="1" applyBorder="1" applyAlignment="1">
      <alignment horizontal="center" vertical="center"/>
    </xf>
    <xf numFmtId="0" fontId="3" fillId="3" borderId="0" xfId="0" applyFont="1" applyFill="1" applyAlignment="1">
      <alignment vertical="center"/>
    </xf>
    <xf numFmtId="0" fontId="3" fillId="0" borderId="13" xfId="0" applyFont="1" applyBorder="1" applyAlignment="1">
      <alignment horizontal="center" vertical="center"/>
    </xf>
    <xf numFmtId="0" fontId="3" fillId="0" borderId="14" xfId="0" applyFont="1" applyBorder="1" applyAlignment="1">
      <alignment vertical="center"/>
    </xf>
    <xf numFmtId="0" fontId="3" fillId="0" borderId="83" xfId="0" applyFont="1" applyBorder="1" applyAlignment="1">
      <alignment horizontal="center" vertical="center"/>
    </xf>
    <xf numFmtId="0" fontId="3" fillId="0" borderId="84" xfId="0" applyFont="1" applyBorder="1" applyAlignment="1">
      <alignment vertical="center"/>
    </xf>
    <xf numFmtId="169" fontId="9" fillId="37" borderId="22" xfId="20" applyBorder="1"/>
    <xf numFmtId="169" fontId="9" fillId="37" borderId="85" xfId="20" applyBorder="1"/>
    <xf numFmtId="169" fontId="9" fillId="37" borderId="23" xfId="20" applyBorder="1"/>
    <xf numFmtId="0" fontId="3" fillId="0" borderId="88" xfId="0" applyFont="1" applyBorder="1" applyAlignment="1">
      <alignment horizontal="center" vertical="center"/>
    </xf>
    <xf numFmtId="0" fontId="3" fillId="0" borderId="89" xfId="0" applyFont="1" applyBorder="1" applyAlignment="1">
      <alignment vertical="center"/>
    </xf>
    <xf numFmtId="0" fontId="4" fillId="0" borderId="0" xfId="0" applyFont="1" applyAlignment="1">
      <alignment horizontal="center"/>
    </xf>
    <xf numFmtId="0" fontId="86" fillId="0" borderId="76" xfId="0" applyFont="1" applyBorder="1" applyAlignment="1">
      <alignment horizontal="center" vertical="center" wrapText="1"/>
    </xf>
    <xf numFmtId="0" fontId="86" fillId="0" borderId="77" xfId="0" applyFont="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center" vertical="center" wrapText="1"/>
    </xf>
    <xf numFmtId="0" fontId="4" fillId="36" borderId="16" xfId="0" applyFont="1" applyFill="1" applyBorder="1" applyAlignment="1">
      <alignment horizontal="left" vertical="center" wrapText="1"/>
    </xf>
    <xf numFmtId="0" fontId="4" fillId="36" borderId="77" xfId="0" applyFont="1" applyFill="1" applyBorder="1" applyAlignment="1">
      <alignment horizontal="left" vertical="center" wrapText="1"/>
    </xf>
    <xf numFmtId="0" fontId="3" fillId="0" borderId="16" xfId="0" applyFont="1" applyBorder="1" applyAlignment="1">
      <alignment horizontal="right" vertical="center" wrapText="1"/>
    </xf>
    <xf numFmtId="0" fontId="101" fillId="0" borderId="16" xfId="0" applyFont="1" applyBorder="1" applyAlignment="1">
      <alignment horizontal="right" vertical="center" wrapText="1"/>
    </xf>
    <xf numFmtId="0" fontId="4" fillId="0" borderId="16"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19" xfId="5" applyNumberFormat="1" applyFont="1" applyBorder="1" applyAlignment="1" applyProtection="1">
      <alignment horizontal="left" vertical="center"/>
      <protection locked="0"/>
    </xf>
    <xf numFmtId="0" fontId="103" fillId="0" borderId="20" xfId="9" applyFont="1" applyBorder="1" applyAlignment="1" applyProtection="1">
      <alignment horizontal="left" vertical="center" wrapText="1"/>
      <protection locked="0"/>
    </xf>
    <xf numFmtId="0" fontId="84" fillId="0" borderId="76" xfId="0" applyFont="1" applyBorder="1" applyAlignment="1">
      <alignment vertical="center" wrapText="1"/>
    </xf>
    <xf numFmtId="14" fontId="2" fillId="3" borderId="76" xfId="8" quotePrefix="1" applyNumberFormat="1" applyFont="1" applyFill="1" applyBorder="1" applyAlignment="1" applyProtection="1">
      <alignment horizontal="left"/>
      <protection locked="0"/>
    </xf>
    <xf numFmtId="3" fontId="104" fillId="36" borderId="77" xfId="0" applyNumberFormat="1" applyFont="1" applyFill="1" applyBorder="1" applyAlignment="1">
      <alignment vertical="center" wrapText="1"/>
    </xf>
    <xf numFmtId="3" fontId="104" fillId="36" borderId="20" xfId="0" applyNumberFormat="1" applyFont="1" applyFill="1" applyBorder="1" applyAlignment="1">
      <alignment vertical="center" wrapText="1"/>
    </xf>
    <xf numFmtId="3" fontId="104" fillId="36" borderId="21" xfId="0" applyNumberFormat="1" applyFont="1" applyFill="1" applyBorder="1" applyAlignment="1">
      <alignment vertical="center" wrapText="1"/>
    </xf>
    <xf numFmtId="0" fontId="6" fillId="0" borderId="76" xfId="17" applyFill="1" applyBorder="1" applyAlignment="1" applyProtection="1"/>
    <xf numFmtId="49" fontId="84" fillId="0" borderId="7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6" xfId="20964" applyFont="1" applyFill="1" applyBorder="1">
      <alignment vertical="center"/>
    </xf>
    <xf numFmtId="0" fontId="45" fillId="76" borderId="97" xfId="20964" applyFont="1" applyFill="1" applyBorder="1">
      <alignment vertical="center"/>
    </xf>
    <xf numFmtId="0" fontId="45" fillId="76" borderId="94" xfId="20964" applyFont="1" applyFill="1" applyBorder="1">
      <alignment vertical="center"/>
    </xf>
    <xf numFmtId="0" fontId="106" fillId="70" borderId="93" xfId="20964" applyFont="1" applyFill="1" applyBorder="1" applyAlignment="1">
      <alignment horizontal="center" vertical="center"/>
    </xf>
    <xf numFmtId="0" fontId="106" fillId="70" borderId="94" xfId="20964" applyFont="1" applyFill="1" applyBorder="1" applyAlignment="1">
      <alignment horizontal="left" vertical="center" wrapText="1"/>
    </xf>
    <xf numFmtId="164" fontId="106" fillId="0" borderId="95" xfId="7" applyNumberFormat="1" applyFont="1" applyFill="1" applyBorder="1" applyAlignment="1" applyProtection="1">
      <alignment horizontal="right" vertical="center"/>
      <protection locked="0"/>
    </xf>
    <xf numFmtId="0" fontId="105" fillId="77" borderId="95" xfId="20964" applyFont="1" applyFill="1" applyBorder="1" applyAlignment="1">
      <alignment horizontal="center" vertical="center"/>
    </xf>
    <xf numFmtId="0" fontId="105" fillId="77" borderId="97" xfId="20964" applyFont="1" applyFill="1" applyBorder="1" applyAlignment="1">
      <alignment vertical="top" wrapText="1"/>
    </xf>
    <xf numFmtId="164" fontId="45" fillId="76" borderId="94" xfId="7" applyNumberFormat="1" applyFont="1" applyFill="1" applyBorder="1" applyAlignment="1">
      <alignment horizontal="right" vertical="center"/>
    </xf>
    <xf numFmtId="0" fontId="107" fillId="70" borderId="93" xfId="20964" applyFont="1" applyFill="1" applyBorder="1" applyAlignment="1">
      <alignment horizontal="center" vertical="center"/>
    </xf>
    <xf numFmtId="0" fontId="106" fillId="70" borderId="97" xfId="20964" applyFont="1" applyFill="1" applyBorder="1" applyAlignment="1">
      <alignment vertical="center" wrapText="1"/>
    </xf>
    <xf numFmtId="0" fontId="106" fillId="70" borderId="94" xfId="20964" applyFont="1" applyFill="1" applyBorder="1" applyAlignment="1">
      <alignment horizontal="left" vertical="center"/>
    </xf>
    <xf numFmtId="0" fontId="107" fillId="3" borderId="93" xfId="20964" applyFont="1" applyFill="1" applyBorder="1" applyAlignment="1">
      <alignment horizontal="center" vertical="center"/>
    </xf>
    <xf numFmtId="0" fontId="106" fillId="3" borderId="94" xfId="20964" applyFont="1" applyFill="1" applyBorder="1" applyAlignment="1">
      <alignment horizontal="left" vertical="center"/>
    </xf>
    <xf numFmtId="0" fontId="107" fillId="0" borderId="93" xfId="20964" applyFont="1" applyBorder="1" applyAlignment="1">
      <alignment horizontal="center" vertical="center"/>
    </xf>
    <xf numFmtId="0" fontId="106" fillId="0" borderId="94" xfId="20964" applyFont="1" applyBorder="1" applyAlignment="1">
      <alignment horizontal="left" vertical="center"/>
    </xf>
    <xf numFmtId="0" fontId="108" fillId="77" borderId="95" xfId="20964" applyFont="1" applyFill="1" applyBorder="1" applyAlignment="1">
      <alignment horizontal="center" vertical="center"/>
    </xf>
    <xf numFmtId="0" fontId="105" fillId="77" borderId="97" xfId="20964" applyFont="1" applyFill="1" applyBorder="1">
      <alignment vertical="center"/>
    </xf>
    <xf numFmtId="164" fontId="106" fillId="77" borderId="95" xfId="7" applyNumberFormat="1" applyFont="1" applyFill="1" applyBorder="1" applyAlignment="1" applyProtection="1">
      <alignment horizontal="right" vertical="center"/>
      <protection locked="0"/>
    </xf>
    <xf numFmtId="0" fontId="105" fillId="76" borderId="96" xfId="20964" applyFont="1" applyFill="1" applyBorder="1">
      <alignment vertical="center"/>
    </xf>
    <xf numFmtId="0" fontId="105" fillId="76" borderId="97" xfId="20964" applyFont="1" applyFill="1" applyBorder="1">
      <alignment vertical="center"/>
    </xf>
    <xf numFmtId="164" fontId="105" fillId="76" borderId="94" xfId="7" applyNumberFormat="1" applyFont="1" applyFill="1" applyBorder="1" applyAlignment="1">
      <alignment horizontal="right" vertical="center"/>
    </xf>
    <xf numFmtId="0" fontId="110" fillId="3" borderId="93" xfId="20964" applyFont="1" applyFill="1" applyBorder="1" applyAlignment="1">
      <alignment horizontal="center" vertical="center"/>
    </xf>
    <xf numFmtId="0" fontId="111" fillId="77" borderId="95" xfId="20964" applyFont="1" applyFill="1" applyBorder="1" applyAlignment="1">
      <alignment horizontal="center" vertical="center"/>
    </xf>
    <xf numFmtId="0" fontId="45" fillId="77" borderId="97" xfId="20964" applyFont="1" applyFill="1" applyBorder="1">
      <alignment vertical="center"/>
    </xf>
    <xf numFmtId="0" fontId="110" fillId="70" borderId="93" xfId="20964" applyFont="1" applyFill="1" applyBorder="1" applyAlignment="1">
      <alignment horizontal="center" vertical="center"/>
    </xf>
    <xf numFmtId="164" fontId="106" fillId="3" borderId="95" xfId="7" applyNumberFormat="1" applyFont="1" applyFill="1" applyBorder="1" applyAlignment="1" applyProtection="1">
      <alignment horizontal="right" vertical="center"/>
      <protection locked="0"/>
    </xf>
    <xf numFmtId="0" fontId="111" fillId="3" borderId="95" xfId="20964" applyFont="1" applyFill="1" applyBorder="1" applyAlignment="1">
      <alignment horizontal="center" vertical="center"/>
    </xf>
    <xf numFmtId="0" fontId="45" fillId="3" borderId="97" xfId="20964" applyFont="1" applyFill="1" applyBorder="1">
      <alignment vertical="center"/>
    </xf>
    <xf numFmtId="0" fontId="107"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1" fillId="0" borderId="95" xfId="0" applyFont="1" applyBorder="1" applyAlignment="1">
      <alignment horizontal="left" vertical="center" wrapText="1"/>
    </xf>
    <xf numFmtId="10" fontId="4" fillId="36" borderId="95" xfId="0" applyNumberFormat="1" applyFont="1" applyFill="1" applyBorder="1" applyAlignment="1">
      <alignment horizontal="center" vertical="center" wrapText="1"/>
    </xf>
    <xf numFmtId="0" fontId="4" fillId="36" borderId="95" xfId="0" applyFont="1" applyFill="1" applyBorder="1" applyAlignment="1">
      <alignment horizontal="left" vertical="center" wrapText="1"/>
    </xf>
    <xf numFmtId="0" fontId="3" fillId="0" borderId="95" xfId="0" applyFont="1" applyBorder="1" applyAlignment="1">
      <alignment horizontal="left" vertical="center" wrapText="1"/>
    </xf>
    <xf numFmtId="0" fontId="4" fillId="36" borderId="78" xfId="0" applyFont="1" applyFill="1" applyBorder="1" applyAlignment="1">
      <alignment vertical="center" wrapText="1"/>
    </xf>
    <xf numFmtId="0" fontId="4" fillId="36" borderId="94" xfId="0" applyFont="1" applyFill="1" applyBorder="1" applyAlignment="1">
      <alignment vertical="center" wrapText="1"/>
    </xf>
    <xf numFmtId="0" fontId="4" fillId="36" borderId="65" xfId="0" applyFont="1" applyFill="1" applyBorder="1" applyAlignment="1">
      <alignment vertical="center" wrapText="1"/>
    </xf>
    <xf numFmtId="0" fontId="4" fillId="36" borderId="27"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4" xfId="0" applyFont="1" applyBorder="1" applyAlignment="1">
      <alignment horizontal="center" vertical="center" wrapText="1"/>
    </xf>
    <xf numFmtId="0" fontId="45" fillId="0" borderId="15" xfId="0" applyFont="1" applyBorder="1" applyAlignment="1">
      <alignment horizontal="center" vertical="center" wrapText="1"/>
    </xf>
    <xf numFmtId="0" fontId="2" fillId="0" borderId="3" xfId="0" applyFont="1" applyBorder="1" applyAlignment="1">
      <alignment wrapText="1"/>
    </xf>
    <xf numFmtId="0" fontId="84" fillId="0" borderId="17" xfId="0" applyFont="1" applyBorder="1"/>
    <xf numFmtId="0" fontId="45" fillId="0" borderId="17" xfId="0" applyFont="1" applyBorder="1" applyAlignment="1">
      <alignment horizontal="center" vertical="center" wrapText="1"/>
    </xf>
    <xf numFmtId="3" fontId="104" fillId="36" borderId="95" xfId="0" applyNumberFormat="1" applyFont="1" applyFill="1" applyBorder="1" applyAlignment="1">
      <alignment vertical="center" wrapText="1"/>
    </xf>
    <xf numFmtId="3" fontId="104" fillId="0" borderId="95" xfId="0" applyNumberFormat="1" applyFont="1" applyBorder="1" applyAlignment="1">
      <alignment vertical="center" wrapText="1"/>
    </xf>
    <xf numFmtId="3" fontId="104" fillId="36" borderId="96" xfId="0" applyNumberFormat="1" applyFont="1" applyFill="1" applyBorder="1" applyAlignment="1">
      <alignment vertical="center" wrapText="1"/>
    </xf>
    <xf numFmtId="3" fontId="104" fillId="0" borderId="96" xfId="0" applyNumberFormat="1" applyFont="1" applyBorder="1" applyAlignment="1">
      <alignment vertical="center" wrapText="1"/>
    </xf>
    <xf numFmtId="3" fontId="104" fillId="36" borderId="22" xfId="0" applyNumberFormat="1" applyFont="1" applyFill="1" applyBorder="1" applyAlignment="1">
      <alignment vertical="center" wrapText="1"/>
    </xf>
    <xf numFmtId="3" fontId="104" fillId="36" borderId="80" xfId="0" applyNumberFormat="1" applyFont="1" applyFill="1" applyBorder="1" applyAlignment="1">
      <alignment vertical="center" wrapText="1"/>
    </xf>
    <xf numFmtId="3" fontId="104" fillId="0" borderId="80" xfId="0" applyNumberFormat="1" applyFont="1" applyBorder="1" applyAlignment="1">
      <alignment vertical="center" wrapText="1"/>
    </xf>
    <xf numFmtId="3" fontId="104" fillId="36" borderId="35" xfId="0" applyNumberFormat="1" applyFont="1" applyFill="1" applyBorder="1" applyAlignment="1">
      <alignment vertical="center" wrapText="1"/>
    </xf>
    <xf numFmtId="0" fontId="2" fillId="0" borderId="14" xfId="0" applyFont="1" applyBorder="1" applyAlignment="1">
      <alignment horizontal="left" vertical="center" wrapText="1" indent="1"/>
    </xf>
    <xf numFmtId="0" fontId="2" fillId="0" borderId="15"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2" xfId="20" applyFont="1" applyBorder="1"/>
    <xf numFmtId="0" fontId="2" fillId="2" borderId="16" xfId="0" applyFont="1" applyFill="1" applyBorder="1" applyAlignment="1">
      <alignment horizontal="right" vertical="center"/>
    </xf>
    <xf numFmtId="0" fontId="45" fillId="0" borderId="16" xfId="0" applyFont="1" applyBorder="1" applyAlignment="1">
      <alignment horizontal="center" vertical="center" wrapText="1"/>
    </xf>
    <xf numFmtId="0" fontId="2" fillId="2" borderId="19" xfId="0" applyFont="1" applyFill="1" applyBorder="1" applyAlignment="1">
      <alignment horizontal="right" vertical="center"/>
    </xf>
    <xf numFmtId="0" fontId="4" fillId="0" borderId="0" xfId="0" applyFont="1" applyAlignment="1">
      <alignment horizontal="center" wrapText="1"/>
    </xf>
    <xf numFmtId="0" fontId="3" fillId="3" borderId="51"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1" xfId="0" applyFont="1" applyFill="1" applyBorder="1" applyAlignment="1">
      <alignment horizontal="center" wrapText="1"/>
    </xf>
    <xf numFmtId="0" fontId="3" fillId="0" borderId="95" xfId="0" applyFont="1" applyBorder="1" applyAlignment="1">
      <alignment horizontal="center"/>
    </xf>
    <xf numFmtId="0" fontId="3" fillId="3" borderId="5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2" xfId="0" applyFont="1" applyFill="1" applyBorder="1" applyAlignment="1">
      <alignment horizontal="center" vertical="center" wrapText="1"/>
    </xf>
    <xf numFmtId="0" fontId="3" fillId="0" borderId="16" xfId="0" applyFont="1" applyBorder="1"/>
    <xf numFmtId="0" fontId="3" fillId="0" borderId="95" xfId="0" applyFont="1" applyBorder="1" applyAlignment="1">
      <alignment wrapText="1"/>
    </xf>
    <xf numFmtId="164" fontId="3" fillId="0" borderId="95" xfId="7" applyNumberFormat="1" applyFont="1" applyBorder="1"/>
    <xf numFmtId="164" fontId="3" fillId="0" borderId="77" xfId="7" applyNumberFormat="1" applyFont="1" applyBorder="1"/>
    <xf numFmtId="0" fontId="100" fillId="0" borderId="95" xfId="0" applyFont="1" applyBorder="1" applyAlignment="1">
      <alignment horizontal="left" wrapText="1" indent="2"/>
    </xf>
    <xf numFmtId="169" fontId="9" fillId="37" borderId="95" xfId="20" applyBorder="1"/>
    <xf numFmtId="164" fontId="3" fillId="0" borderId="95" xfId="7" applyNumberFormat="1" applyFont="1" applyBorder="1" applyAlignment="1">
      <alignment vertical="center"/>
    </xf>
    <xf numFmtId="0" fontId="4" fillId="0" borderId="16" xfId="0" applyFont="1" applyBorder="1"/>
    <xf numFmtId="0" fontId="4" fillId="0" borderId="95" xfId="0" applyFont="1" applyBorder="1" applyAlignment="1">
      <alignment wrapText="1"/>
    </xf>
    <xf numFmtId="164" fontId="4" fillId="0" borderId="77" xfId="7" applyNumberFormat="1" applyFont="1" applyBorder="1"/>
    <xf numFmtId="0" fontId="112" fillId="3" borderId="5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2" xfId="7" applyNumberFormat="1" applyFont="1" applyFill="1" applyBorder="1"/>
    <xf numFmtId="164" fontId="3" fillId="0" borderId="95" xfId="7" applyNumberFormat="1" applyFont="1" applyFill="1" applyBorder="1"/>
    <xf numFmtId="164" fontId="3" fillId="0" borderId="95" xfId="7" applyNumberFormat="1" applyFont="1" applyFill="1" applyBorder="1" applyAlignment="1">
      <alignment vertical="center"/>
    </xf>
    <xf numFmtId="0" fontId="100" fillId="0" borderId="9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2" xfId="0" applyFont="1" applyFill="1" applyBorder="1"/>
    <xf numFmtId="0" fontId="4" fillId="0" borderId="19" xfId="0" applyFont="1" applyBorder="1"/>
    <xf numFmtId="0" fontId="4" fillId="0" borderId="20" xfId="0" applyFont="1" applyBorder="1" applyAlignment="1">
      <alignment wrapText="1"/>
    </xf>
    <xf numFmtId="10" fontId="4" fillId="0" borderId="21" xfId="20962" applyNumberFormat="1" applyFont="1" applyBorder="1"/>
    <xf numFmtId="0" fontId="2" fillId="2" borderId="83" xfId="0" applyFont="1" applyFill="1" applyBorder="1" applyAlignment="1">
      <alignment horizontal="right" vertical="center"/>
    </xf>
    <xf numFmtId="0" fontId="2" fillId="0" borderId="93" xfId="0" applyFont="1" applyBorder="1" applyAlignment="1">
      <alignment vertical="center" wrapText="1"/>
    </xf>
    <xf numFmtId="193" fontId="2" fillId="2" borderId="93" xfId="0" applyNumberFormat="1" applyFont="1" applyFill="1" applyBorder="1" applyAlignment="1" applyProtection="1">
      <alignment vertical="center"/>
      <protection locked="0"/>
    </xf>
    <xf numFmtId="193" fontId="87" fillId="2" borderId="93"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4" xfId="0" applyFont="1" applyBorder="1" applyAlignment="1">
      <alignment horizontal="left" vertical="center" wrapText="1"/>
    </xf>
    <xf numFmtId="0" fontId="6" fillId="0" borderId="110" xfId="17" applyBorder="1" applyAlignment="1" applyProtection="1"/>
    <xf numFmtId="0" fontId="114" fillId="0" borderId="0" xfId="0" applyFont="1" applyAlignment="1">
      <alignment horizontal="left" vertical="top" wrapText="1"/>
    </xf>
    <xf numFmtId="193" fontId="2" fillId="3" borderId="77" xfId="2" applyNumberFormat="1" applyFont="1" applyFill="1" applyBorder="1" applyAlignment="1" applyProtection="1">
      <alignment vertical="top" wrapText="1"/>
      <protection locked="0"/>
    </xf>
    <xf numFmtId="0" fontId="2" fillId="0" borderId="110" xfId="0" applyFont="1" applyBorder="1" applyAlignment="1">
      <alignment horizontal="center" vertical="center" wrapText="1"/>
    </xf>
    <xf numFmtId="0" fontId="112" fillId="0" borderId="110" xfId="0" applyFont="1" applyBorder="1" applyAlignment="1">
      <alignment horizontal="center" vertical="center"/>
    </xf>
    <xf numFmtId="0" fontId="0" fillId="0" borderId="110" xfId="0" applyBorder="1" applyAlignment="1">
      <alignment horizontal="center"/>
    </xf>
    <xf numFmtId="0" fontId="125" fillId="3" borderId="110" xfId="20966" applyFont="1" applyFill="1" applyBorder="1" applyAlignment="1">
      <alignment horizontal="left" vertical="center" wrapText="1"/>
    </xf>
    <xf numFmtId="0" fontId="126" fillId="0" borderId="110" xfId="20966" applyFont="1" applyBorder="1" applyAlignment="1">
      <alignment horizontal="left" vertical="center" wrapText="1" indent="1"/>
    </xf>
    <xf numFmtId="0" fontId="127" fillId="3" borderId="120" xfId="0" applyFont="1" applyFill="1" applyBorder="1" applyAlignment="1">
      <alignment horizontal="left" vertical="center" wrapText="1"/>
    </xf>
    <xf numFmtId="0" fontId="126" fillId="3" borderId="110" xfId="20966" applyFont="1" applyFill="1" applyBorder="1" applyAlignment="1">
      <alignment horizontal="left" vertical="center" wrapText="1" indent="1"/>
    </xf>
    <xf numFmtId="0" fontId="125" fillId="0" borderId="120" xfId="0" applyFont="1" applyBorder="1" applyAlignment="1">
      <alignment horizontal="left" vertical="center" wrapText="1"/>
    </xf>
    <xf numFmtId="0" fontId="127" fillId="0" borderId="120" xfId="0" applyFont="1" applyBorder="1" applyAlignment="1">
      <alignment horizontal="left" vertical="center" wrapText="1"/>
    </xf>
    <xf numFmtId="0" fontId="127" fillId="0" borderId="120" xfId="0" applyFont="1" applyBorder="1" applyAlignment="1">
      <alignment vertical="center" wrapText="1"/>
    </xf>
    <xf numFmtId="0" fontId="128" fillId="0" borderId="120" xfId="0" applyFont="1" applyBorder="1" applyAlignment="1">
      <alignment horizontal="left" vertical="center" wrapText="1" indent="1"/>
    </xf>
    <xf numFmtId="0" fontId="128" fillId="3" borderId="120" xfId="0" applyFont="1" applyFill="1" applyBorder="1" applyAlignment="1">
      <alignment horizontal="left" vertical="center" wrapText="1" indent="1"/>
    </xf>
    <xf numFmtId="0" fontId="127" fillId="3" borderId="121" xfId="0" applyFont="1" applyFill="1" applyBorder="1" applyAlignment="1">
      <alignment horizontal="left" vertical="center" wrapText="1"/>
    </xf>
    <xf numFmtId="0" fontId="128" fillId="0" borderId="110" xfId="20966" applyFont="1" applyBorder="1" applyAlignment="1">
      <alignment horizontal="left" vertical="center" wrapText="1" indent="1"/>
    </xf>
    <xf numFmtId="0" fontId="127" fillId="0" borderId="110" xfId="0" applyFont="1" applyBorder="1" applyAlignment="1">
      <alignment horizontal="left" vertical="center" wrapText="1"/>
    </xf>
    <xf numFmtId="0" fontId="129" fillId="0" borderId="110" xfId="20966" applyFont="1" applyBorder="1" applyAlignment="1">
      <alignment horizontal="center" vertical="center" wrapText="1"/>
    </xf>
    <xf numFmtId="0" fontId="127" fillId="3" borderId="122" xfId="0" applyFont="1" applyFill="1" applyBorder="1" applyAlignment="1">
      <alignment horizontal="left" vertical="center" wrapText="1"/>
    </xf>
    <xf numFmtId="0" fontId="0" fillId="0" borderId="123" xfId="0" applyBorder="1" applyAlignment="1">
      <alignment horizontal="center"/>
    </xf>
    <xf numFmtId="0" fontId="126" fillId="3" borderId="123" xfId="20966" applyFont="1" applyFill="1" applyBorder="1" applyAlignment="1">
      <alignment horizontal="left" vertical="center" wrapText="1" indent="1"/>
    </xf>
    <xf numFmtId="0" fontId="126" fillId="3" borderId="120" xfId="0" applyFont="1" applyFill="1" applyBorder="1" applyAlignment="1">
      <alignment horizontal="left" vertical="center" wrapText="1" indent="1"/>
    </xf>
    <xf numFmtId="0" fontId="126" fillId="0" borderId="123" xfId="20966" applyFont="1" applyBorder="1" applyAlignment="1">
      <alignment horizontal="left" vertical="center" wrapText="1" indent="1"/>
    </xf>
    <xf numFmtId="0" fontId="126" fillId="0" borderId="120" xfId="0" applyFont="1" applyBorder="1" applyAlignment="1">
      <alignment horizontal="left" vertical="center" wrapText="1" indent="1"/>
    </xf>
    <xf numFmtId="0" fontId="126" fillId="0" borderId="121" xfId="0" applyFont="1" applyBorder="1" applyAlignment="1">
      <alignment horizontal="left" vertical="center" wrapText="1" indent="1"/>
    </xf>
    <xf numFmtId="0" fontId="127" fillId="0" borderId="123" xfId="20966" applyFont="1" applyBorder="1" applyAlignment="1">
      <alignment horizontal="left" vertical="center" wrapText="1"/>
    </xf>
    <xf numFmtId="0" fontId="127" fillId="0" borderId="123" xfId="0" applyFont="1" applyBorder="1" applyAlignment="1">
      <alignment vertical="center" wrapText="1"/>
    </xf>
    <xf numFmtId="0" fontId="129" fillId="0" borderId="123" xfId="20966" applyFont="1" applyBorder="1" applyAlignment="1">
      <alignment horizontal="center" vertical="center" wrapText="1"/>
    </xf>
    <xf numFmtId="0" fontId="127" fillId="3" borderId="123" xfId="20966" applyFont="1" applyFill="1" applyBorder="1" applyAlignment="1">
      <alignment horizontal="left" vertical="center" wrapText="1"/>
    </xf>
    <xf numFmtId="0" fontId="130" fillId="0" borderId="0" xfId="0" applyFont="1" applyAlignment="1">
      <alignment horizontal="justify"/>
    </xf>
    <xf numFmtId="0" fontId="127" fillId="0" borderId="123"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Border="1" applyAlignment="1">
      <alignment horizontal="center" vertical="center" wrapText="1"/>
    </xf>
    <xf numFmtId="0" fontId="0" fillId="0" borderId="123" xfId="0" applyBorder="1" applyAlignment="1">
      <alignment horizontal="center" vertical="center"/>
    </xf>
    <xf numFmtId="0" fontId="127" fillId="0" borderId="128" xfId="0" applyFont="1" applyBorder="1" applyAlignment="1">
      <alignment horizontal="justify" vertical="center" wrapText="1"/>
    </xf>
    <xf numFmtId="0" fontId="127" fillId="0" borderId="120" xfId="0" applyFont="1" applyBorder="1" applyAlignment="1">
      <alignment horizontal="justify" vertical="center" wrapText="1"/>
    </xf>
    <xf numFmtId="0" fontId="125" fillId="0" borderId="120" xfId="0" applyFont="1" applyBorder="1" applyAlignment="1">
      <alignment horizontal="justify" vertical="center" wrapText="1"/>
    </xf>
    <xf numFmtId="0" fontId="127" fillId="3" borderId="120" xfId="0" applyFont="1" applyFill="1" applyBorder="1" applyAlignment="1">
      <alignment horizontal="justify" vertical="center" wrapText="1"/>
    </xf>
    <xf numFmtId="0" fontId="127" fillId="0" borderId="121" xfId="0" applyFont="1" applyBorder="1" applyAlignment="1">
      <alignment horizontal="justify" vertical="center" wrapText="1"/>
    </xf>
    <xf numFmtId="0" fontId="127" fillId="0" borderId="122" xfId="0" applyFont="1" applyBorder="1" applyAlignment="1">
      <alignment horizontal="justify" vertical="center" wrapText="1"/>
    </xf>
    <xf numFmtId="0" fontId="125" fillId="0" borderId="120" xfId="0" applyFont="1" applyBorder="1" applyAlignment="1">
      <alignment vertical="center" wrapText="1"/>
    </xf>
    <xf numFmtId="0" fontId="126" fillId="0" borderId="120" xfId="0" applyFont="1" applyBorder="1" applyAlignment="1">
      <alignment horizontal="left" vertical="center" wrapText="1"/>
    </xf>
    <xf numFmtId="0" fontId="127" fillId="0" borderId="129" xfId="0" applyFont="1" applyBorder="1" applyAlignment="1">
      <alignment vertical="center" wrapText="1"/>
    </xf>
    <xf numFmtId="0" fontId="127" fillId="3" borderId="120" xfId="0" applyFont="1" applyFill="1" applyBorder="1" applyAlignment="1">
      <alignment vertical="center" wrapText="1"/>
    </xf>
    <xf numFmtId="0" fontId="105" fillId="0" borderId="126" xfId="0" applyFont="1" applyBorder="1" applyAlignment="1">
      <alignment vertical="center" wrapText="1"/>
    </xf>
    <xf numFmtId="193" fontId="95" fillId="0" borderId="123" xfId="0" applyNumberFormat="1" applyFont="1" applyBorder="1" applyAlignment="1">
      <alignment horizontal="right"/>
    </xf>
    <xf numFmtId="193" fontId="95" fillId="36" borderId="123" xfId="0" applyNumberFormat="1" applyFont="1" applyFill="1" applyBorder="1" applyAlignment="1">
      <alignment horizontal="right"/>
    </xf>
    <xf numFmtId="193" fontId="95" fillId="36" borderId="77" xfId="0" applyNumberFormat="1" applyFont="1" applyFill="1" applyBorder="1" applyAlignment="1">
      <alignment horizontal="right"/>
    </xf>
    <xf numFmtId="0" fontId="2" fillId="0" borderId="126" xfId="0" applyFont="1" applyBorder="1" applyAlignment="1">
      <alignment horizontal="left" vertical="center" wrapText="1" indent="4"/>
    </xf>
    <xf numFmtId="0" fontId="45" fillId="0" borderId="126" xfId="0" applyFont="1" applyBorder="1" applyAlignment="1">
      <alignment vertical="center" wrapText="1"/>
    </xf>
    <xf numFmtId="0" fontId="2" fillId="0" borderId="123" xfId="0" applyFont="1" applyBorder="1" applyAlignment="1" applyProtection="1">
      <alignment horizontal="left" vertical="center" indent="11"/>
      <protection locked="0"/>
    </xf>
    <xf numFmtId="0" fontId="46" fillId="0" borderId="123" xfId="0" applyFont="1" applyBorder="1" applyAlignment="1" applyProtection="1">
      <alignment horizontal="left" vertical="center" indent="17"/>
      <protection locked="0"/>
    </xf>
    <xf numFmtId="0" fontId="112" fillId="0" borderId="123" xfId="0" applyFont="1" applyBorder="1" applyAlignment="1">
      <alignment vertical="center"/>
    </xf>
    <xf numFmtId="0" fontId="96" fillId="0" borderId="123" xfId="0" applyFont="1" applyBorder="1" applyAlignment="1">
      <alignment vertical="center" wrapText="1"/>
    </xf>
    <xf numFmtId="0" fontId="97" fillId="0" borderId="126" xfId="0" applyFont="1" applyBorder="1" applyAlignment="1">
      <alignment horizontal="left" vertical="center" wrapText="1"/>
    </xf>
    <xf numFmtId="0" fontId="2" fillId="0" borderId="126" xfId="0" applyFont="1" applyBorder="1" applyAlignment="1">
      <alignment horizontal="left" vertical="center" wrapText="1"/>
    </xf>
    <xf numFmtId="193" fontId="95" fillId="0" borderId="0" xfId="0" applyNumberFormat="1" applyFont="1" applyAlignment="1">
      <alignment horizontal="right"/>
    </xf>
    <xf numFmtId="43" fontId="84" fillId="0" borderId="76" xfId="7" applyFont="1" applyFill="1" applyBorder="1" applyAlignment="1">
      <alignment horizontal="center" vertical="center"/>
    </xf>
    <xf numFmtId="43" fontId="84" fillId="0" borderId="123" xfId="7" applyFont="1" applyFill="1" applyBorder="1" applyAlignment="1">
      <alignment horizontal="center" vertical="center"/>
    </xf>
    <xf numFmtId="0" fontId="126" fillId="3" borderId="121" xfId="0" applyFont="1" applyFill="1" applyBorder="1" applyAlignment="1">
      <alignment horizontal="left" vertical="center" wrapText="1" indent="1"/>
    </xf>
    <xf numFmtId="0" fontId="126" fillId="3" borderId="123" xfId="0" applyFont="1" applyFill="1" applyBorder="1" applyAlignment="1">
      <alignment horizontal="left" vertical="center" wrapText="1" indent="1"/>
    </xf>
    <xf numFmtId="0" fontId="126" fillId="0" borderId="123" xfId="0" applyFont="1" applyBorder="1" applyAlignment="1">
      <alignment horizontal="left" vertical="center" wrapText="1" indent="1"/>
    </xf>
    <xf numFmtId="0" fontId="127" fillId="3" borderId="123" xfId="0" applyFont="1" applyFill="1" applyBorder="1" applyAlignment="1">
      <alignment horizontal="left" vertical="center" wrapText="1"/>
    </xf>
    <xf numFmtId="0" fontId="128" fillId="3" borderId="123" xfId="0" applyFont="1" applyFill="1" applyBorder="1" applyAlignment="1">
      <alignment horizontal="left" vertical="center" wrapText="1" indent="1"/>
    </xf>
    <xf numFmtId="0" fontId="130" fillId="0" borderId="123" xfId="0" applyFont="1" applyBorder="1" applyAlignment="1">
      <alignment horizontal="justify"/>
    </xf>
    <xf numFmtId="167" fontId="86" fillId="0" borderId="53" xfId="0" applyNumberFormat="1" applyFont="1" applyBorder="1" applyAlignment="1">
      <alignment horizontal="center"/>
    </xf>
    <xf numFmtId="167" fontId="88" fillId="0" borderId="55" xfId="0" applyNumberFormat="1" applyFont="1" applyBorder="1" applyAlignment="1">
      <alignment horizontal="center"/>
    </xf>
    <xf numFmtId="167" fontId="46" fillId="0" borderId="55" xfId="0" applyNumberFormat="1" applyFont="1" applyBorder="1" applyAlignment="1">
      <alignment horizontal="center"/>
    </xf>
    <xf numFmtId="0" fontId="117" fillId="0" borderId="123" xfId="0" applyFont="1" applyBorder="1"/>
    <xf numFmtId="49" fontId="119" fillId="0" borderId="123" xfId="5" applyNumberFormat="1" applyFont="1" applyBorder="1" applyAlignment="1" applyProtection="1">
      <alignment horizontal="right" vertical="center"/>
      <protection locked="0"/>
    </xf>
    <xf numFmtId="0" fontId="118" fillId="3" borderId="123" xfId="13" applyFont="1" applyFill="1" applyBorder="1" applyAlignment="1" applyProtection="1">
      <alignment horizontal="left" vertical="center" wrapText="1"/>
      <protection locked="0"/>
    </xf>
    <xf numFmtId="49" fontId="118" fillId="3" borderId="123" xfId="5" applyNumberFormat="1" applyFont="1" applyFill="1" applyBorder="1" applyAlignment="1" applyProtection="1">
      <alignment horizontal="right" vertical="center"/>
      <protection locked="0"/>
    </xf>
    <xf numFmtId="0" fontId="118" fillId="0" borderId="123" xfId="13" applyFont="1" applyBorder="1" applyAlignment="1" applyProtection="1">
      <alignment horizontal="left" vertical="center" wrapText="1"/>
      <protection locked="0"/>
    </xf>
    <xf numFmtId="49" fontId="118" fillId="0" borderId="123" xfId="5" applyNumberFormat="1" applyFont="1" applyBorder="1" applyAlignment="1" applyProtection="1">
      <alignment horizontal="right" vertical="center"/>
      <protection locked="0"/>
    </xf>
    <xf numFmtId="0" fontId="120" fillId="0" borderId="123" xfId="13" applyFont="1" applyBorder="1" applyAlignment="1" applyProtection="1">
      <alignment horizontal="left" vertical="center" wrapText="1"/>
      <protection locked="0"/>
    </xf>
    <xf numFmtId="0" fontId="117" fillId="0" borderId="123"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0" fontId="113" fillId="0" borderId="123" xfId="0" applyFont="1" applyBorder="1"/>
    <xf numFmtId="0" fontId="113" fillId="0" borderId="123" xfId="0" applyFont="1" applyBorder="1" applyAlignment="1">
      <alignment horizontal="left" indent="8"/>
    </xf>
    <xf numFmtId="0" fontId="113" fillId="0" borderId="123" xfId="0" applyFont="1" applyBorder="1" applyAlignment="1">
      <alignment wrapText="1"/>
    </xf>
    <xf numFmtId="0" fontId="117" fillId="0" borderId="0" xfId="0" applyFont="1"/>
    <xf numFmtId="0" fontId="116" fillId="0" borderId="123" xfId="0" applyFont="1" applyBorder="1"/>
    <xf numFmtId="49" fontId="119" fillId="0" borderId="123" xfId="5" applyNumberFormat="1" applyFont="1" applyBorder="1" applyAlignment="1" applyProtection="1">
      <alignment horizontal="right" vertical="center" wrapText="1"/>
      <protection locked="0"/>
    </xf>
    <xf numFmtId="49" fontId="118" fillId="3" borderId="123" xfId="5" applyNumberFormat="1" applyFont="1" applyFill="1" applyBorder="1" applyAlignment="1" applyProtection="1">
      <alignment horizontal="right" vertical="center" wrapText="1"/>
      <protection locked="0"/>
    </xf>
    <xf numFmtId="49" fontId="118" fillId="0" borderId="123" xfId="5" applyNumberFormat="1" applyFont="1" applyBorder="1" applyAlignment="1" applyProtection="1">
      <alignment horizontal="right" vertical="center" wrapText="1"/>
      <protection locked="0"/>
    </xf>
    <xf numFmtId="0" fontId="113" fillId="0" borderId="12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23"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3" xfId="0" applyFont="1" applyBorder="1" applyAlignment="1">
      <alignment horizontal="left" vertical="center" wrapText="1"/>
    </xf>
    <xf numFmtId="0" fontId="116" fillId="0" borderId="123" xfId="0" applyFont="1" applyBorder="1" applyAlignment="1">
      <alignment horizontal="left" wrapText="1" indent="1"/>
    </xf>
    <xf numFmtId="0" fontId="116" fillId="0" borderId="123" xfId="0" applyFont="1" applyBorder="1" applyAlignment="1">
      <alignment horizontal="left" vertical="center" indent="1"/>
    </xf>
    <xf numFmtId="0" fontId="114" fillId="0" borderId="123" xfId="0" applyFont="1" applyBorder="1"/>
    <xf numFmtId="0" fontId="113" fillId="0" borderId="123" xfId="0" applyFont="1" applyBorder="1" applyAlignment="1">
      <alignment horizontal="left" wrapText="1" indent="1"/>
    </xf>
    <xf numFmtId="0" fontId="113" fillId="0" borderId="123" xfId="0" applyFont="1" applyBorder="1" applyAlignment="1">
      <alignment horizontal="left" indent="1"/>
    </xf>
    <xf numFmtId="0" fontId="113" fillId="0" borderId="123" xfId="0" applyFont="1" applyBorder="1" applyAlignment="1">
      <alignment horizontal="left" wrapText="1" indent="4"/>
    </xf>
    <xf numFmtId="0" fontId="113" fillId="0" borderId="123" xfId="0" applyFont="1" applyBorder="1" applyAlignment="1">
      <alignment horizontal="left" indent="3"/>
    </xf>
    <xf numFmtId="0" fontId="116" fillId="0" borderId="123" xfId="0" applyFont="1" applyBorder="1" applyAlignment="1">
      <alignment horizontal="left" indent="1"/>
    </xf>
    <xf numFmtId="0" fontId="114" fillId="78" borderId="123" xfId="0" applyFont="1" applyFill="1" applyBorder="1"/>
    <xf numFmtId="0" fontId="117" fillId="0" borderId="5" xfId="0" applyFont="1" applyBorder="1"/>
    <xf numFmtId="0" fontId="114" fillId="0" borderId="123" xfId="0" applyFont="1" applyBorder="1" applyAlignment="1">
      <alignment horizontal="left" wrapText="1" indent="2"/>
    </xf>
    <xf numFmtId="0" fontId="114" fillId="0" borderId="123" xfId="0" applyFont="1" applyBorder="1" applyAlignment="1">
      <alignment horizontal="left" wrapText="1"/>
    </xf>
    <xf numFmtId="0" fontId="113" fillId="0" borderId="123" xfId="0" applyFont="1" applyBorder="1" applyAlignment="1">
      <alignment horizontal="center"/>
    </xf>
    <xf numFmtId="0" fontId="113" fillId="0" borderId="0" xfId="0" applyFont="1" applyAlignment="1">
      <alignment horizontal="center" vertical="center"/>
    </xf>
    <xf numFmtId="0" fontId="113" fillId="0" borderId="5" xfId="0" applyFont="1" applyBorder="1" applyAlignment="1">
      <alignment horizontal="center" vertical="center" wrapText="1"/>
    </xf>
    <xf numFmtId="0" fontId="113" fillId="0" borderId="5" xfId="0" applyFont="1" applyBorder="1" applyAlignment="1">
      <alignment wrapText="1"/>
    </xf>
    <xf numFmtId="0" fontId="113" fillId="0" borderId="0" xfId="0" applyFont="1" applyAlignment="1">
      <alignment horizontal="center" vertical="center" wrapText="1"/>
    </xf>
    <xf numFmtId="0" fontId="113" fillId="0" borderId="102" xfId="0" applyFont="1" applyBorder="1" applyAlignment="1">
      <alignment horizontal="center" vertical="center" wrapText="1"/>
    </xf>
    <xf numFmtId="0" fontId="113" fillId="0" borderId="126" xfId="0" applyFont="1" applyBorder="1" applyAlignment="1">
      <alignment horizontal="center" vertical="center" wrapText="1"/>
    </xf>
    <xf numFmtId="0" fontId="113" fillId="0" borderId="103" xfId="0" applyFont="1" applyBorder="1" applyAlignment="1">
      <alignment horizontal="center" vertical="center" wrapText="1"/>
    </xf>
    <xf numFmtId="49" fontId="113" fillId="0" borderId="21" xfId="0" applyNumberFormat="1" applyFont="1" applyBorder="1" applyAlignment="1">
      <alignment horizontal="left" wrapText="1" indent="1"/>
    </xf>
    <xf numFmtId="0" fontId="113" fillId="0" borderId="19" xfId="0" applyFont="1" applyBorder="1" applyAlignment="1">
      <alignment horizontal="left" wrapText="1" indent="1"/>
    </xf>
    <xf numFmtId="49" fontId="113" fillId="0" borderId="77" xfId="0" applyNumberFormat="1" applyFont="1" applyBorder="1" applyAlignment="1">
      <alignment horizontal="left" wrapText="1" indent="1"/>
    </xf>
    <xf numFmtId="0" fontId="113" fillId="0" borderId="16" xfId="0" applyFont="1" applyBorder="1" applyAlignment="1">
      <alignment horizontal="left" wrapText="1" indent="1"/>
    </xf>
    <xf numFmtId="49" fontId="113" fillId="0" borderId="16" xfId="0" applyNumberFormat="1" applyFont="1" applyBorder="1" applyAlignment="1">
      <alignment horizontal="left" wrapText="1" indent="3"/>
    </xf>
    <xf numFmtId="49" fontId="113" fillId="0" borderId="77" xfId="0" applyNumberFormat="1" applyFont="1" applyBorder="1" applyAlignment="1">
      <alignment horizontal="left" wrapText="1" indent="3"/>
    </xf>
    <xf numFmtId="49" fontId="113" fillId="0" borderId="16" xfId="0" applyNumberFormat="1" applyFont="1" applyBorder="1" applyAlignment="1">
      <alignment horizontal="left" wrapText="1" indent="2"/>
    </xf>
    <xf numFmtId="49" fontId="113" fillId="0" borderId="77" xfId="0" applyNumberFormat="1" applyFont="1" applyBorder="1" applyAlignment="1">
      <alignment horizontal="left" wrapText="1" indent="2"/>
    </xf>
    <xf numFmtId="49" fontId="113" fillId="0" borderId="77" xfId="0" applyNumberFormat="1" applyFont="1" applyBorder="1" applyAlignment="1">
      <alignment horizontal="left" vertical="top" wrapText="1" indent="2"/>
    </xf>
    <xf numFmtId="49" fontId="113" fillId="0" borderId="77" xfId="0" applyNumberFormat="1" applyFont="1" applyBorder="1" applyAlignment="1">
      <alignment horizontal="left" indent="1"/>
    </xf>
    <xf numFmtId="0" fontId="113" fillId="0" borderId="16" xfId="0" applyFont="1" applyBorder="1" applyAlignment="1">
      <alignment horizontal="left" indent="1"/>
    </xf>
    <xf numFmtId="49" fontId="113" fillId="0" borderId="16" xfId="0" applyNumberFormat="1" applyFont="1" applyBorder="1" applyAlignment="1">
      <alignment horizontal="left" indent="1"/>
    </xf>
    <xf numFmtId="49" fontId="113" fillId="0" borderId="16" xfId="0" applyNumberFormat="1" applyFont="1" applyBorder="1" applyAlignment="1">
      <alignment horizontal="left" indent="3"/>
    </xf>
    <xf numFmtId="49" fontId="113" fillId="0" borderId="77" xfId="0" applyNumberFormat="1" applyFont="1" applyBorder="1" applyAlignment="1">
      <alignment horizontal="left" indent="3"/>
    </xf>
    <xf numFmtId="0" fontId="113" fillId="0" borderId="16" xfId="0" applyFont="1" applyBorder="1" applyAlignment="1">
      <alignment horizontal="left" indent="2"/>
    </xf>
    <xf numFmtId="0" fontId="113" fillId="0" borderId="77" xfId="0" applyFont="1" applyBorder="1" applyAlignment="1">
      <alignment horizontal="left" indent="2"/>
    </xf>
    <xf numFmtId="0" fontId="113" fillId="0" borderId="77" xfId="0" applyFont="1" applyBorder="1" applyAlignment="1">
      <alignment horizontal="left" indent="1"/>
    </xf>
    <xf numFmtId="0" fontId="116" fillId="0" borderId="60" xfId="0" applyFont="1" applyBorder="1"/>
    <xf numFmtId="0" fontId="113" fillId="0" borderId="63" xfId="0" applyFont="1" applyBorder="1"/>
    <xf numFmtId="0" fontId="113" fillId="0" borderId="71" xfId="0" applyFont="1" applyBorder="1" applyAlignment="1">
      <alignment horizontal="center" vertical="center" wrapText="1"/>
    </xf>
    <xf numFmtId="0" fontId="113" fillId="0" borderId="77" xfId="0" applyFont="1" applyBorder="1" applyAlignment="1">
      <alignment horizontal="center" vertical="center" wrapText="1"/>
    </xf>
    <xf numFmtId="0" fontId="113" fillId="0" borderId="0" xfId="0" applyFont="1" applyAlignment="1">
      <alignment horizontal="left"/>
    </xf>
    <xf numFmtId="0" fontId="116" fillId="0" borderId="123"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3"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8" xfId="0" applyFont="1" applyBorder="1" applyAlignment="1">
      <alignment horizontal="left" vertical="center" wrapText="1" indent="1" readingOrder="1"/>
    </xf>
    <xf numFmtId="0" fontId="134" fillId="0" borderId="123" xfId="0" applyFont="1" applyBorder="1" applyAlignment="1">
      <alignment horizontal="left" indent="3"/>
    </xf>
    <xf numFmtId="0" fontId="116" fillId="0" borderId="123" xfId="0" applyFont="1" applyBorder="1" applyAlignment="1">
      <alignment vertical="center" wrapText="1" readingOrder="1"/>
    </xf>
    <xf numFmtId="0" fontId="134" fillId="0" borderId="123" xfId="0" applyFont="1" applyBorder="1" applyAlignment="1">
      <alignment horizontal="left" indent="2"/>
    </xf>
    <xf numFmtId="0" fontId="113" fillId="0" borderId="119" xfId="0" applyFont="1" applyBorder="1" applyAlignment="1">
      <alignment vertical="center" wrapText="1" readingOrder="1"/>
    </xf>
    <xf numFmtId="0" fontId="134" fillId="0" borderId="127" xfId="0" applyFont="1" applyBorder="1" applyAlignment="1">
      <alignment horizontal="left" indent="2"/>
    </xf>
    <xf numFmtId="0" fontId="113" fillId="0" borderId="118" xfId="0" applyFont="1" applyBorder="1" applyAlignment="1">
      <alignment vertical="center" wrapText="1" readingOrder="1"/>
    </xf>
    <xf numFmtId="0" fontId="113" fillId="0" borderId="117" xfId="0" applyFont="1" applyBorder="1" applyAlignment="1">
      <alignment vertical="center" wrapText="1" readingOrder="1"/>
    </xf>
    <xf numFmtId="0" fontId="134" fillId="0" borderId="5" xfId="0" applyFont="1" applyBorder="1"/>
    <xf numFmtId="0" fontId="2" fillId="0" borderId="13" xfId="0" applyFont="1" applyBorder="1" applyAlignment="1">
      <alignment horizontal="left" vertical="center" wrapText="1" indent="1"/>
    </xf>
    <xf numFmtId="169" fontId="2" fillId="37" borderId="59" xfId="20" applyFont="1" applyBorder="1"/>
    <xf numFmtId="193" fontId="84" fillId="0" borderId="16" xfId="0" applyNumberFormat="1" applyFont="1" applyBorder="1" applyAlignment="1" applyProtection="1">
      <alignment vertical="center" wrapText="1"/>
      <protection locked="0"/>
    </xf>
    <xf numFmtId="193" fontId="84" fillId="0" borderId="123" xfId="0" applyNumberFormat="1" applyFont="1" applyBorder="1" applyAlignment="1" applyProtection="1">
      <alignment vertical="center" wrapText="1"/>
      <protection locked="0"/>
    </xf>
    <xf numFmtId="193" fontId="84" fillId="0" borderId="77" xfId="0" applyNumberFormat="1" applyFont="1" applyBorder="1" applyAlignment="1" applyProtection="1">
      <alignment vertical="center" wrapText="1"/>
      <protection locked="0"/>
    </xf>
    <xf numFmtId="193" fontId="87" fillId="2" borderId="16"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77" xfId="0" applyNumberFormat="1" applyFont="1" applyFill="1" applyBorder="1" applyAlignment="1" applyProtection="1">
      <alignment vertical="center"/>
      <protection locked="0"/>
    </xf>
    <xf numFmtId="193" fontId="87" fillId="2" borderId="83" xfId="0" applyNumberFormat="1" applyFont="1" applyFill="1" applyBorder="1" applyAlignment="1" applyProtection="1">
      <alignment vertical="center"/>
      <protection locked="0"/>
    </xf>
    <xf numFmtId="193" fontId="87" fillId="2" borderId="127" xfId="0" applyNumberFormat="1" applyFont="1" applyFill="1" applyBorder="1" applyAlignment="1" applyProtection="1">
      <alignment vertical="center"/>
      <protection locked="0"/>
    </xf>
    <xf numFmtId="167" fontId="136" fillId="80" borderId="54" xfId="0" applyNumberFormat="1" applyFont="1" applyFill="1" applyBorder="1" applyAlignment="1">
      <alignment horizontal="center"/>
    </xf>
    <xf numFmtId="0" fontId="6" fillId="0" borderId="3" xfId="17" applyBorder="1" applyAlignment="1" applyProtection="1"/>
    <xf numFmtId="14" fontId="2" fillId="0" borderId="0" xfId="0" applyNumberFormat="1" applyFont="1" applyAlignment="1">
      <alignment horizontal="left"/>
    </xf>
    <xf numFmtId="0" fontId="2" fillId="0" borderId="124" xfId="0" applyFont="1" applyBorder="1" applyAlignment="1">
      <alignment wrapText="1"/>
    </xf>
    <xf numFmtId="0" fontId="2" fillId="0" borderId="83" xfId="0" applyFont="1" applyBorder="1" applyAlignment="1">
      <alignment vertical="center"/>
    </xf>
    <xf numFmtId="0" fontId="2" fillId="0" borderId="102" xfId="0" applyFont="1" applyBorder="1" applyAlignment="1">
      <alignment wrapText="1"/>
    </xf>
    <xf numFmtId="10" fontId="84" fillId="0" borderId="18" xfId="20962" applyNumberFormat="1" applyFont="1" applyBorder="1"/>
    <xf numFmtId="10" fontId="84" fillId="0" borderId="133" xfId="20962" applyNumberFormat="1" applyFont="1" applyBorder="1"/>
    <xf numFmtId="10" fontId="84" fillId="0" borderId="80" xfId="20962" applyNumberFormat="1" applyFont="1" applyBorder="1"/>
    <xf numFmtId="0" fontId="2" fillId="0" borderId="83" xfId="0" applyFont="1" applyBorder="1" applyAlignment="1">
      <alignment horizontal="right" vertical="center"/>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17" xfId="20962" applyFont="1" applyBorder="1" applyAlignment="1" applyProtection="1">
      <alignment vertical="center" wrapText="1"/>
      <protection locked="0"/>
    </xf>
    <xf numFmtId="9" fontId="85" fillId="0" borderId="0" xfId="20962" applyFont="1"/>
    <xf numFmtId="9" fontId="84" fillId="0" borderId="16" xfId="20962" applyFont="1" applyBorder="1" applyAlignment="1" applyProtection="1">
      <alignment vertical="center" wrapText="1"/>
      <protection locked="0"/>
    </xf>
    <xf numFmtId="9" fontId="84" fillId="0" borderId="123" xfId="20962" applyFont="1" applyBorder="1" applyAlignment="1" applyProtection="1">
      <alignment vertical="center" wrapText="1"/>
      <protection locked="0"/>
    </xf>
    <xf numFmtId="9" fontId="84" fillId="0" borderId="77" xfId="20962" applyFont="1" applyBorder="1" applyAlignment="1" applyProtection="1">
      <alignment vertical="center" wrapText="1"/>
      <protection locked="0"/>
    </xf>
    <xf numFmtId="9" fontId="2" fillId="37" borderId="0" xfId="20962" applyFont="1" applyFill="1"/>
    <xf numFmtId="9" fontId="2" fillId="37" borderId="92" xfId="20962" applyFont="1" applyFill="1" applyBorder="1"/>
    <xf numFmtId="9" fontId="2" fillId="37" borderId="59" xfId="20962" applyFont="1" applyFill="1" applyBorder="1"/>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17" xfId="20962" applyFont="1" applyFill="1" applyBorder="1" applyAlignment="1" applyProtection="1">
      <alignment vertical="center"/>
      <protection locked="0"/>
    </xf>
    <xf numFmtId="9" fontId="87" fillId="2" borderId="16"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77" xfId="20962" applyFont="1" applyFill="1" applyBorder="1" applyAlignment="1" applyProtection="1">
      <alignment vertical="center"/>
      <protection locked="0"/>
    </xf>
    <xf numFmtId="9" fontId="45" fillId="0" borderId="3" xfId="20962" applyFont="1" applyBorder="1" applyAlignment="1" applyProtection="1">
      <alignment horizontal="center" vertical="center" wrapText="1"/>
      <protection locked="0"/>
    </xf>
    <xf numFmtId="9" fontId="84" fillId="0" borderId="3" xfId="20962" applyFont="1" applyBorder="1" applyAlignment="1" applyProtection="1">
      <alignment horizontal="center" vertical="center" wrapText="1"/>
      <protection locked="0"/>
    </xf>
    <xf numFmtId="9" fontId="84" fillId="0" borderId="17" xfId="20962" applyFont="1" applyBorder="1" applyAlignment="1" applyProtection="1">
      <alignment horizontal="center" vertical="center" wrapText="1"/>
      <protection locked="0"/>
    </xf>
    <xf numFmtId="9" fontId="84" fillId="0" borderId="16" xfId="20962" applyFont="1" applyBorder="1" applyAlignment="1" applyProtection="1">
      <alignment horizontal="center" vertical="center" wrapText="1"/>
      <protection locked="0"/>
    </xf>
    <xf numFmtId="9" fontId="84" fillId="0" borderId="123" xfId="20962" applyFont="1" applyBorder="1" applyAlignment="1" applyProtection="1">
      <alignment horizontal="center" vertical="center" wrapText="1"/>
      <protection locked="0"/>
    </xf>
    <xf numFmtId="9" fontId="84" fillId="0" borderId="77" xfId="20962" applyFont="1" applyBorder="1" applyAlignment="1" applyProtection="1">
      <alignment horizontal="center" vertical="center" wrapText="1"/>
      <protection locked="0"/>
    </xf>
    <xf numFmtId="164" fontId="3" fillId="0" borderId="123" xfId="7" applyNumberFormat="1" applyFont="1" applyBorder="1"/>
    <xf numFmtId="164" fontId="3" fillId="36" borderId="123" xfId="7" applyNumberFormat="1" applyFont="1" applyFill="1" applyBorder="1"/>
    <xf numFmtId="164" fontId="3" fillId="0" borderId="123" xfId="7" applyNumberFormat="1" applyFont="1" applyFill="1" applyBorder="1"/>
    <xf numFmtId="164" fontId="3" fillId="0" borderId="123" xfId="7" applyNumberFormat="1" applyFont="1" applyBorder="1" applyAlignment="1">
      <alignment vertical="center"/>
    </xf>
    <xf numFmtId="164" fontId="3" fillId="36" borderId="123" xfId="7" applyNumberFormat="1" applyFont="1" applyFill="1" applyBorder="1" applyAlignment="1">
      <alignment vertical="center"/>
    </xf>
    <xf numFmtId="43" fontId="0" fillId="0" borderId="123" xfId="7" applyFont="1" applyBorder="1"/>
    <xf numFmtId="43" fontId="0" fillId="36" borderId="123" xfId="7" applyFont="1" applyFill="1" applyBorder="1"/>
    <xf numFmtId="164" fontId="0" fillId="0" borderId="123" xfId="7" applyNumberFormat="1" applyFont="1" applyFill="1" applyBorder="1"/>
    <xf numFmtId="164" fontId="0" fillId="0" borderId="123" xfId="7" applyNumberFormat="1" applyFont="1" applyBorder="1"/>
    <xf numFmtId="164" fontId="0" fillId="36" borderId="123" xfId="7" applyNumberFormat="1" applyFont="1" applyFill="1" applyBorder="1"/>
    <xf numFmtId="194" fontId="0" fillId="0" borderId="123" xfId="7" applyNumberFormat="1" applyFont="1" applyBorder="1"/>
    <xf numFmtId="194" fontId="0" fillId="0" borderId="123" xfId="7" applyNumberFormat="1" applyFont="1" applyFill="1" applyBorder="1"/>
    <xf numFmtId="9" fontId="2" fillId="2" borderId="93" xfId="20962" applyFont="1" applyFill="1" applyBorder="1" applyAlignment="1" applyProtection="1">
      <alignment vertical="center"/>
      <protection locked="0"/>
    </xf>
    <xf numFmtId="9" fontId="87" fillId="2" borderId="93" xfId="20962" applyFont="1" applyFill="1" applyBorder="1" applyAlignment="1" applyProtection="1">
      <alignment vertical="center"/>
      <protection locked="0"/>
    </xf>
    <xf numFmtId="9" fontId="87" fillId="2" borderId="87" xfId="20962" applyFont="1" applyFill="1" applyBorder="1" applyAlignment="1" applyProtection="1">
      <alignment vertical="center"/>
      <protection locked="0"/>
    </xf>
    <xf numFmtId="9" fontId="2" fillId="2" borderId="20" xfId="20962" applyFont="1" applyFill="1" applyBorder="1" applyAlignment="1" applyProtection="1">
      <alignment vertical="center"/>
      <protection locked="0"/>
    </xf>
    <xf numFmtId="9" fontId="87" fillId="2" borderId="20"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9" fontId="87" fillId="2" borderId="83" xfId="20962" applyFont="1" applyFill="1" applyBorder="1" applyAlignment="1" applyProtection="1">
      <alignment vertical="center"/>
      <protection locked="0"/>
    </xf>
    <xf numFmtId="9" fontId="87" fillId="2" borderId="127"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164" fontId="3" fillId="0" borderId="124" xfId="7" applyNumberFormat="1" applyFont="1" applyBorder="1" applyAlignment="1"/>
    <xf numFmtId="164" fontId="3" fillId="0" borderId="125" xfId="7" applyNumberFormat="1" applyFont="1" applyBorder="1" applyAlignment="1"/>
    <xf numFmtId="164" fontId="3" fillId="0" borderId="126" xfId="7" applyNumberFormat="1" applyFont="1" applyBorder="1" applyAlignment="1"/>
    <xf numFmtId="164" fontId="3" fillId="0" borderId="77" xfId="7" applyNumberFormat="1" applyFont="1" applyBorder="1" applyAlignment="1">
      <alignment horizontal="right" vertical="center" wrapText="1"/>
    </xf>
    <xf numFmtId="164" fontId="4" fillId="36" borderId="77" xfId="7" applyNumberFormat="1" applyFont="1" applyFill="1" applyBorder="1" applyAlignment="1">
      <alignment horizontal="left" vertical="center" wrapText="1"/>
    </xf>
    <xf numFmtId="164" fontId="4" fillId="36" borderId="77" xfId="7" applyNumberFormat="1" applyFont="1" applyFill="1" applyBorder="1" applyAlignment="1">
      <alignment horizontal="center" vertical="center" wrapText="1"/>
    </xf>
    <xf numFmtId="164" fontId="3" fillId="0" borderId="21" xfId="7" applyNumberFormat="1" applyFont="1" applyBorder="1" applyAlignment="1">
      <alignment horizontal="right" vertical="center" wrapText="1"/>
    </xf>
    <xf numFmtId="10" fontId="97" fillId="0" borderId="95" xfId="20962" applyNumberFormat="1" applyFont="1" applyFill="1" applyBorder="1" applyAlignment="1">
      <alignment horizontal="center" vertical="center" wrapText="1"/>
    </xf>
    <xf numFmtId="10" fontId="3" fillId="0" borderId="95" xfId="20962" applyNumberFormat="1" applyFont="1" applyFill="1" applyBorder="1" applyAlignment="1">
      <alignment horizontal="center" vertical="center" wrapText="1"/>
    </xf>
    <xf numFmtId="10" fontId="101" fillId="0" borderId="95" xfId="20962" applyNumberFormat="1" applyFont="1" applyFill="1" applyBorder="1" applyAlignment="1">
      <alignment horizontal="center" vertical="center" wrapText="1"/>
    </xf>
    <xf numFmtId="10" fontId="4" fillId="36" borderId="95" xfId="20962" applyNumberFormat="1" applyFont="1" applyFill="1" applyBorder="1" applyAlignment="1">
      <alignment horizontal="center" vertical="center" wrapText="1"/>
    </xf>
    <xf numFmtId="10" fontId="103" fillId="0" borderId="20" xfId="20962" applyNumberFormat="1" applyFont="1" applyFill="1" applyBorder="1" applyAlignment="1" applyProtection="1">
      <alignment horizontal="center" vertical="center"/>
    </xf>
    <xf numFmtId="0" fontId="128" fillId="0" borderId="123" xfId="20966" applyFont="1" applyBorder="1" applyAlignment="1">
      <alignment horizontal="left" vertical="center" wrapText="1" indent="1"/>
    </xf>
    <xf numFmtId="0" fontId="128" fillId="0" borderId="123" xfId="20966" applyFont="1" applyBorder="1" applyAlignment="1">
      <alignment horizontal="left" vertical="center" wrapText="1" indent="2"/>
    </xf>
    <xf numFmtId="43" fontId="84" fillId="0" borderId="9" xfId="7" applyFont="1" applyBorder="1" applyAlignment="1">
      <alignment horizontal="center" vertical="center"/>
    </xf>
    <xf numFmtId="43" fontId="88" fillId="0" borderId="9" xfId="7" applyFont="1" applyBorder="1" applyAlignment="1">
      <alignment horizontal="center" vertical="center"/>
    </xf>
    <xf numFmtId="43" fontId="84" fillId="0" borderId="10" xfId="7" applyFont="1" applyBorder="1" applyAlignment="1">
      <alignment horizontal="center" vertical="center"/>
    </xf>
    <xf numFmtId="43" fontId="86" fillId="0" borderId="11" xfId="7" applyFont="1" applyBorder="1" applyAlignment="1">
      <alignment horizontal="center" vertical="center"/>
    </xf>
    <xf numFmtId="43" fontId="84" fillId="0" borderId="12" xfId="7" applyFont="1" applyBorder="1" applyAlignment="1">
      <alignment horizontal="center" vertical="center"/>
    </xf>
    <xf numFmtId="43" fontId="88" fillId="0" borderId="10" xfId="7" applyFont="1" applyBorder="1" applyAlignment="1">
      <alignment vertical="center"/>
    </xf>
    <xf numFmtId="43" fontId="84" fillId="0" borderId="123" xfId="7" applyFont="1" applyBorder="1" applyAlignment="1">
      <alignment horizontal="center" vertical="center"/>
    </xf>
    <xf numFmtId="43" fontId="86" fillId="0" borderId="123" xfId="7" applyFont="1" applyBorder="1" applyAlignment="1">
      <alignment horizontal="center" vertical="center"/>
    </xf>
    <xf numFmtId="43" fontId="84" fillId="0" borderId="123" xfId="7" applyFont="1" applyBorder="1" applyAlignment="1">
      <alignment horizontal="center"/>
    </xf>
    <xf numFmtId="43" fontId="84" fillId="0" borderId="123" xfId="7" applyFont="1" applyBorder="1"/>
    <xf numFmtId="0" fontId="0" fillId="0" borderId="16" xfId="0" applyBorder="1" applyAlignment="1">
      <alignment horizontal="center"/>
    </xf>
    <xf numFmtId="167" fontId="84" fillId="0" borderId="77" xfId="0" applyNumberFormat="1" applyFont="1" applyBorder="1" applyAlignment="1">
      <alignment horizontal="center"/>
    </xf>
    <xf numFmtId="167" fontId="86" fillId="0" borderId="77" xfId="0" applyNumberFormat="1" applyFont="1" applyBorder="1" applyAlignment="1">
      <alignment horizontal="center"/>
    </xf>
    <xf numFmtId="0" fontId="84" fillId="0" borderId="77" xfId="0" applyFont="1" applyBorder="1"/>
    <xf numFmtId="0" fontId="0" fillId="0" borderId="19" xfId="0" applyBorder="1" applyAlignment="1">
      <alignment horizontal="center"/>
    </xf>
    <xf numFmtId="0" fontId="127" fillId="0" borderId="20" xfId="0" applyFont="1" applyBorder="1" applyAlignment="1">
      <alignment horizontal="left" vertical="center" wrapText="1"/>
    </xf>
    <xf numFmtId="43" fontId="84" fillId="0" borderId="20" xfId="7" applyFont="1" applyBorder="1" applyAlignment="1">
      <alignment horizontal="center"/>
    </xf>
    <xf numFmtId="0" fontId="84" fillId="0" borderId="21" xfId="0" applyFont="1" applyBorder="1"/>
    <xf numFmtId="0" fontId="0" fillId="0" borderId="63" xfId="0" applyBorder="1" applyAlignment="1">
      <alignment horizontal="center"/>
    </xf>
    <xf numFmtId="0" fontId="125" fillId="3" borderId="5" xfId="20966" applyFont="1" applyFill="1" applyBorder="1" applyAlignment="1">
      <alignment horizontal="left" vertical="center" wrapText="1"/>
    </xf>
    <xf numFmtId="167" fontId="84" fillId="0" borderId="54" xfId="0" applyNumberFormat="1" applyFont="1" applyBorder="1" applyAlignment="1">
      <alignment horizontal="center"/>
    </xf>
    <xf numFmtId="0" fontId="84" fillId="0" borderId="88" xfId="0" applyFont="1" applyBorder="1" applyAlignment="1">
      <alignment horizontal="center" vertical="center" wrapText="1"/>
    </xf>
    <xf numFmtId="0" fontId="86" fillId="0" borderId="89" xfId="0" applyFont="1" applyBorder="1" applyAlignment="1">
      <alignment horizontal="center" vertical="center" wrapText="1"/>
    </xf>
    <xf numFmtId="0" fontId="84" fillId="0" borderId="90" xfId="0" applyFont="1" applyBorder="1" applyAlignment="1">
      <alignment horizontal="center" vertical="center" wrapText="1"/>
    </xf>
    <xf numFmtId="0" fontId="84" fillId="0" borderId="91" xfId="0" applyFont="1" applyBorder="1" applyAlignment="1">
      <alignment horizontal="center" vertical="center" wrapText="1"/>
    </xf>
    <xf numFmtId="43" fontId="9" fillId="37" borderId="0" xfId="7" applyFont="1" applyFill="1"/>
    <xf numFmtId="43" fontId="3" fillId="0" borderId="81" xfId="7" applyFont="1" applyBorder="1" applyAlignment="1">
      <alignment vertical="center"/>
    </xf>
    <xf numFmtId="43" fontId="3" fillId="0" borderId="60" xfId="7" applyFont="1" applyBorder="1" applyAlignment="1">
      <alignment vertical="center"/>
    </xf>
    <xf numFmtId="43" fontId="3" fillId="3" borderId="79" xfId="7" applyFont="1" applyFill="1" applyBorder="1" applyAlignment="1">
      <alignment vertical="center"/>
    </xf>
    <xf numFmtId="43" fontId="3" fillId="3" borderId="80" xfId="7" applyFont="1" applyFill="1" applyBorder="1" applyAlignment="1">
      <alignment vertical="center"/>
    </xf>
    <xf numFmtId="43" fontId="3" fillId="0" borderId="76" xfId="7" applyFont="1" applyBorder="1" applyAlignment="1">
      <alignment vertical="center"/>
    </xf>
    <xf numFmtId="43" fontId="3" fillId="0" borderId="82" xfId="7" applyFont="1" applyBorder="1" applyAlignment="1">
      <alignment vertical="center"/>
    </xf>
    <xf numFmtId="43" fontId="3" fillId="0" borderId="77" xfId="7" applyFont="1" applyBorder="1" applyAlignment="1">
      <alignment vertical="center"/>
    </xf>
    <xf numFmtId="43" fontId="3" fillId="0" borderId="20" xfId="7" applyFont="1" applyBorder="1" applyAlignment="1">
      <alignment vertical="center"/>
    </xf>
    <xf numFmtId="43" fontId="3" fillId="0" borderId="22" xfId="7" applyFont="1" applyBorder="1" applyAlignment="1">
      <alignment vertical="center"/>
    </xf>
    <xf numFmtId="43" fontId="3" fillId="0" borderId="21" xfId="7" applyFont="1" applyBorder="1" applyAlignment="1">
      <alignment vertical="center"/>
    </xf>
    <xf numFmtId="43" fontId="3" fillId="3" borderId="0" xfId="7" applyFont="1" applyFill="1" applyAlignment="1">
      <alignment vertical="center"/>
    </xf>
    <xf numFmtId="43" fontId="9" fillId="37" borderId="52" xfId="7" applyFont="1" applyFill="1" applyBorder="1"/>
    <xf numFmtId="43" fontId="3" fillId="0" borderId="24" xfId="7" applyFont="1" applyBorder="1" applyAlignment="1">
      <alignment vertical="center"/>
    </xf>
    <xf numFmtId="43" fontId="3" fillId="0" borderId="15" xfId="7" applyFont="1" applyBorder="1" applyAlignment="1">
      <alignment vertical="center"/>
    </xf>
    <xf numFmtId="43" fontId="9" fillId="37" borderId="22" xfId="7" applyFont="1" applyFill="1" applyBorder="1"/>
    <xf numFmtId="43" fontId="9" fillId="37" borderId="85" xfId="7" applyFont="1" applyFill="1" applyBorder="1"/>
    <xf numFmtId="43" fontId="9" fillId="37" borderId="23" xfId="7" applyFont="1" applyFill="1" applyBorder="1"/>
    <xf numFmtId="43" fontId="3" fillId="0" borderId="86" xfId="7" applyFont="1" applyBorder="1" applyAlignment="1">
      <alignment vertical="center"/>
    </xf>
    <xf numFmtId="43" fontId="3" fillId="0" borderId="87" xfId="7" applyFont="1" applyBorder="1" applyAlignment="1">
      <alignment vertical="center"/>
    </xf>
    <xf numFmtId="43" fontId="9" fillId="37" borderId="28" xfId="7" applyFont="1" applyFill="1" applyBorder="1"/>
    <xf numFmtId="10" fontId="3" fillId="0" borderId="90" xfId="20962" applyNumberFormat="1" applyFont="1" applyBorder="1" applyAlignment="1">
      <alignment vertical="center"/>
    </xf>
    <xf numFmtId="10" fontId="3" fillId="0" borderId="91" xfId="20962" applyNumberFormat="1" applyFont="1" applyBorder="1" applyAlignment="1">
      <alignment vertical="center"/>
    </xf>
    <xf numFmtId="43" fontId="114" fillId="0" borderId="123" xfId="7" applyFont="1" applyBorder="1"/>
    <xf numFmtId="14" fontId="114" fillId="0" borderId="0" xfId="0" applyNumberFormat="1" applyFont="1" applyAlignment="1">
      <alignment horizontal="left"/>
    </xf>
    <xf numFmtId="43" fontId="113" fillId="0" borderId="123" xfId="7" applyFont="1" applyBorder="1"/>
    <xf numFmtId="43" fontId="113" fillId="36" borderId="123" xfId="7" applyFont="1" applyFill="1" applyBorder="1"/>
    <xf numFmtId="43" fontId="116" fillId="0" borderId="123" xfId="7" applyFont="1" applyBorder="1"/>
    <xf numFmtId="43" fontId="117" fillId="0" borderId="123" xfId="7" applyFont="1" applyBorder="1"/>
    <xf numFmtId="43" fontId="113" fillId="0" borderId="123" xfId="7" applyFont="1" applyBorder="1" applyAlignment="1">
      <alignment horizontal="left" indent="1"/>
    </xf>
    <xf numFmtId="43" fontId="116" fillId="76" borderId="123" xfId="7" applyFont="1" applyFill="1" applyBorder="1"/>
    <xf numFmtId="43" fontId="116" fillId="0" borderId="16" xfId="7" applyFont="1" applyBorder="1"/>
    <xf numFmtId="43" fontId="113" fillId="0" borderId="77" xfId="7" applyFont="1" applyBorder="1"/>
    <xf numFmtId="43" fontId="113" fillId="0" borderId="126" xfId="7" applyFont="1" applyBorder="1"/>
    <xf numFmtId="43" fontId="113" fillId="0" borderId="16" xfId="7" applyFont="1" applyBorder="1" applyAlignment="1">
      <alignment horizontal="left" indent="1"/>
    </xf>
    <xf numFmtId="43" fontId="113" fillId="0" borderId="16" xfId="7" applyFont="1" applyBorder="1" applyAlignment="1">
      <alignment horizontal="left" indent="2"/>
    </xf>
    <xf numFmtId="43" fontId="113" fillId="0" borderId="16" xfId="7" applyFont="1" applyBorder="1" applyAlignment="1">
      <alignment horizontal="left" indent="3"/>
    </xf>
    <xf numFmtId="43" fontId="113" fillId="79" borderId="16" xfId="7" applyFont="1" applyFill="1" applyBorder="1"/>
    <xf numFmtId="43" fontId="113" fillId="79" borderId="123" xfId="7" applyFont="1" applyFill="1" applyBorder="1"/>
    <xf numFmtId="43" fontId="113" fillId="79" borderId="77" xfId="7" applyFont="1" applyFill="1" applyBorder="1"/>
    <xf numFmtId="43" fontId="113" fillId="79" borderId="126" xfId="7" applyFont="1" applyFill="1" applyBorder="1"/>
    <xf numFmtId="43" fontId="113" fillId="0" borderId="16" xfId="7" applyFont="1" applyBorder="1" applyAlignment="1">
      <alignment horizontal="left" vertical="top" wrapText="1" indent="2"/>
    </xf>
    <xf numFmtId="43" fontId="113" fillId="0" borderId="16" xfId="7" applyFont="1" applyBorder="1" applyAlignment="1">
      <alignment horizontal="left" wrapText="1" indent="3"/>
    </xf>
    <xf numFmtId="43" fontId="113" fillId="0" borderId="16" xfId="7" applyFont="1" applyBorder="1" applyAlignment="1">
      <alignment horizontal="left" wrapText="1" indent="2"/>
    </xf>
    <xf numFmtId="43" fontId="113" fillId="0" borderId="16" xfId="7" applyFont="1" applyBorder="1" applyAlignment="1">
      <alignment horizontal="left" wrapText="1" indent="1"/>
    </xf>
    <xf numFmtId="43" fontId="113" fillId="0" borderId="19" xfId="7" applyFont="1" applyBorder="1" applyAlignment="1">
      <alignment horizontal="left" wrapText="1" indent="1"/>
    </xf>
    <xf numFmtId="43" fontId="113" fillId="0" borderId="20" xfId="7" applyFont="1" applyBorder="1"/>
    <xf numFmtId="43" fontId="113" fillId="0" borderId="21" xfId="7" applyFont="1" applyBorder="1"/>
    <xf numFmtId="43" fontId="113" fillId="0" borderId="23" xfId="7" applyFont="1" applyBorder="1"/>
    <xf numFmtId="43" fontId="113" fillId="0" borderId="123" xfId="7" applyFont="1" applyBorder="1" applyAlignment="1">
      <alignment horizontal="left" vertical="center" wrapText="1"/>
    </xf>
    <xf numFmtId="43" fontId="113" fillId="0" borderId="123" xfId="7" applyFont="1" applyBorder="1" applyAlignment="1">
      <alignment horizontal="center" vertical="center" wrapText="1"/>
    </xf>
    <xf numFmtId="43" fontId="113" fillId="0" borderId="123" xfId="7" applyFont="1" applyBorder="1" applyAlignment="1">
      <alignment horizontal="center" vertical="center"/>
    </xf>
    <xf numFmtId="43" fontId="116" fillId="0" borderId="123" xfId="7" applyFont="1" applyBorder="1" applyAlignment="1">
      <alignment horizontal="left" vertical="center" wrapText="1"/>
    </xf>
    <xf numFmtId="43" fontId="118" fillId="0" borderId="123" xfId="7" applyFont="1" applyBorder="1"/>
    <xf numFmtId="9" fontId="118" fillId="0" borderId="123" xfId="20962" applyFont="1" applyBorder="1"/>
    <xf numFmtId="9" fontId="118" fillId="0" borderId="127" xfId="20962" applyFont="1" applyBorder="1"/>
    <xf numFmtId="10" fontId="106" fillId="0" borderId="95" xfId="20962" applyNumberFormat="1" applyFont="1" applyFill="1" applyBorder="1" applyAlignment="1" applyProtection="1">
      <alignment horizontal="right" vertical="center"/>
      <protection locked="0"/>
    </xf>
    <xf numFmtId="43" fontId="116" fillId="36" borderId="123" xfId="7" applyFont="1" applyFill="1" applyBorder="1"/>
    <xf numFmtId="9" fontId="137" fillId="0" borderId="123" xfId="20962" applyFont="1" applyBorder="1"/>
    <xf numFmtId="43" fontId="118" fillId="0" borderId="127" xfId="7" applyFont="1" applyBorder="1"/>
    <xf numFmtId="43" fontId="137" fillId="0" borderId="123" xfId="7" applyFont="1" applyBorder="1"/>
    <xf numFmtId="164" fontId="118" fillId="0" borderId="123" xfId="7" applyNumberFormat="1" applyFont="1" applyBorder="1"/>
    <xf numFmtId="164" fontId="118" fillId="0" borderId="127" xfId="7" applyNumberFormat="1" applyFont="1" applyBorder="1"/>
    <xf numFmtId="164" fontId="137" fillId="0" borderId="123" xfId="7" applyNumberFormat="1" applyFont="1" applyBorder="1"/>
    <xf numFmtId="0" fontId="94" fillId="0" borderId="62" xfId="0" applyFont="1" applyBorder="1" applyAlignment="1">
      <alignment horizontal="left" wrapText="1"/>
    </xf>
    <xf numFmtId="0" fontId="94" fillId="0" borderId="61" xfId="0" applyFont="1" applyBorder="1" applyAlignment="1">
      <alignment horizontal="left" wrapText="1"/>
    </xf>
    <xf numFmtId="0" fontId="94" fillId="0" borderId="131" xfId="0" applyFont="1" applyBorder="1" applyAlignment="1">
      <alignment horizontal="center" vertical="center"/>
    </xf>
    <xf numFmtId="0" fontId="94" fillId="0" borderId="28" xfId="0" applyFont="1" applyBorder="1" applyAlignment="1">
      <alignment horizontal="center" vertical="center"/>
    </xf>
    <xf numFmtId="0" fontId="94" fillId="0" borderId="132" xfId="0" applyFont="1" applyBorder="1" applyAlignment="1">
      <alignment horizontal="center" vertical="center"/>
    </xf>
    <xf numFmtId="0" fontId="135" fillId="0" borderId="131" xfId="0" applyFont="1" applyBorder="1" applyAlignment="1">
      <alignment horizontal="center"/>
    </xf>
    <xf numFmtId="0" fontId="135" fillId="0" borderId="28" xfId="0" applyFont="1" applyBorder="1" applyAlignment="1">
      <alignment horizontal="center"/>
    </xf>
    <xf numFmtId="0" fontId="135" fillId="0" borderId="132" xfId="0" applyFont="1" applyBorder="1" applyAlignment="1">
      <alignment horizontal="center"/>
    </xf>
    <xf numFmtId="0" fontId="0" fillId="0" borderId="110" xfId="0" applyBorder="1" applyAlignment="1">
      <alignment horizontal="center" vertical="center"/>
    </xf>
    <xf numFmtId="0" fontId="122" fillId="0" borderId="111" xfId="0" applyFont="1" applyBorder="1" applyAlignment="1">
      <alignment horizontal="center" vertical="center"/>
    </xf>
    <xf numFmtId="0" fontId="122" fillId="0" borderId="5" xfId="0" applyFont="1" applyBorder="1" applyAlignment="1">
      <alignment horizontal="center" vertical="center"/>
    </xf>
    <xf numFmtId="0" fontId="123" fillId="0" borderId="14" xfId="0" applyFont="1" applyBorder="1" applyAlignment="1">
      <alignment horizontal="center" vertical="center"/>
    </xf>
    <xf numFmtId="0" fontId="123" fillId="0" borderId="15" xfId="0" applyFont="1" applyBorder="1" applyAlignment="1">
      <alignment horizontal="center" vertical="center"/>
    </xf>
    <xf numFmtId="0" fontId="0" fillId="0" borderId="112" xfId="0"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0" fontId="0" fillId="0" borderId="64" xfId="0" applyBorder="1" applyAlignment="1">
      <alignment horizontal="center" vertical="center"/>
    </xf>
    <xf numFmtId="0" fontId="0" fillId="0" borderId="71" xfId="0" applyBorder="1" applyAlignment="1">
      <alignment horizontal="center" vertical="center"/>
    </xf>
    <xf numFmtId="0" fontId="122" fillId="0" borderId="127" xfId="0" applyFont="1" applyBorder="1" applyAlignment="1">
      <alignment horizontal="center" vertical="center" wrapText="1"/>
    </xf>
    <xf numFmtId="0" fontId="122" fillId="0" borderId="5" xfId="0" applyFont="1" applyBorder="1" applyAlignment="1">
      <alignment horizontal="center" vertical="center" wrapText="1"/>
    </xf>
    <xf numFmtId="0" fontId="0" fillId="0" borderId="123" xfId="0" applyBorder="1" applyAlignment="1">
      <alignment horizontal="center" vertical="center"/>
    </xf>
    <xf numFmtId="0" fontId="0" fillId="0" borderId="123" xfId="0" applyBorder="1" applyAlignment="1">
      <alignment horizontal="center" vertical="center" wrapText="1"/>
    </xf>
    <xf numFmtId="0" fontId="45" fillId="0" borderId="3" xfId="0" applyFont="1" applyBorder="1" applyAlignment="1">
      <alignment horizontal="center" vertical="center" wrapText="1"/>
    </xf>
    <xf numFmtId="0" fontId="45" fillId="0" borderId="17" xfId="0" applyFont="1" applyBorder="1" applyAlignment="1">
      <alignment horizontal="center" vertical="center" wrapText="1"/>
    </xf>
    <xf numFmtId="0" fontId="86" fillId="0" borderId="76" xfId="0" applyFont="1" applyBorder="1" applyAlignment="1">
      <alignment horizontal="center" vertical="center" wrapText="1"/>
    </xf>
    <xf numFmtId="0" fontId="84" fillId="0" borderId="76" xfId="0" applyFont="1" applyBorder="1" applyAlignment="1">
      <alignment horizontal="center" vertical="center" wrapText="1"/>
    </xf>
    <xf numFmtId="0" fontId="45" fillId="0" borderId="76"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66" xfId="11" applyFont="1" applyBorder="1" applyAlignment="1">
      <alignment horizontal="center" vertical="center" wrapText="1"/>
    </xf>
    <xf numFmtId="0" fontId="45" fillId="0" borderId="0" xfId="11" applyFont="1" applyAlignment="1">
      <alignment horizontal="center" vertical="center" wrapText="1"/>
    </xf>
    <xf numFmtId="9" fontId="3" fillId="0" borderId="6" xfId="0" applyNumberFormat="1" applyFont="1" applyBorder="1" applyAlignment="1">
      <alignment horizontal="center" vertical="center"/>
    </xf>
    <xf numFmtId="9" fontId="3" fillId="0" borderId="8" xfId="0" applyNumberFormat="1" applyFont="1" applyBorder="1" applyAlignment="1">
      <alignment horizontal="center" vertical="center"/>
    </xf>
    <xf numFmtId="0" fontId="99" fillId="3" borderId="67" xfId="13" applyFont="1" applyFill="1" applyBorder="1" applyAlignment="1" applyProtection="1">
      <alignment horizontal="center" vertical="center" wrapText="1"/>
      <protection locked="0"/>
    </xf>
    <xf numFmtId="0" fontId="99" fillId="3" borderId="6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64" fontId="45" fillId="3" borderId="65"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0" fontId="86" fillId="0" borderId="48" xfId="0" applyFont="1" applyBorder="1" applyAlignment="1">
      <alignment horizontal="center" vertical="center" wrapText="1"/>
    </xf>
    <xf numFmtId="0" fontId="86" fillId="0" borderId="49" xfId="0" applyFont="1" applyBorder="1" applyAlignment="1">
      <alignment horizontal="center" vertical="center" wrapText="1"/>
    </xf>
    <xf numFmtId="164" fontId="45" fillId="0" borderId="68" xfId="1" applyNumberFormat="1" applyFont="1" applyFill="1" applyBorder="1" applyAlignment="1" applyProtection="1">
      <alignment horizontal="center" vertical="center" wrapText="1"/>
      <protection locked="0"/>
    </xf>
    <xf numFmtId="164" fontId="45" fillId="0" borderId="69" xfId="1"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60" xfId="0" applyFont="1" applyBorder="1" applyAlignment="1">
      <alignment horizontal="center" vertical="center" wrapText="1"/>
    </xf>
    <xf numFmtId="0" fontId="86" fillId="0" borderId="70" xfId="0" applyFont="1" applyBorder="1" applyAlignment="1">
      <alignment horizontal="center"/>
    </xf>
    <xf numFmtId="0" fontId="86" fillId="0" borderId="71" xfId="0" applyFont="1" applyBorder="1" applyAlignment="1">
      <alignment horizontal="center"/>
    </xf>
    <xf numFmtId="0" fontId="3" fillId="0" borderId="6" xfId="0" applyFont="1" applyBorder="1" applyAlignment="1">
      <alignment horizontal="center" wrapText="1"/>
    </xf>
    <xf numFmtId="0" fontId="3" fillId="0" borderId="8" xfId="0" applyFont="1" applyBorder="1" applyAlignment="1">
      <alignment horizontal="center" wrapText="1"/>
    </xf>
    <xf numFmtId="0" fontId="100" fillId="0" borderId="51" xfId="0" applyFont="1" applyBorder="1" applyAlignment="1">
      <alignment horizontal="left" vertical="center"/>
    </xf>
    <xf numFmtId="0" fontId="100" fillId="0" borderId="52" xfId="0" applyFont="1" applyBorder="1" applyAlignment="1">
      <alignment horizontal="left" vertical="center"/>
    </xf>
    <xf numFmtId="0" fontId="3" fillId="0" borderId="52" xfId="0" applyFont="1" applyBorder="1" applyAlignment="1">
      <alignment horizontal="center" vertical="center" wrapText="1"/>
    </xf>
    <xf numFmtId="0" fontId="3" fillId="0" borderId="73" xfId="0" applyFont="1" applyBorder="1" applyAlignment="1">
      <alignment horizontal="center" vertical="center" wrapText="1"/>
    </xf>
    <xf numFmtId="43" fontId="3" fillId="0" borderId="56" xfId="7" applyFont="1" applyBorder="1" applyAlignment="1">
      <alignment horizontal="center" vertical="center" wrapText="1"/>
    </xf>
    <xf numFmtId="43" fontId="3" fillId="0" borderId="52" xfId="7" applyFont="1" applyBorder="1" applyAlignment="1">
      <alignment horizontal="center" vertical="center" wrapText="1"/>
    </xf>
    <xf numFmtId="43" fontId="3" fillId="0" borderId="73" xfId="7"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77" xfId="0" applyFont="1" applyBorder="1" applyAlignment="1">
      <alignment horizontal="center" vertical="center" wrapText="1"/>
    </xf>
    <xf numFmtId="0" fontId="116" fillId="0" borderId="100" xfId="0" applyFont="1" applyBorder="1" applyAlignment="1">
      <alignment horizontal="left" vertical="center" wrapText="1"/>
    </xf>
    <xf numFmtId="0" fontId="116" fillId="0" borderId="101"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8" xfId="0" applyFont="1" applyBorder="1" applyAlignment="1">
      <alignment horizontal="left" vertical="center" wrapText="1"/>
    </xf>
    <xf numFmtId="0" fontId="116" fillId="0" borderId="109" xfId="0" applyFont="1" applyBorder="1" applyAlignment="1">
      <alignment horizontal="left" vertical="center" wrapText="1"/>
    </xf>
    <xf numFmtId="0" fontId="117" fillId="0" borderId="102" xfId="0" applyFont="1" applyBorder="1" applyAlignment="1">
      <alignment horizontal="center"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81"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71"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5" xfId="0" applyFont="1" applyBorder="1" applyAlignment="1">
      <alignment horizontal="center" vertical="center" wrapText="1"/>
    </xf>
    <xf numFmtId="0" fontId="113" fillId="0" borderId="123" xfId="0" applyFont="1" applyBorder="1" applyAlignment="1">
      <alignment horizontal="center" vertical="center" wrapText="1"/>
    </xf>
    <xf numFmtId="0" fontId="121" fillId="0" borderId="123" xfId="0" applyFont="1" applyBorder="1" applyAlignment="1">
      <alignment horizontal="center" vertical="center"/>
    </xf>
    <xf numFmtId="0" fontId="121" fillId="0" borderId="102" xfId="0" applyFont="1" applyBorder="1" applyAlignment="1">
      <alignment horizontal="center" vertical="center"/>
    </xf>
    <xf numFmtId="0" fontId="121" fillId="0" borderId="104" xfId="0" applyFont="1" applyBorder="1" applyAlignment="1">
      <alignment horizontal="center" vertical="center"/>
    </xf>
    <xf numFmtId="0" fontId="121" fillId="0" borderId="81" xfId="0" applyFont="1" applyBorder="1" applyAlignment="1">
      <alignment horizontal="center" vertical="center"/>
    </xf>
    <xf numFmtId="0" fontId="121" fillId="0" borderId="71" xfId="0" applyFont="1" applyBorder="1" applyAlignment="1">
      <alignment horizontal="center" vertical="center"/>
    </xf>
    <xf numFmtId="0" fontId="117" fillId="0" borderId="123"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04" xfId="0" applyFont="1" applyBorder="1" applyAlignment="1">
      <alignment horizontal="center" vertical="center" wrapText="1"/>
    </xf>
    <xf numFmtId="0" fontId="116" fillId="0" borderId="66" xfId="0" applyFont="1" applyBorder="1" applyAlignment="1">
      <alignment horizontal="center" vertical="center" wrapText="1"/>
    </xf>
    <xf numFmtId="0" fontId="116" fillId="0" borderId="64"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71" xfId="0" applyFont="1" applyBorder="1" applyAlignment="1">
      <alignment horizontal="center" vertical="center" wrapText="1"/>
    </xf>
    <xf numFmtId="0" fontId="113" fillId="0" borderId="124" xfId="0" applyFont="1" applyBorder="1" applyAlignment="1">
      <alignment horizontal="center" vertical="center" wrapText="1"/>
    </xf>
    <xf numFmtId="0" fontId="113" fillId="0" borderId="125" xfId="0" applyFont="1" applyBorder="1" applyAlignment="1">
      <alignment horizontal="center" vertical="center" wrapText="1"/>
    </xf>
    <xf numFmtId="0" fontId="116" fillId="0" borderId="72" xfId="0" applyFont="1" applyBorder="1" applyAlignment="1">
      <alignment horizontal="center" vertical="center" wrapText="1"/>
    </xf>
    <xf numFmtId="0" fontId="116" fillId="0" borderId="5" xfId="0" applyFont="1" applyBorder="1" applyAlignment="1">
      <alignment horizontal="center" vertical="center" wrapText="1"/>
    </xf>
    <xf numFmtId="0" fontId="113" fillId="0" borderId="72" xfId="0" applyFont="1" applyBorder="1" applyAlignment="1">
      <alignment horizontal="center" vertical="center" wrapText="1"/>
    </xf>
    <xf numFmtId="0" fontId="113" fillId="0" borderId="71" xfId="0" applyFont="1" applyBorder="1" applyAlignment="1">
      <alignment horizontal="center" vertical="center" wrapText="1"/>
    </xf>
    <xf numFmtId="0" fontId="116" fillId="0" borderId="51" xfId="0" applyFont="1" applyBorder="1" applyAlignment="1">
      <alignment horizontal="left" vertical="top" wrapText="1"/>
    </xf>
    <xf numFmtId="0" fontId="116" fillId="0" borderId="73" xfId="0" applyFont="1" applyBorder="1" applyAlignment="1">
      <alignment horizontal="left" vertical="top" wrapText="1"/>
    </xf>
    <xf numFmtId="0" fontId="116" fillId="0" borderId="59" xfId="0" applyFont="1" applyBorder="1" applyAlignment="1">
      <alignment horizontal="left" vertical="top" wrapText="1"/>
    </xf>
    <xf numFmtId="0" fontId="116" fillId="0" borderId="92" xfId="0" applyFont="1" applyBorder="1" applyAlignment="1">
      <alignment horizontal="left" vertical="top" wrapText="1"/>
    </xf>
    <xf numFmtId="0" fontId="116" fillId="0" borderId="99" xfId="0" applyFont="1" applyBorder="1" applyAlignment="1">
      <alignment horizontal="left" vertical="top" wrapText="1"/>
    </xf>
    <xf numFmtId="0" fontId="116" fillId="0" borderId="130" xfId="0" applyFont="1" applyBorder="1" applyAlignment="1">
      <alignment horizontal="left" vertical="top" wrapText="1"/>
    </xf>
    <xf numFmtId="0" fontId="116" fillId="0" borderId="83" xfId="0" applyFont="1" applyBorder="1" applyAlignment="1">
      <alignment horizontal="center" vertical="center" wrapText="1"/>
    </xf>
    <xf numFmtId="0" fontId="116" fillId="0" borderId="63" xfId="0" applyFont="1" applyBorder="1" applyAlignment="1">
      <alignment horizontal="center" vertical="center" wrapText="1"/>
    </xf>
    <xf numFmtId="0" fontId="113" fillId="0" borderId="60" xfId="0" applyFont="1" applyBorder="1" applyAlignment="1">
      <alignment horizontal="center" vertical="center" wrapText="1"/>
    </xf>
    <xf numFmtId="0" fontId="113" fillId="0" borderId="65" xfId="0" applyFont="1" applyBorder="1" applyAlignment="1">
      <alignment horizontal="center" vertical="center" wrapText="1"/>
    </xf>
    <xf numFmtId="0" fontId="113" fillId="0" borderId="25" xfId="0" applyFont="1" applyBorder="1" applyAlignment="1">
      <alignment horizontal="center" vertical="center" wrapText="1"/>
    </xf>
    <xf numFmtId="0" fontId="113" fillId="0" borderId="26" xfId="0" applyFont="1" applyBorder="1" applyAlignment="1">
      <alignment horizontal="center" vertical="center" wrapText="1"/>
    </xf>
    <xf numFmtId="0" fontId="113" fillId="0" borderId="102" xfId="0" applyFont="1" applyBorder="1" applyAlignment="1">
      <alignment horizontal="center" vertical="top" wrapText="1"/>
    </xf>
    <xf numFmtId="0" fontId="113" fillId="0" borderId="103" xfId="0" applyFont="1" applyBorder="1" applyAlignment="1">
      <alignment horizontal="center" vertical="top" wrapText="1"/>
    </xf>
    <xf numFmtId="0" fontId="113" fillId="0" borderId="125" xfId="0" applyFont="1" applyBorder="1" applyAlignment="1">
      <alignment horizontal="center" vertical="top" wrapText="1"/>
    </xf>
    <xf numFmtId="0" fontId="113" fillId="0" borderId="126" xfId="0" applyFont="1" applyBorder="1" applyAlignment="1">
      <alignment horizontal="center" vertical="top" wrapText="1"/>
    </xf>
    <xf numFmtId="0" fontId="133" fillId="0" borderId="115" xfId="0" applyFont="1" applyBorder="1" applyAlignment="1">
      <alignment horizontal="left" vertical="top" wrapText="1"/>
    </xf>
    <xf numFmtId="0" fontId="133" fillId="0" borderId="116" xfId="0" applyFont="1" applyBorder="1" applyAlignment="1">
      <alignment horizontal="left" vertical="top" wrapText="1"/>
    </xf>
    <xf numFmtId="0" fontId="119" fillId="0" borderId="102" xfId="0" applyFont="1" applyBorder="1" applyAlignment="1">
      <alignment horizontal="center" vertical="center"/>
    </xf>
    <xf numFmtId="0" fontId="119" fillId="0" borderId="104" xfId="0" applyFont="1" applyBorder="1" applyAlignment="1">
      <alignment horizontal="center" vertical="center"/>
    </xf>
    <xf numFmtId="0" fontId="119" fillId="0" borderId="81" xfId="0" applyFont="1" applyBorder="1" applyAlignment="1">
      <alignment horizontal="center" vertical="center"/>
    </xf>
    <xf numFmtId="0" fontId="119" fillId="0" borderId="71" xfId="0" applyFont="1" applyBorder="1" applyAlignment="1">
      <alignment horizontal="center" vertical="center"/>
    </xf>
    <xf numFmtId="0" fontId="118" fillId="0" borderId="123" xfId="0" applyFont="1" applyBorder="1" applyAlignment="1">
      <alignment horizontal="center" vertical="center" wrapText="1"/>
    </xf>
    <xf numFmtId="0" fontId="118" fillId="0" borderId="127"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C28" sqref="C28"/>
    </sheetView>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106"/>
      <c r="B1" s="142" t="s">
        <v>222</v>
      </c>
      <c r="C1" s="106"/>
    </row>
    <row r="2" spans="1:3">
      <c r="A2" s="143">
        <v>1</v>
      </c>
      <c r="B2" s="255" t="s">
        <v>223</v>
      </c>
      <c r="C2" s="46" t="s">
        <v>713</v>
      </c>
    </row>
    <row r="3" spans="1:3">
      <c r="A3" s="143">
        <v>2</v>
      </c>
      <c r="B3" s="256" t="s">
        <v>219</v>
      </c>
      <c r="C3" s="46" t="s">
        <v>714</v>
      </c>
    </row>
    <row r="4" spans="1:3">
      <c r="A4" s="143">
        <v>3</v>
      </c>
      <c r="B4" s="257" t="s">
        <v>224</v>
      </c>
      <c r="C4" s="46" t="s">
        <v>715</v>
      </c>
    </row>
    <row r="5" spans="1:3">
      <c r="A5" s="144">
        <v>4</v>
      </c>
      <c r="B5" s="258" t="s">
        <v>220</v>
      </c>
      <c r="C5" s="533" t="s">
        <v>716</v>
      </c>
    </row>
    <row r="6" spans="1:3" s="145" customFormat="1" ht="45.75" customHeight="1">
      <c r="A6" s="688" t="s">
        <v>296</v>
      </c>
      <c r="B6" s="689"/>
      <c r="C6" s="689"/>
    </row>
    <row r="7" spans="1:3">
      <c r="A7" s="146" t="s">
        <v>29</v>
      </c>
      <c r="B7" s="142" t="s">
        <v>221</v>
      </c>
    </row>
    <row r="8" spans="1:3">
      <c r="A8" s="106">
        <v>1</v>
      </c>
      <c r="B8" s="177" t="s">
        <v>20</v>
      </c>
    </row>
    <row r="9" spans="1:3">
      <c r="A9" s="106">
        <v>2</v>
      </c>
      <c r="B9" s="178" t="s">
        <v>21</v>
      </c>
    </row>
    <row r="10" spans="1:3">
      <c r="A10" s="106">
        <v>3</v>
      </c>
      <c r="B10" s="178" t="s">
        <v>22</v>
      </c>
    </row>
    <row r="11" spans="1:3">
      <c r="A11" s="106">
        <v>4</v>
      </c>
      <c r="B11" s="178" t="s">
        <v>23</v>
      </c>
    </row>
    <row r="12" spans="1:3">
      <c r="A12" s="106">
        <v>5</v>
      </c>
      <c r="B12" s="178" t="s">
        <v>24</v>
      </c>
    </row>
    <row r="13" spans="1:3">
      <c r="A13" s="106">
        <v>6</v>
      </c>
      <c r="B13" s="179" t="s">
        <v>231</v>
      </c>
    </row>
    <row r="14" spans="1:3">
      <c r="A14" s="106">
        <v>7</v>
      </c>
      <c r="B14" s="178" t="s">
        <v>225</v>
      </c>
    </row>
    <row r="15" spans="1:3">
      <c r="A15" s="106">
        <v>8</v>
      </c>
      <c r="B15" s="178" t="s">
        <v>226</v>
      </c>
    </row>
    <row r="16" spans="1:3">
      <c r="A16" s="106">
        <v>9</v>
      </c>
      <c r="B16" s="178" t="s">
        <v>25</v>
      </c>
    </row>
    <row r="17" spans="1:2">
      <c r="A17" s="254" t="s">
        <v>295</v>
      </c>
      <c r="B17" s="253" t="s">
        <v>282</v>
      </c>
    </row>
    <row r="18" spans="1:2">
      <c r="A18" s="106">
        <v>10</v>
      </c>
      <c r="B18" s="178" t="s">
        <v>26</v>
      </c>
    </row>
    <row r="19" spans="1:2">
      <c r="A19" s="106">
        <v>11</v>
      </c>
      <c r="B19" s="179" t="s">
        <v>227</v>
      </c>
    </row>
    <row r="20" spans="1:2">
      <c r="A20" s="106">
        <v>12</v>
      </c>
      <c r="B20" s="179" t="s">
        <v>27</v>
      </c>
    </row>
    <row r="21" spans="1:2">
      <c r="A21" s="299">
        <v>13</v>
      </c>
      <c r="B21" s="300" t="s">
        <v>228</v>
      </c>
    </row>
    <row r="22" spans="1:2">
      <c r="A22" s="299">
        <v>14</v>
      </c>
      <c r="B22" s="301" t="s">
        <v>253</v>
      </c>
    </row>
    <row r="23" spans="1:2">
      <c r="A23" s="299">
        <v>15</v>
      </c>
      <c r="B23" s="302" t="s">
        <v>28</v>
      </c>
    </row>
    <row r="24" spans="1:2">
      <c r="A24" s="299">
        <v>15.1</v>
      </c>
      <c r="B24" s="303" t="s">
        <v>309</v>
      </c>
    </row>
    <row r="25" spans="1:2">
      <c r="A25" s="299">
        <v>16</v>
      </c>
      <c r="B25" s="303" t="s">
        <v>373</v>
      </c>
    </row>
    <row r="26" spans="1:2">
      <c r="A26" s="299">
        <v>17</v>
      </c>
      <c r="B26" s="303" t="s">
        <v>414</v>
      </c>
    </row>
    <row r="27" spans="1:2">
      <c r="A27" s="299">
        <v>18</v>
      </c>
      <c r="B27" s="303" t="s">
        <v>703</v>
      </c>
    </row>
    <row r="28" spans="1:2">
      <c r="A28" s="299">
        <v>19</v>
      </c>
      <c r="B28" s="303" t="s">
        <v>704</v>
      </c>
    </row>
    <row r="29" spans="1:2">
      <c r="A29" s="299">
        <v>20</v>
      </c>
      <c r="B29" s="368" t="s">
        <v>705</v>
      </c>
    </row>
    <row r="30" spans="1:2">
      <c r="A30" s="299">
        <v>21</v>
      </c>
      <c r="B30" s="303" t="s">
        <v>530</v>
      </c>
    </row>
    <row r="31" spans="1:2">
      <c r="A31" s="299">
        <v>22</v>
      </c>
      <c r="B31" s="303" t="s">
        <v>706</v>
      </c>
    </row>
    <row r="32" spans="1:2">
      <c r="A32" s="299">
        <v>23</v>
      </c>
      <c r="B32" s="303" t="s">
        <v>707</v>
      </c>
    </row>
    <row r="33" spans="1:2">
      <c r="A33" s="299">
        <v>24</v>
      </c>
      <c r="B33" s="303" t="s">
        <v>708</v>
      </c>
    </row>
    <row r="34" spans="1:2">
      <c r="A34" s="299">
        <v>25</v>
      </c>
      <c r="B34" s="303" t="s">
        <v>415</v>
      </c>
    </row>
    <row r="35" spans="1:2">
      <c r="A35" s="299">
        <v>26</v>
      </c>
      <c r="B35" s="303"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7CA8C07A-BEA4-46BF-9900-F81881998B8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19" activePane="bottomRight" state="frozen"/>
      <selection activeCell="B9" sqref="B9"/>
      <selection pane="topRight" activeCell="B9" sqref="B9"/>
      <selection pane="bottomLeft" activeCell="B9" sqref="B9"/>
      <selection pane="bottomRight" activeCell="E28" sqref="E28"/>
    </sheetView>
  </sheetViews>
  <sheetFormatPr defaultColWidth="9.109375" defaultRowHeight="13.2"/>
  <cols>
    <col min="1" max="1" width="9.5546875" style="4" bestFit="1" customWidth="1"/>
    <col min="2" max="2" width="132.44140625" style="4" customWidth="1"/>
    <col min="3" max="3" width="18.44140625" style="4" customWidth="1"/>
    <col min="4" max="16384" width="9.109375" style="4"/>
  </cols>
  <sheetData>
    <row r="1" spans="1:3">
      <c r="A1" s="2" t="s">
        <v>30</v>
      </c>
      <c r="B1" s="3" t="str">
        <f>'Info '!C2</f>
        <v>JSC Silk Bank</v>
      </c>
    </row>
    <row r="2" spans="1:3" s="2" customFormat="1" ht="15.75" customHeight="1">
      <c r="A2" s="2" t="s">
        <v>31</v>
      </c>
      <c r="B2" s="534">
        <f>'1. key ratios '!B2</f>
        <v>45107</v>
      </c>
    </row>
    <row r="3" spans="1:3" s="2" customFormat="1" ht="15.75" customHeight="1"/>
    <row r="4" spans="1:3" ht="13.8" thickBot="1">
      <c r="A4" s="4" t="s">
        <v>143</v>
      </c>
      <c r="B4" s="88" t="s">
        <v>142</v>
      </c>
    </row>
    <row r="5" spans="1:3">
      <c r="A5" s="51" t="s">
        <v>6</v>
      </c>
      <c r="B5" s="52"/>
      <c r="C5" s="53" t="s">
        <v>35</v>
      </c>
    </row>
    <row r="6" spans="1:3">
      <c r="A6" s="54">
        <v>1</v>
      </c>
      <c r="B6" s="55" t="s">
        <v>141</v>
      </c>
      <c r="C6" s="56">
        <v>54602952.877874441</v>
      </c>
    </row>
    <row r="7" spans="1:3">
      <c r="A7" s="54">
        <v>2</v>
      </c>
      <c r="B7" s="57" t="s">
        <v>140</v>
      </c>
      <c r="C7" s="58">
        <v>62946400</v>
      </c>
    </row>
    <row r="8" spans="1:3">
      <c r="A8" s="54">
        <v>3</v>
      </c>
      <c r="B8" s="59" t="s">
        <v>139</v>
      </c>
      <c r="C8" s="58"/>
    </row>
    <row r="9" spans="1:3">
      <c r="A9" s="54">
        <v>4</v>
      </c>
      <c r="B9" s="59" t="s">
        <v>138</v>
      </c>
      <c r="C9" s="58"/>
    </row>
    <row r="10" spans="1:3">
      <c r="A10" s="54">
        <v>5</v>
      </c>
      <c r="B10" s="59" t="s">
        <v>137</v>
      </c>
      <c r="C10" s="58">
        <v>4352500.4589957595</v>
      </c>
    </row>
    <row r="11" spans="1:3">
      <c r="A11" s="54">
        <v>6</v>
      </c>
      <c r="B11" s="60" t="s">
        <v>136</v>
      </c>
      <c r="C11" s="58">
        <v>-12695947.58112132</v>
      </c>
    </row>
    <row r="12" spans="1:3" s="29" customFormat="1">
      <c r="A12" s="54">
        <v>7</v>
      </c>
      <c r="B12" s="55" t="s">
        <v>135</v>
      </c>
      <c r="C12" s="61">
        <v>5148339.8189957589</v>
      </c>
    </row>
    <row r="13" spans="1:3" s="29" customFormat="1">
      <c r="A13" s="54">
        <v>8</v>
      </c>
      <c r="B13" s="62" t="s">
        <v>134</v>
      </c>
      <c r="C13" s="63">
        <v>4352500.4589957595</v>
      </c>
    </row>
    <row r="14" spans="1:3" s="29" customFormat="1" ht="26.4">
      <c r="A14" s="54">
        <v>9</v>
      </c>
      <c r="B14" s="64" t="s">
        <v>133</v>
      </c>
      <c r="C14" s="63"/>
    </row>
    <row r="15" spans="1:3" s="29" customFormat="1">
      <c r="A15" s="54">
        <v>10</v>
      </c>
      <c r="B15" s="65" t="s">
        <v>132</v>
      </c>
      <c r="C15" s="63">
        <v>795839.35999999987</v>
      </c>
    </row>
    <row r="16" spans="1:3" s="29" customFormat="1">
      <c r="A16" s="54">
        <v>11</v>
      </c>
      <c r="B16" s="66" t="s">
        <v>131</v>
      </c>
      <c r="C16" s="63"/>
    </row>
    <row r="17" spans="1:3" s="29" customFormat="1">
      <c r="A17" s="54">
        <v>12</v>
      </c>
      <c r="B17" s="65" t="s">
        <v>130</v>
      </c>
      <c r="C17" s="63"/>
    </row>
    <row r="18" spans="1:3" s="29" customFormat="1">
      <c r="A18" s="54">
        <v>13</v>
      </c>
      <c r="B18" s="65" t="s">
        <v>129</v>
      </c>
      <c r="C18" s="63"/>
    </row>
    <row r="19" spans="1:3" s="29" customFormat="1">
      <c r="A19" s="54">
        <v>14</v>
      </c>
      <c r="B19" s="65" t="s">
        <v>128</v>
      </c>
      <c r="C19" s="63"/>
    </row>
    <row r="20" spans="1:3" s="29" customFormat="1">
      <c r="A20" s="54">
        <v>15</v>
      </c>
      <c r="B20" s="65" t="s">
        <v>127</v>
      </c>
      <c r="C20" s="63"/>
    </row>
    <row r="21" spans="1:3" s="29" customFormat="1" ht="26.4">
      <c r="A21" s="54">
        <v>16</v>
      </c>
      <c r="B21" s="64" t="s">
        <v>126</v>
      </c>
      <c r="C21" s="63"/>
    </row>
    <row r="22" spans="1:3" s="29" customFormat="1">
      <c r="A22" s="54">
        <v>17</v>
      </c>
      <c r="B22" s="67" t="s">
        <v>125</v>
      </c>
      <c r="C22" s="63"/>
    </row>
    <row r="23" spans="1:3" s="29" customFormat="1">
      <c r="A23" s="54">
        <v>18</v>
      </c>
      <c r="B23" s="67" t="s">
        <v>553</v>
      </c>
      <c r="C23" s="370"/>
    </row>
    <row r="24" spans="1:3" s="29" customFormat="1">
      <c r="A24" s="54">
        <v>19</v>
      </c>
      <c r="B24" s="64" t="s">
        <v>124</v>
      </c>
      <c r="C24" s="63"/>
    </row>
    <row r="25" spans="1:3" s="29" customFormat="1" ht="26.4">
      <c r="A25" s="54">
        <v>20</v>
      </c>
      <c r="B25" s="64" t="s">
        <v>101</v>
      </c>
      <c r="C25" s="63"/>
    </row>
    <row r="26" spans="1:3" s="29" customFormat="1">
      <c r="A26" s="54">
        <v>21</v>
      </c>
      <c r="B26" s="66" t="s">
        <v>123</v>
      </c>
      <c r="C26" s="63"/>
    </row>
    <row r="27" spans="1:3" s="29" customFormat="1">
      <c r="A27" s="54">
        <v>22</v>
      </c>
      <c r="B27" s="66" t="s">
        <v>122</v>
      </c>
      <c r="C27" s="63"/>
    </row>
    <row r="28" spans="1:3" s="29" customFormat="1">
      <c r="A28" s="54">
        <v>23</v>
      </c>
      <c r="B28" s="66" t="s">
        <v>121</v>
      </c>
      <c r="C28" s="63"/>
    </row>
    <row r="29" spans="1:3" s="29" customFormat="1">
      <c r="A29" s="54">
        <v>24</v>
      </c>
      <c r="B29" s="68" t="s">
        <v>120</v>
      </c>
      <c r="C29" s="61">
        <v>49454613.058878683</v>
      </c>
    </row>
    <row r="30" spans="1:3" s="29" customFormat="1">
      <c r="A30" s="69"/>
      <c r="B30" s="70"/>
      <c r="C30" s="63"/>
    </row>
    <row r="31" spans="1:3" s="29" customFormat="1">
      <c r="A31" s="69">
        <v>25</v>
      </c>
      <c r="B31" s="68" t="s">
        <v>119</v>
      </c>
      <c r="C31" s="61">
        <v>0</v>
      </c>
    </row>
    <row r="32" spans="1:3" s="29" customFormat="1">
      <c r="A32" s="69">
        <v>26</v>
      </c>
      <c r="B32" s="59" t="s">
        <v>118</v>
      </c>
      <c r="C32" s="71">
        <v>0</v>
      </c>
    </row>
    <row r="33" spans="1:3" s="29" customFormat="1">
      <c r="A33" s="69">
        <v>27</v>
      </c>
      <c r="B33" s="72" t="s">
        <v>192</v>
      </c>
      <c r="C33" s="63"/>
    </row>
    <row r="34" spans="1:3" s="29" customFormat="1">
      <c r="A34" s="69">
        <v>28</v>
      </c>
      <c r="B34" s="72" t="s">
        <v>117</v>
      </c>
      <c r="C34" s="63"/>
    </row>
    <row r="35" spans="1:3" s="29" customFormat="1">
      <c r="A35" s="69">
        <v>29</v>
      </c>
      <c r="B35" s="59" t="s">
        <v>116</v>
      </c>
      <c r="C35" s="63"/>
    </row>
    <row r="36" spans="1:3" s="29" customFormat="1">
      <c r="A36" s="69">
        <v>30</v>
      </c>
      <c r="B36" s="68" t="s">
        <v>115</v>
      </c>
      <c r="C36" s="61">
        <v>0</v>
      </c>
    </row>
    <row r="37" spans="1:3" s="29" customFormat="1">
      <c r="A37" s="69">
        <v>31</v>
      </c>
      <c r="B37" s="64" t="s">
        <v>114</v>
      </c>
      <c r="C37" s="63"/>
    </row>
    <row r="38" spans="1:3" s="29" customFormat="1">
      <c r="A38" s="69">
        <v>32</v>
      </c>
      <c r="B38" s="65" t="s">
        <v>113</v>
      </c>
      <c r="C38" s="63"/>
    </row>
    <row r="39" spans="1:3" s="29" customFormat="1">
      <c r="A39" s="69">
        <v>33</v>
      </c>
      <c r="B39" s="64" t="s">
        <v>112</v>
      </c>
      <c r="C39" s="63"/>
    </row>
    <row r="40" spans="1:3" s="29" customFormat="1" ht="26.4">
      <c r="A40" s="69">
        <v>34</v>
      </c>
      <c r="B40" s="64" t="s">
        <v>101</v>
      </c>
      <c r="C40" s="63"/>
    </row>
    <row r="41" spans="1:3" s="29" customFormat="1">
      <c r="A41" s="69">
        <v>35</v>
      </c>
      <c r="B41" s="66" t="s">
        <v>111</v>
      </c>
      <c r="C41" s="63"/>
    </row>
    <row r="42" spans="1:3" s="29" customFormat="1">
      <c r="A42" s="69">
        <v>36</v>
      </c>
      <c r="B42" s="68" t="s">
        <v>110</v>
      </c>
      <c r="C42" s="61">
        <v>0</v>
      </c>
    </row>
    <row r="43" spans="1:3" s="29" customFormat="1">
      <c r="A43" s="69"/>
      <c r="B43" s="70"/>
      <c r="C43" s="63"/>
    </row>
    <row r="44" spans="1:3" s="29" customFormat="1">
      <c r="A44" s="69">
        <v>37</v>
      </c>
      <c r="B44" s="73" t="s">
        <v>109</v>
      </c>
      <c r="C44" s="61">
        <v>2875000</v>
      </c>
    </row>
    <row r="45" spans="1:3" s="29" customFormat="1">
      <c r="A45" s="69">
        <v>38</v>
      </c>
      <c r="B45" s="59" t="s">
        <v>108</v>
      </c>
      <c r="C45" s="63">
        <v>2875000</v>
      </c>
    </row>
    <row r="46" spans="1:3" s="29" customFormat="1">
      <c r="A46" s="69">
        <v>39</v>
      </c>
      <c r="B46" s="59" t="s">
        <v>107</v>
      </c>
      <c r="C46" s="63"/>
    </row>
    <row r="47" spans="1:3" s="29" customFormat="1">
      <c r="A47" s="69">
        <v>40</v>
      </c>
      <c r="B47" s="59" t="s">
        <v>106</v>
      </c>
      <c r="C47" s="63"/>
    </row>
    <row r="48" spans="1:3" s="29" customFormat="1">
      <c r="A48" s="69">
        <v>41</v>
      </c>
      <c r="B48" s="73" t="s">
        <v>105</v>
      </c>
      <c r="C48" s="61">
        <v>0</v>
      </c>
    </row>
    <row r="49" spans="1:3" s="29" customFormat="1">
      <c r="A49" s="69">
        <v>42</v>
      </c>
      <c r="B49" s="64" t="s">
        <v>104</v>
      </c>
      <c r="C49" s="63"/>
    </row>
    <row r="50" spans="1:3" s="29" customFormat="1">
      <c r="A50" s="69">
        <v>43</v>
      </c>
      <c r="B50" s="65" t="s">
        <v>103</v>
      </c>
      <c r="C50" s="63"/>
    </row>
    <row r="51" spans="1:3" s="29" customFormat="1">
      <c r="A51" s="69">
        <v>44</v>
      </c>
      <c r="B51" s="64" t="s">
        <v>102</v>
      </c>
      <c r="C51" s="63"/>
    </row>
    <row r="52" spans="1:3" s="29" customFormat="1" ht="26.4">
      <c r="A52" s="69">
        <v>45</v>
      </c>
      <c r="B52" s="64" t="s">
        <v>101</v>
      </c>
      <c r="C52" s="63"/>
    </row>
    <row r="53" spans="1:3" s="29" customFormat="1" ht="13.8" thickBot="1">
      <c r="A53" s="69">
        <v>46</v>
      </c>
      <c r="B53" s="74" t="s">
        <v>100</v>
      </c>
      <c r="C53" s="75">
        <v>2875000</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E30" sqref="E30"/>
    </sheetView>
  </sheetViews>
  <sheetFormatPr defaultColWidth="9.109375" defaultRowHeight="13.8"/>
  <cols>
    <col min="1" max="1" width="9.44140625" style="169" bestFit="1" customWidth="1"/>
    <col min="2" max="2" width="59" style="169" customWidth="1"/>
    <col min="3" max="3" width="16.6640625" style="169" bestFit="1" customWidth="1"/>
    <col min="4" max="4" width="13.33203125" style="169" bestFit="1" customWidth="1"/>
    <col min="5" max="16384" width="9.109375" style="169"/>
  </cols>
  <sheetData>
    <row r="1" spans="1:4">
      <c r="A1" s="167" t="s">
        <v>30</v>
      </c>
      <c r="B1" s="3" t="str">
        <f>'Info '!C2</f>
        <v>JSC Silk Bank</v>
      </c>
    </row>
    <row r="2" spans="1:4" s="167" customFormat="1" ht="15.75" customHeight="1">
      <c r="A2" s="167" t="s">
        <v>31</v>
      </c>
      <c r="B2" s="534">
        <f>'1. key ratios '!B2</f>
        <v>45107</v>
      </c>
    </row>
    <row r="3" spans="1:4" s="167" customFormat="1" ht="15.75" customHeight="1"/>
    <row r="4" spans="1:4" ht="14.4" thickBot="1">
      <c r="A4" s="169" t="s">
        <v>281</v>
      </c>
      <c r="B4" s="243" t="s">
        <v>282</v>
      </c>
    </row>
    <row r="5" spans="1:4" s="174" customFormat="1" ht="12.75" customHeight="1">
      <c r="A5" s="297"/>
      <c r="B5" s="298" t="s">
        <v>285</v>
      </c>
      <c r="C5" s="236" t="s">
        <v>283</v>
      </c>
      <c r="D5" s="237" t="s">
        <v>284</v>
      </c>
    </row>
    <row r="6" spans="1:4" s="244" customFormat="1">
      <c r="A6" s="238">
        <v>1</v>
      </c>
      <c r="B6" s="293" t="s">
        <v>286</v>
      </c>
      <c r="C6" s="293"/>
      <c r="D6" s="239"/>
    </row>
    <row r="7" spans="1:4" s="244" customFormat="1">
      <c r="A7" s="240" t="s">
        <v>272</v>
      </c>
      <c r="B7" s="294" t="s">
        <v>287</v>
      </c>
      <c r="C7" s="592">
        <v>4.4999999999999998E-2</v>
      </c>
      <c r="D7" s="588">
        <v>3191978.5575742521</v>
      </c>
    </row>
    <row r="8" spans="1:4" s="244" customFormat="1">
      <c r="A8" s="240" t="s">
        <v>273</v>
      </c>
      <c r="B8" s="294" t="s">
        <v>288</v>
      </c>
      <c r="C8" s="593">
        <v>0.06</v>
      </c>
      <c r="D8" s="588">
        <v>4255971.4100990025</v>
      </c>
    </row>
    <row r="9" spans="1:4" s="244" customFormat="1">
      <c r="A9" s="240" t="s">
        <v>274</v>
      </c>
      <c r="B9" s="294" t="s">
        <v>289</v>
      </c>
      <c r="C9" s="593">
        <v>0.08</v>
      </c>
      <c r="D9" s="588">
        <v>5674628.5467986707</v>
      </c>
    </row>
    <row r="10" spans="1:4" s="244" customFormat="1">
      <c r="A10" s="238" t="s">
        <v>275</v>
      </c>
      <c r="B10" s="293" t="s">
        <v>290</v>
      </c>
      <c r="C10" s="292"/>
      <c r="D10" s="589"/>
    </row>
    <row r="11" spans="1:4" s="245" customFormat="1">
      <c r="A11" s="241" t="s">
        <v>276</v>
      </c>
      <c r="B11" s="291" t="s">
        <v>356</v>
      </c>
      <c r="C11" s="594">
        <v>0</v>
      </c>
      <c r="D11" s="588">
        <v>0</v>
      </c>
    </row>
    <row r="12" spans="1:4" s="245" customFormat="1">
      <c r="A12" s="241" t="s">
        <v>277</v>
      </c>
      <c r="B12" s="291" t="s">
        <v>291</v>
      </c>
      <c r="C12" s="594">
        <v>0</v>
      </c>
      <c r="D12" s="588">
        <v>0</v>
      </c>
    </row>
    <row r="13" spans="1:4" s="245" customFormat="1">
      <c r="A13" s="241" t="s">
        <v>278</v>
      </c>
      <c r="B13" s="291" t="s">
        <v>292</v>
      </c>
      <c r="C13" s="594">
        <v>0</v>
      </c>
      <c r="D13" s="588">
        <v>0</v>
      </c>
    </row>
    <row r="14" spans="1:4" s="245" customFormat="1">
      <c r="A14" s="238" t="s">
        <v>279</v>
      </c>
      <c r="B14" s="293" t="s">
        <v>353</v>
      </c>
      <c r="C14" s="595"/>
      <c r="D14" s="589"/>
    </row>
    <row r="15" spans="1:4" s="245" customFormat="1">
      <c r="A15" s="241">
        <v>3.1</v>
      </c>
      <c r="B15" s="291" t="s">
        <v>297</v>
      </c>
      <c r="C15" s="594">
        <v>0.11909964793967108</v>
      </c>
      <c r="D15" s="588">
        <v>8448078.276401611</v>
      </c>
    </row>
    <row r="16" spans="1:4" s="245" customFormat="1">
      <c r="A16" s="241">
        <v>3.2</v>
      </c>
      <c r="B16" s="291" t="s">
        <v>298</v>
      </c>
      <c r="C16" s="594">
        <v>0.14423517748597003</v>
      </c>
      <c r="D16" s="588">
        <v>10231013.195180731</v>
      </c>
    </row>
    <row r="17" spans="1:4" s="244" customFormat="1">
      <c r="A17" s="241">
        <v>3.3</v>
      </c>
      <c r="B17" s="291" t="s">
        <v>299</v>
      </c>
      <c r="C17" s="594">
        <v>0.17730824267846865</v>
      </c>
      <c r="D17" s="588">
        <v>12576980.193574306</v>
      </c>
    </row>
    <row r="18" spans="1:4" s="174" customFormat="1" ht="12.75" customHeight="1">
      <c r="A18" s="295"/>
      <c r="B18" s="296" t="s">
        <v>352</v>
      </c>
      <c r="C18" s="292" t="s">
        <v>283</v>
      </c>
      <c r="D18" s="590" t="s">
        <v>284</v>
      </c>
    </row>
    <row r="19" spans="1:4" s="244" customFormat="1">
      <c r="A19" s="242">
        <v>4</v>
      </c>
      <c r="B19" s="291" t="s">
        <v>293</v>
      </c>
      <c r="C19" s="594">
        <v>0.16409964793967108</v>
      </c>
      <c r="D19" s="588">
        <v>11640056.833975865</v>
      </c>
    </row>
    <row r="20" spans="1:4" s="244" customFormat="1">
      <c r="A20" s="242">
        <v>5</v>
      </c>
      <c r="B20" s="291" t="s">
        <v>90</v>
      </c>
      <c r="C20" s="594">
        <v>0.20423517748597003</v>
      </c>
      <c r="D20" s="588">
        <v>14486984.605279732</v>
      </c>
    </row>
    <row r="21" spans="1:4" s="244" customFormat="1" ht="14.4" thickBot="1">
      <c r="A21" s="246" t="s">
        <v>280</v>
      </c>
      <c r="B21" s="247" t="s">
        <v>294</v>
      </c>
      <c r="C21" s="596">
        <v>0.25730824267846863</v>
      </c>
      <c r="D21" s="591">
        <v>18251608.740372974</v>
      </c>
    </row>
    <row r="23" spans="1:4" ht="53.4">
      <c r="B23" s="209"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
  <sheetViews>
    <sheetView zoomScaleNormal="100" workbookViewId="0">
      <pane xSplit="1" ySplit="5" topLeftCell="B48" activePane="bottomRight" state="frozen"/>
      <selection activeCell="B47" sqref="B47"/>
      <selection pane="topRight" activeCell="B47" sqref="B47"/>
      <selection pane="bottomLeft" activeCell="B47" sqref="B47"/>
      <selection pane="bottomRight" activeCell="C75" sqref="C75"/>
    </sheetView>
  </sheetViews>
  <sheetFormatPr defaultColWidth="9.109375" defaultRowHeight="13.8"/>
  <cols>
    <col min="1" max="1" width="10.6640625" style="4" customWidth="1"/>
    <col min="2" max="2" width="91.88671875" style="4" customWidth="1"/>
    <col min="3" max="3" width="23.109375" style="4" customWidth="1"/>
    <col min="4" max="4" width="20.88671875" style="4" customWidth="1"/>
    <col min="5" max="5" width="9.44140625" style="5" customWidth="1"/>
    <col min="6" max="16384" width="9.109375" style="5"/>
  </cols>
  <sheetData>
    <row r="1" spans="1:6">
      <c r="A1" s="2" t="s">
        <v>30</v>
      </c>
      <c r="B1" s="3" t="str">
        <f>'Info '!C2</f>
        <v>JSC Silk Bank</v>
      </c>
      <c r="E1" s="4"/>
      <c r="F1" s="4"/>
    </row>
    <row r="2" spans="1:6" s="2" customFormat="1" ht="15.75" customHeight="1">
      <c r="A2" s="2" t="s">
        <v>31</v>
      </c>
      <c r="B2" s="534">
        <f>'1. key ratios '!B2</f>
        <v>45107</v>
      </c>
    </row>
    <row r="3" spans="1:6" s="2" customFormat="1" ht="15.75" customHeight="1">
      <c r="A3" s="76"/>
    </row>
    <row r="4" spans="1:6" s="2" customFormat="1" ht="15.75" customHeight="1" thickBot="1">
      <c r="A4" s="2" t="s">
        <v>47</v>
      </c>
      <c r="B4" s="161" t="s">
        <v>178</v>
      </c>
      <c r="D4" s="20" t="s">
        <v>35</v>
      </c>
    </row>
    <row r="5" spans="1:6" ht="57.75" customHeight="1" thickBot="1">
      <c r="A5" s="620" t="s">
        <v>6</v>
      </c>
      <c r="B5" s="621" t="s">
        <v>218</v>
      </c>
      <c r="C5" s="622" t="s">
        <v>660</v>
      </c>
      <c r="D5" s="623" t="s">
        <v>49</v>
      </c>
    </row>
    <row r="6" spans="1:6" ht="14.4">
      <c r="A6" s="617">
        <v>1</v>
      </c>
      <c r="B6" s="618" t="s">
        <v>561</v>
      </c>
      <c r="C6" s="603">
        <v>69824906.449999973</v>
      </c>
      <c r="D6" s="619"/>
      <c r="E6" s="77"/>
    </row>
    <row r="7" spans="1:6" ht="14.4">
      <c r="A7" s="609">
        <v>1.1000000000000001</v>
      </c>
      <c r="B7" s="391" t="s">
        <v>562</v>
      </c>
      <c r="C7" s="599">
        <v>2218674.4000000013</v>
      </c>
      <c r="D7" s="78"/>
      <c r="E7" s="77"/>
    </row>
    <row r="8" spans="1:6" ht="14.4">
      <c r="A8" s="609">
        <v>1.2</v>
      </c>
      <c r="B8" s="391" t="s">
        <v>563</v>
      </c>
      <c r="C8" s="599">
        <v>6596971.8899999708</v>
      </c>
      <c r="D8" s="78"/>
      <c r="E8" s="77"/>
    </row>
    <row r="9" spans="1:6" ht="14.4">
      <c r="A9" s="609">
        <v>1.3</v>
      </c>
      <c r="B9" s="391" t="s">
        <v>564</v>
      </c>
      <c r="C9" s="599">
        <v>61009260.160000004</v>
      </c>
      <c r="D9" s="78"/>
      <c r="E9" s="77"/>
    </row>
    <row r="10" spans="1:6" ht="14.4">
      <c r="A10" s="609">
        <v>2</v>
      </c>
      <c r="B10" s="376" t="s">
        <v>565</v>
      </c>
      <c r="C10" s="599">
        <v>13720</v>
      </c>
      <c r="D10" s="78"/>
      <c r="E10" s="77"/>
    </row>
    <row r="11" spans="1:6" ht="14.4">
      <c r="A11" s="609">
        <v>2.1</v>
      </c>
      <c r="B11" s="389" t="s">
        <v>566</v>
      </c>
      <c r="C11" s="600">
        <v>13720</v>
      </c>
      <c r="D11" s="436"/>
      <c r="E11" s="79"/>
    </row>
    <row r="12" spans="1:6" ht="14.4">
      <c r="A12" s="609">
        <v>3</v>
      </c>
      <c r="B12" s="378" t="s">
        <v>567</v>
      </c>
      <c r="C12" s="600">
        <v>0</v>
      </c>
      <c r="D12" s="436"/>
      <c r="E12" s="79"/>
    </row>
    <row r="13" spans="1:6" ht="14.4">
      <c r="A13" s="609">
        <v>4</v>
      </c>
      <c r="B13" s="379" t="s">
        <v>568</v>
      </c>
      <c r="C13" s="600">
        <v>0</v>
      </c>
      <c r="D13" s="436"/>
      <c r="E13" s="79"/>
    </row>
    <row r="14" spans="1:6" ht="14.4">
      <c r="A14" s="609">
        <v>5</v>
      </c>
      <c r="B14" s="380" t="s">
        <v>569</v>
      </c>
      <c r="C14" s="600">
        <v>20000</v>
      </c>
      <c r="D14" s="436"/>
      <c r="E14" s="79"/>
    </row>
    <row r="15" spans="1:6" ht="14.4">
      <c r="A15" s="609">
        <v>5.0999999999999996</v>
      </c>
      <c r="B15" s="381" t="s">
        <v>570</v>
      </c>
      <c r="C15" s="599">
        <v>20000</v>
      </c>
      <c r="D15" s="436"/>
      <c r="E15" s="77"/>
    </row>
    <row r="16" spans="1:6" ht="14.4">
      <c r="A16" s="609">
        <v>5.2</v>
      </c>
      <c r="B16" s="381" t="s">
        <v>571</v>
      </c>
      <c r="C16" s="599">
        <v>0</v>
      </c>
      <c r="D16" s="78"/>
      <c r="E16" s="77"/>
    </row>
    <row r="17" spans="1:5" ht="14.4">
      <c r="A17" s="609">
        <v>5.3</v>
      </c>
      <c r="B17" s="382" t="s">
        <v>572</v>
      </c>
      <c r="C17" s="599">
        <v>0</v>
      </c>
      <c r="D17" s="78"/>
      <c r="E17" s="77"/>
    </row>
    <row r="18" spans="1:5" ht="14.4">
      <c r="A18" s="609">
        <v>6</v>
      </c>
      <c r="B18" s="378" t="s">
        <v>573</v>
      </c>
      <c r="C18" s="599">
        <v>46173648.868657827</v>
      </c>
      <c r="D18" s="78"/>
      <c r="E18" s="77"/>
    </row>
    <row r="19" spans="1:5" ht="14.4">
      <c r="A19" s="609">
        <v>6.1</v>
      </c>
      <c r="B19" s="381" t="s">
        <v>571</v>
      </c>
      <c r="C19" s="600">
        <v>25010350.438634034</v>
      </c>
      <c r="D19" s="78"/>
      <c r="E19" s="77"/>
    </row>
    <row r="20" spans="1:5" ht="14.4">
      <c r="A20" s="609">
        <v>6.2</v>
      </c>
      <c r="B20" s="382" t="s">
        <v>572</v>
      </c>
      <c r="C20" s="600">
        <v>21163298.430023793</v>
      </c>
      <c r="D20" s="78"/>
      <c r="E20" s="77"/>
    </row>
    <row r="21" spans="1:5" ht="14.4">
      <c r="A21" s="609">
        <v>7</v>
      </c>
      <c r="B21" s="376" t="s">
        <v>574</v>
      </c>
      <c r="C21" s="600"/>
      <c r="D21" s="78"/>
      <c r="E21" s="77"/>
    </row>
    <row r="22" spans="1:5" ht="14.4">
      <c r="A22" s="609">
        <v>8</v>
      </c>
      <c r="B22" s="383" t="s">
        <v>575</v>
      </c>
      <c r="C22" s="599">
        <v>3389411.9415073614</v>
      </c>
      <c r="D22" s="78"/>
      <c r="E22" s="77"/>
    </row>
    <row r="23" spans="1:5" ht="14.4">
      <c r="A23" s="609">
        <v>9</v>
      </c>
      <c r="B23" s="379" t="s">
        <v>576</v>
      </c>
      <c r="C23" s="599">
        <v>19081042.57</v>
      </c>
      <c r="D23" s="437"/>
      <c r="E23" s="77"/>
    </row>
    <row r="24" spans="1:5" ht="14.4">
      <c r="A24" s="609">
        <v>9.1</v>
      </c>
      <c r="B24" s="381" t="s">
        <v>577</v>
      </c>
      <c r="C24" s="601">
        <v>19081042.57</v>
      </c>
      <c r="D24" s="80"/>
      <c r="E24" s="77"/>
    </row>
    <row r="25" spans="1:5" ht="14.4">
      <c r="A25" s="609">
        <v>9.1999999999999993</v>
      </c>
      <c r="B25" s="381" t="s">
        <v>578</v>
      </c>
      <c r="C25" s="602">
        <v>0</v>
      </c>
      <c r="D25" s="435"/>
      <c r="E25" s="81"/>
    </row>
    <row r="26" spans="1:5" ht="14.4">
      <c r="A26" s="609">
        <v>10</v>
      </c>
      <c r="B26" s="379" t="s">
        <v>579</v>
      </c>
      <c r="C26" s="603">
        <v>795839.35999999987</v>
      </c>
      <c r="D26" s="532" t="s">
        <v>702</v>
      </c>
      <c r="E26" s="77"/>
    </row>
    <row r="27" spans="1:5" ht="14.4">
      <c r="A27" s="609">
        <v>10.1</v>
      </c>
      <c r="B27" s="381" t="s">
        <v>580</v>
      </c>
      <c r="C27" s="599">
        <v>0</v>
      </c>
      <c r="D27" s="78"/>
      <c r="E27" s="77"/>
    </row>
    <row r="28" spans="1:5" ht="14.4">
      <c r="A28" s="609">
        <v>10.199999999999999</v>
      </c>
      <c r="B28" s="381" t="s">
        <v>581</v>
      </c>
      <c r="C28" s="599">
        <v>795839.35999999987</v>
      </c>
      <c r="D28" s="78"/>
      <c r="E28" s="77"/>
    </row>
    <row r="29" spans="1:5" ht="14.4">
      <c r="A29" s="609">
        <v>11</v>
      </c>
      <c r="B29" s="379" t="s">
        <v>582</v>
      </c>
      <c r="C29" s="599">
        <v>45248.5</v>
      </c>
      <c r="D29" s="78"/>
      <c r="E29" s="77"/>
    </row>
    <row r="30" spans="1:5" ht="14.4">
      <c r="A30" s="609">
        <v>11.1</v>
      </c>
      <c r="B30" s="381" t="s">
        <v>583</v>
      </c>
      <c r="C30" s="599">
        <v>45248.5</v>
      </c>
      <c r="D30" s="78"/>
      <c r="E30" s="77"/>
    </row>
    <row r="31" spans="1:5" ht="14.4">
      <c r="A31" s="609">
        <v>11.2</v>
      </c>
      <c r="B31" s="381" t="s">
        <v>584</v>
      </c>
      <c r="C31" s="599">
        <v>0</v>
      </c>
      <c r="D31" s="78"/>
      <c r="E31" s="77"/>
    </row>
    <row r="32" spans="1:5" ht="14.4">
      <c r="A32" s="609">
        <v>13</v>
      </c>
      <c r="B32" s="379" t="s">
        <v>585</v>
      </c>
      <c r="C32" s="599">
        <v>1725848.46</v>
      </c>
      <c r="D32" s="78"/>
      <c r="E32" s="77"/>
    </row>
    <row r="33" spans="1:5" ht="14.4">
      <c r="A33" s="609">
        <v>13.1</v>
      </c>
      <c r="B33" s="597" t="s">
        <v>586</v>
      </c>
      <c r="C33" s="599">
        <v>0</v>
      </c>
      <c r="D33" s="78"/>
      <c r="E33" s="77"/>
    </row>
    <row r="34" spans="1:5" ht="14.4">
      <c r="A34" s="609">
        <v>13.2</v>
      </c>
      <c r="B34" s="597" t="s">
        <v>587</v>
      </c>
      <c r="C34" s="601">
        <v>0</v>
      </c>
      <c r="D34" s="80"/>
      <c r="E34" s="77"/>
    </row>
    <row r="35" spans="1:5" ht="14.4">
      <c r="A35" s="609">
        <v>14</v>
      </c>
      <c r="B35" s="399" t="s">
        <v>588</v>
      </c>
      <c r="C35" s="601">
        <v>141069666.15016517</v>
      </c>
      <c r="D35" s="80"/>
      <c r="E35" s="77"/>
    </row>
    <row r="36" spans="1:5" ht="14.4">
      <c r="A36" s="609"/>
      <c r="B36" s="396" t="s">
        <v>589</v>
      </c>
      <c r="C36" s="604"/>
      <c r="D36" s="82"/>
      <c r="E36" s="77"/>
    </row>
    <row r="37" spans="1:5" ht="14.4">
      <c r="A37" s="609">
        <v>15</v>
      </c>
      <c r="B37" s="387" t="s">
        <v>590</v>
      </c>
      <c r="C37" s="602">
        <v>229983.9425461124</v>
      </c>
      <c r="D37" s="435"/>
      <c r="E37" s="81"/>
    </row>
    <row r="38" spans="1:5" ht="14.4">
      <c r="A38" s="609">
        <v>15.1</v>
      </c>
      <c r="B38" s="389" t="s">
        <v>566</v>
      </c>
      <c r="C38" s="599">
        <v>229983.9425461124</v>
      </c>
      <c r="D38" s="78"/>
      <c r="E38" s="77"/>
    </row>
    <row r="39" spans="1:5" ht="14.4">
      <c r="A39" s="609">
        <v>16</v>
      </c>
      <c r="B39" s="376" t="s">
        <v>591</v>
      </c>
      <c r="C39" s="599">
        <v>0</v>
      </c>
      <c r="D39" s="78"/>
      <c r="E39" s="77"/>
    </row>
    <row r="40" spans="1:5" ht="14.4">
      <c r="A40" s="609">
        <v>17</v>
      </c>
      <c r="B40" s="376" t="s">
        <v>592</v>
      </c>
      <c r="C40" s="599">
        <v>80599137.815296873</v>
      </c>
      <c r="D40" s="78"/>
      <c r="E40" s="77"/>
    </row>
    <row r="41" spans="1:5" ht="14.4">
      <c r="A41" s="609">
        <v>17.100000000000001</v>
      </c>
      <c r="B41" s="390" t="s">
        <v>593</v>
      </c>
      <c r="C41" s="599">
        <v>80346063.015296876</v>
      </c>
      <c r="D41" s="78"/>
      <c r="E41" s="77"/>
    </row>
    <row r="42" spans="1:5" ht="14.4">
      <c r="A42" s="609">
        <v>17.2</v>
      </c>
      <c r="B42" s="391" t="s">
        <v>594</v>
      </c>
      <c r="C42" s="599">
        <v>0</v>
      </c>
      <c r="D42" s="78"/>
      <c r="E42" s="77"/>
    </row>
    <row r="43" spans="1:5" ht="14.4">
      <c r="A43" s="609">
        <v>17.3</v>
      </c>
      <c r="B43" s="429" t="s">
        <v>595</v>
      </c>
      <c r="C43" s="601">
        <v>0</v>
      </c>
      <c r="D43" s="80"/>
      <c r="E43" s="77"/>
    </row>
    <row r="44" spans="1:5" ht="14.4">
      <c r="A44" s="609">
        <v>17.399999999999999</v>
      </c>
      <c r="B44" s="430" t="s">
        <v>596</v>
      </c>
      <c r="C44" s="605">
        <v>253074.80000000005</v>
      </c>
      <c r="D44" s="610"/>
      <c r="E44" s="77"/>
    </row>
    <row r="45" spans="1:5" ht="14.4">
      <c r="A45" s="609">
        <v>18</v>
      </c>
      <c r="B45" s="399" t="s">
        <v>597</v>
      </c>
      <c r="C45" s="606">
        <v>50842.161605623209</v>
      </c>
      <c r="D45" s="611"/>
      <c r="E45" s="81"/>
    </row>
    <row r="46" spans="1:5" ht="14.4">
      <c r="A46" s="609">
        <v>19</v>
      </c>
      <c r="B46" s="399" t="s">
        <v>598</v>
      </c>
      <c r="C46" s="607">
        <v>1752441.5988421449</v>
      </c>
      <c r="D46" s="612"/>
    </row>
    <row r="47" spans="1:5" ht="14.4">
      <c r="A47" s="609">
        <v>19.100000000000001</v>
      </c>
      <c r="B47" s="431" t="s">
        <v>599</v>
      </c>
      <c r="C47" s="607">
        <v>0</v>
      </c>
      <c r="D47" s="612"/>
    </row>
    <row r="48" spans="1:5" ht="14.4">
      <c r="A48" s="609">
        <v>19.2</v>
      </c>
      <c r="B48" s="431" t="s">
        <v>600</v>
      </c>
      <c r="C48" s="607">
        <v>1752441.5988421449</v>
      </c>
      <c r="D48" s="612"/>
    </row>
    <row r="49" spans="1:4" ht="14.4">
      <c r="A49" s="609">
        <v>20</v>
      </c>
      <c r="B49" s="394" t="s">
        <v>601</v>
      </c>
      <c r="C49" s="607">
        <v>3092397.84</v>
      </c>
      <c r="D49" s="532" t="s">
        <v>754</v>
      </c>
    </row>
    <row r="50" spans="1:4" ht="14.4">
      <c r="A50" s="609">
        <v>20.100000000000001</v>
      </c>
      <c r="B50" s="598" t="s">
        <v>755</v>
      </c>
      <c r="C50" s="607">
        <v>2875000</v>
      </c>
      <c r="D50" s="612"/>
    </row>
    <row r="51" spans="1:4" ht="14.4">
      <c r="A51" s="609">
        <v>21</v>
      </c>
      <c r="B51" s="432" t="s">
        <v>602</v>
      </c>
      <c r="C51" s="607">
        <v>741909.66999999981</v>
      </c>
      <c r="D51" s="612"/>
    </row>
    <row r="52" spans="1:4" ht="14.4">
      <c r="A52" s="609">
        <v>21.1</v>
      </c>
      <c r="B52" s="391" t="s">
        <v>603</v>
      </c>
      <c r="C52" s="607">
        <v>0</v>
      </c>
      <c r="D52" s="612"/>
    </row>
    <row r="53" spans="1:4" ht="14.4">
      <c r="A53" s="609">
        <v>22</v>
      </c>
      <c r="B53" s="395" t="s">
        <v>604</v>
      </c>
      <c r="C53" s="607">
        <v>86466713.028290763</v>
      </c>
      <c r="D53" s="612"/>
    </row>
    <row r="54" spans="1:4" ht="14.4">
      <c r="A54" s="609"/>
      <c r="B54" s="396" t="s">
        <v>605</v>
      </c>
      <c r="C54" s="608"/>
      <c r="D54" s="612"/>
    </row>
    <row r="55" spans="1:4" ht="14.4">
      <c r="A55" s="609">
        <v>23</v>
      </c>
      <c r="B55" s="394" t="s">
        <v>606</v>
      </c>
      <c r="C55" s="607">
        <v>62946400</v>
      </c>
      <c r="D55" s="612"/>
    </row>
    <row r="56" spans="1:4" ht="14.4">
      <c r="A56" s="609">
        <v>24</v>
      </c>
      <c r="B56" s="394" t="s">
        <v>607</v>
      </c>
      <c r="C56" s="607">
        <v>0</v>
      </c>
      <c r="D56" s="612"/>
    </row>
    <row r="57" spans="1:4" ht="14.4">
      <c r="A57" s="609">
        <v>25</v>
      </c>
      <c r="B57" s="399" t="s">
        <v>608</v>
      </c>
      <c r="C57" s="607">
        <v>0</v>
      </c>
      <c r="D57" s="612"/>
    </row>
    <row r="58" spans="1:4" ht="14.4">
      <c r="A58" s="609">
        <v>26</v>
      </c>
      <c r="B58" s="399" t="s">
        <v>609</v>
      </c>
      <c r="C58" s="607">
        <v>0</v>
      </c>
      <c r="D58" s="612"/>
    </row>
    <row r="59" spans="1:4" ht="14.4">
      <c r="A59" s="609">
        <v>27</v>
      </c>
      <c r="B59" s="399" t="s">
        <v>610</v>
      </c>
      <c r="C59" s="607">
        <v>0</v>
      </c>
      <c r="D59" s="612"/>
    </row>
    <row r="60" spans="1:4" ht="14.4">
      <c r="A60" s="609">
        <v>27.1</v>
      </c>
      <c r="B60" s="430" t="s">
        <v>611</v>
      </c>
      <c r="C60" s="607">
        <v>0</v>
      </c>
      <c r="D60" s="612"/>
    </row>
    <row r="61" spans="1:4" ht="14.4">
      <c r="A61" s="609">
        <v>27.2</v>
      </c>
      <c r="B61" s="430" t="s">
        <v>612</v>
      </c>
      <c r="C61" s="607">
        <v>0</v>
      </c>
      <c r="D61" s="612"/>
    </row>
    <row r="62" spans="1:4" ht="14.4">
      <c r="A62" s="609">
        <v>28</v>
      </c>
      <c r="B62" s="397" t="s">
        <v>613</v>
      </c>
      <c r="C62" s="607">
        <v>0</v>
      </c>
      <c r="D62" s="612"/>
    </row>
    <row r="63" spans="1:4" ht="14.4">
      <c r="A63" s="609">
        <v>29</v>
      </c>
      <c r="B63" s="399" t="s">
        <v>614</v>
      </c>
      <c r="C63" s="607">
        <v>4352500.4589957595</v>
      </c>
      <c r="D63" s="612"/>
    </row>
    <row r="64" spans="1:4" ht="14.4">
      <c r="A64" s="609">
        <v>29.1</v>
      </c>
      <c r="B64" s="433" t="s">
        <v>615</v>
      </c>
      <c r="C64" s="607">
        <v>4352500.4589957595</v>
      </c>
      <c r="D64" s="612"/>
    </row>
    <row r="65" spans="1:4" ht="14.4">
      <c r="A65" s="609">
        <v>29.2</v>
      </c>
      <c r="B65" s="431" t="s">
        <v>616</v>
      </c>
      <c r="C65" s="607">
        <v>0</v>
      </c>
      <c r="D65" s="612"/>
    </row>
    <row r="66" spans="1:4" ht="14.4">
      <c r="A66" s="609">
        <v>29.3</v>
      </c>
      <c r="B66" s="431" t="s">
        <v>617</v>
      </c>
      <c r="C66" s="607">
        <v>0</v>
      </c>
      <c r="D66" s="612"/>
    </row>
    <row r="67" spans="1:4" ht="14.4">
      <c r="A67" s="609">
        <v>30</v>
      </c>
      <c r="B67" s="399" t="s">
        <v>618</v>
      </c>
      <c r="C67" s="607">
        <v>-12695947.58112132</v>
      </c>
      <c r="D67" s="612"/>
    </row>
    <row r="68" spans="1:4" ht="14.4">
      <c r="A68" s="609">
        <v>31</v>
      </c>
      <c r="B68" s="434" t="s">
        <v>619</v>
      </c>
      <c r="C68" s="607">
        <v>54602952.877874441</v>
      </c>
      <c r="D68" s="612"/>
    </row>
    <row r="69" spans="1:4" ht="15" thickBot="1">
      <c r="A69" s="613">
        <v>32</v>
      </c>
      <c r="B69" s="614" t="s">
        <v>620</v>
      </c>
      <c r="C69" s="615">
        <v>141069665.90616521</v>
      </c>
      <c r="D69" s="61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1" ySplit="4" topLeftCell="C5" activePane="bottomRight" state="frozen"/>
      <selection activeCell="B9" sqref="B9"/>
      <selection pane="topRight" activeCell="B9" sqref="B9"/>
      <selection pane="bottomLeft" activeCell="B9" sqref="B9"/>
      <selection pane="bottomRight" activeCell="S22" sqref="S22"/>
    </sheetView>
  </sheetViews>
  <sheetFormatPr defaultColWidth="9.109375" defaultRowHeight="13.2"/>
  <cols>
    <col min="1" max="1" width="10.5546875" style="4" bestFit="1" customWidth="1"/>
    <col min="2" max="2" width="83.33203125" style="4" customWidth="1"/>
    <col min="3" max="3" width="15.88671875" style="4"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19" bestFit="1" customWidth="1"/>
    <col min="17" max="17" width="14.6640625" style="19" customWidth="1"/>
    <col min="18" max="18" width="13" style="19" bestFit="1" customWidth="1"/>
    <col min="19" max="19" width="20" style="19" customWidth="1"/>
    <col min="20" max="16384" width="9.109375" style="19"/>
  </cols>
  <sheetData>
    <row r="1" spans="1:19">
      <c r="A1" s="2" t="s">
        <v>30</v>
      </c>
      <c r="B1" s="3" t="str">
        <f>'Info '!C2</f>
        <v>JSC Silk Bank</v>
      </c>
    </row>
    <row r="2" spans="1:19">
      <c r="A2" s="2" t="s">
        <v>31</v>
      </c>
      <c r="B2" s="534">
        <f>'1. key ratios '!B2</f>
        <v>45107</v>
      </c>
    </row>
    <row r="4" spans="1:19" ht="27" thickBot="1">
      <c r="A4" s="4" t="s">
        <v>146</v>
      </c>
      <c r="B4" s="199" t="s">
        <v>251</v>
      </c>
    </row>
    <row r="5" spans="1:19" s="187" customFormat="1" ht="13.8">
      <c r="A5" s="182"/>
      <c r="B5" s="183"/>
      <c r="C5" s="184" t="s">
        <v>0</v>
      </c>
      <c r="D5" s="184" t="s">
        <v>1</v>
      </c>
      <c r="E5" s="184" t="s">
        <v>2</v>
      </c>
      <c r="F5" s="184" t="s">
        <v>3</v>
      </c>
      <c r="G5" s="184" t="s">
        <v>4</v>
      </c>
      <c r="H5" s="184" t="s">
        <v>5</v>
      </c>
      <c r="I5" s="184" t="s">
        <v>8</v>
      </c>
      <c r="J5" s="184" t="s">
        <v>9</v>
      </c>
      <c r="K5" s="184" t="s">
        <v>10</v>
      </c>
      <c r="L5" s="184" t="s">
        <v>11</v>
      </c>
      <c r="M5" s="184" t="s">
        <v>12</v>
      </c>
      <c r="N5" s="184" t="s">
        <v>13</v>
      </c>
      <c r="O5" s="184" t="s">
        <v>235</v>
      </c>
      <c r="P5" s="184" t="s">
        <v>236</v>
      </c>
      <c r="Q5" s="184" t="s">
        <v>237</v>
      </c>
      <c r="R5" s="185" t="s">
        <v>238</v>
      </c>
      <c r="S5" s="186" t="s">
        <v>239</v>
      </c>
    </row>
    <row r="6" spans="1:19" s="187" customFormat="1" ht="99" customHeight="1">
      <c r="A6" s="188"/>
      <c r="B6" s="722" t="s">
        <v>240</v>
      </c>
      <c r="C6" s="718">
        <v>0</v>
      </c>
      <c r="D6" s="719"/>
      <c r="E6" s="718">
        <v>0.2</v>
      </c>
      <c r="F6" s="719"/>
      <c r="G6" s="718">
        <v>0.35</v>
      </c>
      <c r="H6" s="719"/>
      <c r="I6" s="718">
        <v>0.5</v>
      </c>
      <c r="J6" s="719"/>
      <c r="K6" s="718">
        <v>0.75</v>
      </c>
      <c r="L6" s="719"/>
      <c r="M6" s="718">
        <v>1</v>
      </c>
      <c r="N6" s="719"/>
      <c r="O6" s="718">
        <v>1.5</v>
      </c>
      <c r="P6" s="719"/>
      <c r="Q6" s="718">
        <v>2.5</v>
      </c>
      <c r="R6" s="719"/>
      <c r="S6" s="720" t="s">
        <v>145</v>
      </c>
    </row>
    <row r="7" spans="1:19" s="187" customFormat="1" ht="30.75" customHeight="1">
      <c r="A7" s="188"/>
      <c r="B7" s="723"/>
      <c r="C7" s="180" t="s">
        <v>148</v>
      </c>
      <c r="D7" s="180" t="s">
        <v>147</v>
      </c>
      <c r="E7" s="180" t="s">
        <v>148</v>
      </c>
      <c r="F7" s="180" t="s">
        <v>147</v>
      </c>
      <c r="G7" s="180" t="s">
        <v>148</v>
      </c>
      <c r="H7" s="180" t="s">
        <v>147</v>
      </c>
      <c r="I7" s="180" t="s">
        <v>148</v>
      </c>
      <c r="J7" s="180" t="s">
        <v>147</v>
      </c>
      <c r="K7" s="180" t="s">
        <v>148</v>
      </c>
      <c r="L7" s="180" t="s">
        <v>147</v>
      </c>
      <c r="M7" s="180" t="s">
        <v>148</v>
      </c>
      <c r="N7" s="180" t="s">
        <v>147</v>
      </c>
      <c r="O7" s="180" t="s">
        <v>148</v>
      </c>
      <c r="P7" s="180" t="s">
        <v>147</v>
      </c>
      <c r="Q7" s="180" t="s">
        <v>148</v>
      </c>
      <c r="R7" s="180" t="s">
        <v>147</v>
      </c>
      <c r="S7" s="721"/>
    </row>
    <row r="8" spans="1:19">
      <c r="A8" s="83">
        <v>1</v>
      </c>
      <c r="B8" s="1" t="s">
        <v>51</v>
      </c>
      <c r="C8" s="84">
        <v>29638684.408634003</v>
      </c>
      <c r="D8" s="84"/>
      <c r="E8" s="84">
        <v>0</v>
      </c>
      <c r="F8" s="84"/>
      <c r="G8" s="84">
        <v>0</v>
      </c>
      <c r="H8" s="84"/>
      <c r="I8" s="84">
        <v>0</v>
      </c>
      <c r="J8" s="84"/>
      <c r="K8" s="84">
        <v>0</v>
      </c>
      <c r="L8" s="84"/>
      <c r="M8" s="84">
        <v>1968637.9200000013</v>
      </c>
      <c r="N8" s="84"/>
      <c r="O8" s="84">
        <v>0</v>
      </c>
      <c r="P8" s="84"/>
      <c r="Q8" s="84">
        <v>0</v>
      </c>
      <c r="R8" s="84"/>
      <c r="S8" s="200">
        <f>$C$6*SUM(C8:D8)+$E$6*SUM(E8:F8)+$G$6*SUM(G8:H8)+$I$6*SUM(I8:J8)+$K$6*SUM(K8:L8)+$M$6*SUM(M8:N8)+$O$6*SUM(O8:P8)+$Q$6*SUM(Q8:R8)</f>
        <v>1968637.9200000013</v>
      </c>
    </row>
    <row r="9" spans="1:19">
      <c r="A9" s="83">
        <v>2</v>
      </c>
      <c r="B9" s="1" t="s">
        <v>52</v>
      </c>
      <c r="C9" s="84">
        <v>0</v>
      </c>
      <c r="D9" s="84"/>
      <c r="E9" s="84">
        <v>0</v>
      </c>
      <c r="F9" s="84"/>
      <c r="G9" s="84">
        <v>0</v>
      </c>
      <c r="H9" s="84"/>
      <c r="I9" s="84">
        <v>0</v>
      </c>
      <c r="J9" s="84"/>
      <c r="K9" s="84">
        <v>0</v>
      </c>
      <c r="L9" s="84"/>
      <c r="M9" s="84">
        <v>0</v>
      </c>
      <c r="N9" s="84"/>
      <c r="O9" s="84">
        <v>0</v>
      </c>
      <c r="P9" s="84"/>
      <c r="Q9" s="84">
        <v>0</v>
      </c>
      <c r="R9" s="84"/>
      <c r="S9" s="200">
        <f t="shared" ref="S9:S21" si="0">$C$6*SUM(C9:D9)+$E$6*SUM(E9:F9)+$G$6*SUM(G9:H9)+$I$6*SUM(I9:J9)+$K$6*SUM(K9:L9)+$M$6*SUM(M9:N9)+$O$6*SUM(O9:P9)+$Q$6*SUM(Q9:R9)</f>
        <v>0</v>
      </c>
    </row>
    <row r="10" spans="1:19">
      <c r="A10" s="83">
        <v>3</v>
      </c>
      <c r="B10" s="1" t="s">
        <v>164</v>
      </c>
      <c r="C10" s="84">
        <v>0</v>
      </c>
      <c r="D10" s="84"/>
      <c r="E10" s="84">
        <v>0</v>
      </c>
      <c r="F10" s="84"/>
      <c r="G10" s="84">
        <v>0</v>
      </c>
      <c r="H10" s="84"/>
      <c r="I10" s="84">
        <v>0</v>
      </c>
      <c r="J10" s="84"/>
      <c r="K10" s="84">
        <v>0</v>
      </c>
      <c r="L10" s="84"/>
      <c r="M10" s="84">
        <v>0</v>
      </c>
      <c r="N10" s="84"/>
      <c r="O10" s="84">
        <v>0</v>
      </c>
      <c r="P10" s="84"/>
      <c r="Q10" s="84">
        <v>0</v>
      </c>
      <c r="R10" s="84"/>
      <c r="S10" s="200">
        <f t="shared" si="0"/>
        <v>0</v>
      </c>
    </row>
    <row r="11" spans="1:19">
      <c r="A11" s="83">
        <v>4</v>
      </c>
      <c r="B11" s="1" t="s">
        <v>53</v>
      </c>
      <c r="C11" s="84">
        <v>0</v>
      </c>
      <c r="D11" s="84"/>
      <c r="E11" s="84">
        <v>0</v>
      </c>
      <c r="F11" s="84"/>
      <c r="G11" s="84">
        <v>0</v>
      </c>
      <c r="H11" s="84"/>
      <c r="I11" s="84">
        <v>0</v>
      </c>
      <c r="J11" s="84"/>
      <c r="K11" s="84">
        <v>0</v>
      </c>
      <c r="L11" s="84"/>
      <c r="M11" s="84">
        <v>0</v>
      </c>
      <c r="N11" s="84"/>
      <c r="O11" s="84">
        <v>0</v>
      </c>
      <c r="P11" s="84"/>
      <c r="Q11" s="84">
        <v>0</v>
      </c>
      <c r="R11" s="84"/>
      <c r="S11" s="200">
        <f t="shared" si="0"/>
        <v>0</v>
      </c>
    </row>
    <row r="12" spans="1:19">
      <c r="A12" s="83">
        <v>5</v>
      </c>
      <c r="B12" s="1" t="s">
        <v>54</v>
      </c>
      <c r="C12" s="84">
        <v>0</v>
      </c>
      <c r="D12" s="84"/>
      <c r="E12" s="84">
        <v>0</v>
      </c>
      <c r="F12" s="84"/>
      <c r="G12" s="84">
        <v>0</v>
      </c>
      <c r="H12" s="84"/>
      <c r="I12" s="84">
        <v>0</v>
      </c>
      <c r="J12" s="84"/>
      <c r="K12" s="84">
        <v>0</v>
      </c>
      <c r="L12" s="84"/>
      <c r="M12" s="84">
        <v>0</v>
      </c>
      <c r="N12" s="84"/>
      <c r="O12" s="84">
        <v>0</v>
      </c>
      <c r="P12" s="84"/>
      <c r="Q12" s="84">
        <v>0</v>
      </c>
      <c r="R12" s="84"/>
      <c r="S12" s="200">
        <f t="shared" si="0"/>
        <v>0</v>
      </c>
    </row>
    <row r="13" spans="1:19">
      <c r="A13" s="83">
        <v>6</v>
      </c>
      <c r="B13" s="1" t="s">
        <v>55</v>
      </c>
      <c r="C13" s="84">
        <v>0</v>
      </c>
      <c r="D13" s="84"/>
      <c r="E13" s="84">
        <v>59355614.910000004</v>
      </c>
      <c r="F13" s="84"/>
      <c r="G13" s="84">
        <v>0</v>
      </c>
      <c r="H13" s="84"/>
      <c r="I13" s="84">
        <v>0</v>
      </c>
      <c r="J13" s="84"/>
      <c r="K13" s="84">
        <v>0</v>
      </c>
      <c r="L13" s="84"/>
      <c r="M13" s="84">
        <v>1653645.2499999925</v>
      </c>
      <c r="N13" s="84"/>
      <c r="O13" s="84">
        <v>0</v>
      </c>
      <c r="P13" s="84"/>
      <c r="Q13" s="84">
        <v>0</v>
      </c>
      <c r="R13" s="84"/>
      <c r="S13" s="200">
        <f t="shared" si="0"/>
        <v>13524768.231999993</v>
      </c>
    </row>
    <row r="14" spans="1:19">
      <c r="A14" s="83">
        <v>7</v>
      </c>
      <c r="B14" s="1" t="s">
        <v>56</v>
      </c>
      <c r="C14" s="84">
        <v>0</v>
      </c>
      <c r="D14" s="84"/>
      <c r="E14" s="84">
        <v>0</v>
      </c>
      <c r="F14" s="84"/>
      <c r="G14" s="84">
        <v>0</v>
      </c>
      <c r="H14" s="84"/>
      <c r="I14" s="84">
        <v>0</v>
      </c>
      <c r="J14" s="84"/>
      <c r="K14" s="84">
        <v>0</v>
      </c>
      <c r="L14" s="84"/>
      <c r="M14" s="84">
        <v>12950468.73</v>
      </c>
      <c r="N14" s="84">
        <v>759877</v>
      </c>
      <c r="O14" s="84">
        <v>0</v>
      </c>
      <c r="P14" s="84"/>
      <c r="Q14" s="84">
        <v>0</v>
      </c>
      <c r="R14" s="84"/>
      <c r="S14" s="200">
        <f t="shared" si="0"/>
        <v>13710345.73</v>
      </c>
    </row>
    <row r="15" spans="1:19">
      <c r="A15" s="83">
        <v>8</v>
      </c>
      <c r="B15" s="1" t="s">
        <v>57</v>
      </c>
      <c r="C15" s="84">
        <v>0</v>
      </c>
      <c r="D15" s="84"/>
      <c r="E15" s="84">
        <v>0</v>
      </c>
      <c r="F15" s="84"/>
      <c r="G15" s="84">
        <v>0</v>
      </c>
      <c r="H15" s="84"/>
      <c r="I15" s="84">
        <v>0</v>
      </c>
      <c r="J15" s="84"/>
      <c r="K15" s="84">
        <v>0</v>
      </c>
      <c r="L15" s="84"/>
      <c r="M15" s="84">
        <v>7506709.3799999999</v>
      </c>
      <c r="N15" s="84"/>
      <c r="O15" s="84">
        <v>0</v>
      </c>
      <c r="P15" s="84"/>
      <c r="Q15" s="84">
        <v>0</v>
      </c>
      <c r="R15" s="84"/>
      <c r="S15" s="200">
        <f t="shared" si="0"/>
        <v>7506709.3799999999</v>
      </c>
    </row>
    <row r="16" spans="1:19">
      <c r="A16" s="83">
        <v>9</v>
      </c>
      <c r="B16" s="1" t="s">
        <v>58</v>
      </c>
      <c r="C16" s="84">
        <v>0</v>
      </c>
      <c r="D16" s="84"/>
      <c r="E16" s="84">
        <v>0</v>
      </c>
      <c r="F16" s="84"/>
      <c r="G16" s="84">
        <v>0</v>
      </c>
      <c r="H16" s="84"/>
      <c r="I16" s="84">
        <v>0</v>
      </c>
      <c r="J16" s="84"/>
      <c r="K16" s="84">
        <v>0</v>
      </c>
      <c r="L16" s="84"/>
      <c r="M16" s="84">
        <v>0</v>
      </c>
      <c r="N16" s="84"/>
      <c r="O16" s="84">
        <v>0</v>
      </c>
      <c r="P16" s="84"/>
      <c r="Q16" s="84">
        <v>0</v>
      </c>
      <c r="R16" s="84"/>
      <c r="S16" s="200">
        <f t="shared" si="0"/>
        <v>0</v>
      </c>
    </row>
    <row r="17" spans="1:19">
      <c r="A17" s="83">
        <v>10</v>
      </c>
      <c r="B17" s="1" t="s">
        <v>59</v>
      </c>
      <c r="C17" s="84">
        <v>0</v>
      </c>
      <c r="D17" s="84"/>
      <c r="E17" s="84">
        <v>0</v>
      </c>
      <c r="F17" s="84"/>
      <c r="G17" s="84">
        <v>0</v>
      </c>
      <c r="H17" s="84"/>
      <c r="I17" s="84">
        <v>0</v>
      </c>
      <c r="J17" s="84"/>
      <c r="K17" s="84">
        <v>0</v>
      </c>
      <c r="L17" s="84"/>
      <c r="M17" s="84">
        <v>706120.32</v>
      </c>
      <c r="N17" s="84"/>
      <c r="O17" s="84">
        <v>0</v>
      </c>
      <c r="P17" s="84"/>
      <c r="Q17" s="84">
        <v>0</v>
      </c>
      <c r="R17" s="84"/>
      <c r="S17" s="200">
        <f t="shared" si="0"/>
        <v>706120.32</v>
      </c>
    </row>
    <row r="18" spans="1:19">
      <c r="A18" s="83">
        <v>11</v>
      </c>
      <c r="B18" s="1" t="s">
        <v>60</v>
      </c>
      <c r="C18" s="84">
        <v>0</v>
      </c>
      <c r="D18" s="84"/>
      <c r="E18" s="84">
        <v>0</v>
      </c>
      <c r="F18" s="84"/>
      <c r="G18" s="84">
        <v>0</v>
      </c>
      <c r="H18" s="84"/>
      <c r="I18" s="84">
        <v>0</v>
      </c>
      <c r="J18" s="84"/>
      <c r="K18" s="84">
        <v>0</v>
      </c>
      <c r="L18" s="84"/>
      <c r="M18" s="84">
        <v>0</v>
      </c>
      <c r="N18" s="84"/>
      <c r="O18" s="84">
        <v>0</v>
      </c>
      <c r="P18" s="84"/>
      <c r="Q18" s="84">
        <v>0</v>
      </c>
      <c r="R18" s="84"/>
      <c r="S18" s="200">
        <f t="shared" si="0"/>
        <v>0</v>
      </c>
    </row>
    <row r="19" spans="1:19">
      <c r="A19" s="83">
        <v>12</v>
      </c>
      <c r="B19" s="1" t="s">
        <v>61</v>
      </c>
      <c r="C19" s="84">
        <v>0</v>
      </c>
      <c r="D19" s="84"/>
      <c r="E19" s="84">
        <v>0</v>
      </c>
      <c r="F19" s="84"/>
      <c r="G19" s="84">
        <v>0</v>
      </c>
      <c r="H19" s="84"/>
      <c r="I19" s="84">
        <v>0</v>
      </c>
      <c r="J19" s="84"/>
      <c r="K19" s="84">
        <v>0</v>
      </c>
      <c r="L19" s="84"/>
      <c r="M19" s="84">
        <v>0</v>
      </c>
      <c r="N19" s="84"/>
      <c r="O19" s="84">
        <v>0</v>
      </c>
      <c r="P19" s="84"/>
      <c r="Q19" s="84">
        <v>0</v>
      </c>
      <c r="R19" s="84"/>
      <c r="S19" s="200">
        <f t="shared" si="0"/>
        <v>0</v>
      </c>
    </row>
    <row r="20" spans="1:19">
      <c r="A20" s="83">
        <v>13</v>
      </c>
      <c r="B20" s="1" t="s">
        <v>144</v>
      </c>
      <c r="C20" s="84">
        <v>0</v>
      </c>
      <c r="D20" s="84"/>
      <c r="E20" s="84">
        <v>0</v>
      </c>
      <c r="F20" s="84"/>
      <c r="G20" s="84">
        <v>0</v>
      </c>
      <c r="H20" s="84"/>
      <c r="I20" s="84">
        <v>0</v>
      </c>
      <c r="J20" s="84"/>
      <c r="K20" s="84">
        <v>0</v>
      </c>
      <c r="L20" s="84"/>
      <c r="M20" s="84">
        <v>0</v>
      </c>
      <c r="N20" s="84"/>
      <c r="O20" s="84">
        <v>0</v>
      </c>
      <c r="P20" s="84"/>
      <c r="Q20" s="84">
        <v>0</v>
      </c>
      <c r="R20" s="84"/>
      <c r="S20" s="200">
        <f t="shared" si="0"/>
        <v>0</v>
      </c>
    </row>
    <row r="21" spans="1:19">
      <c r="A21" s="83">
        <v>14</v>
      </c>
      <c r="B21" s="1" t="s">
        <v>63</v>
      </c>
      <c r="C21" s="84">
        <v>2056859.95</v>
      </c>
      <c r="D21" s="84"/>
      <c r="E21" s="84">
        <v>161814.05000000005</v>
      </c>
      <c r="F21" s="84"/>
      <c r="G21" s="84">
        <v>0</v>
      </c>
      <c r="H21" s="84"/>
      <c r="I21" s="84">
        <v>0</v>
      </c>
      <c r="J21" s="84"/>
      <c r="K21" s="84">
        <v>0</v>
      </c>
      <c r="L21" s="84"/>
      <c r="M21" s="84">
        <v>24275271.901507363</v>
      </c>
      <c r="N21" s="84"/>
      <c r="O21" s="84">
        <v>0</v>
      </c>
      <c r="P21" s="84"/>
      <c r="Q21" s="84">
        <v>0</v>
      </c>
      <c r="R21" s="84"/>
      <c r="S21" s="200">
        <f t="shared" si="0"/>
        <v>24307634.711507361</v>
      </c>
    </row>
    <row r="22" spans="1:19" ht="13.8" thickBot="1">
      <c r="A22" s="85"/>
      <c r="B22" s="86" t="s">
        <v>64</v>
      </c>
      <c r="C22" s="87">
        <f>SUM(C8:C21)</f>
        <v>31695544.358634003</v>
      </c>
      <c r="D22" s="87">
        <f t="shared" ref="D22:J22" si="1">SUM(D8:D21)</f>
        <v>0</v>
      </c>
      <c r="E22" s="87">
        <f t="shared" si="1"/>
        <v>59517428.960000001</v>
      </c>
      <c r="F22" s="87">
        <f t="shared" si="1"/>
        <v>0</v>
      </c>
      <c r="G22" s="87">
        <f t="shared" si="1"/>
        <v>0</v>
      </c>
      <c r="H22" s="87">
        <f t="shared" si="1"/>
        <v>0</v>
      </c>
      <c r="I22" s="87">
        <f t="shared" si="1"/>
        <v>0</v>
      </c>
      <c r="J22" s="87">
        <f t="shared" si="1"/>
        <v>0</v>
      </c>
      <c r="K22" s="87">
        <f t="shared" ref="K22:S22" si="2">SUM(K8:K21)</f>
        <v>0</v>
      </c>
      <c r="L22" s="87">
        <f t="shared" si="2"/>
        <v>0</v>
      </c>
      <c r="M22" s="87">
        <f t="shared" si="2"/>
        <v>49060853.501507357</v>
      </c>
      <c r="N22" s="87">
        <f t="shared" si="2"/>
        <v>759877</v>
      </c>
      <c r="O22" s="87">
        <f t="shared" si="2"/>
        <v>0</v>
      </c>
      <c r="P22" s="87">
        <f t="shared" si="2"/>
        <v>0</v>
      </c>
      <c r="Q22" s="87">
        <f t="shared" si="2"/>
        <v>0</v>
      </c>
      <c r="R22" s="87">
        <f t="shared" si="2"/>
        <v>0</v>
      </c>
      <c r="S22" s="201">
        <f t="shared" si="2"/>
        <v>61724216.293507352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H26" sqref="H26"/>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9"/>
  </cols>
  <sheetData>
    <row r="1" spans="1:22">
      <c r="A1" s="2" t="s">
        <v>30</v>
      </c>
      <c r="B1" s="3" t="str">
        <f>'Info '!C2</f>
        <v>JSC Silk Bank</v>
      </c>
    </row>
    <row r="2" spans="1:22">
      <c r="A2" s="2" t="s">
        <v>31</v>
      </c>
      <c r="B2" s="534">
        <f>'1. key ratios '!B2</f>
        <v>45107</v>
      </c>
    </row>
    <row r="4" spans="1:22" ht="13.8" thickBot="1">
      <c r="A4" s="4" t="s">
        <v>243</v>
      </c>
      <c r="B4" s="88" t="s">
        <v>50</v>
      </c>
      <c r="V4" s="20" t="s">
        <v>35</v>
      </c>
    </row>
    <row r="5" spans="1:22" ht="12.75" customHeight="1">
      <c r="A5" s="89"/>
      <c r="B5" s="90"/>
      <c r="C5" s="724" t="s">
        <v>169</v>
      </c>
      <c r="D5" s="725"/>
      <c r="E5" s="725"/>
      <c r="F5" s="725"/>
      <c r="G5" s="725"/>
      <c r="H5" s="725"/>
      <c r="I5" s="725"/>
      <c r="J5" s="725"/>
      <c r="K5" s="725"/>
      <c r="L5" s="726"/>
      <c r="M5" s="727" t="s">
        <v>170</v>
      </c>
      <c r="N5" s="728"/>
      <c r="O5" s="728"/>
      <c r="P5" s="728"/>
      <c r="Q5" s="728"/>
      <c r="R5" s="728"/>
      <c r="S5" s="729"/>
      <c r="T5" s="732" t="s">
        <v>241</v>
      </c>
      <c r="U5" s="732" t="s">
        <v>242</v>
      </c>
      <c r="V5" s="730" t="s">
        <v>76</v>
      </c>
    </row>
    <row r="6" spans="1:22" s="50" customFormat="1" ht="105.6">
      <c r="A6" s="48"/>
      <c r="B6" s="91"/>
      <c r="C6" s="92" t="s">
        <v>65</v>
      </c>
      <c r="D6" s="164" t="s">
        <v>66</v>
      </c>
      <c r="E6" s="118" t="s">
        <v>172</v>
      </c>
      <c r="F6" s="118" t="s">
        <v>173</v>
      </c>
      <c r="G6" s="164" t="s">
        <v>176</v>
      </c>
      <c r="H6" s="164" t="s">
        <v>171</v>
      </c>
      <c r="I6" s="164" t="s">
        <v>67</v>
      </c>
      <c r="J6" s="164" t="s">
        <v>68</v>
      </c>
      <c r="K6" s="93" t="s">
        <v>69</v>
      </c>
      <c r="L6" s="94" t="s">
        <v>70</v>
      </c>
      <c r="M6" s="92" t="s">
        <v>174</v>
      </c>
      <c r="N6" s="93" t="s">
        <v>71</v>
      </c>
      <c r="O6" s="93" t="s">
        <v>72</v>
      </c>
      <c r="P6" s="93" t="s">
        <v>73</v>
      </c>
      <c r="Q6" s="93" t="s">
        <v>74</v>
      </c>
      <c r="R6" s="93" t="s">
        <v>75</v>
      </c>
      <c r="S6" s="181" t="s">
        <v>175</v>
      </c>
      <c r="T6" s="733"/>
      <c r="U6" s="733"/>
      <c r="V6" s="731"/>
    </row>
    <row r="7" spans="1:22">
      <c r="A7" s="95">
        <v>1</v>
      </c>
      <c r="B7" s="1" t="s">
        <v>51</v>
      </c>
      <c r="C7" s="96"/>
      <c r="D7" s="84"/>
      <c r="E7" s="84"/>
      <c r="F7" s="84"/>
      <c r="G7" s="84"/>
      <c r="H7" s="84"/>
      <c r="I7" s="84"/>
      <c r="J7" s="84"/>
      <c r="K7" s="84"/>
      <c r="L7" s="97"/>
      <c r="M7" s="96"/>
      <c r="N7" s="84"/>
      <c r="O7" s="84"/>
      <c r="P7" s="84"/>
      <c r="Q7" s="84"/>
      <c r="R7" s="84"/>
      <c r="S7" s="97"/>
      <c r="T7" s="189"/>
      <c r="U7" s="189"/>
      <c r="V7" s="98">
        <f>SUM(C7:S7)</f>
        <v>0</v>
      </c>
    </row>
    <row r="8" spans="1:22">
      <c r="A8" s="95">
        <v>2</v>
      </c>
      <c r="B8" s="1" t="s">
        <v>52</v>
      </c>
      <c r="C8" s="96"/>
      <c r="D8" s="84"/>
      <c r="E8" s="84"/>
      <c r="F8" s="84"/>
      <c r="G8" s="84"/>
      <c r="H8" s="84"/>
      <c r="I8" s="84"/>
      <c r="J8" s="84"/>
      <c r="K8" s="84"/>
      <c r="L8" s="97"/>
      <c r="M8" s="96"/>
      <c r="N8" s="84"/>
      <c r="O8" s="84"/>
      <c r="P8" s="84"/>
      <c r="Q8" s="84"/>
      <c r="R8" s="84"/>
      <c r="S8" s="97"/>
      <c r="T8" s="189"/>
      <c r="U8" s="189"/>
      <c r="V8" s="98">
        <f t="shared" ref="V8:V20" si="0">SUM(C8:S8)</f>
        <v>0</v>
      </c>
    </row>
    <row r="9" spans="1:22">
      <c r="A9" s="95">
        <v>3</v>
      </c>
      <c r="B9" s="1" t="s">
        <v>165</v>
      </c>
      <c r="C9" s="96"/>
      <c r="D9" s="84"/>
      <c r="E9" s="84"/>
      <c r="F9" s="84"/>
      <c r="G9" s="84"/>
      <c r="H9" s="84"/>
      <c r="I9" s="84"/>
      <c r="J9" s="84"/>
      <c r="K9" s="84"/>
      <c r="L9" s="97"/>
      <c r="M9" s="96"/>
      <c r="N9" s="84"/>
      <c r="O9" s="84"/>
      <c r="P9" s="84"/>
      <c r="Q9" s="84"/>
      <c r="R9" s="84"/>
      <c r="S9" s="97"/>
      <c r="T9" s="189"/>
      <c r="U9" s="189"/>
      <c r="V9" s="98">
        <f t="shared" si="0"/>
        <v>0</v>
      </c>
    </row>
    <row r="10" spans="1:22">
      <c r="A10" s="95">
        <v>4</v>
      </c>
      <c r="B10" s="1" t="s">
        <v>53</v>
      </c>
      <c r="C10" s="96"/>
      <c r="D10" s="84"/>
      <c r="E10" s="84"/>
      <c r="F10" s="84"/>
      <c r="G10" s="84"/>
      <c r="H10" s="84"/>
      <c r="I10" s="84"/>
      <c r="J10" s="84"/>
      <c r="K10" s="84"/>
      <c r="L10" s="97"/>
      <c r="M10" s="96"/>
      <c r="N10" s="84"/>
      <c r="O10" s="84"/>
      <c r="P10" s="84"/>
      <c r="Q10" s="84"/>
      <c r="R10" s="84"/>
      <c r="S10" s="97"/>
      <c r="T10" s="189"/>
      <c r="U10" s="189"/>
      <c r="V10" s="98">
        <f t="shared" si="0"/>
        <v>0</v>
      </c>
    </row>
    <row r="11" spans="1:22">
      <c r="A11" s="95">
        <v>5</v>
      </c>
      <c r="B11" s="1" t="s">
        <v>54</v>
      </c>
      <c r="C11" s="96"/>
      <c r="D11" s="84"/>
      <c r="E11" s="84"/>
      <c r="F11" s="84"/>
      <c r="G11" s="84"/>
      <c r="H11" s="84"/>
      <c r="I11" s="84"/>
      <c r="J11" s="84"/>
      <c r="K11" s="84"/>
      <c r="L11" s="97"/>
      <c r="M11" s="96"/>
      <c r="N11" s="84"/>
      <c r="O11" s="84"/>
      <c r="P11" s="84"/>
      <c r="Q11" s="84"/>
      <c r="R11" s="84"/>
      <c r="S11" s="97"/>
      <c r="T11" s="189"/>
      <c r="U11" s="189"/>
      <c r="V11" s="98">
        <f t="shared" si="0"/>
        <v>0</v>
      </c>
    </row>
    <row r="12" spans="1:22">
      <c r="A12" s="95">
        <v>6</v>
      </c>
      <c r="B12" s="1" t="s">
        <v>55</v>
      </c>
      <c r="C12" s="96"/>
      <c r="D12" s="84"/>
      <c r="E12" s="84"/>
      <c r="F12" s="84"/>
      <c r="G12" s="84"/>
      <c r="H12" s="84"/>
      <c r="I12" s="84"/>
      <c r="J12" s="84"/>
      <c r="K12" s="84"/>
      <c r="L12" s="97"/>
      <c r="M12" s="96"/>
      <c r="N12" s="84"/>
      <c r="O12" s="84"/>
      <c r="P12" s="84"/>
      <c r="Q12" s="84"/>
      <c r="R12" s="84"/>
      <c r="S12" s="97"/>
      <c r="T12" s="189"/>
      <c r="U12" s="189"/>
      <c r="V12" s="98">
        <f t="shared" si="0"/>
        <v>0</v>
      </c>
    </row>
    <row r="13" spans="1:22">
      <c r="A13" s="95">
        <v>7</v>
      </c>
      <c r="B13" s="1" t="s">
        <v>56</v>
      </c>
      <c r="C13" s="96"/>
      <c r="D13" s="84"/>
      <c r="E13" s="84"/>
      <c r="F13" s="84"/>
      <c r="G13" s="84"/>
      <c r="H13" s="84"/>
      <c r="I13" s="84"/>
      <c r="J13" s="84"/>
      <c r="K13" s="84"/>
      <c r="L13" s="97"/>
      <c r="M13" s="96"/>
      <c r="N13" s="84"/>
      <c r="O13" s="84"/>
      <c r="P13" s="84"/>
      <c r="Q13" s="84"/>
      <c r="R13" s="84"/>
      <c r="S13" s="97"/>
      <c r="T13" s="189"/>
      <c r="U13" s="189"/>
      <c r="V13" s="98">
        <f t="shared" si="0"/>
        <v>0</v>
      </c>
    </row>
    <row r="14" spans="1:22">
      <c r="A14" s="95">
        <v>8</v>
      </c>
      <c r="B14" s="1" t="s">
        <v>57</v>
      </c>
      <c r="C14" s="96"/>
      <c r="D14" s="84"/>
      <c r="E14" s="84"/>
      <c r="F14" s="84"/>
      <c r="G14" s="84"/>
      <c r="H14" s="84"/>
      <c r="I14" s="84"/>
      <c r="J14" s="84"/>
      <c r="K14" s="84"/>
      <c r="L14" s="97"/>
      <c r="M14" s="96"/>
      <c r="N14" s="84"/>
      <c r="O14" s="84"/>
      <c r="P14" s="84"/>
      <c r="Q14" s="84"/>
      <c r="R14" s="84"/>
      <c r="S14" s="97"/>
      <c r="T14" s="189"/>
      <c r="U14" s="189"/>
      <c r="V14" s="98">
        <f t="shared" si="0"/>
        <v>0</v>
      </c>
    </row>
    <row r="15" spans="1:22">
      <c r="A15" s="95">
        <v>9</v>
      </c>
      <c r="B15" s="1" t="s">
        <v>58</v>
      </c>
      <c r="C15" s="96"/>
      <c r="D15" s="84"/>
      <c r="E15" s="84"/>
      <c r="F15" s="84"/>
      <c r="G15" s="84"/>
      <c r="H15" s="84"/>
      <c r="I15" s="84"/>
      <c r="J15" s="84"/>
      <c r="K15" s="84"/>
      <c r="L15" s="97"/>
      <c r="M15" s="96"/>
      <c r="N15" s="84"/>
      <c r="O15" s="84"/>
      <c r="P15" s="84"/>
      <c r="Q15" s="84"/>
      <c r="R15" s="84"/>
      <c r="S15" s="97"/>
      <c r="T15" s="189"/>
      <c r="U15" s="189"/>
      <c r="V15" s="98">
        <f t="shared" si="0"/>
        <v>0</v>
      </c>
    </row>
    <row r="16" spans="1:22">
      <c r="A16" s="95">
        <v>10</v>
      </c>
      <c r="B16" s="1" t="s">
        <v>59</v>
      </c>
      <c r="C16" s="96"/>
      <c r="D16" s="84"/>
      <c r="E16" s="84"/>
      <c r="F16" s="84"/>
      <c r="G16" s="84"/>
      <c r="H16" s="84"/>
      <c r="I16" s="84"/>
      <c r="J16" s="84"/>
      <c r="K16" s="84"/>
      <c r="L16" s="97"/>
      <c r="M16" s="96"/>
      <c r="N16" s="84"/>
      <c r="O16" s="84"/>
      <c r="P16" s="84"/>
      <c r="Q16" s="84"/>
      <c r="R16" s="84"/>
      <c r="S16" s="97"/>
      <c r="T16" s="189"/>
      <c r="U16" s="189"/>
      <c r="V16" s="98">
        <f t="shared" si="0"/>
        <v>0</v>
      </c>
    </row>
    <row r="17" spans="1:22">
      <c r="A17" s="95">
        <v>11</v>
      </c>
      <c r="B17" s="1" t="s">
        <v>60</v>
      </c>
      <c r="C17" s="96"/>
      <c r="D17" s="84"/>
      <c r="E17" s="84"/>
      <c r="F17" s="84"/>
      <c r="G17" s="84"/>
      <c r="H17" s="84"/>
      <c r="I17" s="84"/>
      <c r="J17" s="84"/>
      <c r="K17" s="84"/>
      <c r="L17" s="97"/>
      <c r="M17" s="96"/>
      <c r="N17" s="84"/>
      <c r="O17" s="84"/>
      <c r="P17" s="84"/>
      <c r="Q17" s="84"/>
      <c r="R17" s="84"/>
      <c r="S17" s="97"/>
      <c r="T17" s="189"/>
      <c r="U17" s="189"/>
      <c r="V17" s="98">
        <f t="shared" si="0"/>
        <v>0</v>
      </c>
    </row>
    <row r="18" spans="1:22">
      <c r="A18" s="95">
        <v>12</v>
      </c>
      <c r="B18" s="1" t="s">
        <v>61</v>
      </c>
      <c r="C18" s="96"/>
      <c r="D18" s="84"/>
      <c r="E18" s="84"/>
      <c r="F18" s="84"/>
      <c r="G18" s="84"/>
      <c r="H18" s="84"/>
      <c r="I18" s="84"/>
      <c r="J18" s="84"/>
      <c r="K18" s="84"/>
      <c r="L18" s="97"/>
      <c r="M18" s="96"/>
      <c r="N18" s="84"/>
      <c r="O18" s="84"/>
      <c r="P18" s="84"/>
      <c r="Q18" s="84"/>
      <c r="R18" s="84"/>
      <c r="S18" s="97"/>
      <c r="T18" s="189"/>
      <c r="U18" s="189"/>
      <c r="V18" s="98">
        <f t="shared" si="0"/>
        <v>0</v>
      </c>
    </row>
    <row r="19" spans="1:22">
      <c r="A19" s="95">
        <v>13</v>
      </c>
      <c r="B19" s="1" t="s">
        <v>62</v>
      </c>
      <c r="C19" s="96"/>
      <c r="D19" s="84"/>
      <c r="E19" s="84"/>
      <c r="F19" s="84"/>
      <c r="G19" s="84"/>
      <c r="H19" s="84"/>
      <c r="I19" s="84"/>
      <c r="J19" s="84"/>
      <c r="K19" s="84"/>
      <c r="L19" s="97"/>
      <c r="M19" s="96"/>
      <c r="N19" s="84"/>
      <c r="O19" s="84"/>
      <c r="P19" s="84"/>
      <c r="Q19" s="84"/>
      <c r="R19" s="84"/>
      <c r="S19" s="97"/>
      <c r="T19" s="189"/>
      <c r="U19" s="189"/>
      <c r="V19" s="98">
        <f t="shared" si="0"/>
        <v>0</v>
      </c>
    </row>
    <row r="20" spans="1:22">
      <c r="A20" s="95">
        <v>14</v>
      </c>
      <c r="B20" s="1" t="s">
        <v>63</v>
      </c>
      <c r="C20" s="96"/>
      <c r="D20" s="84"/>
      <c r="E20" s="84"/>
      <c r="F20" s="84"/>
      <c r="G20" s="84"/>
      <c r="H20" s="84"/>
      <c r="I20" s="84"/>
      <c r="J20" s="84"/>
      <c r="K20" s="84"/>
      <c r="L20" s="97"/>
      <c r="M20" s="96"/>
      <c r="N20" s="84"/>
      <c r="O20" s="84"/>
      <c r="P20" s="84"/>
      <c r="Q20" s="84"/>
      <c r="R20" s="84"/>
      <c r="S20" s="97"/>
      <c r="T20" s="189"/>
      <c r="U20" s="189"/>
      <c r="V20" s="98">
        <f t="shared" si="0"/>
        <v>0</v>
      </c>
    </row>
    <row r="21" spans="1:22" ht="13.8" thickBot="1">
      <c r="A21" s="85"/>
      <c r="B21" s="99" t="s">
        <v>64</v>
      </c>
      <c r="C21" s="100">
        <f>SUM(C7:C20)</f>
        <v>0</v>
      </c>
      <c r="D21" s="87">
        <f t="shared" ref="D21:V21" si="1">SUM(D7:D20)</f>
        <v>0</v>
      </c>
      <c r="E21" s="87">
        <f t="shared" si="1"/>
        <v>0</v>
      </c>
      <c r="F21" s="87">
        <f t="shared" si="1"/>
        <v>0</v>
      </c>
      <c r="G21" s="87">
        <f t="shared" si="1"/>
        <v>0</v>
      </c>
      <c r="H21" s="87">
        <f t="shared" si="1"/>
        <v>0</v>
      </c>
      <c r="I21" s="87">
        <f t="shared" si="1"/>
        <v>0</v>
      </c>
      <c r="J21" s="87">
        <f t="shared" si="1"/>
        <v>0</v>
      </c>
      <c r="K21" s="87">
        <f t="shared" si="1"/>
        <v>0</v>
      </c>
      <c r="L21" s="101">
        <f t="shared" si="1"/>
        <v>0</v>
      </c>
      <c r="M21" s="100">
        <f t="shared" si="1"/>
        <v>0</v>
      </c>
      <c r="N21" s="87">
        <f t="shared" si="1"/>
        <v>0</v>
      </c>
      <c r="O21" s="87">
        <f t="shared" si="1"/>
        <v>0</v>
      </c>
      <c r="P21" s="87">
        <f t="shared" si="1"/>
        <v>0</v>
      </c>
      <c r="Q21" s="87">
        <f t="shared" si="1"/>
        <v>0</v>
      </c>
      <c r="R21" s="87">
        <f t="shared" si="1"/>
        <v>0</v>
      </c>
      <c r="S21" s="101">
        <f>SUM(S7:S20)</f>
        <v>0</v>
      </c>
      <c r="T21" s="101">
        <f>SUM(T7:T20)</f>
        <v>0</v>
      </c>
      <c r="U21" s="101">
        <f t="shared" ref="U21" si="2">SUM(U7:U20)</f>
        <v>0</v>
      </c>
      <c r="V21" s="102">
        <f t="shared" si="1"/>
        <v>0</v>
      </c>
    </row>
    <row r="24" spans="1:22">
      <c r="C24" s="27"/>
      <c r="D24" s="27"/>
      <c r="E24" s="27"/>
    </row>
    <row r="25" spans="1:22">
      <c r="A25" s="47"/>
      <c r="B25" s="47"/>
      <c r="D25" s="27"/>
      <c r="E25" s="27"/>
    </row>
    <row r="26" spans="1:22">
      <c r="A26" s="47"/>
      <c r="B26" s="28"/>
      <c r="D26" s="27"/>
      <c r="E26" s="27"/>
    </row>
    <row r="27" spans="1:22">
      <c r="A27" s="47"/>
      <c r="B27" s="47"/>
      <c r="D27" s="27"/>
      <c r="E27" s="27"/>
    </row>
    <row r="28" spans="1:22">
      <c r="A28" s="47"/>
      <c r="B28" s="28"/>
      <c r="D28" s="27"/>
      <c r="E28" s="2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160" zoomScaleNormal="160" workbookViewId="0">
      <pane xSplit="1" ySplit="7" topLeftCell="C8" activePane="bottomRight" state="frozen"/>
      <selection activeCell="B9" sqref="B9"/>
      <selection pane="topRight" activeCell="B9" sqref="B9"/>
      <selection pane="bottomLeft" activeCell="B9" sqref="B9"/>
      <selection pane="bottomRight" activeCell="H22" sqref="H22"/>
    </sheetView>
  </sheetViews>
  <sheetFormatPr defaultColWidth="9.109375" defaultRowHeight="13.8"/>
  <cols>
    <col min="1" max="1" width="10.5546875" style="4" bestFit="1" customWidth="1"/>
    <col min="2" max="2" width="101.88671875" style="4" customWidth="1"/>
    <col min="3" max="3" width="13.6640625" style="169" customWidth="1"/>
    <col min="4" max="4" width="14.88671875" style="169" bestFit="1" customWidth="1"/>
    <col min="5" max="5" width="17.6640625" style="169" customWidth="1"/>
    <col min="6" max="6" width="15.88671875" style="169" customWidth="1"/>
    <col min="7" max="7" width="17.44140625" style="169" customWidth="1"/>
    <col min="8" max="8" width="15.33203125" style="169" customWidth="1"/>
    <col min="9" max="16384" width="9.109375" style="19"/>
  </cols>
  <sheetData>
    <row r="1" spans="1:9">
      <c r="A1" s="2" t="s">
        <v>30</v>
      </c>
      <c r="B1" s="4" t="str">
        <f>'Info '!C2</f>
        <v>JSC Silk Bank</v>
      </c>
      <c r="C1" s="3"/>
    </row>
    <row r="2" spans="1:9">
      <c r="A2" s="2" t="s">
        <v>31</v>
      </c>
      <c r="B2" s="534">
        <f>'1. key ratios '!B2</f>
        <v>45107</v>
      </c>
      <c r="C2" s="319"/>
    </row>
    <row r="4" spans="1:9" ht="14.4" thickBot="1">
      <c r="A4" s="2" t="s">
        <v>150</v>
      </c>
      <c r="B4" s="88" t="s">
        <v>252</v>
      </c>
    </row>
    <row r="5" spans="1:9">
      <c r="A5" s="89"/>
      <c r="B5" s="103"/>
      <c r="C5" s="190" t="s">
        <v>0</v>
      </c>
      <c r="D5" s="190" t="s">
        <v>1</v>
      </c>
      <c r="E5" s="190" t="s">
        <v>2</v>
      </c>
      <c r="F5" s="190" t="s">
        <v>3</v>
      </c>
      <c r="G5" s="191" t="s">
        <v>4</v>
      </c>
      <c r="H5" s="192" t="s">
        <v>5</v>
      </c>
      <c r="I5" s="104"/>
    </row>
    <row r="6" spans="1:9" s="104" customFormat="1" ht="12.75" customHeight="1">
      <c r="A6" s="105"/>
      <c r="B6" s="736" t="s">
        <v>149</v>
      </c>
      <c r="C6" s="722" t="s">
        <v>245</v>
      </c>
      <c r="D6" s="738" t="s">
        <v>244</v>
      </c>
      <c r="E6" s="739"/>
      <c r="F6" s="722" t="s">
        <v>249</v>
      </c>
      <c r="G6" s="722" t="s">
        <v>250</v>
      </c>
      <c r="H6" s="734" t="s">
        <v>248</v>
      </c>
    </row>
    <row r="7" spans="1:9" ht="41.4">
      <c r="A7" s="107"/>
      <c r="B7" s="737"/>
      <c r="C7" s="723"/>
      <c r="D7" s="193" t="s">
        <v>247</v>
      </c>
      <c r="E7" s="193" t="s">
        <v>246</v>
      </c>
      <c r="F7" s="723"/>
      <c r="G7" s="723"/>
      <c r="H7" s="735"/>
      <c r="I7" s="104"/>
    </row>
    <row r="8" spans="1:9">
      <c r="A8" s="105">
        <v>1</v>
      </c>
      <c r="B8" s="1" t="s">
        <v>51</v>
      </c>
      <c r="C8" s="194">
        <v>31607322.328634005</v>
      </c>
      <c r="D8" s="194"/>
      <c r="E8" s="194"/>
      <c r="F8" s="194">
        <v>1968637.9200000013</v>
      </c>
      <c r="G8" s="195">
        <v>1968637.9200000013</v>
      </c>
      <c r="H8" s="197">
        <f>G8/(C8+E8)</f>
        <v>6.2284235897343138E-2</v>
      </c>
    </row>
    <row r="9" spans="1:9" ht="15" customHeight="1">
      <c r="A9" s="105">
        <v>2</v>
      </c>
      <c r="B9" s="1" t="s">
        <v>52</v>
      </c>
      <c r="C9" s="194">
        <v>0</v>
      </c>
      <c r="D9" s="194"/>
      <c r="E9" s="194"/>
      <c r="F9" s="194">
        <v>0</v>
      </c>
      <c r="G9" s="195">
        <v>0</v>
      </c>
      <c r="H9" s="197" t="e">
        <f t="shared" ref="H9:H21" si="0">G9/(C9+E9)</f>
        <v>#DIV/0!</v>
      </c>
    </row>
    <row r="10" spans="1:9">
      <c r="A10" s="105">
        <v>3</v>
      </c>
      <c r="B10" s="1" t="s">
        <v>165</v>
      </c>
      <c r="C10" s="194">
        <v>0</v>
      </c>
      <c r="D10" s="194"/>
      <c r="E10" s="194"/>
      <c r="F10" s="194">
        <v>0</v>
      </c>
      <c r="G10" s="195">
        <v>0</v>
      </c>
      <c r="H10" s="197" t="e">
        <f t="shared" si="0"/>
        <v>#DIV/0!</v>
      </c>
    </row>
    <row r="11" spans="1:9">
      <c r="A11" s="105">
        <v>4</v>
      </c>
      <c r="B11" s="1" t="s">
        <v>53</v>
      </c>
      <c r="C11" s="194">
        <v>0</v>
      </c>
      <c r="D11" s="194"/>
      <c r="E11" s="194"/>
      <c r="F11" s="194">
        <v>0</v>
      </c>
      <c r="G11" s="195">
        <v>0</v>
      </c>
      <c r="H11" s="197" t="e">
        <f t="shared" si="0"/>
        <v>#DIV/0!</v>
      </c>
    </row>
    <row r="12" spans="1:9">
      <c r="A12" s="105">
        <v>5</v>
      </c>
      <c r="B12" s="1" t="s">
        <v>54</v>
      </c>
      <c r="C12" s="194">
        <v>0</v>
      </c>
      <c r="D12" s="194"/>
      <c r="E12" s="194"/>
      <c r="F12" s="194">
        <v>0</v>
      </c>
      <c r="G12" s="195">
        <v>0</v>
      </c>
      <c r="H12" s="197" t="e">
        <f t="shared" si="0"/>
        <v>#DIV/0!</v>
      </c>
    </row>
    <row r="13" spans="1:9">
      <c r="A13" s="105">
        <v>6</v>
      </c>
      <c r="B13" s="1" t="s">
        <v>55</v>
      </c>
      <c r="C13" s="194">
        <v>61009260.159999996</v>
      </c>
      <c r="D13" s="194"/>
      <c r="E13" s="194"/>
      <c r="F13" s="194">
        <v>13524768.231999993</v>
      </c>
      <c r="G13" s="195">
        <v>13524768.231999993</v>
      </c>
      <c r="H13" s="197">
        <f t="shared" si="0"/>
        <v>0.22168385908189309</v>
      </c>
    </row>
    <row r="14" spans="1:9">
      <c r="A14" s="105">
        <v>7</v>
      </c>
      <c r="B14" s="1" t="s">
        <v>56</v>
      </c>
      <c r="C14" s="194">
        <v>12950468.73</v>
      </c>
      <c r="D14" s="194">
        <v>2990649.418394377</v>
      </c>
      <c r="E14" s="194">
        <v>759877</v>
      </c>
      <c r="F14" s="194">
        <v>12950468.73</v>
      </c>
      <c r="G14" s="195">
        <v>12950468.73</v>
      </c>
      <c r="H14" s="197">
        <f t="shared" si="0"/>
        <v>0.94457637940250538</v>
      </c>
    </row>
    <row r="15" spans="1:9">
      <c r="A15" s="105">
        <v>8</v>
      </c>
      <c r="B15" s="1" t="s">
        <v>57</v>
      </c>
      <c r="C15" s="194">
        <v>7506709.3799999999</v>
      </c>
      <c r="D15" s="194"/>
      <c r="E15" s="194"/>
      <c r="F15" s="194">
        <v>7506709.3799999999</v>
      </c>
      <c r="G15" s="195">
        <v>7506709.3799999999</v>
      </c>
      <c r="H15" s="197">
        <f t="shared" si="0"/>
        <v>1</v>
      </c>
    </row>
    <row r="16" spans="1:9">
      <c r="A16" s="105">
        <v>9</v>
      </c>
      <c r="B16" s="1" t="s">
        <v>58</v>
      </c>
      <c r="C16" s="194">
        <v>0</v>
      </c>
      <c r="D16" s="194"/>
      <c r="E16" s="194"/>
      <c r="F16" s="194">
        <v>0</v>
      </c>
      <c r="G16" s="195">
        <v>0</v>
      </c>
      <c r="H16" s="197" t="e">
        <f t="shared" si="0"/>
        <v>#DIV/0!</v>
      </c>
    </row>
    <row r="17" spans="1:8">
      <c r="A17" s="105">
        <v>10</v>
      </c>
      <c r="B17" s="1" t="s">
        <v>59</v>
      </c>
      <c r="C17" s="194">
        <v>706120.32</v>
      </c>
      <c r="D17" s="194"/>
      <c r="E17" s="194"/>
      <c r="F17" s="194">
        <v>706120.32</v>
      </c>
      <c r="G17" s="195">
        <v>706120.32</v>
      </c>
      <c r="H17" s="197">
        <f t="shared" si="0"/>
        <v>1</v>
      </c>
    </row>
    <row r="18" spans="1:8">
      <c r="A18" s="105">
        <v>11</v>
      </c>
      <c r="B18" s="1" t="s">
        <v>60</v>
      </c>
      <c r="C18" s="194">
        <v>0</v>
      </c>
      <c r="D18" s="194"/>
      <c r="E18" s="194"/>
      <c r="F18" s="194">
        <v>0</v>
      </c>
      <c r="G18" s="195">
        <v>0</v>
      </c>
      <c r="H18" s="197" t="e">
        <f t="shared" si="0"/>
        <v>#DIV/0!</v>
      </c>
    </row>
    <row r="19" spans="1:8">
      <c r="A19" s="105">
        <v>12</v>
      </c>
      <c r="B19" s="1" t="s">
        <v>61</v>
      </c>
      <c r="C19" s="194">
        <v>0</v>
      </c>
      <c r="D19" s="194"/>
      <c r="E19" s="194"/>
      <c r="F19" s="194">
        <v>0</v>
      </c>
      <c r="G19" s="195">
        <v>0</v>
      </c>
      <c r="H19" s="197" t="e">
        <f t="shared" si="0"/>
        <v>#DIV/0!</v>
      </c>
    </row>
    <row r="20" spans="1:8">
      <c r="A20" s="105">
        <v>13</v>
      </c>
      <c r="B20" s="1" t="s">
        <v>144</v>
      </c>
      <c r="C20" s="194">
        <v>0</v>
      </c>
      <c r="D20" s="194"/>
      <c r="E20" s="194"/>
      <c r="F20" s="194">
        <v>0</v>
      </c>
      <c r="G20" s="195">
        <v>0</v>
      </c>
      <c r="H20" s="197" t="e">
        <f t="shared" si="0"/>
        <v>#DIV/0!</v>
      </c>
    </row>
    <row r="21" spans="1:8">
      <c r="A21" s="105">
        <v>14</v>
      </c>
      <c r="B21" s="1" t="s">
        <v>63</v>
      </c>
      <c r="C21" s="194">
        <v>26493945.901507363</v>
      </c>
      <c r="D21" s="194"/>
      <c r="E21" s="194"/>
      <c r="F21" s="194">
        <v>24307634.711507358</v>
      </c>
      <c r="G21" s="195">
        <v>24307634.711507358</v>
      </c>
      <c r="H21" s="197">
        <f t="shared" si="0"/>
        <v>0.91747883844378142</v>
      </c>
    </row>
    <row r="22" spans="1:8" ht="14.4" thickBot="1">
      <c r="A22" s="108"/>
      <c r="B22" s="109" t="s">
        <v>64</v>
      </c>
      <c r="C22" s="196">
        <f>SUM(C8:C21)</f>
        <v>140273826.82014138</v>
      </c>
      <c r="D22" s="196">
        <f>SUM(D8:D21)</f>
        <v>2990649.418394377</v>
      </c>
      <c r="E22" s="196">
        <f>SUM(E8:E21)</f>
        <v>759877</v>
      </c>
      <c r="F22" s="196">
        <f>SUM(F8:F21)</f>
        <v>60964339.293507352</v>
      </c>
      <c r="G22" s="196">
        <f>SUM(G8:G21)</f>
        <v>60964339.293507352</v>
      </c>
      <c r="H22" s="198">
        <f>G22/(C22+E22)</f>
        <v>0.43226787386406912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tabSelected="1" zoomScale="115" zoomScaleNormal="115" workbookViewId="0">
      <pane xSplit="2" ySplit="6" topLeftCell="C7" activePane="bottomRight" state="frozen"/>
      <selection pane="topRight" activeCell="C1" sqref="C1"/>
      <selection pane="bottomLeft" activeCell="A6" sqref="A6"/>
      <selection pane="bottomRight" activeCell="H25" sqref="H25"/>
    </sheetView>
  </sheetViews>
  <sheetFormatPr defaultColWidth="9.109375" defaultRowHeight="13.8"/>
  <cols>
    <col min="1" max="1" width="10.5546875" style="169" bestFit="1" customWidth="1"/>
    <col min="2" max="2" width="77.6640625" style="169" customWidth="1"/>
    <col min="3" max="11" width="12.6640625" style="169" customWidth="1"/>
    <col min="12" max="16384" width="9.109375" style="169"/>
  </cols>
  <sheetData>
    <row r="1" spans="1:11">
      <c r="A1" s="169" t="s">
        <v>30</v>
      </c>
      <c r="B1" s="3" t="str">
        <f>'Info '!C2</f>
        <v>JSC Silk Bank</v>
      </c>
    </row>
    <row r="2" spans="1:11">
      <c r="A2" s="169" t="s">
        <v>31</v>
      </c>
      <c r="B2" s="534">
        <f>'1. key ratios '!B2</f>
        <v>45107</v>
      </c>
    </row>
    <row r="4" spans="1:11" ht="14.4" thickBot="1">
      <c r="A4" s="169" t="s">
        <v>146</v>
      </c>
      <c r="B4" s="233" t="s">
        <v>253</v>
      </c>
    </row>
    <row r="5" spans="1:11" ht="30" customHeight="1">
      <c r="A5" s="740"/>
      <c r="B5" s="741"/>
      <c r="C5" s="742" t="s">
        <v>305</v>
      </c>
      <c r="D5" s="742"/>
      <c r="E5" s="742"/>
      <c r="F5" s="742" t="s">
        <v>306</v>
      </c>
      <c r="G5" s="742"/>
      <c r="H5" s="742"/>
      <c r="I5" s="742" t="s">
        <v>307</v>
      </c>
      <c r="J5" s="742"/>
      <c r="K5" s="743"/>
    </row>
    <row r="6" spans="1:11">
      <c r="A6" s="210"/>
      <c r="B6" s="211"/>
      <c r="C6" s="21" t="s">
        <v>32</v>
      </c>
      <c r="D6" s="21" t="s">
        <v>33</v>
      </c>
      <c r="E6" s="21" t="s">
        <v>34</v>
      </c>
      <c r="F6" s="21" t="s">
        <v>32</v>
      </c>
      <c r="G6" s="21" t="s">
        <v>33</v>
      </c>
      <c r="H6" s="21" t="s">
        <v>34</v>
      </c>
      <c r="I6" s="21" t="s">
        <v>32</v>
      </c>
      <c r="J6" s="21" t="s">
        <v>33</v>
      </c>
      <c r="K6" s="21" t="s">
        <v>34</v>
      </c>
    </row>
    <row r="7" spans="1:11">
      <c r="A7" s="212" t="s">
        <v>256</v>
      </c>
      <c r="B7" s="213"/>
      <c r="C7" s="213"/>
      <c r="D7" s="213"/>
      <c r="E7" s="213"/>
      <c r="F7" s="213"/>
      <c r="G7" s="213"/>
      <c r="H7" s="213"/>
      <c r="I7" s="213"/>
      <c r="J7" s="213"/>
      <c r="K7" s="214"/>
    </row>
    <row r="8" spans="1:11">
      <c r="A8" s="215">
        <v>1</v>
      </c>
      <c r="B8" s="216" t="s">
        <v>254</v>
      </c>
      <c r="C8" s="624"/>
      <c r="D8" s="624"/>
      <c r="E8" s="624"/>
      <c r="F8" s="625">
        <v>36222032.809999995</v>
      </c>
      <c r="G8" s="625">
        <v>8237482.0600000005</v>
      </c>
      <c r="H8" s="625">
        <v>44459514.869999997</v>
      </c>
      <c r="I8" s="625">
        <v>24904521.559999999</v>
      </c>
      <c r="J8" s="625">
        <v>3508401.11</v>
      </c>
      <c r="K8" s="626">
        <v>28412922.669999998</v>
      </c>
    </row>
    <row r="9" spans="1:11">
      <c r="A9" s="212" t="s">
        <v>257</v>
      </c>
      <c r="B9" s="213"/>
      <c r="C9" s="627"/>
      <c r="D9" s="627"/>
      <c r="E9" s="627"/>
      <c r="F9" s="627"/>
      <c r="G9" s="627"/>
      <c r="H9" s="627"/>
      <c r="I9" s="627"/>
      <c r="J9" s="627"/>
      <c r="K9" s="628"/>
    </row>
    <row r="10" spans="1:11">
      <c r="A10" s="217">
        <v>2</v>
      </c>
      <c r="B10" s="218" t="s">
        <v>265</v>
      </c>
      <c r="C10" s="629">
        <v>2272857.33</v>
      </c>
      <c r="D10" s="630">
        <v>4988631.2799999993</v>
      </c>
      <c r="E10" s="630">
        <v>7261488.6099999994</v>
      </c>
      <c r="F10" s="630">
        <v>320236.26045</v>
      </c>
      <c r="G10" s="630">
        <v>1484658.0626499997</v>
      </c>
      <c r="H10" s="630">
        <v>1804894.3230999997</v>
      </c>
      <c r="I10" s="630">
        <v>55328.339500000009</v>
      </c>
      <c r="J10" s="630">
        <v>178887.41750000001</v>
      </c>
      <c r="K10" s="631">
        <v>234215.75700000001</v>
      </c>
    </row>
    <row r="11" spans="1:11">
      <c r="A11" s="217">
        <v>3</v>
      </c>
      <c r="B11" s="218" t="s">
        <v>259</v>
      </c>
      <c r="C11" s="629">
        <v>11643080.550000001</v>
      </c>
      <c r="D11" s="630">
        <v>6709749.660000002</v>
      </c>
      <c r="E11" s="630">
        <v>18352830.210000001</v>
      </c>
      <c r="F11" s="630">
        <v>6765964.17875</v>
      </c>
      <c r="G11" s="630">
        <v>4131362.8465</v>
      </c>
      <c r="H11" s="630">
        <v>10897327.025249999</v>
      </c>
      <c r="I11" s="630">
        <v>4239265.7829999998</v>
      </c>
      <c r="J11" s="630">
        <v>4115706.7049999996</v>
      </c>
      <c r="K11" s="631">
        <v>8354972.4879999999</v>
      </c>
    </row>
    <row r="12" spans="1:11">
      <c r="A12" s="217">
        <v>4</v>
      </c>
      <c r="B12" s="218" t="s">
        <v>260</v>
      </c>
      <c r="C12" s="629">
        <v>263736.26</v>
      </c>
      <c r="D12" s="630">
        <v>0</v>
      </c>
      <c r="E12" s="630">
        <v>263736.26</v>
      </c>
      <c r="F12" s="630">
        <v>0</v>
      </c>
      <c r="G12" s="630">
        <v>0</v>
      </c>
      <c r="H12" s="630">
        <v>0</v>
      </c>
      <c r="I12" s="630">
        <v>0</v>
      </c>
      <c r="J12" s="630">
        <v>0</v>
      </c>
      <c r="K12" s="631">
        <v>0</v>
      </c>
    </row>
    <row r="13" spans="1:11">
      <c r="A13" s="217">
        <v>5</v>
      </c>
      <c r="B13" s="218" t="s">
        <v>268</v>
      </c>
      <c r="C13" s="629">
        <v>943133.07</v>
      </c>
      <c r="D13" s="630">
        <v>2046087.55</v>
      </c>
      <c r="E13" s="630">
        <v>2989220.62</v>
      </c>
      <c r="F13" s="630">
        <v>223689.06954999999</v>
      </c>
      <c r="G13" s="630">
        <v>919497.76649999979</v>
      </c>
      <c r="H13" s="630">
        <v>1143186.8360499998</v>
      </c>
      <c r="I13" s="630">
        <v>67479.509000000005</v>
      </c>
      <c r="J13" s="630">
        <v>203367.12400000001</v>
      </c>
      <c r="K13" s="631">
        <v>270846.63300000003</v>
      </c>
    </row>
    <row r="14" spans="1:11">
      <c r="A14" s="217">
        <v>6</v>
      </c>
      <c r="B14" s="218" t="s">
        <v>300</v>
      </c>
      <c r="C14" s="629">
        <v>0</v>
      </c>
      <c r="D14" s="630">
        <v>0</v>
      </c>
      <c r="E14" s="630">
        <v>0</v>
      </c>
      <c r="F14" s="630"/>
      <c r="G14" s="630"/>
      <c r="H14" s="630">
        <v>0</v>
      </c>
      <c r="I14" s="630">
        <v>0</v>
      </c>
      <c r="J14" s="630">
        <v>0</v>
      </c>
      <c r="K14" s="631">
        <v>0</v>
      </c>
    </row>
    <row r="15" spans="1:11">
      <c r="A15" s="217">
        <v>7</v>
      </c>
      <c r="B15" s="218" t="s">
        <v>301</v>
      </c>
      <c r="C15" s="629">
        <v>4847953.1399999997</v>
      </c>
      <c r="D15" s="630">
        <v>7689832.5</v>
      </c>
      <c r="E15" s="630">
        <v>12537785.640000001</v>
      </c>
      <c r="F15" s="630">
        <v>4339428.0500000007</v>
      </c>
      <c r="G15" s="630">
        <v>1137467.29</v>
      </c>
      <c r="H15" s="630">
        <v>5476895.3400000008</v>
      </c>
      <c r="I15" s="630">
        <v>4339428.0500000007</v>
      </c>
      <c r="J15" s="630">
        <v>1137467.29</v>
      </c>
      <c r="K15" s="631">
        <v>5476895.3400000008</v>
      </c>
    </row>
    <row r="16" spans="1:11">
      <c r="A16" s="217">
        <v>8</v>
      </c>
      <c r="B16" s="219" t="s">
        <v>261</v>
      </c>
      <c r="C16" s="629">
        <v>19970760.350000001</v>
      </c>
      <c r="D16" s="630">
        <v>21434300.990000002</v>
      </c>
      <c r="E16" s="630">
        <v>41405061.340000004</v>
      </c>
      <c r="F16" s="630">
        <v>11649317.55875</v>
      </c>
      <c r="G16" s="630">
        <v>7672985.9656499997</v>
      </c>
      <c r="H16" s="630">
        <v>19322303.5244</v>
      </c>
      <c r="I16" s="630">
        <v>8701501.681499999</v>
      </c>
      <c r="J16" s="630">
        <v>5635428.5364999995</v>
      </c>
      <c r="K16" s="631">
        <v>14336930.217999998</v>
      </c>
    </row>
    <row r="17" spans="1:11">
      <c r="A17" s="212" t="s">
        <v>258</v>
      </c>
      <c r="B17" s="213"/>
      <c r="C17" s="627"/>
      <c r="D17" s="627"/>
      <c r="E17" s="627"/>
      <c r="F17" s="627"/>
      <c r="G17" s="627"/>
      <c r="H17" s="627"/>
      <c r="I17" s="627"/>
      <c r="J17" s="627"/>
      <c r="K17" s="628"/>
    </row>
    <row r="18" spans="1:11">
      <c r="A18" s="217">
        <v>9</v>
      </c>
      <c r="B18" s="218" t="s">
        <v>264</v>
      </c>
      <c r="C18" s="629">
        <v>0</v>
      </c>
      <c r="D18" s="630">
        <v>0</v>
      </c>
      <c r="E18" s="630">
        <v>0</v>
      </c>
      <c r="F18" s="630">
        <v>0</v>
      </c>
      <c r="G18" s="630">
        <v>0</v>
      </c>
      <c r="H18" s="630">
        <v>0</v>
      </c>
      <c r="I18" s="630">
        <v>0</v>
      </c>
      <c r="J18" s="630">
        <v>0</v>
      </c>
      <c r="K18" s="631">
        <v>0</v>
      </c>
    </row>
    <row r="19" spans="1:11">
      <c r="A19" s="217">
        <v>10</v>
      </c>
      <c r="B19" s="218" t="s">
        <v>302</v>
      </c>
      <c r="C19" s="629">
        <v>16499485.25</v>
      </c>
      <c r="D19" s="630">
        <v>10477077.18</v>
      </c>
      <c r="E19" s="630">
        <v>26976562.43</v>
      </c>
      <c r="F19" s="630">
        <v>119503.58499999999</v>
      </c>
      <c r="G19" s="630">
        <v>39353.83</v>
      </c>
      <c r="H19" s="630">
        <v>158857.41499999998</v>
      </c>
      <c r="I19" s="630">
        <v>11437014.834999999</v>
      </c>
      <c r="J19" s="630">
        <v>5026762.29</v>
      </c>
      <c r="K19" s="631">
        <v>16463777.125</v>
      </c>
    </row>
    <row r="20" spans="1:11">
      <c r="A20" s="217">
        <v>11</v>
      </c>
      <c r="B20" s="218" t="s">
        <v>263</v>
      </c>
      <c r="C20" s="629">
        <v>8185520.4699999988</v>
      </c>
      <c r="D20" s="630">
        <v>3767834.7600000002</v>
      </c>
      <c r="E20" s="630">
        <v>11953355.229999999</v>
      </c>
      <c r="F20" s="630">
        <v>669994.41</v>
      </c>
      <c r="G20" s="630">
        <v>3767834.7600000002</v>
      </c>
      <c r="H20" s="630">
        <v>4437829.17</v>
      </c>
      <c r="I20" s="630">
        <v>669994.41</v>
      </c>
      <c r="J20" s="630">
        <v>3767834.7600000002</v>
      </c>
      <c r="K20" s="631">
        <v>4437829.17</v>
      </c>
    </row>
    <row r="21" spans="1:11" ht="14.4" thickBot="1">
      <c r="A21" s="220">
        <v>12</v>
      </c>
      <c r="B21" s="221" t="s">
        <v>262</v>
      </c>
      <c r="C21" s="632">
        <v>24685005.719999999</v>
      </c>
      <c r="D21" s="633">
        <v>14244911.939999999</v>
      </c>
      <c r="E21" s="632">
        <v>38929917.659999996</v>
      </c>
      <c r="F21" s="633">
        <v>789497.995</v>
      </c>
      <c r="G21" s="633">
        <v>3807188.5900000003</v>
      </c>
      <c r="H21" s="633">
        <v>4596686.585</v>
      </c>
      <c r="I21" s="633">
        <v>12107009.244999999</v>
      </c>
      <c r="J21" s="633">
        <v>8794597.0500000007</v>
      </c>
      <c r="K21" s="634">
        <v>20901606.295000002</v>
      </c>
    </row>
    <row r="22" spans="1:11" ht="38.25" customHeight="1" thickBot="1">
      <c r="A22" s="222"/>
      <c r="B22" s="223"/>
      <c r="C22" s="635"/>
      <c r="D22" s="635"/>
      <c r="E22" s="635"/>
      <c r="F22" s="744" t="s">
        <v>304</v>
      </c>
      <c r="G22" s="745"/>
      <c r="H22" s="745"/>
      <c r="I22" s="744" t="s">
        <v>269</v>
      </c>
      <c r="J22" s="745"/>
      <c r="K22" s="746"/>
    </row>
    <row r="23" spans="1:11">
      <c r="A23" s="224">
        <v>13</v>
      </c>
      <c r="B23" s="225" t="s">
        <v>254</v>
      </c>
      <c r="C23" s="636"/>
      <c r="D23" s="636"/>
      <c r="E23" s="636"/>
      <c r="F23" s="637">
        <v>36222032.809999995</v>
      </c>
      <c r="G23" s="637">
        <v>8237482.0600000005</v>
      </c>
      <c r="H23" s="637">
        <v>44459514.869999997</v>
      </c>
      <c r="I23" s="637">
        <v>24904521.559999999</v>
      </c>
      <c r="J23" s="637">
        <v>3508401.11</v>
      </c>
      <c r="K23" s="638">
        <v>28412922.669999998</v>
      </c>
    </row>
    <row r="24" spans="1:11" ht="14.4" thickBot="1">
      <c r="A24" s="226">
        <v>14</v>
      </c>
      <c r="B24" s="227" t="s">
        <v>266</v>
      </c>
      <c r="C24" s="639"/>
      <c r="D24" s="640"/>
      <c r="E24" s="641"/>
      <c r="F24" s="642">
        <v>10859819.563749999</v>
      </c>
      <c r="G24" s="642">
        <v>3865797.3756499975</v>
      </c>
      <c r="H24" s="642">
        <v>14725616.939399999</v>
      </c>
      <c r="I24" s="642">
        <v>2175375.4203749998</v>
      </c>
      <c r="J24" s="642">
        <v>1408857.1341249999</v>
      </c>
      <c r="K24" s="643">
        <v>3584232.5544999996</v>
      </c>
    </row>
    <row r="25" spans="1:11" ht="14.4" thickBot="1">
      <c r="A25" s="231">
        <v>15</v>
      </c>
      <c r="B25" s="232" t="s">
        <v>267</v>
      </c>
      <c r="C25" s="644"/>
      <c r="D25" s="644"/>
      <c r="E25" s="644"/>
      <c r="F25" s="645">
        <v>3.3354175543495113</v>
      </c>
      <c r="G25" s="645">
        <v>2.130862344696725</v>
      </c>
      <c r="H25" s="645">
        <v>3.0191953962243647</v>
      </c>
      <c r="I25" s="645">
        <v>11.448378669143398</v>
      </c>
      <c r="J25" s="645">
        <v>2.4902461896386434</v>
      </c>
      <c r="K25" s="646">
        <v>7.9271984275483485</v>
      </c>
    </row>
    <row r="27" spans="1:11" ht="40.200000000000003">
      <c r="B27" s="209"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F28" sqref="F28"/>
    </sheetView>
  </sheetViews>
  <sheetFormatPr defaultColWidth="9.109375" defaultRowHeight="13.2"/>
  <cols>
    <col min="1" max="1" width="10.5546875" style="4" bestFit="1" customWidth="1"/>
    <col min="2" max="2" width="39.88671875" style="4" customWidth="1"/>
    <col min="3" max="3" width="12.5546875" style="4" bestFit="1" customWidth="1"/>
    <col min="4" max="4" width="11.44140625" style="4" customWidth="1"/>
    <col min="5" max="5" width="18.33203125" style="4" bestFit="1" customWidth="1"/>
    <col min="6" max="13" width="12.6640625" style="4" customWidth="1"/>
    <col min="14" max="14" width="15.6640625" style="4" customWidth="1"/>
    <col min="15" max="16384" width="9.109375" style="19"/>
  </cols>
  <sheetData>
    <row r="1" spans="1:14">
      <c r="A1" s="4" t="s">
        <v>30</v>
      </c>
      <c r="B1" s="3" t="str">
        <f>'Info '!C2</f>
        <v>JSC Silk Bank</v>
      </c>
    </row>
    <row r="2" spans="1:14" ht="14.25" customHeight="1">
      <c r="A2" s="4" t="s">
        <v>31</v>
      </c>
      <c r="B2" s="534">
        <f>'1. key ratios '!B2</f>
        <v>45107</v>
      </c>
    </row>
    <row r="3" spans="1:14" ht="14.25" customHeight="1"/>
    <row r="4" spans="1:14" ht="13.8" thickBot="1">
      <c r="A4" s="4" t="s">
        <v>162</v>
      </c>
      <c r="B4" s="163" t="s">
        <v>28</v>
      </c>
    </row>
    <row r="5" spans="1:14" s="115" customFormat="1">
      <c r="A5" s="111"/>
      <c r="B5" s="112"/>
      <c r="C5" s="113" t="s">
        <v>0</v>
      </c>
      <c r="D5" s="113" t="s">
        <v>1</v>
      </c>
      <c r="E5" s="113" t="s">
        <v>2</v>
      </c>
      <c r="F5" s="113" t="s">
        <v>3</v>
      </c>
      <c r="G5" s="113" t="s">
        <v>4</v>
      </c>
      <c r="H5" s="113" t="s">
        <v>5</v>
      </c>
      <c r="I5" s="113" t="s">
        <v>8</v>
      </c>
      <c r="J5" s="113" t="s">
        <v>9</v>
      </c>
      <c r="K5" s="113" t="s">
        <v>10</v>
      </c>
      <c r="L5" s="113" t="s">
        <v>11</v>
      </c>
      <c r="M5" s="113" t="s">
        <v>12</v>
      </c>
      <c r="N5" s="114" t="s">
        <v>13</v>
      </c>
    </row>
    <row r="6" spans="1:14" ht="62.25" customHeight="1">
      <c r="A6" s="116"/>
      <c r="B6" s="117"/>
      <c r="C6" s="118" t="s">
        <v>161</v>
      </c>
      <c r="D6" s="119" t="s">
        <v>160</v>
      </c>
      <c r="E6" s="120" t="s">
        <v>159</v>
      </c>
      <c r="F6" s="121">
        <v>0</v>
      </c>
      <c r="G6" s="121">
        <v>0.2</v>
      </c>
      <c r="H6" s="121">
        <v>0.35</v>
      </c>
      <c r="I6" s="121">
        <v>0.5</v>
      </c>
      <c r="J6" s="121">
        <v>0.75</v>
      </c>
      <c r="K6" s="121">
        <v>1</v>
      </c>
      <c r="L6" s="121">
        <v>1.5</v>
      </c>
      <c r="M6" s="121">
        <v>2.5</v>
      </c>
      <c r="N6" s="162" t="s">
        <v>168</v>
      </c>
    </row>
    <row r="7" spans="1:14" ht="13.8">
      <c r="A7" s="122">
        <v>1</v>
      </c>
      <c r="B7" s="123" t="s">
        <v>158</v>
      </c>
      <c r="C7" s="124">
        <f>SUM(C8:C13)</f>
        <v>10731750</v>
      </c>
      <c r="D7" s="117"/>
      <c r="E7" s="125">
        <f t="shared" ref="E7:M7" si="0">SUM(E8:E13)</f>
        <v>214635</v>
      </c>
      <c r="F7" s="126">
        <f>SUM(F8:F13)</f>
        <v>0</v>
      </c>
      <c r="G7" s="126">
        <f t="shared" si="0"/>
        <v>0</v>
      </c>
      <c r="H7" s="126">
        <f t="shared" si="0"/>
        <v>0</v>
      </c>
      <c r="I7" s="126">
        <f t="shared" si="0"/>
        <v>0</v>
      </c>
      <c r="J7" s="126">
        <f t="shared" si="0"/>
        <v>0</v>
      </c>
      <c r="K7" s="126">
        <f t="shared" si="0"/>
        <v>214635</v>
      </c>
      <c r="L7" s="126">
        <f t="shared" si="0"/>
        <v>0</v>
      </c>
      <c r="M7" s="126">
        <f t="shared" si="0"/>
        <v>0</v>
      </c>
      <c r="N7" s="127">
        <f>SUM(N8:N13)</f>
        <v>214635</v>
      </c>
    </row>
    <row r="8" spans="1:14" ht="13.8">
      <c r="A8" s="122">
        <v>1.1000000000000001</v>
      </c>
      <c r="B8" s="128" t="s">
        <v>156</v>
      </c>
      <c r="C8" s="126">
        <v>10731750</v>
      </c>
      <c r="D8" s="129">
        <v>0.02</v>
      </c>
      <c r="E8" s="125">
        <f>C8*D8</f>
        <v>214635</v>
      </c>
      <c r="F8" s="126"/>
      <c r="G8" s="126"/>
      <c r="H8" s="126"/>
      <c r="I8" s="126"/>
      <c r="J8" s="126"/>
      <c r="K8" s="126">
        <f>E8</f>
        <v>214635</v>
      </c>
      <c r="L8" s="126"/>
      <c r="M8" s="126"/>
      <c r="N8" s="127">
        <f>SUMPRODUCT($F$6:$M$6,F8:M8)</f>
        <v>214635</v>
      </c>
    </row>
    <row r="9" spans="1:14" ht="13.8">
      <c r="A9" s="122">
        <v>1.2</v>
      </c>
      <c r="B9" s="128" t="s">
        <v>155</v>
      </c>
      <c r="C9" s="126">
        <v>0</v>
      </c>
      <c r="D9" s="129">
        <v>0.05</v>
      </c>
      <c r="E9" s="125">
        <f>C9*D9</f>
        <v>0</v>
      </c>
      <c r="F9" s="126"/>
      <c r="G9" s="126"/>
      <c r="H9" s="126"/>
      <c r="I9" s="126"/>
      <c r="J9" s="126"/>
      <c r="K9" s="126"/>
      <c r="L9" s="126"/>
      <c r="M9" s="126"/>
      <c r="N9" s="127">
        <f t="shared" ref="N9:N12" si="1">SUMPRODUCT($F$6:$M$6,F9:M9)</f>
        <v>0</v>
      </c>
    </row>
    <row r="10" spans="1:14" ht="13.8">
      <c r="A10" s="122">
        <v>1.3</v>
      </c>
      <c r="B10" s="128" t="s">
        <v>154</v>
      </c>
      <c r="C10" s="126">
        <v>0</v>
      </c>
      <c r="D10" s="129">
        <v>0.08</v>
      </c>
      <c r="E10" s="125">
        <f>C10*D10</f>
        <v>0</v>
      </c>
      <c r="F10" s="126"/>
      <c r="G10" s="126"/>
      <c r="H10" s="126"/>
      <c r="I10" s="126"/>
      <c r="J10" s="126"/>
      <c r="K10" s="126"/>
      <c r="L10" s="126"/>
      <c r="M10" s="126"/>
      <c r="N10" s="127">
        <f>SUMPRODUCT($F$6:$M$6,F10:M10)</f>
        <v>0</v>
      </c>
    </row>
    <row r="11" spans="1:14" ht="13.8">
      <c r="A11" s="122">
        <v>1.4</v>
      </c>
      <c r="B11" s="128" t="s">
        <v>153</v>
      </c>
      <c r="C11" s="126">
        <v>0</v>
      </c>
      <c r="D11" s="129">
        <v>0.11</v>
      </c>
      <c r="E11" s="125">
        <f>C11*D11</f>
        <v>0</v>
      </c>
      <c r="F11" s="126"/>
      <c r="G11" s="126"/>
      <c r="H11" s="126"/>
      <c r="I11" s="126"/>
      <c r="J11" s="126"/>
      <c r="K11" s="126"/>
      <c r="L11" s="126"/>
      <c r="M11" s="126"/>
      <c r="N11" s="127">
        <f t="shared" si="1"/>
        <v>0</v>
      </c>
    </row>
    <row r="12" spans="1:14" ht="13.8">
      <c r="A12" s="122">
        <v>1.5</v>
      </c>
      <c r="B12" s="128" t="s">
        <v>152</v>
      </c>
      <c r="C12" s="126">
        <v>0</v>
      </c>
      <c r="D12" s="129">
        <v>0.14000000000000001</v>
      </c>
      <c r="E12" s="125">
        <f>C12*D12</f>
        <v>0</v>
      </c>
      <c r="F12" s="126"/>
      <c r="G12" s="126"/>
      <c r="H12" s="126"/>
      <c r="I12" s="126"/>
      <c r="J12" s="126"/>
      <c r="K12" s="126"/>
      <c r="L12" s="126"/>
      <c r="M12" s="126"/>
      <c r="N12" s="127">
        <f t="shared" si="1"/>
        <v>0</v>
      </c>
    </row>
    <row r="13" spans="1:14" ht="13.8">
      <c r="A13" s="122">
        <v>1.6</v>
      </c>
      <c r="B13" s="130" t="s">
        <v>151</v>
      </c>
      <c r="C13" s="126">
        <v>0</v>
      </c>
      <c r="D13" s="131"/>
      <c r="E13" s="126"/>
      <c r="F13" s="126"/>
      <c r="G13" s="126"/>
      <c r="H13" s="126"/>
      <c r="I13" s="126"/>
      <c r="J13" s="126"/>
      <c r="K13" s="126"/>
      <c r="L13" s="126"/>
      <c r="M13" s="126"/>
      <c r="N13" s="127">
        <f>SUMPRODUCT($F$6:$M$6,F13:M13)</f>
        <v>0</v>
      </c>
    </row>
    <row r="14" spans="1:14" ht="13.8">
      <c r="A14" s="122">
        <v>2</v>
      </c>
      <c r="B14" s="132" t="s">
        <v>157</v>
      </c>
      <c r="C14" s="124">
        <f>SUM(C15:C20)</f>
        <v>0</v>
      </c>
      <c r="D14" s="117"/>
      <c r="E14" s="125">
        <f t="shared" ref="E14:M14" si="2">SUM(E15:E20)</f>
        <v>0</v>
      </c>
      <c r="F14" s="126">
        <f t="shared" si="2"/>
        <v>0</v>
      </c>
      <c r="G14" s="126">
        <f t="shared" si="2"/>
        <v>0</v>
      </c>
      <c r="H14" s="126">
        <f t="shared" si="2"/>
        <v>0</v>
      </c>
      <c r="I14" s="126">
        <f t="shared" si="2"/>
        <v>0</v>
      </c>
      <c r="J14" s="126">
        <f t="shared" si="2"/>
        <v>0</v>
      </c>
      <c r="K14" s="126">
        <f t="shared" si="2"/>
        <v>0</v>
      </c>
      <c r="L14" s="126">
        <f t="shared" si="2"/>
        <v>0</v>
      </c>
      <c r="M14" s="126">
        <f t="shared" si="2"/>
        <v>0</v>
      </c>
      <c r="N14" s="127">
        <f>SUM(N15:N20)</f>
        <v>0</v>
      </c>
    </row>
    <row r="15" spans="1:14" ht="13.8">
      <c r="A15" s="122">
        <v>2.1</v>
      </c>
      <c r="B15" s="130" t="s">
        <v>156</v>
      </c>
      <c r="C15" s="126"/>
      <c r="D15" s="129">
        <v>5.0000000000000001E-3</v>
      </c>
      <c r="E15" s="125">
        <f>C15*D15</f>
        <v>0</v>
      </c>
      <c r="F15" s="126"/>
      <c r="G15" s="126"/>
      <c r="H15" s="126"/>
      <c r="I15" s="126"/>
      <c r="J15" s="126"/>
      <c r="K15" s="126"/>
      <c r="L15" s="126"/>
      <c r="M15" s="126"/>
      <c r="N15" s="127">
        <f>SUMPRODUCT($F$6:$M$6,F15:M15)</f>
        <v>0</v>
      </c>
    </row>
    <row r="16" spans="1:14" ht="13.8">
      <c r="A16" s="122">
        <v>2.2000000000000002</v>
      </c>
      <c r="B16" s="130" t="s">
        <v>155</v>
      </c>
      <c r="C16" s="126"/>
      <c r="D16" s="129">
        <v>0.01</v>
      </c>
      <c r="E16" s="125">
        <f>C16*D16</f>
        <v>0</v>
      </c>
      <c r="F16" s="126"/>
      <c r="G16" s="126"/>
      <c r="H16" s="126"/>
      <c r="I16" s="126"/>
      <c r="J16" s="126"/>
      <c r="K16" s="126"/>
      <c r="L16" s="126"/>
      <c r="M16" s="126"/>
      <c r="N16" s="127">
        <f t="shared" ref="N16:N20" si="3">SUMPRODUCT($F$6:$M$6,F16:M16)</f>
        <v>0</v>
      </c>
    </row>
    <row r="17" spans="1:14" ht="13.8">
      <c r="A17" s="122">
        <v>2.2999999999999998</v>
      </c>
      <c r="B17" s="130" t="s">
        <v>154</v>
      </c>
      <c r="C17" s="126"/>
      <c r="D17" s="129">
        <v>0.02</v>
      </c>
      <c r="E17" s="125">
        <f>C17*D17</f>
        <v>0</v>
      </c>
      <c r="F17" s="126"/>
      <c r="G17" s="126"/>
      <c r="H17" s="126"/>
      <c r="I17" s="126"/>
      <c r="J17" s="126"/>
      <c r="K17" s="126"/>
      <c r="L17" s="126"/>
      <c r="M17" s="126"/>
      <c r="N17" s="127">
        <f t="shared" si="3"/>
        <v>0</v>
      </c>
    </row>
    <row r="18" spans="1:14" ht="13.8">
      <c r="A18" s="122">
        <v>2.4</v>
      </c>
      <c r="B18" s="130" t="s">
        <v>153</v>
      </c>
      <c r="C18" s="126"/>
      <c r="D18" s="129">
        <v>0.03</v>
      </c>
      <c r="E18" s="125">
        <f>C18*D18</f>
        <v>0</v>
      </c>
      <c r="F18" s="126"/>
      <c r="G18" s="126"/>
      <c r="H18" s="126"/>
      <c r="I18" s="126"/>
      <c r="J18" s="126"/>
      <c r="K18" s="126"/>
      <c r="L18" s="126"/>
      <c r="M18" s="126"/>
      <c r="N18" s="127">
        <f t="shared" si="3"/>
        <v>0</v>
      </c>
    </row>
    <row r="19" spans="1:14" ht="13.8">
      <c r="A19" s="122">
        <v>2.5</v>
      </c>
      <c r="B19" s="130" t="s">
        <v>152</v>
      </c>
      <c r="C19" s="126"/>
      <c r="D19" s="129">
        <v>0.04</v>
      </c>
      <c r="E19" s="125">
        <f>C19*D19</f>
        <v>0</v>
      </c>
      <c r="F19" s="126"/>
      <c r="G19" s="126"/>
      <c r="H19" s="126"/>
      <c r="I19" s="126"/>
      <c r="J19" s="126"/>
      <c r="K19" s="126"/>
      <c r="L19" s="126"/>
      <c r="M19" s="126"/>
      <c r="N19" s="127">
        <f t="shared" si="3"/>
        <v>0</v>
      </c>
    </row>
    <row r="20" spans="1:14" ht="13.8">
      <c r="A20" s="122">
        <v>2.6</v>
      </c>
      <c r="B20" s="130" t="s">
        <v>151</v>
      </c>
      <c r="C20" s="126"/>
      <c r="D20" s="131"/>
      <c r="E20" s="133"/>
      <c r="F20" s="126"/>
      <c r="G20" s="126"/>
      <c r="H20" s="126"/>
      <c r="I20" s="126"/>
      <c r="J20" s="126"/>
      <c r="K20" s="126"/>
      <c r="L20" s="126"/>
      <c r="M20" s="126"/>
      <c r="N20" s="127">
        <f t="shared" si="3"/>
        <v>0</v>
      </c>
    </row>
    <row r="21" spans="1:14" ht="14.4" thickBot="1">
      <c r="A21" s="134"/>
      <c r="B21" s="135" t="s">
        <v>64</v>
      </c>
      <c r="C21" s="110">
        <f>C14+C7</f>
        <v>10731750</v>
      </c>
      <c r="D21" s="136"/>
      <c r="E21" s="137">
        <f>E14+E7</f>
        <v>214635</v>
      </c>
      <c r="F21" s="138">
        <f>F7+F14</f>
        <v>0</v>
      </c>
      <c r="G21" s="138">
        <f t="shared" ref="G21:L21" si="4">G7+G14</f>
        <v>0</v>
      </c>
      <c r="H21" s="138">
        <f t="shared" si="4"/>
        <v>0</v>
      </c>
      <c r="I21" s="138">
        <f t="shared" si="4"/>
        <v>0</v>
      </c>
      <c r="J21" s="138">
        <f t="shared" si="4"/>
        <v>0</v>
      </c>
      <c r="K21" s="138">
        <f t="shared" si="4"/>
        <v>214635</v>
      </c>
      <c r="L21" s="138">
        <f t="shared" si="4"/>
        <v>0</v>
      </c>
      <c r="M21" s="138">
        <f>M7+M14</f>
        <v>0</v>
      </c>
      <c r="N21" s="139">
        <f>N14+N7</f>
        <v>214635</v>
      </c>
    </row>
    <row r="22" spans="1:14">
      <c r="E22" s="140"/>
      <c r="F22" s="140"/>
      <c r="G22" s="140"/>
      <c r="H22" s="140"/>
      <c r="I22" s="140"/>
      <c r="J22" s="140"/>
      <c r="K22" s="140"/>
      <c r="L22" s="140"/>
      <c r="M22" s="140"/>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4" zoomScaleNormal="100" workbookViewId="0">
      <selection activeCell="E44" sqref="E44"/>
    </sheetView>
  </sheetViews>
  <sheetFormatPr defaultRowHeight="14.4"/>
  <cols>
    <col min="1" max="1" width="11.44140625" customWidth="1"/>
    <col min="2" max="2" width="76.88671875" style="259" customWidth="1"/>
    <col min="3" max="3" width="22.88671875" customWidth="1"/>
  </cols>
  <sheetData>
    <row r="1" spans="1:3">
      <c r="A1" s="2" t="s">
        <v>30</v>
      </c>
      <c r="B1" s="3" t="str">
        <f>'Info '!C2</f>
        <v>JSC Silk Bank</v>
      </c>
    </row>
    <row r="2" spans="1:3">
      <c r="A2" s="2" t="s">
        <v>31</v>
      </c>
      <c r="B2" s="534">
        <f>'1. key ratios '!B2</f>
        <v>45107</v>
      </c>
    </row>
    <row r="3" spans="1:3">
      <c r="A3" s="4"/>
      <c r="B3"/>
    </row>
    <row r="4" spans="1:3">
      <c r="A4" s="4" t="s">
        <v>308</v>
      </c>
      <c r="B4" t="s">
        <v>309</v>
      </c>
    </row>
    <row r="5" spans="1:3">
      <c r="A5" s="260" t="s">
        <v>310</v>
      </c>
      <c r="B5" s="261"/>
      <c r="C5" s="262"/>
    </row>
    <row r="6" spans="1:3">
      <c r="A6" s="263">
        <v>1</v>
      </c>
      <c r="B6" s="264" t="s">
        <v>361</v>
      </c>
      <c r="C6" s="265">
        <v>140273826.82014138</v>
      </c>
    </row>
    <row r="7" spans="1:3">
      <c r="A7" s="263">
        <v>2</v>
      </c>
      <c r="B7" s="264" t="s">
        <v>311</v>
      </c>
      <c r="C7" s="265">
        <v>-5148339.8189957589</v>
      </c>
    </row>
    <row r="8" spans="1:3" ht="24">
      <c r="A8" s="266">
        <v>3</v>
      </c>
      <c r="B8" s="267" t="s">
        <v>312</v>
      </c>
      <c r="C8" s="265">
        <v>135125487.0011456</v>
      </c>
    </row>
    <row r="9" spans="1:3">
      <c r="A9" s="260" t="s">
        <v>313</v>
      </c>
      <c r="B9" s="261"/>
      <c r="C9" s="268"/>
    </row>
    <row r="10" spans="1:3">
      <c r="A10" s="269">
        <v>4</v>
      </c>
      <c r="B10" s="270" t="s">
        <v>314</v>
      </c>
      <c r="C10" s="265"/>
    </row>
    <row r="11" spans="1:3">
      <c r="A11" s="269">
        <v>5</v>
      </c>
      <c r="B11" s="271" t="s">
        <v>315</v>
      </c>
      <c r="C11" s="265"/>
    </row>
    <row r="12" spans="1:3">
      <c r="A12" s="269" t="s">
        <v>316</v>
      </c>
      <c r="B12" s="271" t="s">
        <v>317</v>
      </c>
      <c r="C12" s="265">
        <v>214635</v>
      </c>
    </row>
    <row r="13" spans="1:3" ht="22.8">
      <c r="A13" s="272">
        <v>6</v>
      </c>
      <c r="B13" s="270" t="s">
        <v>318</v>
      </c>
      <c r="C13" s="265"/>
    </row>
    <row r="14" spans="1:3">
      <c r="A14" s="272">
        <v>7</v>
      </c>
      <c r="B14" s="273" t="s">
        <v>319</v>
      </c>
      <c r="C14" s="265"/>
    </row>
    <row r="15" spans="1:3">
      <c r="A15" s="274">
        <v>8</v>
      </c>
      <c r="B15" s="275" t="s">
        <v>320</v>
      </c>
      <c r="C15" s="265"/>
    </row>
    <row r="16" spans="1:3">
      <c r="A16" s="272">
        <v>9</v>
      </c>
      <c r="B16" s="273" t="s">
        <v>321</v>
      </c>
      <c r="C16" s="265"/>
    </row>
    <row r="17" spans="1:3">
      <c r="A17" s="272">
        <v>10</v>
      </c>
      <c r="B17" s="273" t="s">
        <v>322</v>
      </c>
      <c r="C17" s="265"/>
    </row>
    <row r="18" spans="1:3">
      <c r="A18" s="276">
        <v>11</v>
      </c>
      <c r="B18" s="277" t="s">
        <v>323</v>
      </c>
      <c r="C18" s="278">
        <v>214635</v>
      </c>
    </row>
    <row r="19" spans="1:3">
      <c r="A19" s="279" t="s">
        <v>324</v>
      </c>
      <c r="B19" s="280"/>
      <c r="C19" s="281"/>
    </row>
    <row r="20" spans="1:3">
      <c r="A20" s="282">
        <v>12</v>
      </c>
      <c r="B20" s="270" t="s">
        <v>325</v>
      </c>
      <c r="C20" s="265"/>
    </row>
    <row r="21" spans="1:3">
      <c r="A21" s="282">
        <v>13</v>
      </c>
      <c r="B21" s="270" t="s">
        <v>326</v>
      </c>
      <c r="C21" s="265"/>
    </row>
    <row r="22" spans="1:3">
      <c r="A22" s="282">
        <v>14</v>
      </c>
      <c r="B22" s="270" t="s">
        <v>327</v>
      </c>
      <c r="C22" s="265"/>
    </row>
    <row r="23" spans="1:3" ht="22.8">
      <c r="A23" s="282" t="s">
        <v>328</v>
      </c>
      <c r="B23" s="270" t="s">
        <v>329</v>
      </c>
      <c r="C23" s="265"/>
    </row>
    <row r="24" spans="1:3">
      <c r="A24" s="282">
        <v>15</v>
      </c>
      <c r="B24" s="270" t="s">
        <v>330</v>
      </c>
      <c r="C24" s="265"/>
    </row>
    <row r="25" spans="1:3">
      <c r="A25" s="282" t="s">
        <v>331</v>
      </c>
      <c r="B25" s="270" t="s">
        <v>332</v>
      </c>
      <c r="C25" s="265"/>
    </row>
    <row r="26" spans="1:3">
      <c r="A26" s="283">
        <v>16</v>
      </c>
      <c r="B26" s="284" t="s">
        <v>333</v>
      </c>
      <c r="C26" s="278">
        <v>0</v>
      </c>
    </row>
    <row r="27" spans="1:3">
      <c r="A27" s="260" t="s">
        <v>334</v>
      </c>
      <c r="B27" s="261"/>
      <c r="C27" s="268"/>
    </row>
    <row r="28" spans="1:3">
      <c r="A28" s="285">
        <v>17</v>
      </c>
      <c r="B28" s="271" t="s">
        <v>335</v>
      </c>
      <c r="C28" s="265">
        <v>2990649.418394377</v>
      </c>
    </row>
    <row r="29" spans="1:3">
      <c r="A29" s="285">
        <v>18</v>
      </c>
      <c r="B29" s="271" t="s">
        <v>336</v>
      </c>
      <c r="C29" s="265">
        <v>-2007695.1765549392</v>
      </c>
    </row>
    <row r="30" spans="1:3">
      <c r="A30" s="283">
        <v>19</v>
      </c>
      <c r="B30" s="284" t="s">
        <v>337</v>
      </c>
      <c r="C30" s="278">
        <v>982954.24183943775</v>
      </c>
    </row>
    <row r="31" spans="1:3">
      <c r="A31" s="260" t="s">
        <v>338</v>
      </c>
      <c r="B31" s="261"/>
      <c r="C31" s="268"/>
    </row>
    <row r="32" spans="1:3" ht="22.8">
      <c r="A32" s="285" t="s">
        <v>339</v>
      </c>
      <c r="B32" s="270" t="s">
        <v>340</v>
      </c>
      <c r="C32" s="286"/>
    </row>
    <row r="33" spans="1:3">
      <c r="A33" s="285" t="s">
        <v>341</v>
      </c>
      <c r="B33" s="271" t="s">
        <v>342</v>
      </c>
      <c r="C33" s="286"/>
    </row>
    <row r="34" spans="1:3">
      <c r="A34" s="260" t="s">
        <v>343</v>
      </c>
      <c r="B34" s="261"/>
      <c r="C34" s="268"/>
    </row>
    <row r="35" spans="1:3">
      <c r="A35" s="287">
        <v>20</v>
      </c>
      <c r="B35" s="288" t="s">
        <v>344</v>
      </c>
      <c r="C35" s="278">
        <v>49454613.058878683</v>
      </c>
    </row>
    <row r="36" spans="1:3">
      <c r="A36" s="283">
        <v>21</v>
      </c>
      <c r="B36" s="284" t="s">
        <v>345</v>
      </c>
      <c r="C36" s="278">
        <v>136323076.24298504</v>
      </c>
    </row>
    <row r="37" spans="1:3">
      <c r="A37" s="260" t="s">
        <v>346</v>
      </c>
      <c r="B37" s="261"/>
      <c r="C37" s="268"/>
    </row>
    <row r="38" spans="1:3">
      <c r="A38" s="283">
        <v>22</v>
      </c>
      <c r="B38" s="284" t="s">
        <v>346</v>
      </c>
      <c r="C38" s="680">
        <v>0.36277506656855196</v>
      </c>
    </row>
    <row r="39" spans="1:3">
      <c r="A39" s="260" t="s">
        <v>347</v>
      </c>
      <c r="B39" s="261"/>
      <c r="C39" s="268"/>
    </row>
    <row r="40" spans="1:3">
      <c r="A40" s="289" t="s">
        <v>348</v>
      </c>
      <c r="B40" s="270" t="s">
        <v>349</v>
      </c>
      <c r="C40" s="286"/>
    </row>
    <row r="41" spans="1:3" ht="22.8">
      <c r="A41" s="290" t="s">
        <v>350</v>
      </c>
      <c r="B41" s="264" t="s">
        <v>351</v>
      </c>
      <c r="C41" s="286"/>
    </row>
    <row r="43" spans="1:3">
      <c r="B43" s="259"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19" activePane="bottomRight" state="frozen"/>
      <selection pane="topRight" activeCell="C1" sqref="C1"/>
      <selection pane="bottomLeft" activeCell="A6" sqref="A6"/>
      <selection pane="bottomRight" activeCell="G42" sqref="G42"/>
    </sheetView>
  </sheetViews>
  <sheetFormatPr defaultRowHeight="14.4"/>
  <cols>
    <col min="1" max="1" width="8.6640625" style="169"/>
    <col min="2" max="2" width="82.5546875" style="176" customWidth="1"/>
    <col min="3" max="7" width="17.5546875" style="169" customWidth="1"/>
  </cols>
  <sheetData>
    <row r="1" spans="1:7">
      <c r="A1" s="169" t="s">
        <v>30</v>
      </c>
      <c r="B1" s="3" t="str">
        <f>'Info '!C2</f>
        <v>JSC Silk Bank</v>
      </c>
    </row>
    <row r="2" spans="1:7">
      <c r="A2" s="169" t="s">
        <v>31</v>
      </c>
      <c r="B2" s="534">
        <f>'1. key ratios '!B2</f>
        <v>45107</v>
      </c>
    </row>
    <row r="4" spans="1:7" ht="15" thickBot="1">
      <c r="A4" s="169" t="s">
        <v>412</v>
      </c>
      <c r="B4" s="325" t="s">
        <v>373</v>
      </c>
    </row>
    <row r="5" spans="1:7">
      <c r="A5" s="326"/>
      <c r="B5" s="327"/>
      <c r="C5" s="747" t="s">
        <v>374</v>
      </c>
      <c r="D5" s="747"/>
      <c r="E5" s="747"/>
      <c r="F5" s="747"/>
      <c r="G5" s="748" t="s">
        <v>375</v>
      </c>
    </row>
    <row r="6" spans="1:7">
      <c r="A6" s="328"/>
      <c r="B6" s="329"/>
      <c r="C6" s="330" t="s">
        <v>376</v>
      </c>
      <c r="D6" s="330" t="s">
        <v>377</v>
      </c>
      <c r="E6" s="330" t="s">
        <v>378</v>
      </c>
      <c r="F6" s="330" t="s">
        <v>379</v>
      </c>
      <c r="G6" s="749"/>
    </row>
    <row r="7" spans="1:7">
      <c r="A7" s="331"/>
      <c r="B7" s="332" t="s">
        <v>380</v>
      </c>
      <c r="C7" s="333"/>
      <c r="D7" s="333"/>
      <c r="E7" s="333"/>
      <c r="F7" s="333"/>
      <c r="G7" s="334"/>
    </row>
    <row r="8" spans="1:7">
      <c r="A8" s="335">
        <v>1</v>
      </c>
      <c r="B8" s="336" t="s">
        <v>381</v>
      </c>
      <c r="C8" s="337">
        <v>49454613.058878683</v>
      </c>
      <c r="D8" s="337">
        <v>0</v>
      </c>
      <c r="E8" s="337">
        <v>0</v>
      </c>
      <c r="F8" s="337">
        <v>2875000</v>
      </c>
      <c r="G8" s="338">
        <v>52329613.058878683</v>
      </c>
    </row>
    <row r="9" spans="1:7">
      <c r="A9" s="335">
        <v>2</v>
      </c>
      <c r="B9" s="339" t="s">
        <v>382</v>
      </c>
      <c r="C9" s="337">
        <v>49454613.058878683</v>
      </c>
      <c r="D9" s="337"/>
      <c r="E9" s="337"/>
      <c r="F9" s="337">
        <v>2875000</v>
      </c>
      <c r="G9" s="338">
        <v>52329613.058878683</v>
      </c>
    </row>
    <row r="10" spans="1:7" ht="27.6">
      <c r="A10" s="335">
        <v>3</v>
      </c>
      <c r="B10" s="339" t="s">
        <v>383</v>
      </c>
      <c r="C10" s="340"/>
      <c r="D10" s="340"/>
      <c r="E10" s="340"/>
      <c r="F10" s="337">
        <v>3575822.4200000009</v>
      </c>
      <c r="G10" s="338">
        <v>3575822.4200000009</v>
      </c>
    </row>
    <row r="11" spans="1:7" ht="14.4" customHeight="1">
      <c r="A11" s="335">
        <v>4</v>
      </c>
      <c r="B11" s="336" t="s">
        <v>384</v>
      </c>
      <c r="C11" s="337">
        <v>4209844.17</v>
      </c>
      <c r="D11" s="337">
        <v>640903.82000000007</v>
      </c>
      <c r="E11" s="337">
        <v>8458435.6799999997</v>
      </c>
      <c r="F11" s="337">
        <v>41909.379999999997</v>
      </c>
      <c r="G11" s="338">
        <v>12551260.735499999</v>
      </c>
    </row>
    <row r="12" spans="1:7">
      <c r="A12" s="335">
        <v>5</v>
      </c>
      <c r="B12" s="339" t="s">
        <v>385</v>
      </c>
      <c r="C12" s="337">
        <v>3956446.1399999997</v>
      </c>
      <c r="D12" s="341">
        <v>640903.82000000007</v>
      </c>
      <c r="E12" s="337">
        <v>8417883.3499999996</v>
      </c>
      <c r="F12" s="337">
        <v>41909.379999999997</v>
      </c>
      <c r="G12" s="338">
        <v>12404285.555499999</v>
      </c>
    </row>
    <row r="13" spans="1:7">
      <c r="A13" s="335">
        <v>6</v>
      </c>
      <c r="B13" s="339" t="s">
        <v>386</v>
      </c>
      <c r="C13" s="337">
        <v>253398.02999999997</v>
      </c>
      <c r="D13" s="341">
        <v>0</v>
      </c>
      <c r="E13" s="337">
        <v>40552.33</v>
      </c>
      <c r="F13" s="337">
        <v>0</v>
      </c>
      <c r="G13" s="338">
        <v>146975.18</v>
      </c>
    </row>
    <row r="14" spans="1:7">
      <c r="A14" s="335">
        <v>7</v>
      </c>
      <c r="B14" s="336" t="s">
        <v>387</v>
      </c>
      <c r="C14" s="337">
        <v>9089786.7500000019</v>
      </c>
      <c r="D14" s="337">
        <v>120000</v>
      </c>
      <c r="E14" s="337">
        <v>53617700</v>
      </c>
      <c r="F14" s="337">
        <v>171412.4</v>
      </c>
      <c r="G14" s="338">
        <v>30740919.960000001</v>
      </c>
    </row>
    <row r="15" spans="1:7" ht="41.4">
      <c r="A15" s="335">
        <v>8</v>
      </c>
      <c r="B15" s="339" t="s">
        <v>388</v>
      </c>
      <c r="C15" s="337">
        <v>7572727.5200000014</v>
      </c>
      <c r="D15" s="341">
        <v>120000</v>
      </c>
      <c r="E15" s="337">
        <v>53617700</v>
      </c>
      <c r="F15" s="337">
        <v>171412.4</v>
      </c>
      <c r="G15" s="338">
        <v>30740919.960000001</v>
      </c>
    </row>
    <row r="16" spans="1:7" ht="27.6">
      <c r="A16" s="335">
        <v>9</v>
      </c>
      <c r="B16" s="339" t="s">
        <v>389</v>
      </c>
      <c r="C16" s="337">
        <v>1517059.23</v>
      </c>
      <c r="D16" s="341">
        <v>0</v>
      </c>
      <c r="E16" s="337"/>
      <c r="F16" s="337"/>
      <c r="G16" s="338">
        <v>0</v>
      </c>
    </row>
    <row r="17" spans="1:7">
      <c r="A17" s="335">
        <v>10</v>
      </c>
      <c r="B17" s="336" t="s">
        <v>390</v>
      </c>
      <c r="C17" s="337"/>
      <c r="D17" s="341"/>
      <c r="E17" s="337"/>
      <c r="F17" s="337"/>
      <c r="G17" s="338"/>
    </row>
    <row r="18" spans="1:7">
      <c r="A18" s="335">
        <v>11</v>
      </c>
      <c r="B18" s="336" t="s">
        <v>391</v>
      </c>
      <c r="C18" s="337">
        <v>3435914.4657447194</v>
      </c>
      <c r="D18" s="341">
        <v>229983.9425461124</v>
      </c>
      <c r="E18" s="337">
        <v>0</v>
      </c>
      <c r="F18" s="337">
        <v>0</v>
      </c>
      <c r="G18" s="338">
        <v>0</v>
      </c>
    </row>
    <row r="19" spans="1:7">
      <c r="A19" s="335">
        <v>12</v>
      </c>
      <c r="B19" s="339" t="s">
        <v>392</v>
      </c>
      <c r="C19" s="340"/>
      <c r="D19" s="341">
        <v>229983.9425461124</v>
      </c>
      <c r="E19" s="337"/>
      <c r="F19" s="337"/>
      <c r="G19" s="338">
        <v>0</v>
      </c>
    </row>
    <row r="20" spans="1:7">
      <c r="A20" s="335">
        <v>13</v>
      </c>
      <c r="B20" s="339" t="s">
        <v>393</v>
      </c>
      <c r="C20" s="337">
        <v>3435914.4657447194</v>
      </c>
      <c r="D20" s="337"/>
      <c r="E20" s="337"/>
      <c r="F20" s="337"/>
      <c r="G20" s="338">
        <v>0</v>
      </c>
    </row>
    <row r="21" spans="1:7">
      <c r="A21" s="342">
        <v>14</v>
      </c>
      <c r="B21" s="343" t="s">
        <v>394</v>
      </c>
      <c r="C21" s="340"/>
      <c r="D21" s="340"/>
      <c r="E21" s="340"/>
      <c r="F21" s="340"/>
      <c r="G21" s="344">
        <v>99197616.174378678</v>
      </c>
    </row>
    <row r="22" spans="1:7">
      <c r="A22" s="345"/>
      <c r="B22" s="346" t="s">
        <v>395</v>
      </c>
      <c r="C22" s="347"/>
      <c r="D22" s="348"/>
      <c r="E22" s="347"/>
      <c r="F22" s="347"/>
      <c r="G22" s="349"/>
    </row>
    <row r="23" spans="1:7">
      <c r="A23" s="335">
        <v>15</v>
      </c>
      <c r="B23" s="336" t="s">
        <v>396</v>
      </c>
      <c r="C23" s="350">
        <v>92571549.499999985</v>
      </c>
      <c r="D23" s="351"/>
      <c r="E23" s="350"/>
      <c r="F23" s="350">
        <v>26177</v>
      </c>
      <c r="G23" s="338">
        <v>4213972.1605000012</v>
      </c>
    </row>
    <row r="24" spans="1:7">
      <c r="A24" s="335">
        <v>16</v>
      </c>
      <c r="B24" s="336" t="s">
        <v>397</v>
      </c>
      <c r="C24" s="337">
        <v>0</v>
      </c>
      <c r="D24" s="341">
        <v>1324160.0208637784</v>
      </c>
      <c r="E24" s="337">
        <v>278663.30122016359</v>
      </c>
      <c r="F24" s="337">
        <v>21049537.665303148</v>
      </c>
      <c r="G24" s="338">
        <v>18769345.548486628</v>
      </c>
    </row>
    <row r="25" spans="1:7">
      <c r="A25" s="335">
        <v>17</v>
      </c>
      <c r="B25" s="339" t="s">
        <v>398</v>
      </c>
      <c r="C25" s="337"/>
      <c r="D25" s="341"/>
      <c r="E25" s="337"/>
      <c r="F25" s="337"/>
      <c r="G25" s="338"/>
    </row>
    <row r="26" spans="1:7" ht="27.6">
      <c r="A26" s="335">
        <v>18</v>
      </c>
      <c r="B26" s="339" t="s">
        <v>399</v>
      </c>
      <c r="C26" s="337"/>
      <c r="D26" s="341">
        <v>222536.84000000005</v>
      </c>
      <c r="E26" s="337"/>
      <c r="F26" s="337"/>
      <c r="G26" s="338">
        <v>33380.526000000005</v>
      </c>
    </row>
    <row r="27" spans="1:7">
      <c r="A27" s="335">
        <v>19</v>
      </c>
      <c r="B27" s="339" t="s">
        <v>400</v>
      </c>
      <c r="C27" s="337"/>
      <c r="D27" s="341">
        <v>1101623.1808637783</v>
      </c>
      <c r="E27" s="337">
        <v>232070.36228668116</v>
      </c>
      <c r="F27" s="337">
        <v>19829604.886873331</v>
      </c>
      <c r="G27" s="338">
        <v>17675725.691354543</v>
      </c>
    </row>
    <row r="28" spans="1:7">
      <c r="A28" s="335">
        <v>20</v>
      </c>
      <c r="B28" s="352" t="s">
        <v>401</v>
      </c>
      <c r="C28" s="337"/>
      <c r="D28" s="341"/>
      <c r="E28" s="337"/>
      <c r="F28" s="337"/>
      <c r="G28" s="338"/>
    </row>
    <row r="29" spans="1:7">
      <c r="A29" s="335">
        <v>21</v>
      </c>
      <c r="B29" s="339" t="s">
        <v>402</v>
      </c>
      <c r="C29" s="337"/>
      <c r="D29" s="341"/>
      <c r="E29" s="337"/>
      <c r="F29" s="337"/>
      <c r="G29" s="338"/>
    </row>
    <row r="30" spans="1:7">
      <c r="A30" s="335">
        <v>22</v>
      </c>
      <c r="B30" s="352" t="s">
        <v>401</v>
      </c>
      <c r="C30" s="337"/>
      <c r="D30" s="341"/>
      <c r="E30" s="337"/>
      <c r="F30" s="337"/>
      <c r="G30" s="338"/>
    </row>
    <row r="31" spans="1:7">
      <c r="A31" s="335">
        <v>23</v>
      </c>
      <c r="B31" s="339" t="s">
        <v>403</v>
      </c>
      <c r="C31" s="337"/>
      <c r="D31" s="341">
        <v>0</v>
      </c>
      <c r="E31" s="337">
        <v>46592.938933482394</v>
      </c>
      <c r="F31" s="337">
        <v>1219932.7784298155</v>
      </c>
      <c r="G31" s="338">
        <v>1060239.3311320844</v>
      </c>
    </row>
    <row r="32" spans="1:7">
      <c r="A32" s="335">
        <v>24</v>
      </c>
      <c r="B32" s="336" t="s">
        <v>404</v>
      </c>
      <c r="C32" s="337"/>
      <c r="D32" s="341"/>
      <c r="E32" s="337"/>
      <c r="F32" s="337"/>
      <c r="G32" s="338"/>
    </row>
    <row r="33" spans="1:7">
      <c r="A33" s="335">
        <v>25</v>
      </c>
      <c r="B33" s="336" t="s">
        <v>405</v>
      </c>
      <c r="C33" s="337">
        <v>13932702.751004241</v>
      </c>
      <c r="D33" s="337">
        <v>762187.83127073664</v>
      </c>
      <c r="E33" s="337">
        <v>0</v>
      </c>
      <c r="F33" s="337">
        <v>5976348.2615073575</v>
      </c>
      <c r="G33" s="338">
        <v>20297004.928146966</v>
      </c>
    </row>
    <row r="34" spans="1:7">
      <c r="A34" s="335">
        <v>26</v>
      </c>
      <c r="B34" s="339" t="s">
        <v>406</v>
      </c>
      <c r="C34" s="340"/>
      <c r="D34" s="341">
        <v>13720</v>
      </c>
      <c r="E34" s="337"/>
      <c r="F34" s="337"/>
      <c r="G34" s="338">
        <v>13720</v>
      </c>
    </row>
    <row r="35" spans="1:7">
      <c r="A35" s="335">
        <v>27</v>
      </c>
      <c r="B35" s="339" t="s">
        <v>407</v>
      </c>
      <c r="C35" s="337">
        <v>13932702.751004241</v>
      </c>
      <c r="D35" s="341">
        <v>748467.83127073664</v>
      </c>
      <c r="E35" s="337"/>
      <c r="F35" s="337">
        <v>5976348.2615073575</v>
      </c>
      <c r="G35" s="338">
        <v>20283284.928146966</v>
      </c>
    </row>
    <row r="36" spans="1:7">
      <c r="A36" s="335">
        <v>28</v>
      </c>
      <c r="B36" s="336" t="s">
        <v>408</v>
      </c>
      <c r="C36" s="337"/>
      <c r="D36" s="341">
        <v>2276214.58</v>
      </c>
      <c r="E36" s="337">
        <v>209600</v>
      </c>
      <c r="F36" s="337">
        <v>555677</v>
      </c>
      <c r="G36" s="338">
        <v>218122.27899999998</v>
      </c>
    </row>
    <row r="37" spans="1:7">
      <c r="A37" s="342">
        <v>29</v>
      </c>
      <c r="B37" s="343" t="s">
        <v>409</v>
      </c>
      <c r="C37" s="340"/>
      <c r="D37" s="340"/>
      <c r="E37" s="340"/>
      <c r="F37" s="340"/>
      <c r="G37" s="344">
        <v>43498444.916133597</v>
      </c>
    </row>
    <row r="38" spans="1:7">
      <c r="A38" s="331"/>
      <c r="B38" s="353"/>
      <c r="C38" s="354"/>
      <c r="D38" s="354"/>
      <c r="E38" s="354"/>
      <c r="F38" s="354"/>
      <c r="G38" s="355"/>
    </row>
    <row r="39" spans="1:7" ht="15" thickBot="1">
      <c r="A39" s="356">
        <v>30</v>
      </c>
      <c r="B39" s="357" t="s">
        <v>410</v>
      </c>
      <c r="C39" s="228"/>
      <c r="D39" s="229"/>
      <c r="E39" s="229"/>
      <c r="F39" s="230"/>
      <c r="G39" s="358">
        <v>2.2804864947617065</v>
      </c>
    </row>
    <row r="42" spans="1:7" ht="41.4">
      <c r="B42" s="176"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115" zoomScaleNormal="115" workbookViewId="0">
      <pane xSplit="1" ySplit="5" topLeftCell="B29" activePane="bottomRight" state="frozen"/>
      <selection activeCell="B2" sqref="B2"/>
      <selection pane="topRight" activeCell="B2" sqref="B2"/>
      <selection pane="bottomLeft" activeCell="B2" sqref="B2"/>
      <selection pane="bottomRight" activeCell="G50" sqref="G50"/>
    </sheetView>
  </sheetViews>
  <sheetFormatPr defaultColWidth="9.109375" defaultRowHeight="13.8"/>
  <cols>
    <col min="1" max="1" width="9.5546875" style="3" bestFit="1" customWidth="1"/>
    <col min="2" max="2" width="86" style="3" customWidth="1"/>
    <col min="3" max="3" width="12.6640625" style="3" customWidth="1"/>
    <col min="4" max="7" width="12.6640625" style="4" customWidth="1"/>
    <col min="8" max="8" width="6.6640625" style="5" customWidth="1"/>
    <col min="9" max="10" width="10.88671875" style="5" bestFit="1" customWidth="1"/>
    <col min="11" max="12" width="10.88671875" style="5" customWidth="1"/>
    <col min="13" max="13" width="6.6640625" style="5" customWidth="1"/>
    <col min="14" max="16384" width="9.109375" style="5"/>
  </cols>
  <sheetData>
    <row r="1" spans="1:12">
      <c r="A1" s="2" t="s">
        <v>30</v>
      </c>
      <c r="B1" s="3" t="str">
        <f>'Info '!C2</f>
        <v>JSC Silk Bank</v>
      </c>
    </row>
    <row r="2" spans="1:12">
      <c r="A2" s="2" t="s">
        <v>31</v>
      </c>
      <c r="B2" s="534">
        <v>45107</v>
      </c>
    </row>
    <row r="3" spans="1:12" ht="14.4" thickBot="1">
      <c r="A3" s="2"/>
    </row>
    <row r="4" spans="1:12" ht="15" customHeight="1" thickBot="1">
      <c r="A4" s="6" t="s">
        <v>93</v>
      </c>
      <c r="B4" s="7" t="s">
        <v>92</v>
      </c>
      <c r="C4" s="7"/>
      <c r="D4" s="690" t="s">
        <v>700</v>
      </c>
      <c r="E4" s="691"/>
      <c r="F4" s="691"/>
      <c r="G4" s="692"/>
      <c r="I4" s="693" t="s">
        <v>701</v>
      </c>
      <c r="J4" s="694"/>
      <c r="K4" s="694"/>
      <c r="L4" s="695"/>
    </row>
    <row r="5" spans="1:12">
      <c r="A5" s="8" t="s">
        <v>6</v>
      </c>
      <c r="B5" s="9"/>
      <c r="C5" s="317" t="str">
        <f>INT((MONTH($B$2))/3)&amp;"Q"&amp;"-"&amp;YEAR($B$2)</f>
        <v>2Q-2023</v>
      </c>
      <c r="D5" s="317" t="str">
        <f>IF(INT(MONTH($B$2))=3, "4"&amp;"Q"&amp;"-"&amp;YEAR($B$2)-1, IF(INT(MONTH($B$2))=6, "1"&amp;"Q"&amp;"-"&amp;YEAR($B$2), IF(INT(MONTH($B$2))=9, "2"&amp;"Q"&amp;"-"&amp;YEAR($B$2),IF(INT(MONTH($B$2))=12, "3"&amp;"Q"&amp;"-"&amp;YEAR($B$2), 0))))</f>
        <v>1Q-2023</v>
      </c>
      <c r="E5" s="317" t="str">
        <f>IF(INT(MONTH($B$2))=3, "3"&amp;"Q"&amp;"-"&amp;YEAR($B$2)-1, IF(INT(MONTH($B$2))=6, "4"&amp;"Q"&amp;"-"&amp;YEAR($B$2)-1, IF(INT(MONTH($B$2))=9, "1"&amp;"Q"&amp;"-"&amp;YEAR($B$2),IF(INT(MONTH($B$2))=12, "2"&amp;"Q"&amp;"-"&amp;YEAR($B$2), 0))))</f>
        <v>4Q-2022</v>
      </c>
      <c r="F5" s="317" t="str">
        <f>IF(INT(MONTH($B$2))=3, "2"&amp;"Q"&amp;"-"&amp;YEAR($B$2)-1, IF(INT(MONTH($B$2))=6, "3"&amp;"Q"&amp;"-"&amp;YEAR($B$2)-1, IF(INT(MONTH($B$2))=9, "4"&amp;"Q"&amp;"-"&amp;YEAR($B$2)-1,IF(INT(MONTH($B$2))=12, "1"&amp;"Q"&amp;"-"&amp;YEAR($B$2), 0))))</f>
        <v>3Q-2022</v>
      </c>
      <c r="G5" s="318" t="str">
        <f>IF(INT(MONTH($B$2))=3, "1"&amp;"Q"&amp;"-"&amp;YEAR($B$2)-1, IF(INT(MONTH($B$2))=6, "2"&amp;"Q"&amp;"-"&amp;YEAR($B$2)-1, IF(INT(MONTH($B$2))=9, "3"&amp;"Q"&amp;"-"&amp;YEAR($B$2)-1,IF(INT(MONTH($B$2))=12, "4"&amp;"Q"&amp;"-"&amp;YEAR($B$2)-1, 0))))</f>
        <v>2Q-2022</v>
      </c>
      <c r="I5" s="522" t="str">
        <f>D5</f>
        <v>1Q-2023</v>
      </c>
      <c r="J5" s="317" t="str">
        <f t="shared" ref="J5:L5" si="0">E5</f>
        <v>4Q-2022</v>
      </c>
      <c r="K5" s="317" t="str">
        <f t="shared" si="0"/>
        <v>3Q-2022</v>
      </c>
      <c r="L5" s="318" t="str">
        <f t="shared" si="0"/>
        <v>2Q-2022</v>
      </c>
    </row>
    <row r="6" spans="1:12">
      <c r="B6" s="147" t="s">
        <v>91</v>
      </c>
      <c r="C6" s="320"/>
      <c r="D6" s="320"/>
      <c r="E6" s="320"/>
      <c r="F6" s="320"/>
      <c r="G6" s="321"/>
      <c r="I6" s="523"/>
      <c r="J6" s="320"/>
      <c r="K6" s="320"/>
      <c r="L6" s="321"/>
    </row>
    <row r="7" spans="1:12">
      <c r="A7" s="10"/>
      <c r="B7" s="148" t="s">
        <v>89</v>
      </c>
      <c r="C7" s="320"/>
      <c r="D7" s="320"/>
      <c r="E7" s="320"/>
      <c r="F7" s="320"/>
      <c r="G7" s="321"/>
      <c r="I7" s="523"/>
      <c r="J7" s="320"/>
      <c r="K7" s="320"/>
      <c r="L7" s="321"/>
    </row>
    <row r="8" spans="1:12">
      <c r="A8" s="8">
        <v>1</v>
      </c>
      <c r="B8" s="11" t="s">
        <v>363</v>
      </c>
      <c r="C8" s="12">
        <v>49454613.058878683</v>
      </c>
      <c r="D8" s="13">
        <v>50701215.87856701</v>
      </c>
      <c r="E8" s="13">
        <v>52357110.058280259</v>
      </c>
      <c r="F8" s="13">
        <v>51696103.10465353</v>
      </c>
      <c r="G8" s="14">
        <v>52403622.158149272</v>
      </c>
      <c r="I8" s="524">
        <v>48511184.540000007</v>
      </c>
      <c r="J8" s="525">
        <v>47033072.099999994</v>
      </c>
      <c r="K8" s="525">
        <v>47669109.719999999</v>
      </c>
      <c r="L8" s="526">
        <v>48782730.109999999</v>
      </c>
    </row>
    <row r="9" spans="1:12">
      <c r="A9" s="8">
        <v>2</v>
      </c>
      <c r="B9" s="11" t="s">
        <v>364</v>
      </c>
      <c r="C9" s="12">
        <v>49454613.058878683</v>
      </c>
      <c r="D9" s="13">
        <v>50701215.87856701</v>
      </c>
      <c r="E9" s="13">
        <v>52357110.058280259</v>
      </c>
      <c r="F9" s="13">
        <v>51696103.10465353</v>
      </c>
      <c r="G9" s="14">
        <v>52403622.158149272</v>
      </c>
      <c r="I9" s="524">
        <v>48511184.540000007</v>
      </c>
      <c r="J9" s="525">
        <v>47033072.099999994</v>
      </c>
      <c r="K9" s="525">
        <v>47669109.719999999</v>
      </c>
      <c r="L9" s="526">
        <v>48782730.109999999</v>
      </c>
    </row>
    <row r="10" spans="1:12">
      <c r="A10" s="8">
        <v>3</v>
      </c>
      <c r="B10" s="11" t="s">
        <v>142</v>
      </c>
      <c r="C10" s="12">
        <v>52329613.058878683</v>
      </c>
      <c r="D10" s="13">
        <v>53576215.87856701</v>
      </c>
      <c r="E10" s="13">
        <v>55232110.058280259</v>
      </c>
      <c r="F10" s="13">
        <v>54571103.10465353</v>
      </c>
      <c r="G10" s="14">
        <v>54903622.158149272</v>
      </c>
      <c r="I10" s="524">
        <v>51806334.150000006</v>
      </c>
      <c r="J10" s="525">
        <v>50425926.109999992</v>
      </c>
      <c r="K10" s="525">
        <v>50544809.549999997</v>
      </c>
      <c r="L10" s="526">
        <v>51647000.859999999</v>
      </c>
    </row>
    <row r="11" spans="1:12">
      <c r="A11" s="8">
        <v>4</v>
      </c>
      <c r="B11" s="11" t="s">
        <v>366</v>
      </c>
      <c r="C11" s="12">
        <v>11640056.833975865</v>
      </c>
      <c r="D11" s="13">
        <v>10119514.466354832</v>
      </c>
      <c r="E11" s="13">
        <v>9869797.0652740672</v>
      </c>
      <c r="F11" s="13">
        <v>11345324.36468773</v>
      </c>
      <c r="G11" s="14">
        <v>9714031.6837478746</v>
      </c>
      <c r="I11" s="524">
        <v>6435500.856027049</v>
      </c>
      <c r="J11" s="525">
        <v>7730929.6487218384</v>
      </c>
      <c r="K11" s="525">
        <v>5206706.6113385735</v>
      </c>
      <c r="L11" s="526">
        <v>6735696.2838718379</v>
      </c>
    </row>
    <row r="12" spans="1:12">
      <c r="A12" s="8">
        <v>5</v>
      </c>
      <c r="B12" s="11" t="s">
        <v>367</v>
      </c>
      <c r="C12" s="12">
        <v>14486984.605279732</v>
      </c>
      <c r="D12" s="13">
        <v>12133949.698290095</v>
      </c>
      <c r="E12" s="13">
        <v>12081288.86648277</v>
      </c>
      <c r="F12" s="13">
        <v>13841766.856757026</v>
      </c>
      <c r="G12" s="14">
        <v>11753941.631301166</v>
      </c>
      <c r="I12" s="524">
        <v>8581167.2055233996</v>
      </c>
      <c r="J12" s="525">
        <v>10308419.729979118</v>
      </c>
      <c r="K12" s="525">
        <v>6942485.309496766</v>
      </c>
      <c r="L12" s="526">
        <v>8981159.282382451</v>
      </c>
    </row>
    <row r="13" spans="1:12">
      <c r="A13" s="8">
        <v>6</v>
      </c>
      <c r="B13" s="11" t="s">
        <v>365</v>
      </c>
      <c r="C13" s="12">
        <v>18251608.740372974</v>
      </c>
      <c r="D13" s="13">
        <v>15552177.06800996</v>
      </c>
      <c r="E13" s="13">
        <v>16711497.775026551</v>
      </c>
      <c r="F13" s="13">
        <v>19227806.539750431</v>
      </c>
      <c r="G13" s="14">
        <v>17064451.250638548</v>
      </c>
      <c r="I13" s="524">
        <v>13119687.070131311</v>
      </c>
      <c r="J13" s="525">
        <v>15779925.709801527</v>
      </c>
      <c r="K13" s="525">
        <v>12782659.366280219</v>
      </c>
      <c r="L13" s="526">
        <v>15671110.145961303</v>
      </c>
    </row>
    <row r="14" spans="1:12">
      <c r="A14" s="10"/>
      <c r="B14" s="147" t="s">
        <v>369</v>
      </c>
      <c r="C14" s="320"/>
      <c r="D14" s="320"/>
      <c r="E14" s="320"/>
      <c r="F14" s="320"/>
      <c r="G14" s="321"/>
      <c r="I14" s="523"/>
      <c r="J14" s="320"/>
      <c r="K14" s="320"/>
      <c r="L14" s="321"/>
    </row>
    <row r="15" spans="1:12" ht="15" customHeight="1">
      <c r="A15" s="8">
        <v>7</v>
      </c>
      <c r="B15" s="11" t="s">
        <v>368</v>
      </c>
      <c r="C15" s="206">
        <v>70932856.834983379</v>
      </c>
      <c r="D15" s="13">
        <v>57614061.346276328</v>
      </c>
      <c r="E15" s="13">
        <v>61454294.813858084</v>
      </c>
      <c r="F15" s="13">
        <v>75106375.810502693</v>
      </c>
      <c r="G15" s="14">
        <v>61608903.686330736</v>
      </c>
      <c r="I15" s="524">
        <v>57240173.042884499</v>
      </c>
      <c r="J15" s="525">
        <v>68112948.195683539</v>
      </c>
      <c r="K15" s="525">
        <v>53853117.125751503</v>
      </c>
      <c r="L15" s="526">
        <v>71891560.79072018</v>
      </c>
    </row>
    <row r="16" spans="1:12">
      <c r="A16" s="10"/>
      <c r="B16" s="147" t="s">
        <v>370</v>
      </c>
      <c r="C16" s="320"/>
      <c r="D16" s="320"/>
      <c r="E16" s="320"/>
      <c r="F16" s="320"/>
      <c r="G16" s="321"/>
      <c r="I16" s="523"/>
      <c r="J16" s="320"/>
      <c r="K16" s="320"/>
      <c r="L16" s="321"/>
    </row>
    <row r="17" spans="1:12">
      <c r="A17" s="8"/>
      <c r="B17" s="148" t="s">
        <v>354</v>
      </c>
      <c r="C17" s="207"/>
      <c r="D17" s="13"/>
      <c r="E17" s="13"/>
      <c r="F17" s="13"/>
      <c r="G17" s="14"/>
      <c r="I17" s="524"/>
      <c r="J17" s="525"/>
      <c r="K17" s="525"/>
      <c r="L17" s="526"/>
    </row>
    <row r="18" spans="1:12">
      <c r="A18" s="8">
        <v>8</v>
      </c>
      <c r="B18" s="11" t="s">
        <v>363</v>
      </c>
      <c r="C18" s="542">
        <v>0.69720317586994696</v>
      </c>
      <c r="D18" s="543">
        <v>0.88001461264531899</v>
      </c>
      <c r="E18" s="543">
        <v>0.85196828337006014</v>
      </c>
      <c r="F18" s="543">
        <v>0.68830512119351217</v>
      </c>
      <c r="G18" s="544">
        <v>0.85058520802369264</v>
      </c>
      <c r="H18" s="545"/>
      <c r="I18" s="546">
        <v>0.84750240890528561</v>
      </c>
      <c r="J18" s="547">
        <v>0.6905158761426301</v>
      </c>
      <c r="K18" s="547">
        <v>0.88516899790013392</v>
      </c>
      <c r="L18" s="548">
        <v>0.67855989734329025</v>
      </c>
    </row>
    <row r="19" spans="1:12" ht="15" customHeight="1">
      <c r="A19" s="8">
        <v>9</v>
      </c>
      <c r="B19" s="11" t="s">
        <v>364</v>
      </c>
      <c r="C19" s="542">
        <v>0.69720317586994696</v>
      </c>
      <c r="D19" s="543">
        <v>0.88001461264531899</v>
      </c>
      <c r="E19" s="543">
        <v>0.85196828337006014</v>
      </c>
      <c r="F19" s="543">
        <v>0.68830512119351217</v>
      </c>
      <c r="G19" s="544">
        <v>0.85058520802369264</v>
      </c>
      <c r="H19" s="545"/>
      <c r="I19" s="546">
        <v>0.84750240890528561</v>
      </c>
      <c r="J19" s="547">
        <v>0.6905158761426301</v>
      </c>
      <c r="K19" s="547">
        <v>0.88516899790013392</v>
      </c>
      <c r="L19" s="548">
        <v>0.67855989734329025</v>
      </c>
    </row>
    <row r="20" spans="1:12">
      <c r="A20" s="8">
        <v>10</v>
      </c>
      <c r="B20" s="11" t="s">
        <v>142</v>
      </c>
      <c r="C20" s="542">
        <v>0.73773446317856806</v>
      </c>
      <c r="D20" s="543">
        <v>0.9299156252248777</v>
      </c>
      <c r="E20" s="543">
        <v>0.8987510185508677</v>
      </c>
      <c r="F20" s="543">
        <v>0.72658416167409368</v>
      </c>
      <c r="G20" s="544">
        <v>0.89116375836973094</v>
      </c>
      <c r="H20" s="545"/>
      <c r="I20" s="546">
        <v>0.9050694887170686</v>
      </c>
      <c r="J20" s="547">
        <v>0.7403280498904552</v>
      </c>
      <c r="K20" s="547">
        <v>0.93856794643796881</v>
      </c>
      <c r="L20" s="548">
        <v>0.71840144089160796</v>
      </c>
    </row>
    <row r="21" spans="1:12">
      <c r="A21" s="8">
        <v>11</v>
      </c>
      <c r="B21" s="11" t="s">
        <v>366</v>
      </c>
      <c r="C21" s="542">
        <v>0.16409964793967108</v>
      </c>
      <c r="D21" s="543">
        <v>0.17564313693377337</v>
      </c>
      <c r="E21" s="543">
        <v>0.16060386170192298</v>
      </c>
      <c r="F21" s="543">
        <v>0.15105674108563799</v>
      </c>
      <c r="G21" s="544">
        <v>0.15767252949678995</v>
      </c>
      <c r="H21" s="545"/>
      <c r="I21" s="546">
        <v>0.11242979386532521</v>
      </c>
      <c r="J21" s="547">
        <v>0.11350161538319323</v>
      </c>
      <c r="K21" s="547">
        <v>9.6683477006177396E-2</v>
      </c>
      <c r="L21" s="548">
        <v>9.3692447483227914E-2</v>
      </c>
    </row>
    <row r="22" spans="1:12">
      <c r="A22" s="8">
        <v>12</v>
      </c>
      <c r="B22" s="11" t="s">
        <v>367</v>
      </c>
      <c r="C22" s="542">
        <v>0.20423517748597003</v>
      </c>
      <c r="D22" s="543">
        <v>0.21060743531621084</v>
      </c>
      <c r="E22" s="543">
        <v>0.19658982180295739</v>
      </c>
      <c r="F22" s="543">
        <v>0.184295496985243</v>
      </c>
      <c r="G22" s="544">
        <v>0.19078316490006025</v>
      </c>
      <c r="H22" s="545"/>
      <c r="I22" s="546">
        <v>0.14991511641822544</v>
      </c>
      <c r="J22" s="547">
        <v>0.151343026591123</v>
      </c>
      <c r="K22" s="547">
        <v>0.12891519897140746</v>
      </c>
      <c r="L22" s="548">
        <v>0.12492647514674277</v>
      </c>
    </row>
    <row r="23" spans="1:12">
      <c r="A23" s="8">
        <v>13</v>
      </c>
      <c r="B23" s="11" t="s">
        <v>365</v>
      </c>
      <c r="C23" s="542">
        <v>0.25730824267846863</v>
      </c>
      <c r="D23" s="543">
        <v>0.26993717687314395</v>
      </c>
      <c r="E23" s="543">
        <v>0.2719337651769469</v>
      </c>
      <c r="F23" s="543">
        <v>0.2560076469175292</v>
      </c>
      <c r="G23" s="544">
        <v>0.27698027768062145</v>
      </c>
      <c r="H23" s="545"/>
      <c r="I23" s="546">
        <v>0.22920418252932262</v>
      </c>
      <c r="J23" s="547">
        <v>0.23167292163696906</v>
      </c>
      <c r="K23" s="547">
        <v>0.2373615502410315</v>
      </c>
      <c r="L23" s="548">
        <v>0.2179826112216518</v>
      </c>
    </row>
    <row r="24" spans="1:12">
      <c r="A24" s="10"/>
      <c r="B24" s="147" t="s">
        <v>88</v>
      </c>
      <c r="C24" s="549"/>
      <c r="D24" s="549"/>
      <c r="E24" s="549"/>
      <c r="F24" s="549"/>
      <c r="G24" s="550"/>
      <c r="H24" s="545"/>
      <c r="I24" s="551"/>
      <c r="J24" s="549"/>
      <c r="K24" s="549"/>
      <c r="L24" s="550"/>
    </row>
    <row r="25" spans="1:12" ht="15" customHeight="1">
      <c r="A25" s="322">
        <v>14</v>
      </c>
      <c r="B25" s="11" t="s">
        <v>87</v>
      </c>
      <c r="C25" s="552">
        <v>6.3219954094251546E-2</v>
      </c>
      <c r="D25" s="553">
        <v>6.871515570245626E-2</v>
      </c>
      <c r="E25" s="553">
        <v>6.4548651401964655E-2</v>
      </c>
      <c r="F25" s="553">
        <v>6.3433396223822935E-2</v>
      </c>
      <c r="G25" s="554">
        <v>6.2649296995530762E-2</v>
      </c>
      <c r="H25" s="545"/>
      <c r="I25" s="555">
        <v>6.9976078573742315E-2</v>
      </c>
      <c r="J25" s="556">
        <v>8.6712764166882422E-2</v>
      </c>
      <c r="K25" s="556">
        <v>6.8644437943282871E-2</v>
      </c>
      <c r="L25" s="557">
        <v>6.6340453031664887E-2</v>
      </c>
    </row>
    <row r="26" spans="1:12">
      <c r="A26" s="322">
        <v>15</v>
      </c>
      <c r="B26" s="11" t="s">
        <v>86</v>
      </c>
      <c r="C26" s="552">
        <v>1.9930076898371032E-2</v>
      </c>
      <c r="D26" s="553">
        <v>1.8944117503635696E-2</v>
      </c>
      <c r="E26" s="553">
        <v>2.7292070466854432E-2</v>
      </c>
      <c r="F26" s="553">
        <v>2.7741063879801957E-2</v>
      </c>
      <c r="G26" s="554">
        <v>2.9045142674792003E-2</v>
      </c>
      <c r="H26" s="545"/>
      <c r="I26" s="555">
        <v>2.9409129873193305E-2</v>
      </c>
      <c r="J26" s="556">
        <v>3.7733216878770522E-2</v>
      </c>
      <c r="K26" s="556">
        <v>3.1564328779412947E-2</v>
      </c>
      <c r="L26" s="557">
        <v>3.1725445419185233E-2</v>
      </c>
    </row>
    <row r="27" spans="1:12">
      <c r="A27" s="322">
        <v>16</v>
      </c>
      <c r="B27" s="11" t="s">
        <v>85</v>
      </c>
      <c r="C27" s="552">
        <v>-4.0784680519248731E-2</v>
      </c>
      <c r="D27" s="553">
        <v>-3.6757572980345238E-2</v>
      </c>
      <c r="E27" s="553">
        <v>-2.8734242001635307E-2</v>
      </c>
      <c r="F27" s="553">
        <v>-2.9697663802313909E-2</v>
      </c>
      <c r="G27" s="554">
        <v>-3.029081070196004E-2</v>
      </c>
      <c r="H27" s="545"/>
      <c r="I27" s="555">
        <v>-2.5967160101922751E-2</v>
      </c>
      <c r="J27" s="556">
        <v>-3.3195023967773338E-2</v>
      </c>
      <c r="K27" s="556">
        <v>-2.6266127410361082E-2</v>
      </c>
      <c r="L27" s="557">
        <v>-3.0832339776697228E-2</v>
      </c>
    </row>
    <row r="28" spans="1:12">
      <c r="A28" s="322">
        <v>17</v>
      </c>
      <c r="B28" s="11" t="s">
        <v>84</v>
      </c>
      <c r="C28" s="552">
        <v>4.3289877195880518E-2</v>
      </c>
      <c r="D28" s="553">
        <v>4.9771038198820568E-2</v>
      </c>
      <c r="E28" s="553">
        <v>3.7258573709081005E-2</v>
      </c>
      <c r="F28" s="553">
        <v>2.6769249258015729E-2</v>
      </c>
      <c r="G28" s="554">
        <v>3.3604154320738752E-2</v>
      </c>
      <c r="H28" s="545"/>
      <c r="I28" s="555">
        <v>4.0566948700549006E-2</v>
      </c>
      <c r="J28" s="556">
        <v>4.8979547288111901E-2</v>
      </c>
      <c r="K28" s="556">
        <v>3.7080109163869925E-2</v>
      </c>
      <c r="L28" s="557">
        <v>3.4615007612479654E-2</v>
      </c>
    </row>
    <row r="29" spans="1:12">
      <c r="A29" s="322">
        <v>18</v>
      </c>
      <c r="B29" s="11" t="s">
        <v>166</v>
      </c>
      <c r="C29" s="552">
        <v>-5.092813629758406E-2</v>
      </c>
      <c r="D29" s="553">
        <v>-5.5093624167006743E-2</v>
      </c>
      <c r="E29" s="553">
        <v>-4.2491248458520849E-2</v>
      </c>
      <c r="F29" s="553">
        <v>-3.7787800036847348E-2</v>
      </c>
      <c r="G29" s="554">
        <v>-4.0641941763849138E-2</v>
      </c>
      <c r="H29" s="545"/>
      <c r="I29" s="555">
        <v>-3.3122255484799017E-2</v>
      </c>
      <c r="J29" s="556">
        <v>-4.8911011129122245E-2</v>
      </c>
      <c r="K29" s="556">
        <v>-4.3456904238065724E-2</v>
      </c>
      <c r="L29" s="557">
        <v>-3.6956771619234767E-2</v>
      </c>
    </row>
    <row r="30" spans="1:12">
      <c r="A30" s="322">
        <v>19</v>
      </c>
      <c r="B30" s="11" t="s">
        <v>167</v>
      </c>
      <c r="C30" s="552">
        <v>-8.5388117838136657E-2</v>
      </c>
      <c r="D30" s="553">
        <v>-8.206638848692803E-2</v>
      </c>
      <c r="E30" s="553">
        <v>-6.5775634587289161E-2</v>
      </c>
      <c r="F30" s="553">
        <v>-5.8354714346085954E-2</v>
      </c>
      <c r="G30" s="554">
        <v>-6.2587068466103027E-2</v>
      </c>
      <c r="H30" s="545"/>
      <c r="I30" s="555">
        <v>-5.4955915971710907E-2</v>
      </c>
      <c r="J30" s="556">
        <v>-8.0165581024978935E-2</v>
      </c>
      <c r="K30" s="556">
        <v>-7.1654535872239203E-2</v>
      </c>
      <c r="L30" s="557">
        <v>-6.2810585501920951E-2</v>
      </c>
    </row>
    <row r="31" spans="1:12">
      <c r="A31" s="10"/>
      <c r="B31" s="147" t="s">
        <v>229</v>
      </c>
      <c r="C31" s="549"/>
      <c r="D31" s="549"/>
      <c r="E31" s="549"/>
      <c r="F31" s="549"/>
      <c r="G31" s="550"/>
      <c r="H31" s="545"/>
      <c r="I31" s="551"/>
      <c r="J31" s="549"/>
      <c r="K31" s="549"/>
      <c r="L31" s="550"/>
    </row>
    <row r="32" spans="1:12">
      <c r="A32" s="322">
        <v>20</v>
      </c>
      <c r="B32" s="11" t="s">
        <v>83</v>
      </c>
      <c r="C32" s="552">
        <v>5.6273561937663592E-2</v>
      </c>
      <c r="D32" s="553">
        <v>6.812416279729494E-2</v>
      </c>
      <c r="E32" s="553">
        <v>6.3630471777496839E-2</v>
      </c>
      <c r="F32" s="553">
        <v>5.3370093762124662E-2</v>
      </c>
      <c r="G32" s="554">
        <v>7.8611929833559066E-2</v>
      </c>
      <c r="H32" s="545"/>
      <c r="I32" s="555">
        <v>7.1593592432212444E-2</v>
      </c>
      <c r="J32" s="556">
        <v>9.7700818052230035E-2</v>
      </c>
      <c r="K32" s="556">
        <v>0.1459437829377751</v>
      </c>
      <c r="L32" s="557">
        <v>0.16505744055088239</v>
      </c>
    </row>
    <row r="33" spans="1:12" ht="15" customHeight="1">
      <c r="A33" s="322">
        <v>21</v>
      </c>
      <c r="B33" s="11" t="s">
        <v>712</v>
      </c>
      <c r="C33" s="552">
        <v>4.524543007917637E-2</v>
      </c>
      <c r="D33" s="553">
        <v>4.8700707842852749E-2</v>
      </c>
      <c r="E33" s="553">
        <v>4.5844323891332479E-2</v>
      </c>
      <c r="F33" s="553">
        <v>4.7536940977588545E-2</v>
      </c>
      <c r="G33" s="554">
        <v>5.952699462856452E-2</v>
      </c>
      <c r="H33" s="545"/>
      <c r="I33" s="555">
        <v>4.2022503882801265E-2</v>
      </c>
      <c r="J33" s="556">
        <v>5.0902620948851923E-2</v>
      </c>
      <c r="K33" s="556">
        <v>6.4883518819109212E-2</v>
      </c>
      <c r="L33" s="557">
        <v>6.9545281550102159E-2</v>
      </c>
    </row>
    <row r="34" spans="1:12">
      <c r="A34" s="322">
        <v>22</v>
      </c>
      <c r="B34" s="11" t="s">
        <v>82</v>
      </c>
      <c r="C34" s="552">
        <v>0.39556562021042679</v>
      </c>
      <c r="D34" s="553">
        <v>0.39067944788619285</v>
      </c>
      <c r="E34" s="553">
        <v>0.32727225428488882</v>
      </c>
      <c r="F34" s="553">
        <v>0.32727225428488882</v>
      </c>
      <c r="G34" s="554">
        <v>0.19379678676395287</v>
      </c>
      <c r="H34" s="545"/>
      <c r="I34" s="555">
        <v>0.37000812830572832</v>
      </c>
      <c r="J34" s="556">
        <v>0.33008692441883963</v>
      </c>
      <c r="K34" s="556">
        <v>0.19592437409026345</v>
      </c>
      <c r="L34" s="557">
        <v>0.22430830972248131</v>
      </c>
    </row>
    <row r="35" spans="1:12" ht="15" customHeight="1">
      <c r="A35" s="322">
        <v>23</v>
      </c>
      <c r="B35" s="11" t="s">
        <v>81</v>
      </c>
      <c r="C35" s="552">
        <v>9.7451449403516091E-2</v>
      </c>
      <c r="D35" s="553">
        <v>0.17916446177110151</v>
      </c>
      <c r="E35" s="553">
        <v>0.12851902809982563</v>
      </c>
      <c r="F35" s="553">
        <v>0.16573260519847824</v>
      </c>
      <c r="G35" s="554">
        <v>7.1729554193368503E-2</v>
      </c>
      <c r="H35" s="545"/>
      <c r="I35" s="555">
        <v>0.14465277297749282</v>
      </c>
      <c r="J35" s="556">
        <v>0.1977002062449103</v>
      </c>
      <c r="K35" s="556">
        <v>7.5296942059711172E-2</v>
      </c>
      <c r="L35" s="557">
        <v>0.21782155335133591</v>
      </c>
    </row>
    <row r="36" spans="1:12">
      <c r="A36" s="322">
        <v>24</v>
      </c>
      <c r="B36" s="11" t="s">
        <v>80</v>
      </c>
      <c r="C36" s="552">
        <v>0.12520805739140259</v>
      </c>
      <c r="D36" s="553">
        <v>-6.3847306915676527E-2</v>
      </c>
      <c r="E36" s="553">
        <v>0.21692228790811771</v>
      </c>
      <c r="F36" s="553">
        <v>0.45671911530227416</v>
      </c>
      <c r="G36" s="554">
        <v>1.3663115985165947E-2</v>
      </c>
      <c r="H36" s="545"/>
      <c r="I36" s="555">
        <v>0.21923715516628856</v>
      </c>
      <c r="J36" s="556">
        <v>0.46099129096252295</v>
      </c>
      <c r="K36" s="556">
        <v>1.3803265912725002E-2</v>
      </c>
      <c r="L36" s="557">
        <v>7.1589516154703706E-4</v>
      </c>
    </row>
    <row r="37" spans="1:12" ht="15" customHeight="1">
      <c r="A37" s="10"/>
      <c r="B37" s="147" t="s">
        <v>230</v>
      </c>
      <c r="C37" s="320"/>
      <c r="D37" s="320"/>
      <c r="E37" s="320"/>
      <c r="F37" s="320"/>
      <c r="G37" s="321"/>
      <c r="I37" s="523"/>
      <c r="J37" s="320"/>
      <c r="K37" s="320"/>
      <c r="L37" s="321"/>
    </row>
    <row r="38" spans="1:12" ht="15" customHeight="1">
      <c r="A38" s="322">
        <v>25</v>
      </c>
      <c r="B38" s="11" t="s">
        <v>79</v>
      </c>
      <c r="C38" s="558">
        <v>0.34716100710979098</v>
      </c>
      <c r="D38" s="559">
        <v>0.43477256414539994</v>
      </c>
      <c r="E38" s="559">
        <v>0.31885440522479719</v>
      </c>
      <c r="F38" s="559">
        <v>0.30389736031573039</v>
      </c>
      <c r="G38" s="560">
        <v>0.29350158542437188</v>
      </c>
      <c r="H38" s="545"/>
      <c r="I38" s="561">
        <v>0.35278899881582926</v>
      </c>
      <c r="J38" s="562">
        <v>0.32247973720512596</v>
      </c>
      <c r="K38" s="562">
        <v>0.44772812081063196</v>
      </c>
      <c r="L38" s="563">
        <v>0.35465761211009106</v>
      </c>
    </row>
    <row r="39" spans="1:12" ht="15" customHeight="1">
      <c r="A39" s="322">
        <v>26</v>
      </c>
      <c r="B39" s="11" t="s">
        <v>78</v>
      </c>
      <c r="C39" s="558">
        <v>0.16939085636526741</v>
      </c>
      <c r="D39" s="559">
        <v>0.35805597760042157</v>
      </c>
      <c r="E39" s="559">
        <v>0.23993483258730672</v>
      </c>
      <c r="F39" s="559">
        <v>0.24984852116194686</v>
      </c>
      <c r="G39" s="560">
        <v>0.12176629689799584</v>
      </c>
      <c r="H39" s="545"/>
      <c r="I39" s="561">
        <v>0.2688375631872657</v>
      </c>
      <c r="J39" s="562">
        <v>0.2686654432456681</v>
      </c>
      <c r="K39" s="562">
        <v>0.16477854600384689</v>
      </c>
      <c r="L39" s="563">
        <v>0.13308155848890119</v>
      </c>
    </row>
    <row r="40" spans="1:12" ht="15" customHeight="1">
      <c r="A40" s="322">
        <v>27</v>
      </c>
      <c r="B40" s="11" t="s">
        <v>77</v>
      </c>
      <c r="C40" s="558">
        <v>9.4277042563089886E-2</v>
      </c>
      <c r="D40" s="559">
        <v>0.12064636343155606</v>
      </c>
      <c r="E40" s="559">
        <v>0.12827975782739554</v>
      </c>
      <c r="F40" s="559">
        <v>0.11984303846411777</v>
      </c>
      <c r="G40" s="560">
        <v>6.7468530308370994E-2</v>
      </c>
      <c r="H40" s="545"/>
      <c r="I40" s="561">
        <v>0.14195045816821317</v>
      </c>
      <c r="J40" s="562">
        <v>0.12465381841449046</v>
      </c>
      <c r="K40" s="562">
        <v>8.4388384081508658E-2</v>
      </c>
      <c r="L40" s="563">
        <v>0.1256366601234441</v>
      </c>
    </row>
    <row r="41" spans="1:12" ht="15" customHeight="1">
      <c r="A41" s="323"/>
      <c r="B41" s="147" t="s">
        <v>271</v>
      </c>
      <c r="C41" s="320"/>
      <c r="D41" s="320"/>
      <c r="E41" s="320"/>
      <c r="F41" s="320"/>
      <c r="G41" s="321"/>
      <c r="I41" s="523"/>
      <c r="J41" s="320"/>
      <c r="K41" s="320"/>
      <c r="L41" s="321"/>
    </row>
    <row r="42" spans="1:12">
      <c r="A42" s="322">
        <v>28</v>
      </c>
      <c r="B42" s="11" t="s">
        <v>254</v>
      </c>
      <c r="C42" s="15">
        <v>44459514.869999997</v>
      </c>
      <c r="D42" s="16">
        <v>36068071.213978499</v>
      </c>
      <c r="E42" s="16">
        <v>28839575.869999997</v>
      </c>
      <c r="F42" s="16">
        <v>39070286.440000005</v>
      </c>
      <c r="G42" s="17">
        <v>37577645.133626401</v>
      </c>
      <c r="I42" s="527">
        <v>28839575.869999997</v>
      </c>
      <c r="J42" s="528">
        <v>39070286.440000005</v>
      </c>
      <c r="K42" s="528">
        <v>37577645.133626401</v>
      </c>
      <c r="L42" s="529">
        <v>33641079.189999998</v>
      </c>
    </row>
    <row r="43" spans="1:12" ht="15" customHeight="1">
      <c r="A43" s="322">
        <v>29</v>
      </c>
      <c r="B43" s="11" t="s">
        <v>266</v>
      </c>
      <c r="C43" s="15">
        <v>14725616.939399999</v>
      </c>
      <c r="D43" s="16">
        <v>12130233.89205</v>
      </c>
      <c r="E43" s="16">
        <v>9804896.4565543793</v>
      </c>
      <c r="F43" s="16">
        <v>12941555.097129401</v>
      </c>
      <c r="G43" s="17">
        <v>12843456.669500001</v>
      </c>
      <c r="I43" s="527">
        <v>12047888.378249999</v>
      </c>
      <c r="J43" s="528">
        <v>13254812.613400001</v>
      </c>
      <c r="K43" s="528">
        <v>12869564.5162</v>
      </c>
      <c r="L43" s="529">
        <v>11877040.71415</v>
      </c>
    </row>
    <row r="44" spans="1:12" ht="15" customHeight="1">
      <c r="A44" s="359">
        <v>30</v>
      </c>
      <c r="B44" s="360" t="s">
        <v>255</v>
      </c>
      <c r="C44" s="576">
        <v>3.0191953962243647</v>
      </c>
      <c r="D44" s="577">
        <v>2.9734027830755227</v>
      </c>
      <c r="E44" s="577">
        <v>2.9413442556776119</v>
      </c>
      <c r="F44" s="577">
        <v>3.0189792607432691</v>
      </c>
      <c r="G44" s="578">
        <v>2.9258202134059372</v>
      </c>
      <c r="I44" s="582">
        <v>2.3937452742394227</v>
      </c>
      <c r="J44" s="583">
        <v>2.9476302366207543</v>
      </c>
      <c r="K44" s="583">
        <v>2.9198847471741773</v>
      </c>
      <c r="L44" s="578">
        <v>2.8324462296336899</v>
      </c>
    </row>
    <row r="45" spans="1:12" ht="15" customHeight="1">
      <c r="A45" s="359"/>
      <c r="B45" s="147" t="s">
        <v>373</v>
      </c>
      <c r="C45" s="361"/>
      <c r="D45" s="362"/>
      <c r="E45" s="362"/>
      <c r="F45" s="362"/>
      <c r="G45" s="363"/>
      <c r="I45" s="530"/>
      <c r="J45" s="531"/>
      <c r="K45" s="531"/>
      <c r="L45" s="363"/>
    </row>
    <row r="46" spans="1:12" ht="15" customHeight="1">
      <c r="A46" s="359">
        <v>31</v>
      </c>
      <c r="B46" s="360" t="s">
        <v>380</v>
      </c>
      <c r="C46" s="361">
        <v>99197616.174378678</v>
      </c>
      <c r="D46" s="362">
        <v>63614640.219067007</v>
      </c>
      <c r="E46" s="362">
        <v>65163981.272780247</v>
      </c>
      <c r="F46" s="362">
        <v>63066144.908153526</v>
      </c>
      <c r="G46" s="363">
        <v>60738930.090649277</v>
      </c>
      <c r="I46" s="530">
        <v>61318055.754500002</v>
      </c>
      <c r="J46" s="531">
        <v>57487096.908499993</v>
      </c>
      <c r="K46" s="531">
        <v>56004417.652500004</v>
      </c>
      <c r="L46" s="363">
        <v>60000891.506999999</v>
      </c>
    </row>
    <row r="47" spans="1:12" ht="15" customHeight="1">
      <c r="A47" s="359">
        <v>32</v>
      </c>
      <c r="B47" s="360" t="s">
        <v>395</v>
      </c>
      <c r="C47" s="361">
        <v>43498444.916133597</v>
      </c>
      <c r="D47" s="362">
        <v>37545109.733712941</v>
      </c>
      <c r="E47" s="362">
        <v>39796533.186461464</v>
      </c>
      <c r="F47" s="362">
        <v>41083635.106911853</v>
      </c>
      <c r="G47" s="363">
        <v>34610925.920043275</v>
      </c>
      <c r="I47" s="530">
        <v>36598605.940775007</v>
      </c>
      <c r="J47" s="531">
        <v>39372851.676900022</v>
      </c>
      <c r="K47" s="531">
        <v>31849325.489900008</v>
      </c>
      <c r="L47" s="363">
        <v>31615845.140500002</v>
      </c>
    </row>
    <row r="48" spans="1:12" ht="14.4" thickBot="1">
      <c r="A48" s="324">
        <v>33</v>
      </c>
      <c r="B48" s="149" t="s">
        <v>413</v>
      </c>
      <c r="C48" s="579">
        <v>2.2804864947617065</v>
      </c>
      <c r="D48" s="580">
        <v>1.6943522251033778</v>
      </c>
      <c r="E48" s="580">
        <v>1.6374285912660511</v>
      </c>
      <c r="F48" s="580">
        <v>1.5350673022004171</v>
      </c>
      <c r="G48" s="581">
        <v>1.7549062463964655</v>
      </c>
      <c r="I48" s="584">
        <v>1.6754205297799258</v>
      </c>
      <c r="J48" s="580">
        <v>1.4600694249999566</v>
      </c>
      <c r="K48" s="580">
        <v>1.7584176993092053</v>
      </c>
      <c r="L48" s="581">
        <v>1.8978107730588123</v>
      </c>
    </row>
    <row r="49" spans="1:2">
      <c r="A49" s="18"/>
    </row>
    <row r="50" spans="1:2" ht="39.6">
      <c r="B50" s="209" t="s">
        <v>709</v>
      </c>
    </row>
    <row r="51" spans="1:2" ht="52.8">
      <c r="B51" s="209" t="s">
        <v>270</v>
      </c>
    </row>
    <row r="53" spans="1:2" ht="14.4">
      <c r="B53" s="208"/>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I26" sqref="I26"/>
    </sheetView>
  </sheetViews>
  <sheetFormatPr defaultColWidth="9.109375" defaultRowHeight="12"/>
  <cols>
    <col min="1" max="1" width="11.88671875" style="366" bestFit="1" customWidth="1"/>
    <col min="2" max="2" width="105.109375" style="366" bestFit="1" customWidth="1"/>
    <col min="3" max="3" width="14" style="366" bestFit="1" customWidth="1"/>
    <col min="4" max="4" width="12" style="366" bestFit="1" customWidth="1"/>
    <col min="5" max="5" width="17.5546875" style="366" bestFit="1" customWidth="1"/>
    <col min="6" max="6" width="14.33203125" style="366" customWidth="1"/>
    <col min="7" max="7" width="15.6640625" style="366" customWidth="1"/>
    <col min="8" max="8" width="14.6640625" style="366" customWidth="1"/>
    <col min="9" max="16384" width="9.109375" style="366"/>
  </cols>
  <sheetData>
    <row r="1" spans="1:8" ht="13.8">
      <c r="A1" s="364" t="s">
        <v>30</v>
      </c>
      <c r="B1" s="447" t="str">
        <f>'Info '!C2</f>
        <v>JSC Silk Bank</v>
      </c>
    </row>
    <row r="2" spans="1:8">
      <c r="A2" s="364" t="s">
        <v>31</v>
      </c>
      <c r="B2" s="446">
        <f>'1. key ratios '!B2</f>
        <v>45107</v>
      </c>
    </row>
    <row r="3" spans="1:8">
      <c r="A3" s="365" t="s">
        <v>416</v>
      </c>
    </row>
    <row r="5" spans="1:8" ht="12" customHeight="1">
      <c r="A5" s="750" t="s">
        <v>417</v>
      </c>
      <c r="B5" s="751"/>
      <c r="C5" s="756" t="s">
        <v>418</v>
      </c>
      <c r="D5" s="757"/>
      <c r="E5" s="757"/>
      <c r="F5" s="757"/>
      <c r="G5" s="757"/>
      <c r="H5" s="758"/>
    </row>
    <row r="6" spans="1:8">
      <c r="A6" s="752"/>
      <c r="B6" s="753"/>
      <c r="C6" s="759"/>
      <c r="D6" s="760"/>
      <c r="E6" s="760"/>
      <c r="F6" s="760"/>
      <c r="G6" s="760"/>
      <c r="H6" s="761"/>
    </row>
    <row r="7" spans="1:8" ht="30.75" customHeight="1">
      <c r="A7" s="754"/>
      <c r="B7" s="755"/>
      <c r="C7" s="445" t="s">
        <v>419</v>
      </c>
      <c r="D7" s="445" t="s">
        <v>420</v>
      </c>
      <c r="E7" s="445" t="s">
        <v>421</v>
      </c>
      <c r="F7" s="445" t="s">
        <v>422</v>
      </c>
      <c r="G7" s="445" t="s">
        <v>423</v>
      </c>
      <c r="H7" s="445" t="s">
        <v>64</v>
      </c>
    </row>
    <row r="8" spans="1:8">
      <c r="A8" s="441">
        <v>1</v>
      </c>
      <c r="B8" s="440" t="s">
        <v>51</v>
      </c>
      <c r="C8" s="647">
        <v>4653513.4899999695</v>
      </c>
      <c r="D8" s="647">
        <v>2438085.5952644562</v>
      </c>
      <c r="E8" s="647">
        <v>23103213.441727906</v>
      </c>
      <c r="F8" s="647">
        <v>1412509.8016416735</v>
      </c>
      <c r="G8" s="647"/>
      <c r="H8" s="647">
        <v>31607322.328634005</v>
      </c>
    </row>
    <row r="9" spans="1:8">
      <c r="A9" s="441">
        <v>2</v>
      </c>
      <c r="B9" s="440" t="s">
        <v>52</v>
      </c>
      <c r="C9" s="647"/>
      <c r="D9" s="647"/>
      <c r="E9" s="647"/>
      <c r="F9" s="647"/>
      <c r="G9" s="647"/>
      <c r="H9" s="647">
        <v>0</v>
      </c>
    </row>
    <row r="10" spans="1:8">
      <c r="A10" s="441">
        <v>3</v>
      </c>
      <c r="B10" s="440" t="s">
        <v>164</v>
      </c>
      <c r="C10" s="647"/>
      <c r="D10" s="647"/>
      <c r="E10" s="647"/>
      <c r="F10" s="647"/>
      <c r="G10" s="647"/>
      <c r="H10" s="647">
        <v>0</v>
      </c>
    </row>
    <row r="11" spans="1:8">
      <c r="A11" s="441">
        <v>4</v>
      </c>
      <c r="B11" s="440" t="s">
        <v>53</v>
      </c>
      <c r="C11" s="647"/>
      <c r="D11" s="647"/>
      <c r="E11" s="647"/>
      <c r="F11" s="647"/>
      <c r="G11" s="647"/>
      <c r="H11" s="647">
        <v>0</v>
      </c>
    </row>
    <row r="12" spans="1:8">
      <c r="A12" s="441">
        <v>5</v>
      </c>
      <c r="B12" s="440" t="s">
        <v>54</v>
      </c>
      <c r="C12" s="647"/>
      <c r="D12" s="647"/>
      <c r="E12" s="647"/>
      <c r="F12" s="647"/>
      <c r="G12" s="647"/>
      <c r="H12" s="647">
        <v>0</v>
      </c>
    </row>
    <row r="13" spans="1:8">
      <c r="A13" s="441">
        <v>6</v>
      </c>
      <c r="B13" s="440" t="s">
        <v>55</v>
      </c>
      <c r="C13" s="647">
        <v>1983083.1599999964</v>
      </c>
      <c r="D13" s="647">
        <v>59000000</v>
      </c>
      <c r="E13" s="647"/>
      <c r="F13" s="647">
        <v>26177</v>
      </c>
      <c r="G13" s="647"/>
      <c r="H13" s="647">
        <v>61009260.159999996</v>
      </c>
    </row>
    <row r="14" spans="1:8">
      <c r="A14" s="441">
        <v>7</v>
      </c>
      <c r="B14" s="440" t="s">
        <v>56</v>
      </c>
      <c r="C14" s="647"/>
      <c r="D14" s="647">
        <v>1718547.0880174802</v>
      </c>
      <c r="E14" s="647">
        <v>3693723.1501136827</v>
      </c>
      <c r="F14" s="647">
        <v>8231665.421547778</v>
      </c>
      <c r="G14" s="647">
        <v>0</v>
      </c>
      <c r="H14" s="647">
        <v>13643935.65967894</v>
      </c>
    </row>
    <row r="15" spans="1:8">
      <c r="A15" s="441">
        <v>8</v>
      </c>
      <c r="B15" s="442" t="s">
        <v>57</v>
      </c>
      <c r="C15" s="647"/>
      <c r="D15" s="647">
        <v>385721.93100389233</v>
      </c>
      <c r="E15" s="647">
        <v>4710030.8712370219</v>
      </c>
      <c r="F15" s="647">
        <v>2404421.1971070226</v>
      </c>
      <c r="G15" s="647">
        <v>19188.770996919167</v>
      </c>
      <c r="H15" s="647">
        <v>7519362.7703448553</v>
      </c>
    </row>
    <row r="16" spans="1:8">
      <c r="A16" s="441">
        <v>9</v>
      </c>
      <c r="B16" s="440" t="s">
        <v>58</v>
      </c>
      <c r="C16" s="647"/>
      <c r="D16" s="647"/>
      <c r="E16" s="647"/>
      <c r="F16" s="647"/>
      <c r="G16" s="647"/>
      <c r="H16" s="647">
        <v>0</v>
      </c>
    </row>
    <row r="17" spans="1:8">
      <c r="A17" s="441">
        <v>10</v>
      </c>
      <c r="B17" s="444" t="s">
        <v>431</v>
      </c>
      <c r="C17" s="647"/>
      <c r="D17" s="647">
        <v>694360.43819270423</v>
      </c>
      <c r="E17" s="647">
        <v>11291.850155225387</v>
      </c>
      <c r="F17" s="647">
        <v>0</v>
      </c>
      <c r="G17" s="647">
        <v>468.03442046407008</v>
      </c>
      <c r="H17" s="647">
        <v>706120.32276839367</v>
      </c>
    </row>
    <row r="18" spans="1:8">
      <c r="A18" s="441">
        <v>11</v>
      </c>
      <c r="B18" s="440" t="s">
        <v>60</v>
      </c>
      <c r="C18" s="647"/>
      <c r="D18" s="647">
        <v>0</v>
      </c>
      <c r="E18" s="647">
        <v>0</v>
      </c>
      <c r="F18" s="647">
        <v>0</v>
      </c>
      <c r="G18" s="647">
        <v>0</v>
      </c>
      <c r="H18" s="647">
        <v>0</v>
      </c>
    </row>
    <row r="19" spans="1:8">
      <c r="A19" s="441">
        <v>12</v>
      </c>
      <c r="B19" s="440" t="s">
        <v>61</v>
      </c>
      <c r="C19" s="647"/>
      <c r="D19" s="647"/>
      <c r="E19" s="647"/>
      <c r="F19" s="647"/>
      <c r="G19" s="647"/>
      <c r="H19" s="647">
        <v>0</v>
      </c>
    </row>
    <row r="20" spans="1:8">
      <c r="A20" s="443">
        <v>13</v>
      </c>
      <c r="B20" s="442" t="s">
        <v>144</v>
      </c>
      <c r="C20" s="647"/>
      <c r="D20" s="647"/>
      <c r="E20" s="647"/>
      <c r="F20" s="647"/>
      <c r="G20" s="647"/>
      <c r="H20" s="647">
        <v>0</v>
      </c>
    </row>
    <row r="21" spans="1:8">
      <c r="A21" s="441">
        <v>14</v>
      </c>
      <c r="B21" s="440" t="s">
        <v>63</v>
      </c>
      <c r="C21" s="647">
        <v>2218674.4000000013</v>
      </c>
      <c r="D21" s="647">
        <v>5194228.5015073605</v>
      </c>
      <c r="E21" s="647"/>
      <c r="F21" s="647"/>
      <c r="G21" s="647">
        <v>19081043</v>
      </c>
      <c r="H21" s="647">
        <v>26493945.901507363</v>
      </c>
    </row>
    <row r="22" spans="1:8">
      <c r="A22" s="439">
        <v>15</v>
      </c>
      <c r="B22" s="438" t="s">
        <v>64</v>
      </c>
      <c r="C22" s="647">
        <v>8855271.0499999672</v>
      </c>
      <c r="D22" s="647">
        <v>68736583.115793183</v>
      </c>
      <c r="E22" s="647">
        <v>31506967.463078611</v>
      </c>
      <c r="F22" s="647">
        <v>12074773.420296473</v>
      </c>
      <c r="G22" s="647">
        <v>19100231.770996921</v>
      </c>
      <c r="H22" s="647">
        <v>140273826.82016516</v>
      </c>
    </row>
    <row r="26" spans="1:8" ht="24">
      <c r="B26" s="369"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C7" sqref="C7:H23"/>
    </sheetView>
  </sheetViews>
  <sheetFormatPr defaultColWidth="9.109375" defaultRowHeight="12"/>
  <cols>
    <col min="1" max="1" width="11.88671875" style="448" bestFit="1" customWidth="1"/>
    <col min="2" max="2" width="86.88671875" style="366" customWidth="1"/>
    <col min="3" max="3" width="22.6640625" style="366" customWidth="1"/>
    <col min="4" max="4" width="25.33203125" style="366" customWidth="1"/>
    <col min="5" max="5" width="15.109375" style="366" bestFit="1" customWidth="1"/>
    <col min="6" max="6" width="11.88671875" style="366" bestFit="1" customWidth="1"/>
    <col min="7" max="7" width="13.6640625" style="366" customWidth="1"/>
    <col min="8" max="8" width="19.33203125" style="366" customWidth="1"/>
    <col min="9" max="16384" width="9.109375" style="366"/>
  </cols>
  <sheetData>
    <row r="1" spans="1:8" ht="13.8">
      <c r="A1" s="364" t="s">
        <v>30</v>
      </c>
      <c r="B1" s="447" t="str">
        <f>'Info '!C2</f>
        <v>JSC Silk Bank</v>
      </c>
      <c r="C1" s="460"/>
      <c r="D1" s="460"/>
      <c r="E1" s="460"/>
      <c r="F1" s="460"/>
      <c r="G1" s="460"/>
      <c r="H1" s="460"/>
    </row>
    <row r="2" spans="1:8">
      <c r="A2" s="364" t="s">
        <v>31</v>
      </c>
      <c r="B2" s="648">
        <f>'1. key ratios '!B2</f>
        <v>45107</v>
      </c>
      <c r="C2" s="460"/>
      <c r="D2" s="460"/>
      <c r="E2" s="460"/>
      <c r="F2" s="460"/>
      <c r="G2" s="460"/>
      <c r="H2" s="460"/>
    </row>
    <row r="3" spans="1:8">
      <c r="A3" s="365" t="s">
        <v>424</v>
      </c>
      <c r="B3" s="460"/>
      <c r="C3" s="460"/>
      <c r="D3" s="460"/>
      <c r="E3" s="460"/>
      <c r="F3" s="460"/>
      <c r="G3" s="460"/>
      <c r="H3" s="460"/>
    </row>
    <row r="4" spans="1:8">
      <c r="A4" s="461"/>
      <c r="B4" s="460"/>
      <c r="C4" s="459" t="s">
        <v>0</v>
      </c>
      <c r="D4" s="459" t="s">
        <v>1</v>
      </c>
      <c r="E4" s="459" t="s">
        <v>2</v>
      </c>
      <c r="F4" s="459" t="s">
        <v>3</v>
      </c>
      <c r="G4" s="459" t="s">
        <v>4</v>
      </c>
      <c r="H4" s="459" t="s">
        <v>5</v>
      </c>
    </row>
    <row r="5" spans="1:8" ht="33.9" customHeight="1">
      <c r="A5" s="750" t="s">
        <v>425</v>
      </c>
      <c r="B5" s="751"/>
      <c r="C5" s="764" t="s">
        <v>426</v>
      </c>
      <c r="D5" s="764"/>
      <c r="E5" s="764" t="s">
        <v>663</v>
      </c>
      <c r="F5" s="762" t="s">
        <v>427</v>
      </c>
      <c r="G5" s="762" t="s">
        <v>428</v>
      </c>
      <c r="H5" s="457" t="s">
        <v>662</v>
      </c>
    </row>
    <row r="6" spans="1:8" ht="24">
      <c r="A6" s="754"/>
      <c r="B6" s="755"/>
      <c r="C6" s="458" t="s">
        <v>429</v>
      </c>
      <c r="D6" s="458" t="s">
        <v>430</v>
      </c>
      <c r="E6" s="764"/>
      <c r="F6" s="763"/>
      <c r="G6" s="763"/>
      <c r="H6" s="457" t="s">
        <v>661</v>
      </c>
    </row>
    <row r="7" spans="1:8">
      <c r="A7" s="455">
        <v>1</v>
      </c>
      <c r="B7" s="440" t="s">
        <v>51</v>
      </c>
      <c r="C7" s="649"/>
      <c r="D7" s="649">
        <v>31685703.299999971</v>
      </c>
      <c r="E7" s="649">
        <v>78380.971365965757</v>
      </c>
      <c r="F7" s="649"/>
      <c r="G7" s="649"/>
      <c r="H7" s="650">
        <v>31607322.328634005</v>
      </c>
    </row>
    <row r="8" spans="1:8">
      <c r="A8" s="455">
        <v>2</v>
      </c>
      <c r="B8" s="440" t="s">
        <v>52</v>
      </c>
      <c r="C8" s="649"/>
      <c r="D8" s="649">
        <v>0</v>
      </c>
      <c r="E8" s="649"/>
      <c r="F8" s="649"/>
      <c r="G8" s="649"/>
      <c r="H8" s="650">
        <v>0</v>
      </c>
    </row>
    <row r="9" spans="1:8">
      <c r="A9" s="455">
        <v>3</v>
      </c>
      <c r="B9" s="440" t="s">
        <v>164</v>
      </c>
      <c r="C9" s="649"/>
      <c r="D9" s="649">
        <v>0</v>
      </c>
      <c r="E9" s="649"/>
      <c r="F9" s="649"/>
      <c r="G9" s="649"/>
      <c r="H9" s="650">
        <v>0</v>
      </c>
    </row>
    <row r="10" spans="1:8">
      <c r="A10" s="455">
        <v>4</v>
      </c>
      <c r="B10" s="440" t="s">
        <v>53</v>
      </c>
      <c r="C10" s="649"/>
      <c r="D10" s="649">
        <v>0</v>
      </c>
      <c r="E10" s="649"/>
      <c r="F10" s="649"/>
      <c r="G10" s="649"/>
      <c r="H10" s="650">
        <v>0</v>
      </c>
    </row>
    <row r="11" spans="1:8">
      <c r="A11" s="455">
        <v>5</v>
      </c>
      <c r="B11" s="440" t="s">
        <v>54</v>
      </c>
      <c r="C11" s="649"/>
      <c r="D11" s="649">
        <v>0</v>
      </c>
      <c r="E11" s="649"/>
      <c r="F11" s="649"/>
      <c r="G11" s="649"/>
      <c r="H11" s="650">
        <v>0</v>
      </c>
    </row>
    <row r="12" spans="1:8">
      <c r="A12" s="455">
        <v>6</v>
      </c>
      <c r="B12" s="440" t="s">
        <v>55</v>
      </c>
      <c r="C12" s="649"/>
      <c r="D12" s="649">
        <v>61009260.159999996</v>
      </c>
      <c r="E12" s="649"/>
      <c r="F12" s="649"/>
      <c r="G12" s="649"/>
      <c r="H12" s="650">
        <v>61009260.159999996</v>
      </c>
    </row>
    <row r="13" spans="1:8">
      <c r="A13" s="455">
        <v>7</v>
      </c>
      <c r="B13" s="440" t="s">
        <v>56</v>
      </c>
      <c r="C13" s="649">
        <v>1058532.6599999997</v>
      </c>
      <c r="D13" s="649">
        <v>13204093.169999998</v>
      </c>
      <c r="E13" s="649">
        <v>618690.1703210579</v>
      </c>
      <c r="F13" s="649"/>
      <c r="G13" s="649"/>
      <c r="H13" s="650">
        <v>13643935.65967894</v>
      </c>
    </row>
    <row r="14" spans="1:8">
      <c r="A14" s="455">
        <v>8</v>
      </c>
      <c r="B14" s="442" t="s">
        <v>57</v>
      </c>
      <c r="C14" s="649">
        <v>188838.93999999994</v>
      </c>
      <c r="D14" s="649">
        <v>7714745.383566644</v>
      </c>
      <c r="E14" s="649">
        <v>384221.55322179059</v>
      </c>
      <c r="F14" s="649"/>
      <c r="G14" s="649">
        <v>4391.3612499999999</v>
      </c>
      <c r="H14" s="650">
        <v>7519362.7703448534</v>
      </c>
    </row>
    <row r="15" spans="1:8">
      <c r="A15" s="455">
        <v>9</v>
      </c>
      <c r="B15" s="440" t="s">
        <v>58</v>
      </c>
      <c r="C15" s="649"/>
      <c r="D15" s="649">
        <v>0</v>
      </c>
      <c r="E15" s="649"/>
      <c r="F15" s="649"/>
      <c r="G15" s="649"/>
      <c r="H15" s="650">
        <v>0</v>
      </c>
    </row>
    <row r="16" spans="1:8">
      <c r="A16" s="455">
        <v>10</v>
      </c>
      <c r="B16" s="444" t="s">
        <v>431</v>
      </c>
      <c r="C16" s="649">
        <v>1090362.4599999997</v>
      </c>
      <c r="D16" s="649">
        <v>0</v>
      </c>
      <c r="E16" s="649">
        <v>384242.13723160618</v>
      </c>
      <c r="F16" s="649"/>
      <c r="G16" s="649"/>
      <c r="H16" s="650">
        <v>706120.32276839355</v>
      </c>
    </row>
    <row r="17" spans="1:8">
      <c r="A17" s="455">
        <v>11</v>
      </c>
      <c r="B17" s="440" t="s">
        <v>60</v>
      </c>
      <c r="C17" s="649">
        <v>0</v>
      </c>
      <c r="D17" s="649">
        <v>0</v>
      </c>
      <c r="E17" s="649">
        <v>0</v>
      </c>
      <c r="F17" s="649"/>
      <c r="G17" s="649"/>
      <c r="H17" s="650">
        <v>0</v>
      </c>
    </row>
    <row r="18" spans="1:8">
      <c r="A18" s="455">
        <v>12</v>
      </c>
      <c r="B18" s="440" t="s">
        <v>61</v>
      </c>
      <c r="C18" s="649"/>
      <c r="D18" s="649">
        <v>0</v>
      </c>
      <c r="E18" s="649"/>
      <c r="F18" s="649"/>
      <c r="G18" s="649"/>
      <c r="H18" s="650">
        <v>0</v>
      </c>
    </row>
    <row r="19" spans="1:8">
      <c r="A19" s="456">
        <v>13</v>
      </c>
      <c r="B19" s="442" t="s">
        <v>144</v>
      </c>
      <c r="C19" s="649"/>
      <c r="D19" s="649">
        <v>0</v>
      </c>
      <c r="E19" s="649"/>
      <c r="F19" s="649"/>
      <c r="G19" s="649"/>
      <c r="H19" s="650">
        <v>0</v>
      </c>
    </row>
    <row r="20" spans="1:8">
      <c r="A20" s="455">
        <v>14</v>
      </c>
      <c r="B20" s="440" t="s">
        <v>63</v>
      </c>
      <c r="C20" s="649">
        <v>92689.03</v>
      </c>
      <c r="D20" s="649">
        <v>26493945.901507363</v>
      </c>
      <c r="E20" s="649">
        <v>92689.03</v>
      </c>
      <c r="F20" s="649"/>
      <c r="G20" s="649"/>
      <c r="H20" s="650">
        <v>26493945.901507363</v>
      </c>
    </row>
    <row r="21" spans="1:8" s="452" customFormat="1">
      <c r="A21" s="454">
        <v>15</v>
      </c>
      <c r="B21" s="453" t="s">
        <v>64</v>
      </c>
      <c r="C21" s="651">
        <v>1340060.6299999997</v>
      </c>
      <c r="D21" s="651">
        <v>140107747.91507399</v>
      </c>
      <c r="E21" s="651">
        <v>1173981.7249088143</v>
      </c>
      <c r="F21" s="651">
        <v>0</v>
      </c>
      <c r="G21" s="651">
        <v>4391.3612499999999</v>
      </c>
      <c r="H21" s="681">
        <v>140273826.82016516</v>
      </c>
    </row>
    <row r="22" spans="1:8">
      <c r="A22" s="451">
        <v>16</v>
      </c>
      <c r="B22" s="450" t="s">
        <v>432</v>
      </c>
      <c r="C22" s="649">
        <v>1247371.5999999996</v>
      </c>
      <c r="D22" s="649">
        <v>20918838.553566642</v>
      </c>
      <c r="E22" s="649">
        <v>1002911.7235428485</v>
      </c>
      <c r="F22" s="649">
        <v>0</v>
      </c>
      <c r="G22" s="649">
        <v>4391.3612499999999</v>
      </c>
      <c r="H22" s="650">
        <v>21163298.430023797</v>
      </c>
    </row>
    <row r="23" spans="1:8">
      <c r="A23" s="451">
        <v>17</v>
      </c>
      <c r="B23" s="450" t="s">
        <v>433</v>
      </c>
      <c r="C23" s="649"/>
      <c r="D23" s="649">
        <v>25088731.41</v>
      </c>
      <c r="E23" s="649">
        <v>78380.971365965757</v>
      </c>
      <c r="F23" s="649"/>
      <c r="G23" s="649"/>
      <c r="H23" s="650">
        <v>25010350.438634034</v>
      </c>
    </row>
    <row r="26" spans="1:8" ht="42.6" customHeight="1">
      <c r="B26" s="369"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zoomScaleNormal="100" workbookViewId="0">
      <selection activeCell="C7" sqref="C7:H34"/>
    </sheetView>
  </sheetViews>
  <sheetFormatPr defaultColWidth="9.109375" defaultRowHeight="12"/>
  <cols>
    <col min="1" max="1" width="11" style="366" bestFit="1" customWidth="1"/>
    <col min="2" max="2" width="93.44140625" style="366" customWidth="1"/>
    <col min="3" max="4" width="21.5546875" style="366" customWidth="1"/>
    <col min="5" max="5" width="15.109375" style="366" bestFit="1" customWidth="1"/>
    <col min="6" max="6" width="11.88671875" style="366" bestFit="1" customWidth="1"/>
    <col min="7" max="7" width="13.6640625" style="366" customWidth="1"/>
    <col min="8" max="8" width="19.88671875" style="366" customWidth="1"/>
    <col min="9" max="16384" width="9.109375" style="366"/>
  </cols>
  <sheetData>
    <row r="1" spans="1:8" ht="13.8">
      <c r="A1" s="364" t="s">
        <v>30</v>
      </c>
      <c r="B1" s="447" t="str">
        <f>'Info '!C2</f>
        <v>JSC Silk Bank</v>
      </c>
      <c r="C1" s="460"/>
      <c r="D1" s="460"/>
      <c r="E1" s="460"/>
      <c r="F1" s="460"/>
      <c r="G1" s="460"/>
      <c r="H1" s="460"/>
    </row>
    <row r="2" spans="1:8">
      <c r="A2" s="364" t="s">
        <v>31</v>
      </c>
      <c r="B2" s="648">
        <f>'1. key ratios '!B2</f>
        <v>45107</v>
      </c>
      <c r="C2" s="460"/>
      <c r="D2" s="460"/>
      <c r="E2" s="460"/>
      <c r="F2" s="460"/>
      <c r="G2" s="460"/>
      <c r="H2" s="460"/>
    </row>
    <row r="3" spans="1:8">
      <c r="A3" s="365" t="s">
        <v>434</v>
      </c>
      <c r="B3" s="460"/>
      <c r="C3" s="460"/>
      <c r="D3" s="460"/>
      <c r="E3" s="460"/>
      <c r="F3" s="460"/>
      <c r="G3" s="460"/>
      <c r="H3" s="460"/>
    </row>
    <row r="4" spans="1:8">
      <c r="A4" s="461"/>
      <c r="B4" s="460"/>
      <c r="C4" s="459" t="s">
        <v>0</v>
      </c>
      <c r="D4" s="459" t="s">
        <v>1</v>
      </c>
      <c r="E4" s="459" t="s">
        <v>2</v>
      </c>
      <c r="F4" s="459" t="s">
        <v>3</v>
      </c>
      <c r="G4" s="459" t="s">
        <v>4</v>
      </c>
      <c r="H4" s="459" t="s">
        <v>5</v>
      </c>
    </row>
    <row r="5" spans="1:8" ht="32.25" customHeight="1">
      <c r="A5" s="750" t="s">
        <v>425</v>
      </c>
      <c r="B5" s="751"/>
      <c r="C5" s="764" t="s">
        <v>426</v>
      </c>
      <c r="D5" s="764"/>
      <c r="E5" s="764" t="s">
        <v>663</v>
      </c>
      <c r="F5" s="762" t="s">
        <v>427</v>
      </c>
      <c r="G5" s="762" t="s">
        <v>428</v>
      </c>
      <c r="H5" s="457" t="s">
        <v>662</v>
      </c>
    </row>
    <row r="6" spans="1:8" ht="41.25" customHeight="1">
      <c r="A6" s="754"/>
      <c r="B6" s="755"/>
      <c r="C6" s="458" t="s">
        <v>429</v>
      </c>
      <c r="D6" s="458" t="s">
        <v>430</v>
      </c>
      <c r="E6" s="764"/>
      <c r="F6" s="763"/>
      <c r="G6" s="763"/>
      <c r="H6" s="457" t="s">
        <v>661</v>
      </c>
    </row>
    <row r="7" spans="1:8">
      <c r="A7" s="449">
        <v>1</v>
      </c>
      <c r="B7" s="464" t="s">
        <v>522</v>
      </c>
      <c r="C7" s="649">
        <v>1035.08</v>
      </c>
      <c r="D7" s="649">
        <v>32279196.759999972</v>
      </c>
      <c r="E7" s="649">
        <v>97459.737961600767</v>
      </c>
      <c r="F7" s="649"/>
      <c r="G7" s="649"/>
      <c r="H7" s="650">
        <v>32182772.102038369</v>
      </c>
    </row>
    <row r="8" spans="1:8">
      <c r="A8" s="449">
        <v>2</v>
      </c>
      <c r="B8" s="464" t="s">
        <v>435</v>
      </c>
      <c r="C8" s="649">
        <v>3544.8</v>
      </c>
      <c r="D8" s="649">
        <v>61611229.809999995</v>
      </c>
      <c r="E8" s="649">
        <v>24903.960997491751</v>
      </c>
      <c r="F8" s="649"/>
      <c r="G8" s="649"/>
      <c r="H8" s="650">
        <v>61589870.6490025</v>
      </c>
    </row>
    <row r="9" spans="1:8">
      <c r="A9" s="449">
        <v>3</v>
      </c>
      <c r="B9" s="464" t="s">
        <v>436</v>
      </c>
      <c r="C9" s="649">
        <v>0</v>
      </c>
      <c r="D9" s="649">
        <v>0</v>
      </c>
      <c r="E9" s="649">
        <v>0</v>
      </c>
      <c r="F9" s="649"/>
      <c r="G9" s="649"/>
      <c r="H9" s="650">
        <v>0</v>
      </c>
    </row>
    <row r="10" spans="1:8">
      <c r="A10" s="449">
        <v>4</v>
      </c>
      <c r="B10" s="464" t="s">
        <v>523</v>
      </c>
      <c r="C10" s="649">
        <v>0</v>
      </c>
      <c r="D10" s="649">
        <v>3667931.8899999997</v>
      </c>
      <c r="E10" s="649">
        <v>57019.78512221112</v>
      </c>
      <c r="F10" s="649"/>
      <c r="G10" s="649"/>
      <c r="H10" s="650">
        <v>3610912.1048777886</v>
      </c>
    </row>
    <row r="11" spans="1:8">
      <c r="A11" s="449">
        <v>5</v>
      </c>
      <c r="B11" s="464" t="s">
        <v>437</v>
      </c>
      <c r="C11" s="649">
        <v>0</v>
      </c>
      <c r="D11" s="649">
        <v>5897480.4100000001</v>
      </c>
      <c r="E11" s="649">
        <v>89821.977942657948</v>
      </c>
      <c r="F11" s="649"/>
      <c r="G11" s="649"/>
      <c r="H11" s="650">
        <v>5807658.4320573425</v>
      </c>
    </row>
    <row r="12" spans="1:8">
      <c r="A12" s="449">
        <v>6</v>
      </c>
      <c r="B12" s="464" t="s">
        <v>438</v>
      </c>
      <c r="C12" s="649">
        <v>0</v>
      </c>
      <c r="D12" s="649">
        <v>119344.09</v>
      </c>
      <c r="E12" s="649">
        <v>15067.028759886476</v>
      </c>
      <c r="F12" s="649"/>
      <c r="G12" s="649"/>
      <c r="H12" s="650">
        <v>104277.06124011351</v>
      </c>
    </row>
    <row r="13" spans="1:8">
      <c r="A13" s="449">
        <v>7</v>
      </c>
      <c r="B13" s="464" t="s">
        <v>439</v>
      </c>
      <c r="C13" s="649">
        <v>276.11</v>
      </c>
      <c r="D13" s="649">
        <v>1228829.1900000002</v>
      </c>
      <c r="E13" s="649">
        <v>29831.42095402017</v>
      </c>
      <c r="F13" s="649"/>
      <c r="G13" s="649"/>
      <c r="H13" s="650">
        <v>1199273.8790459801</v>
      </c>
    </row>
    <row r="14" spans="1:8">
      <c r="A14" s="449">
        <v>8</v>
      </c>
      <c r="B14" s="464" t="s">
        <v>440</v>
      </c>
      <c r="C14" s="649">
        <v>624.82000000000005</v>
      </c>
      <c r="D14" s="649">
        <v>70035.03</v>
      </c>
      <c r="E14" s="649">
        <v>25748.941256108279</v>
      </c>
      <c r="F14" s="649"/>
      <c r="G14" s="649">
        <v>423.35812499999997</v>
      </c>
      <c r="H14" s="650">
        <v>44910.908743891727</v>
      </c>
    </row>
    <row r="15" spans="1:8">
      <c r="A15" s="449">
        <v>9</v>
      </c>
      <c r="B15" s="464" t="s">
        <v>441</v>
      </c>
      <c r="C15" s="649">
        <v>62.64</v>
      </c>
      <c r="D15" s="649">
        <v>1085.3500000000001</v>
      </c>
      <c r="E15" s="649">
        <v>92.647420116559687</v>
      </c>
      <c r="F15" s="649"/>
      <c r="G15" s="649">
        <v>0</v>
      </c>
      <c r="H15" s="650">
        <v>1055.3425798834405</v>
      </c>
    </row>
    <row r="16" spans="1:8">
      <c r="A16" s="449">
        <v>10</v>
      </c>
      <c r="B16" s="464" t="s">
        <v>442</v>
      </c>
      <c r="C16" s="649">
        <v>0</v>
      </c>
      <c r="D16" s="649">
        <v>411.24</v>
      </c>
      <c r="E16" s="649">
        <v>12.001079364740638</v>
      </c>
      <c r="F16" s="649"/>
      <c r="G16" s="649">
        <v>0</v>
      </c>
      <c r="H16" s="650">
        <v>399.23892063525938</v>
      </c>
    </row>
    <row r="17" spans="1:8">
      <c r="A17" s="449">
        <v>11</v>
      </c>
      <c r="B17" s="464" t="s">
        <v>443</v>
      </c>
      <c r="C17" s="649">
        <v>0</v>
      </c>
      <c r="D17" s="649">
        <v>351.66999999999996</v>
      </c>
      <c r="E17" s="649">
        <v>26.912638731776017</v>
      </c>
      <c r="F17" s="649"/>
      <c r="G17" s="649">
        <v>178.20687499999997</v>
      </c>
      <c r="H17" s="650">
        <v>324.75736126822392</v>
      </c>
    </row>
    <row r="18" spans="1:8">
      <c r="A18" s="449">
        <v>12</v>
      </c>
      <c r="B18" s="464" t="s">
        <v>444</v>
      </c>
      <c r="C18" s="649">
        <v>505.94000000000005</v>
      </c>
      <c r="D18" s="649">
        <v>66532.479999999996</v>
      </c>
      <c r="E18" s="649">
        <v>2612.2706359503632</v>
      </c>
      <c r="F18" s="649"/>
      <c r="G18" s="649">
        <v>401.85312500000003</v>
      </c>
      <c r="H18" s="650">
        <v>64426.149364049634</v>
      </c>
    </row>
    <row r="19" spans="1:8">
      <c r="A19" s="449">
        <v>13</v>
      </c>
      <c r="B19" s="464" t="s">
        <v>445</v>
      </c>
      <c r="C19" s="649">
        <v>346.28999999999996</v>
      </c>
      <c r="D19" s="649">
        <v>33545.390000000007</v>
      </c>
      <c r="E19" s="649">
        <v>1233.1362939556082</v>
      </c>
      <c r="F19" s="649"/>
      <c r="G19" s="649">
        <v>0</v>
      </c>
      <c r="H19" s="650">
        <v>32658.543706044398</v>
      </c>
    </row>
    <row r="20" spans="1:8">
      <c r="A20" s="449">
        <v>14</v>
      </c>
      <c r="B20" s="464" t="s">
        <v>446</v>
      </c>
      <c r="C20" s="649">
        <v>0</v>
      </c>
      <c r="D20" s="649">
        <v>1241460.5</v>
      </c>
      <c r="E20" s="649">
        <v>25042.237529414284</v>
      </c>
      <c r="F20" s="649"/>
      <c r="G20" s="649">
        <v>0</v>
      </c>
      <c r="H20" s="650">
        <v>1216418.2624705858</v>
      </c>
    </row>
    <row r="21" spans="1:8">
      <c r="A21" s="449">
        <v>15</v>
      </c>
      <c r="B21" s="464" t="s">
        <v>447</v>
      </c>
      <c r="C21" s="649">
        <v>0</v>
      </c>
      <c r="D21" s="649">
        <v>74154.659999999989</v>
      </c>
      <c r="E21" s="649">
        <v>2426.1058172824692</v>
      </c>
      <c r="F21" s="649"/>
      <c r="G21" s="649">
        <v>0</v>
      </c>
      <c r="H21" s="650">
        <v>71728.554182717518</v>
      </c>
    </row>
    <row r="22" spans="1:8">
      <c r="A22" s="449">
        <v>16</v>
      </c>
      <c r="B22" s="464" t="s">
        <v>448</v>
      </c>
      <c r="C22" s="649">
        <v>0</v>
      </c>
      <c r="D22" s="649">
        <v>0</v>
      </c>
      <c r="E22" s="649">
        <v>0</v>
      </c>
      <c r="F22" s="649"/>
      <c r="G22" s="649">
        <v>0</v>
      </c>
      <c r="H22" s="650">
        <v>0</v>
      </c>
    </row>
    <row r="23" spans="1:8">
      <c r="A23" s="449">
        <v>17</v>
      </c>
      <c r="B23" s="464" t="s">
        <v>526</v>
      </c>
      <c r="C23" s="649">
        <v>7291.09</v>
      </c>
      <c r="D23" s="649">
        <v>0</v>
      </c>
      <c r="E23" s="649">
        <v>4163.6937098700091</v>
      </c>
      <c r="F23" s="649"/>
      <c r="G23" s="649">
        <v>0</v>
      </c>
      <c r="H23" s="650">
        <v>3127.396290129991</v>
      </c>
    </row>
    <row r="24" spans="1:8">
      <c r="A24" s="449">
        <v>18</v>
      </c>
      <c r="B24" s="464" t="s">
        <v>449</v>
      </c>
      <c r="C24" s="649">
        <v>0</v>
      </c>
      <c r="D24" s="649">
        <v>54841.959999999992</v>
      </c>
      <c r="E24" s="649">
        <v>1138.8291214880878</v>
      </c>
      <c r="F24" s="649"/>
      <c r="G24" s="649">
        <v>0</v>
      </c>
      <c r="H24" s="650">
        <v>53703.130878511904</v>
      </c>
    </row>
    <row r="25" spans="1:8">
      <c r="A25" s="449">
        <v>19</v>
      </c>
      <c r="B25" s="464" t="s">
        <v>450</v>
      </c>
      <c r="C25" s="649">
        <v>0</v>
      </c>
      <c r="D25" s="649">
        <v>86013</v>
      </c>
      <c r="E25" s="649">
        <v>2611.9001200593361</v>
      </c>
      <c r="F25" s="649"/>
      <c r="G25" s="649">
        <v>0</v>
      </c>
      <c r="H25" s="650">
        <v>83401.099879940666</v>
      </c>
    </row>
    <row r="26" spans="1:8">
      <c r="A26" s="449">
        <v>20</v>
      </c>
      <c r="B26" s="464" t="s">
        <v>525</v>
      </c>
      <c r="C26" s="649">
        <v>322.42</v>
      </c>
      <c r="D26" s="649">
        <v>82255.360000000001</v>
      </c>
      <c r="E26" s="649">
        <v>2820.9172344747867</v>
      </c>
      <c r="F26" s="649"/>
      <c r="G26" s="649">
        <v>0</v>
      </c>
      <c r="H26" s="650">
        <v>79756.862765525206</v>
      </c>
    </row>
    <row r="27" spans="1:8">
      <c r="A27" s="449">
        <v>21</v>
      </c>
      <c r="B27" s="464" t="s">
        <v>451</v>
      </c>
      <c r="C27" s="649">
        <v>217.08</v>
      </c>
      <c r="D27" s="649">
        <v>131659.16999999998</v>
      </c>
      <c r="E27" s="649">
        <v>6795.8511699097326</v>
      </c>
      <c r="F27" s="649"/>
      <c r="G27" s="649">
        <v>0</v>
      </c>
      <c r="H27" s="650">
        <v>125080.39883009024</v>
      </c>
    </row>
    <row r="28" spans="1:8">
      <c r="A28" s="449">
        <v>22</v>
      </c>
      <c r="B28" s="464" t="s">
        <v>452</v>
      </c>
      <c r="C28" s="649">
        <v>47622.74</v>
      </c>
      <c r="D28" s="649">
        <v>2658768.4899999984</v>
      </c>
      <c r="E28" s="649">
        <v>118832.89540858354</v>
      </c>
      <c r="F28" s="649"/>
      <c r="G28" s="649">
        <v>3377.1618749999998</v>
      </c>
      <c r="H28" s="650">
        <v>2587558.3345914152</v>
      </c>
    </row>
    <row r="29" spans="1:8">
      <c r="A29" s="449">
        <v>23</v>
      </c>
      <c r="B29" s="464" t="s">
        <v>453</v>
      </c>
      <c r="C29" s="649">
        <v>46844.479999999989</v>
      </c>
      <c r="D29" s="649">
        <v>1510465.5300000012</v>
      </c>
      <c r="E29" s="649">
        <v>73005.737547736921</v>
      </c>
      <c r="F29" s="649"/>
      <c r="G29" s="649">
        <v>10.78125</v>
      </c>
      <c r="H29" s="650">
        <v>1484304.2724522643</v>
      </c>
    </row>
    <row r="30" spans="1:8">
      <c r="A30" s="449">
        <v>24</v>
      </c>
      <c r="B30" s="464" t="s">
        <v>524</v>
      </c>
      <c r="C30" s="649">
        <v>1058532.6599999999</v>
      </c>
      <c r="D30" s="649">
        <v>1532.67</v>
      </c>
      <c r="E30" s="649">
        <v>365146.3759066966</v>
      </c>
      <c r="F30" s="649"/>
      <c r="G30" s="649"/>
      <c r="H30" s="650">
        <v>694918.9540933033</v>
      </c>
    </row>
    <row r="31" spans="1:8">
      <c r="A31" s="449">
        <v>25</v>
      </c>
      <c r="B31" s="464" t="s">
        <v>454</v>
      </c>
      <c r="C31" s="649">
        <v>80145.45</v>
      </c>
      <c r="D31" s="649">
        <v>2796677.363566645</v>
      </c>
      <c r="E31" s="649">
        <v>135478.33028120254</v>
      </c>
      <c r="F31" s="649"/>
      <c r="G31" s="649"/>
      <c r="H31" s="650">
        <v>2741344.4832854425</v>
      </c>
    </row>
    <row r="32" spans="1:8">
      <c r="A32" s="449">
        <v>26</v>
      </c>
      <c r="B32" s="464" t="s">
        <v>521</v>
      </c>
      <c r="C32" s="649">
        <v>0</v>
      </c>
      <c r="D32" s="649">
        <v>0</v>
      </c>
      <c r="E32" s="649">
        <v>0</v>
      </c>
      <c r="F32" s="649"/>
      <c r="G32" s="649"/>
      <c r="H32" s="650">
        <v>0</v>
      </c>
    </row>
    <row r="33" spans="1:8">
      <c r="A33" s="449">
        <v>27</v>
      </c>
      <c r="B33" s="449" t="s">
        <v>455</v>
      </c>
      <c r="C33" s="649">
        <v>92689.03</v>
      </c>
      <c r="D33" s="649">
        <v>26493945.901507363</v>
      </c>
      <c r="E33" s="649">
        <v>92689.03</v>
      </c>
      <c r="F33" s="649"/>
      <c r="G33" s="649"/>
      <c r="H33" s="650">
        <v>26493945.901507363</v>
      </c>
    </row>
    <row r="34" spans="1:8">
      <c r="A34" s="449">
        <v>28</v>
      </c>
      <c r="B34" s="453" t="s">
        <v>64</v>
      </c>
      <c r="C34" s="651">
        <v>1340060.6299999999</v>
      </c>
      <c r="D34" s="651">
        <v>140107747.91507396</v>
      </c>
      <c r="E34" s="651">
        <v>1173981.7249088138</v>
      </c>
      <c r="F34" s="651">
        <v>0</v>
      </c>
      <c r="G34" s="651">
        <v>4391.3612499999999</v>
      </c>
      <c r="H34" s="681">
        <v>140273826.82016516</v>
      </c>
    </row>
    <row r="36" spans="1:8">
      <c r="B36" s="463"/>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145" zoomScaleNormal="145" workbookViewId="0">
      <selection activeCell="C6" sqref="C6:D6"/>
    </sheetView>
  </sheetViews>
  <sheetFormatPr defaultColWidth="9.109375" defaultRowHeight="12"/>
  <cols>
    <col min="1" max="1" width="11.88671875" style="366" bestFit="1" customWidth="1"/>
    <col min="2" max="2" width="80.33203125" style="366" customWidth="1"/>
    <col min="3" max="3" width="19.33203125" style="366" customWidth="1"/>
    <col min="4" max="4" width="22.109375" style="366" customWidth="1"/>
    <col min="5" max="16384" width="9.109375" style="366"/>
  </cols>
  <sheetData>
    <row r="1" spans="1:4" ht="13.8">
      <c r="A1" s="364" t="s">
        <v>30</v>
      </c>
      <c r="B1" s="447" t="str">
        <f>'Info '!C2</f>
        <v>JSC Silk Bank</v>
      </c>
    </row>
    <row r="2" spans="1:4">
      <c r="A2" s="364" t="s">
        <v>31</v>
      </c>
      <c r="B2" s="648">
        <f>'1. key ratios '!B2</f>
        <v>45107</v>
      </c>
    </row>
    <row r="3" spans="1:4">
      <c r="A3" s="365" t="s">
        <v>456</v>
      </c>
    </row>
    <row r="5" spans="1:4">
      <c r="A5" s="765" t="s">
        <v>670</v>
      </c>
      <c r="B5" s="765"/>
      <c r="C5" s="445" t="s">
        <v>473</v>
      </c>
      <c r="D5" s="445" t="s">
        <v>514</v>
      </c>
    </row>
    <row r="6" spans="1:4">
      <c r="A6" s="472">
        <v>1</v>
      </c>
      <c r="B6" s="465" t="s">
        <v>669</v>
      </c>
      <c r="C6" s="652">
        <v>903117.34887441224</v>
      </c>
      <c r="D6" s="652">
        <v>73430.63</v>
      </c>
    </row>
    <row r="7" spans="1:4">
      <c r="A7" s="469">
        <v>2</v>
      </c>
      <c r="B7" s="465" t="s">
        <v>668</v>
      </c>
      <c r="C7" s="647">
        <v>237596.18727243232</v>
      </c>
      <c r="D7" s="647">
        <v>10895.415863827069</v>
      </c>
    </row>
    <row r="8" spans="1:4">
      <c r="A8" s="471">
        <v>2.1</v>
      </c>
      <c r="B8" s="470" t="s">
        <v>529</v>
      </c>
      <c r="C8" s="647">
        <v>190748.71131116271</v>
      </c>
      <c r="D8" s="647"/>
    </row>
    <row r="9" spans="1:4">
      <c r="A9" s="471">
        <v>2.2000000000000002</v>
      </c>
      <c r="B9" s="470" t="s">
        <v>527</v>
      </c>
      <c r="C9" s="647">
        <v>46847.475961269607</v>
      </c>
      <c r="D9" s="647">
        <v>10895.415863827069</v>
      </c>
    </row>
    <row r="10" spans="1:4">
      <c r="A10" s="472">
        <v>3</v>
      </c>
      <c r="B10" s="465" t="s">
        <v>667</v>
      </c>
      <c r="C10" s="647">
        <v>139129.57055646775</v>
      </c>
      <c r="D10" s="647">
        <v>5945.0698810969707</v>
      </c>
    </row>
    <row r="11" spans="1:4">
      <c r="A11" s="471">
        <v>3.1</v>
      </c>
      <c r="B11" s="470" t="s">
        <v>458</v>
      </c>
      <c r="C11" s="647">
        <v>4391.3612499999999</v>
      </c>
      <c r="D11" s="647"/>
    </row>
    <row r="12" spans="1:4">
      <c r="A12" s="471">
        <v>3.2</v>
      </c>
      <c r="B12" s="470" t="s">
        <v>666</v>
      </c>
      <c r="C12" s="647">
        <v>90467.643580154428</v>
      </c>
      <c r="D12" s="647">
        <v>5945.0698810969707</v>
      </c>
    </row>
    <row r="13" spans="1:4">
      <c r="A13" s="471">
        <v>3.3</v>
      </c>
      <c r="B13" s="470" t="s">
        <v>528</v>
      </c>
      <c r="C13" s="647">
        <v>44270.565726313333</v>
      </c>
      <c r="D13" s="647"/>
    </row>
    <row r="14" spans="1:4">
      <c r="A14" s="469">
        <v>4</v>
      </c>
      <c r="B14" s="468" t="s">
        <v>665</v>
      </c>
      <c r="C14" s="647">
        <v>1328</v>
      </c>
      <c r="D14" s="647"/>
    </row>
    <row r="15" spans="1:4">
      <c r="A15" s="466">
        <v>5</v>
      </c>
      <c r="B15" s="465" t="s">
        <v>664</v>
      </c>
      <c r="C15" s="652">
        <v>1002911.9655903768</v>
      </c>
      <c r="D15" s="652">
        <v>78380.975982730102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7" sqref="C7:C18"/>
    </sheetView>
  </sheetViews>
  <sheetFormatPr defaultColWidth="9.109375" defaultRowHeight="12"/>
  <cols>
    <col min="1" max="1" width="11.88671875" style="366" bestFit="1" customWidth="1"/>
    <col min="2" max="2" width="89.33203125" style="366" customWidth="1"/>
    <col min="3" max="3" width="37" style="366" customWidth="1"/>
    <col min="4" max="4" width="30.88671875" style="366" customWidth="1"/>
    <col min="5" max="16384" width="9.109375" style="366"/>
  </cols>
  <sheetData>
    <row r="1" spans="1:4" ht="13.8">
      <c r="A1" s="364" t="s">
        <v>30</v>
      </c>
      <c r="B1" s="447" t="str">
        <f>'Info '!C2</f>
        <v>JSC Silk Bank</v>
      </c>
    </row>
    <row r="2" spans="1:4">
      <c r="A2" s="364" t="s">
        <v>31</v>
      </c>
      <c r="B2" s="446">
        <f>'1. key ratios '!B2</f>
        <v>45107</v>
      </c>
    </row>
    <row r="3" spans="1:4">
      <c r="A3" s="365" t="s">
        <v>460</v>
      </c>
    </row>
    <row r="4" spans="1:4">
      <c r="A4" s="365"/>
    </row>
    <row r="5" spans="1:4" ht="15" customHeight="1">
      <c r="A5" s="766" t="s">
        <v>530</v>
      </c>
      <c r="B5" s="767"/>
      <c r="C5" s="770" t="s">
        <v>461</v>
      </c>
      <c r="D5" s="770" t="s">
        <v>462</v>
      </c>
    </row>
    <row r="6" spans="1:4" ht="33.75" customHeight="1">
      <c r="A6" s="768"/>
      <c r="B6" s="769"/>
      <c r="C6" s="770"/>
      <c r="D6" s="770"/>
    </row>
    <row r="7" spans="1:4">
      <c r="A7" s="438">
        <v>1</v>
      </c>
      <c r="B7" s="438" t="s">
        <v>457</v>
      </c>
      <c r="C7" s="647">
        <v>1256337.96</v>
      </c>
      <c r="D7" s="473"/>
    </row>
    <row r="8" spans="1:4">
      <c r="A8" s="467">
        <v>2</v>
      </c>
      <c r="B8" s="467" t="s">
        <v>463</v>
      </c>
      <c r="C8" s="647">
        <v>30498</v>
      </c>
      <c r="D8" s="473"/>
    </row>
    <row r="9" spans="1:4">
      <c r="A9" s="467">
        <v>3</v>
      </c>
      <c r="B9" s="476" t="s">
        <v>673</v>
      </c>
      <c r="C9" s="647">
        <v>11499</v>
      </c>
      <c r="D9" s="473"/>
    </row>
    <row r="10" spans="1:4">
      <c r="A10" s="467">
        <v>4</v>
      </c>
      <c r="B10" s="467" t="s">
        <v>464</v>
      </c>
      <c r="C10" s="647">
        <v>50963.361250000002</v>
      </c>
      <c r="D10" s="473"/>
    </row>
    <row r="11" spans="1:4">
      <c r="A11" s="467">
        <v>5</v>
      </c>
      <c r="B11" s="475" t="s">
        <v>672</v>
      </c>
      <c r="C11" s="647">
        <v>0</v>
      </c>
      <c r="D11" s="473"/>
    </row>
    <row r="12" spans="1:4">
      <c r="A12" s="467">
        <v>6</v>
      </c>
      <c r="B12" s="475" t="s">
        <v>465</v>
      </c>
      <c r="C12" s="647">
        <v>46572</v>
      </c>
      <c r="D12" s="473"/>
    </row>
    <row r="13" spans="1:4">
      <c r="A13" s="467">
        <v>7</v>
      </c>
      <c r="B13" s="475" t="s">
        <v>468</v>
      </c>
      <c r="C13" s="647">
        <v>4391.3612499999999</v>
      </c>
      <c r="D13" s="473"/>
    </row>
    <row r="14" spans="1:4">
      <c r="A14" s="467">
        <v>8</v>
      </c>
      <c r="B14" s="475" t="s">
        <v>466</v>
      </c>
      <c r="C14" s="647"/>
      <c r="D14" s="467"/>
    </row>
    <row r="15" spans="1:4">
      <c r="A15" s="467">
        <v>9</v>
      </c>
      <c r="B15" s="475" t="s">
        <v>467</v>
      </c>
      <c r="C15" s="647"/>
      <c r="D15" s="467"/>
    </row>
    <row r="16" spans="1:4">
      <c r="A16" s="467">
        <v>10</v>
      </c>
      <c r="B16" s="475" t="s">
        <v>469</v>
      </c>
      <c r="C16" s="647"/>
      <c r="D16" s="467"/>
    </row>
    <row r="17" spans="1:4">
      <c r="A17" s="467">
        <v>11</v>
      </c>
      <c r="B17" s="475" t="s">
        <v>671</v>
      </c>
      <c r="C17" s="647"/>
      <c r="D17" s="473"/>
    </row>
    <row r="18" spans="1:4">
      <c r="A18" s="438">
        <v>12</v>
      </c>
      <c r="B18" s="474" t="s">
        <v>459</v>
      </c>
      <c r="C18" s="652">
        <v>1247371.5987499999</v>
      </c>
      <c r="D18" s="473"/>
    </row>
    <row r="21" spans="1:4">
      <c r="B21" s="364"/>
    </row>
    <row r="22" spans="1:4">
      <c r="B22" s="364"/>
    </row>
    <row r="23" spans="1:4">
      <c r="B23" s="36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C8" sqref="C8:S28"/>
    </sheetView>
  </sheetViews>
  <sheetFormatPr defaultColWidth="9.109375" defaultRowHeight="12"/>
  <cols>
    <col min="1" max="1" width="11.88671875" style="460" bestFit="1" customWidth="1"/>
    <col min="2" max="2" width="63.88671875" style="460" customWidth="1"/>
    <col min="3" max="3" width="15.5546875" style="460" customWidth="1"/>
    <col min="4" max="18" width="22.33203125" style="460" customWidth="1"/>
    <col min="19" max="19" width="23.33203125" style="460" bestFit="1" customWidth="1"/>
    <col min="20" max="26" width="22.33203125" style="460" customWidth="1"/>
    <col min="27" max="27" width="23.33203125" style="460" bestFit="1" customWidth="1"/>
    <col min="28" max="28" width="20" style="460" customWidth="1"/>
    <col min="29" max="16384" width="9.109375" style="460"/>
  </cols>
  <sheetData>
    <row r="1" spans="1:28" ht="13.8">
      <c r="A1" s="364" t="s">
        <v>30</v>
      </c>
      <c r="B1" s="447" t="str">
        <f>'Info '!C2</f>
        <v>JSC Silk Bank</v>
      </c>
    </row>
    <row r="2" spans="1:28">
      <c r="A2" s="364" t="s">
        <v>31</v>
      </c>
      <c r="B2" s="446">
        <f>'1. key ratios '!B2</f>
        <v>45107</v>
      </c>
      <c r="C2" s="461"/>
    </row>
    <row r="3" spans="1:28">
      <c r="A3" s="365" t="s">
        <v>470</v>
      </c>
    </row>
    <row r="5" spans="1:28" ht="15" customHeight="1">
      <c r="A5" s="772" t="s">
        <v>685</v>
      </c>
      <c r="B5" s="773"/>
      <c r="C5" s="778" t="s">
        <v>471</v>
      </c>
      <c r="D5" s="779"/>
      <c r="E5" s="779"/>
      <c r="F5" s="779"/>
      <c r="G5" s="779"/>
      <c r="H5" s="779"/>
      <c r="I5" s="779"/>
      <c r="J5" s="779"/>
      <c r="K5" s="779"/>
      <c r="L5" s="779"/>
      <c r="M5" s="779"/>
      <c r="N5" s="779"/>
      <c r="O5" s="779"/>
      <c r="P5" s="779"/>
      <c r="Q5" s="779"/>
      <c r="R5" s="779"/>
      <c r="S5" s="779"/>
      <c r="T5" s="484"/>
      <c r="U5" s="484"/>
      <c r="V5" s="484"/>
      <c r="W5" s="484"/>
      <c r="X5" s="484"/>
      <c r="Y5" s="484"/>
      <c r="Z5" s="484"/>
      <c r="AA5" s="483"/>
      <c r="AB5" s="478"/>
    </row>
    <row r="6" spans="1:28" ht="12" customHeight="1">
      <c r="A6" s="774"/>
      <c r="B6" s="775"/>
      <c r="C6" s="780" t="s">
        <v>64</v>
      </c>
      <c r="D6" s="782" t="s">
        <v>684</v>
      </c>
      <c r="E6" s="782"/>
      <c r="F6" s="782"/>
      <c r="G6" s="782"/>
      <c r="H6" s="782" t="s">
        <v>683</v>
      </c>
      <c r="I6" s="782"/>
      <c r="J6" s="782"/>
      <c r="K6" s="782"/>
      <c r="L6" s="481"/>
      <c r="M6" s="783" t="s">
        <v>682</v>
      </c>
      <c r="N6" s="783"/>
      <c r="O6" s="783"/>
      <c r="P6" s="783"/>
      <c r="Q6" s="783"/>
      <c r="R6" s="783"/>
      <c r="S6" s="763"/>
      <c r="T6" s="482"/>
      <c r="U6" s="771" t="s">
        <v>681</v>
      </c>
      <c r="V6" s="771"/>
      <c r="W6" s="771"/>
      <c r="X6" s="771"/>
      <c r="Y6" s="771"/>
      <c r="Z6" s="771"/>
      <c r="AA6" s="764"/>
      <c r="AB6" s="481"/>
    </row>
    <row r="7" spans="1:28" ht="24">
      <c r="A7" s="776"/>
      <c r="B7" s="777"/>
      <c r="C7" s="781"/>
      <c r="D7" s="480"/>
      <c r="E7" s="457" t="s">
        <v>472</v>
      </c>
      <c r="F7" s="457" t="s">
        <v>679</v>
      </c>
      <c r="G7" s="459" t="s">
        <v>680</v>
      </c>
      <c r="H7" s="461"/>
      <c r="I7" s="457" t="s">
        <v>472</v>
      </c>
      <c r="J7" s="457" t="s">
        <v>679</v>
      </c>
      <c r="K7" s="459" t="s">
        <v>680</v>
      </c>
      <c r="L7" s="479"/>
      <c r="M7" s="457" t="s">
        <v>472</v>
      </c>
      <c r="N7" s="457" t="s">
        <v>679</v>
      </c>
      <c r="O7" s="457" t="s">
        <v>678</v>
      </c>
      <c r="P7" s="457" t="s">
        <v>677</v>
      </c>
      <c r="Q7" s="457" t="s">
        <v>676</v>
      </c>
      <c r="R7" s="457" t="s">
        <v>675</v>
      </c>
      <c r="S7" s="457" t="s">
        <v>674</v>
      </c>
      <c r="T7" s="479"/>
      <c r="U7" s="457" t="s">
        <v>472</v>
      </c>
      <c r="V7" s="457" t="s">
        <v>679</v>
      </c>
      <c r="W7" s="457" t="s">
        <v>678</v>
      </c>
      <c r="X7" s="457" t="s">
        <v>677</v>
      </c>
      <c r="Y7" s="457" t="s">
        <v>676</v>
      </c>
      <c r="Z7" s="457" t="s">
        <v>675</v>
      </c>
      <c r="AA7" s="457" t="s">
        <v>674</v>
      </c>
      <c r="AB7" s="478"/>
    </row>
    <row r="8" spans="1:28">
      <c r="A8" s="477">
        <v>1</v>
      </c>
      <c r="B8" s="453" t="s">
        <v>473</v>
      </c>
      <c r="C8" s="651">
        <v>22166210.153566647</v>
      </c>
      <c r="D8" s="651">
        <v>20622668.103566647</v>
      </c>
      <c r="E8" s="651">
        <v>91577.310000000027</v>
      </c>
      <c r="F8" s="651">
        <v>0</v>
      </c>
      <c r="G8" s="651">
        <v>0</v>
      </c>
      <c r="H8" s="651">
        <v>296170.45000000007</v>
      </c>
      <c r="I8" s="651">
        <v>207.45000000000002</v>
      </c>
      <c r="J8" s="651">
        <v>51586.759999999995</v>
      </c>
      <c r="K8" s="651">
        <v>0</v>
      </c>
      <c r="L8" s="651">
        <v>1247371.5999999999</v>
      </c>
      <c r="M8" s="651">
        <v>9288.1500000000015</v>
      </c>
      <c r="N8" s="651">
        <v>4012.1800000000003</v>
      </c>
      <c r="O8" s="651">
        <v>2531.92</v>
      </c>
      <c r="P8" s="651">
        <v>29297.88</v>
      </c>
      <c r="Q8" s="651">
        <v>0</v>
      </c>
      <c r="R8" s="651">
        <v>1058532.6599999999</v>
      </c>
      <c r="S8" s="651">
        <v>0</v>
      </c>
      <c r="T8" s="651">
        <v>0</v>
      </c>
      <c r="U8" s="651">
        <v>0</v>
      </c>
      <c r="V8" s="651">
        <v>0</v>
      </c>
      <c r="W8" s="651">
        <v>0</v>
      </c>
      <c r="X8" s="651">
        <v>0</v>
      </c>
      <c r="Y8" s="651">
        <v>0</v>
      </c>
      <c r="Z8" s="651">
        <v>0</v>
      </c>
      <c r="AA8" s="651">
        <v>0</v>
      </c>
    </row>
    <row r="9" spans="1:28">
      <c r="A9" s="449">
        <v>1.1000000000000001</v>
      </c>
      <c r="B9" s="469" t="s">
        <v>474</v>
      </c>
      <c r="C9" s="653">
        <v>0</v>
      </c>
      <c r="D9" s="649"/>
      <c r="E9" s="649"/>
      <c r="F9" s="649"/>
      <c r="G9" s="649"/>
      <c r="H9" s="649"/>
      <c r="I9" s="649"/>
      <c r="J9" s="649"/>
      <c r="K9" s="649"/>
      <c r="L9" s="649"/>
      <c r="M9" s="649"/>
      <c r="N9" s="649"/>
      <c r="O9" s="649"/>
      <c r="P9" s="649"/>
      <c r="Q9" s="649"/>
      <c r="R9" s="649"/>
      <c r="S9" s="649"/>
      <c r="T9" s="649"/>
      <c r="U9" s="649"/>
      <c r="V9" s="649"/>
      <c r="W9" s="649"/>
      <c r="X9" s="649"/>
      <c r="Y9" s="649"/>
      <c r="Z9" s="649"/>
      <c r="AA9" s="649"/>
    </row>
    <row r="10" spans="1:28">
      <c r="A10" s="449">
        <v>1.2</v>
      </c>
      <c r="B10" s="469" t="s">
        <v>475</v>
      </c>
      <c r="C10" s="653">
        <v>0</v>
      </c>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row>
    <row r="11" spans="1:28">
      <c r="A11" s="449">
        <v>1.3</v>
      </c>
      <c r="B11" s="469" t="s">
        <v>476</v>
      </c>
      <c r="C11" s="653">
        <v>0</v>
      </c>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row>
    <row r="12" spans="1:28">
      <c r="A12" s="449">
        <v>1.4</v>
      </c>
      <c r="B12" s="469" t="s">
        <v>477</v>
      </c>
      <c r="C12" s="653">
        <v>0</v>
      </c>
      <c r="D12" s="649"/>
      <c r="E12" s="649"/>
      <c r="F12" s="649"/>
      <c r="G12" s="649"/>
      <c r="H12" s="649"/>
      <c r="I12" s="649"/>
      <c r="J12" s="649"/>
      <c r="K12" s="649"/>
      <c r="L12" s="649"/>
      <c r="M12" s="649"/>
      <c r="N12" s="649"/>
      <c r="O12" s="649"/>
      <c r="P12" s="649"/>
      <c r="Q12" s="649"/>
      <c r="R12" s="649"/>
      <c r="S12" s="649"/>
      <c r="T12" s="649"/>
      <c r="U12" s="649"/>
      <c r="V12" s="649"/>
      <c r="W12" s="649"/>
      <c r="X12" s="649"/>
      <c r="Y12" s="649"/>
      <c r="Z12" s="649"/>
      <c r="AA12" s="649"/>
    </row>
    <row r="13" spans="1:28">
      <c r="A13" s="449">
        <v>1.5</v>
      </c>
      <c r="B13" s="469" t="s">
        <v>478</v>
      </c>
      <c r="C13" s="653">
        <v>14262625.83</v>
      </c>
      <c r="D13" s="649">
        <v>13138533.07</v>
      </c>
      <c r="E13" s="649">
        <v>0</v>
      </c>
      <c r="F13" s="649">
        <v>0</v>
      </c>
      <c r="G13" s="649">
        <v>0</v>
      </c>
      <c r="H13" s="649">
        <v>65560.100000000006</v>
      </c>
      <c r="I13" s="649">
        <v>0</v>
      </c>
      <c r="J13" s="649">
        <v>0</v>
      </c>
      <c r="K13" s="649">
        <v>0</v>
      </c>
      <c r="L13" s="649">
        <v>1058532.6599999999</v>
      </c>
      <c r="M13" s="649">
        <v>0</v>
      </c>
      <c r="N13" s="649">
        <v>0</v>
      </c>
      <c r="O13" s="649">
        <v>0</v>
      </c>
      <c r="P13" s="649">
        <v>0</v>
      </c>
      <c r="Q13" s="649">
        <v>0</v>
      </c>
      <c r="R13" s="649">
        <v>1058532.6599999999</v>
      </c>
      <c r="S13" s="649">
        <v>0</v>
      </c>
      <c r="T13" s="649"/>
      <c r="U13" s="649"/>
      <c r="V13" s="649"/>
      <c r="W13" s="649"/>
      <c r="X13" s="649"/>
      <c r="Y13" s="649"/>
      <c r="Z13" s="649"/>
      <c r="AA13" s="649"/>
    </row>
    <row r="14" spans="1:28">
      <c r="A14" s="449">
        <v>1.6</v>
      </c>
      <c r="B14" s="469" t="s">
        <v>479</v>
      </c>
      <c r="C14" s="653">
        <v>7903584.3235666454</v>
      </c>
      <c r="D14" s="649">
        <v>7484135.0335666453</v>
      </c>
      <c r="E14" s="649">
        <v>91577.310000000027</v>
      </c>
      <c r="F14" s="649">
        <v>0</v>
      </c>
      <c r="G14" s="649">
        <v>0</v>
      </c>
      <c r="H14" s="649">
        <v>230610.35000000003</v>
      </c>
      <c r="I14" s="649">
        <v>207.45000000000002</v>
      </c>
      <c r="J14" s="649">
        <v>51586.759999999995</v>
      </c>
      <c r="K14" s="649">
        <v>0</v>
      </c>
      <c r="L14" s="649">
        <v>188838.93999999994</v>
      </c>
      <c r="M14" s="649">
        <v>9288.1500000000015</v>
      </c>
      <c r="N14" s="649">
        <v>4012.1800000000003</v>
      </c>
      <c r="O14" s="649">
        <v>2531.92</v>
      </c>
      <c r="P14" s="649">
        <v>29297.88</v>
      </c>
      <c r="Q14" s="649">
        <v>0</v>
      </c>
      <c r="R14" s="649">
        <v>0</v>
      </c>
      <c r="S14" s="649">
        <v>0</v>
      </c>
      <c r="T14" s="649"/>
      <c r="U14" s="649"/>
      <c r="V14" s="649"/>
      <c r="W14" s="649"/>
      <c r="X14" s="649"/>
      <c r="Y14" s="649"/>
      <c r="Z14" s="649"/>
      <c r="AA14" s="649"/>
    </row>
    <row r="15" spans="1:28">
      <c r="A15" s="477">
        <v>2</v>
      </c>
      <c r="B15" s="453" t="s">
        <v>480</v>
      </c>
      <c r="C15" s="651">
        <v>25088731.41</v>
      </c>
      <c r="D15" s="651">
        <v>25088731.41</v>
      </c>
      <c r="E15" s="649"/>
      <c r="F15" s="649"/>
      <c r="G15" s="649"/>
      <c r="H15" s="649"/>
      <c r="I15" s="649"/>
      <c r="J15" s="649"/>
      <c r="K15" s="649"/>
      <c r="L15" s="649"/>
      <c r="M15" s="649"/>
      <c r="N15" s="649"/>
      <c r="O15" s="649"/>
      <c r="P15" s="649"/>
      <c r="Q15" s="649"/>
      <c r="R15" s="649"/>
      <c r="S15" s="649"/>
      <c r="T15" s="649"/>
      <c r="U15" s="649"/>
      <c r="V15" s="649"/>
      <c r="W15" s="649"/>
      <c r="X15" s="649"/>
      <c r="Y15" s="649"/>
      <c r="Z15" s="649"/>
      <c r="AA15" s="649"/>
    </row>
    <row r="16" spans="1:28">
      <c r="A16" s="449">
        <v>2.1</v>
      </c>
      <c r="B16" s="469" t="s">
        <v>474</v>
      </c>
      <c r="C16" s="653"/>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49"/>
    </row>
    <row r="17" spans="1:27">
      <c r="A17" s="449">
        <v>2.2000000000000002</v>
      </c>
      <c r="B17" s="469" t="s">
        <v>475</v>
      </c>
      <c r="C17" s="653">
        <v>25088731.41</v>
      </c>
      <c r="D17" s="649">
        <v>25088731.41</v>
      </c>
      <c r="E17" s="649"/>
      <c r="F17" s="649"/>
      <c r="G17" s="649"/>
      <c r="H17" s="649"/>
      <c r="I17" s="649"/>
      <c r="J17" s="649"/>
      <c r="K17" s="649"/>
      <c r="L17" s="649"/>
      <c r="M17" s="649"/>
      <c r="N17" s="649"/>
      <c r="O17" s="649"/>
      <c r="P17" s="649"/>
      <c r="Q17" s="649"/>
      <c r="R17" s="649"/>
      <c r="S17" s="649"/>
      <c r="T17" s="649"/>
      <c r="U17" s="649"/>
      <c r="V17" s="649"/>
      <c r="W17" s="649"/>
      <c r="X17" s="649"/>
      <c r="Y17" s="649"/>
      <c r="Z17" s="649"/>
      <c r="AA17" s="649"/>
    </row>
    <row r="18" spans="1:27">
      <c r="A18" s="449">
        <v>2.2999999999999998</v>
      </c>
      <c r="B18" s="469" t="s">
        <v>476</v>
      </c>
      <c r="C18" s="653"/>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row>
    <row r="19" spans="1:27">
      <c r="A19" s="449">
        <v>2.4</v>
      </c>
      <c r="B19" s="469" t="s">
        <v>477</v>
      </c>
      <c r="C19" s="653"/>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row>
    <row r="20" spans="1:27">
      <c r="A20" s="449">
        <v>2.5</v>
      </c>
      <c r="B20" s="469" t="s">
        <v>478</v>
      </c>
      <c r="C20" s="653"/>
      <c r="D20" s="649"/>
      <c r="E20" s="649"/>
      <c r="F20" s="649"/>
      <c r="G20" s="649"/>
      <c r="H20" s="649"/>
      <c r="I20" s="649"/>
      <c r="J20" s="649"/>
      <c r="K20" s="649"/>
      <c r="L20" s="649"/>
      <c r="M20" s="649"/>
      <c r="N20" s="649"/>
      <c r="O20" s="649"/>
      <c r="P20" s="649"/>
      <c r="Q20" s="649"/>
      <c r="R20" s="649"/>
      <c r="S20" s="649"/>
      <c r="T20" s="649"/>
      <c r="U20" s="649"/>
      <c r="V20" s="649"/>
      <c r="W20" s="649"/>
      <c r="X20" s="649"/>
      <c r="Y20" s="649"/>
      <c r="Z20" s="649"/>
      <c r="AA20" s="649"/>
    </row>
    <row r="21" spans="1:27">
      <c r="A21" s="449">
        <v>2.6</v>
      </c>
      <c r="B21" s="469" t="s">
        <v>479</v>
      </c>
      <c r="C21" s="653"/>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row>
    <row r="22" spans="1:27">
      <c r="A22" s="477">
        <v>3</v>
      </c>
      <c r="B22" s="453" t="s">
        <v>520</v>
      </c>
      <c r="C22" s="651">
        <v>3041491.58</v>
      </c>
      <c r="D22" s="651">
        <v>765277</v>
      </c>
      <c r="E22" s="654"/>
      <c r="F22" s="654"/>
      <c r="G22" s="654"/>
      <c r="H22" s="651"/>
      <c r="I22" s="654"/>
      <c r="J22" s="654"/>
      <c r="K22" s="654"/>
      <c r="L22" s="651"/>
      <c r="M22" s="654"/>
      <c r="N22" s="654"/>
      <c r="O22" s="654"/>
      <c r="P22" s="654"/>
      <c r="Q22" s="654"/>
      <c r="R22" s="654"/>
      <c r="S22" s="654"/>
      <c r="T22" s="651"/>
      <c r="U22" s="654"/>
      <c r="V22" s="654"/>
      <c r="W22" s="654"/>
      <c r="X22" s="654"/>
      <c r="Y22" s="654"/>
      <c r="Z22" s="654"/>
      <c r="AA22" s="654"/>
    </row>
    <row r="23" spans="1:27">
      <c r="A23" s="449">
        <v>3.1</v>
      </c>
      <c r="B23" s="469" t="s">
        <v>474</v>
      </c>
      <c r="C23" s="653"/>
      <c r="D23" s="651"/>
      <c r="E23" s="654"/>
      <c r="F23" s="654"/>
      <c r="G23" s="654"/>
      <c r="H23" s="651"/>
      <c r="I23" s="654"/>
      <c r="J23" s="654"/>
      <c r="K23" s="654"/>
      <c r="L23" s="651"/>
      <c r="M23" s="654"/>
      <c r="N23" s="654"/>
      <c r="O23" s="654"/>
      <c r="P23" s="654"/>
      <c r="Q23" s="654"/>
      <c r="R23" s="654"/>
      <c r="S23" s="654"/>
      <c r="T23" s="651"/>
      <c r="U23" s="654"/>
      <c r="V23" s="654"/>
      <c r="W23" s="654"/>
      <c r="X23" s="654"/>
      <c r="Y23" s="654"/>
      <c r="Z23" s="654"/>
      <c r="AA23" s="654"/>
    </row>
    <row r="24" spans="1:27">
      <c r="A24" s="449">
        <v>3.2</v>
      </c>
      <c r="B24" s="469" t="s">
        <v>475</v>
      </c>
      <c r="C24" s="653"/>
      <c r="D24" s="651"/>
      <c r="E24" s="654"/>
      <c r="F24" s="654"/>
      <c r="G24" s="654"/>
      <c r="H24" s="651"/>
      <c r="I24" s="654"/>
      <c r="J24" s="654"/>
      <c r="K24" s="654"/>
      <c r="L24" s="651"/>
      <c r="M24" s="654"/>
      <c r="N24" s="654"/>
      <c r="O24" s="654"/>
      <c r="P24" s="654"/>
      <c r="Q24" s="654"/>
      <c r="R24" s="654"/>
      <c r="S24" s="654"/>
      <c r="T24" s="651"/>
      <c r="U24" s="654"/>
      <c r="V24" s="654"/>
      <c r="W24" s="654"/>
      <c r="X24" s="654"/>
      <c r="Y24" s="654"/>
      <c r="Z24" s="654"/>
      <c r="AA24" s="654"/>
    </row>
    <row r="25" spans="1:27">
      <c r="A25" s="449">
        <v>3.3</v>
      </c>
      <c r="B25" s="469" t="s">
        <v>476</v>
      </c>
      <c r="C25" s="653"/>
      <c r="D25" s="651"/>
      <c r="E25" s="654"/>
      <c r="F25" s="654"/>
      <c r="G25" s="654"/>
      <c r="H25" s="651"/>
      <c r="I25" s="654"/>
      <c r="J25" s="654"/>
      <c r="K25" s="654"/>
      <c r="L25" s="651"/>
      <c r="M25" s="654"/>
      <c r="N25" s="654"/>
      <c r="O25" s="654"/>
      <c r="P25" s="654"/>
      <c r="Q25" s="654"/>
      <c r="R25" s="654"/>
      <c r="S25" s="654"/>
      <c r="T25" s="651"/>
      <c r="U25" s="654"/>
      <c r="V25" s="654"/>
      <c r="W25" s="654"/>
      <c r="X25" s="654"/>
      <c r="Y25" s="654"/>
      <c r="Z25" s="654"/>
      <c r="AA25" s="654"/>
    </row>
    <row r="26" spans="1:27">
      <c r="A26" s="449">
        <v>3.4</v>
      </c>
      <c r="B26" s="469" t="s">
        <v>477</v>
      </c>
      <c r="C26" s="653"/>
      <c r="D26" s="651"/>
      <c r="E26" s="654"/>
      <c r="F26" s="654"/>
      <c r="G26" s="654"/>
      <c r="H26" s="651"/>
      <c r="I26" s="654"/>
      <c r="J26" s="654"/>
      <c r="K26" s="654"/>
      <c r="L26" s="651"/>
      <c r="M26" s="654"/>
      <c r="N26" s="654"/>
      <c r="O26" s="654"/>
      <c r="P26" s="654"/>
      <c r="Q26" s="654"/>
      <c r="R26" s="654"/>
      <c r="S26" s="654"/>
      <c r="T26" s="651"/>
      <c r="U26" s="654"/>
      <c r="V26" s="654"/>
      <c r="W26" s="654"/>
      <c r="X26" s="654"/>
      <c r="Y26" s="654"/>
      <c r="Z26" s="654"/>
      <c r="AA26" s="654"/>
    </row>
    <row r="27" spans="1:27">
      <c r="A27" s="449">
        <v>3.5</v>
      </c>
      <c r="B27" s="469" t="s">
        <v>478</v>
      </c>
      <c r="C27" s="653">
        <v>765277</v>
      </c>
      <c r="D27" s="649">
        <v>765277</v>
      </c>
      <c r="E27" s="654"/>
      <c r="F27" s="654"/>
      <c r="G27" s="654"/>
      <c r="H27" s="651"/>
      <c r="I27" s="654"/>
      <c r="J27" s="654"/>
      <c r="K27" s="654"/>
      <c r="L27" s="651"/>
      <c r="M27" s="654"/>
      <c r="N27" s="654"/>
      <c r="O27" s="654"/>
      <c r="P27" s="654"/>
      <c r="Q27" s="654"/>
      <c r="R27" s="654"/>
      <c r="S27" s="654"/>
      <c r="T27" s="651"/>
      <c r="U27" s="654"/>
      <c r="V27" s="654"/>
      <c r="W27" s="654"/>
      <c r="X27" s="654"/>
      <c r="Y27" s="654"/>
      <c r="Z27" s="654"/>
      <c r="AA27" s="654"/>
    </row>
    <row r="28" spans="1:27">
      <c r="A28" s="449">
        <v>3.6</v>
      </c>
      <c r="B28" s="469" t="s">
        <v>479</v>
      </c>
      <c r="C28" s="653">
        <v>2276214.58</v>
      </c>
      <c r="D28" s="651"/>
      <c r="E28" s="654"/>
      <c r="F28" s="654"/>
      <c r="G28" s="654"/>
      <c r="H28" s="651"/>
      <c r="I28" s="654"/>
      <c r="J28" s="654"/>
      <c r="K28" s="654"/>
      <c r="L28" s="651"/>
      <c r="M28" s="654"/>
      <c r="N28" s="654"/>
      <c r="O28" s="654"/>
      <c r="P28" s="654"/>
      <c r="Q28" s="654"/>
      <c r="R28" s="654"/>
      <c r="S28" s="654"/>
      <c r="T28" s="651"/>
      <c r="U28" s="654"/>
      <c r="V28" s="654"/>
      <c r="W28" s="654"/>
      <c r="X28" s="654"/>
      <c r="Y28" s="654"/>
      <c r="Z28" s="654"/>
      <c r="AA28" s="65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C8" sqref="C8:R22"/>
    </sheetView>
  </sheetViews>
  <sheetFormatPr defaultColWidth="9.109375" defaultRowHeight="12"/>
  <cols>
    <col min="1" max="1" width="11.88671875" style="460" bestFit="1" customWidth="1"/>
    <col min="2" max="2" width="90.33203125" style="460" bestFit="1" customWidth="1"/>
    <col min="3" max="3" width="15.5546875" style="460" customWidth="1"/>
    <col min="4" max="4" width="15.88671875" style="460" customWidth="1"/>
    <col min="5" max="5" width="14" style="460" customWidth="1"/>
    <col min="6" max="7" width="17.109375" style="460" customWidth="1"/>
    <col min="8" max="27" width="16.88671875" style="460" customWidth="1"/>
    <col min="28" max="16384" width="9.109375" style="460"/>
  </cols>
  <sheetData>
    <row r="1" spans="1:27" ht="13.8">
      <c r="A1" s="364" t="s">
        <v>30</v>
      </c>
      <c r="B1" s="447" t="str">
        <f>'Info '!C2</f>
        <v>JSC Silk Bank</v>
      </c>
    </row>
    <row r="2" spans="1:27">
      <c r="A2" s="364" t="s">
        <v>31</v>
      </c>
      <c r="B2" s="446">
        <f>'1. key ratios '!B2</f>
        <v>45107</v>
      </c>
    </row>
    <row r="3" spans="1:27">
      <c r="A3" s="365" t="s">
        <v>482</v>
      </c>
      <c r="C3" s="462"/>
    </row>
    <row r="4" spans="1:27" ht="12.6" thickBot="1">
      <c r="A4" s="365"/>
      <c r="B4" s="462"/>
      <c r="C4" s="462"/>
    </row>
    <row r="5" spans="1:27" ht="13.5" customHeight="1">
      <c r="A5" s="784" t="s">
        <v>688</v>
      </c>
      <c r="B5" s="785"/>
      <c r="C5" s="793" t="s">
        <v>687</v>
      </c>
      <c r="D5" s="794"/>
      <c r="E5" s="794"/>
      <c r="F5" s="794"/>
      <c r="G5" s="794"/>
      <c r="H5" s="794"/>
      <c r="I5" s="794"/>
      <c r="J5" s="794"/>
      <c r="K5" s="794"/>
      <c r="L5" s="794"/>
      <c r="M5" s="794"/>
      <c r="N5" s="794"/>
      <c r="O5" s="794"/>
      <c r="P5" s="794"/>
      <c r="Q5" s="794"/>
      <c r="R5" s="794"/>
      <c r="S5" s="795"/>
      <c r="T5" s="484"/>
      <c r="U5" s="484"/>
      <c r="V5" s="484"/>
      <c r="W5" s="484"/>
      <c r="X5" s="484"/>
      <c r="Y5" s="484"/>
      <c r="Z5" s="484"/>
      <c r="AA5" s="483"/>
    </row>
    <row r="6" spans="1:27" ht="12" customHeight="1">
      <c r="A6" s="786"/>
      <c r="B6" s="787"/>
      <c r="C6" s="790" t="s">
        <v>64</v>
      </c>
      <c r="D6" s="782" t="s">
        <v>684</v>
      </c>
      <c r="E6" s="782"/>
      <c r="F6" s="782"/>
      <c r="G6" s="782"/>
      <c r="H6" s="782" t="s">
        <v>683</v>
      </c>
      <c r="I6" s="782"/>
      <c r="J6" s="782"/>
      <c r="K6" s="782"/>
      <c r="L6" s="481"/>
      <c r="M6" s="783" t="s">
        <v>682</v>
      </c>
      <c r="N6" s="783"/>
      <c r="O6" s="783"/>
      <c r="P6" s="783"/>
      <c r="Q6" s="783"/>
      <c r="R6" s="783"/>
      <c r="S6" s="792"/>
      <c r="T6" s="484"/>
      <c r="U6" s="771" t="s">
        <v>681</v>
      </c>
      <c r="V6" s="771"/>
      <c r="W6" s="771"/>
      <c r="X6" s="771"/>
      <c r="Y6" s="771"/>
      <c r="Z6" s="771"/>
      <c r="AA6" s="764"/>
    </row>
    <row r="7" spans="1:27" ht="24">
      <c r="A7" s="788"/>
      <c r="B7" s="789"/>
      <c r="C7" s="791"/>
      <c r="D7" s="480"/>
      <c r="E7" s="457" t="s">
        <v>472</v>
      </c>
      <c r="F7" s="457" t="s">
        <v>679</v>
      </c>
      <c r="G7" s="459" t="s">
        <v>680</v>
      </c>
      <c r="H7" s="461"/>
      <c r="I7" s="457" t="s">
        <v>472</v>
      </c>
      <c r="J7" s="457" t="s">
        <v>679</v>
      </c>
      <c r="K7" s="459" t="s">
        <v>680</v>
      </c>
      <c r="L7" s="479"/>
      <c r="M7" s="457" t="s">
        <v>472</v>
      </c>
      <c r="N7" s="457" t="s">
        <v>679</v>
      </c>
      <c r="O7" s="457" t="s">
        <v>678</v>
      </c>
      <c r="P7" s="457" t="s">
        <v>677</v>
      </c>
      <c r="Q7" s="457" t="s">
        <v>676</v>
      </c>
      <c r="R7" s="457" t="s">
        <v>675</v>
      </c>
      <c r="S7" s="505" t="s">
        <v>674</v>
      </c>
      <c r="T7" s="504"/>
      <c r="U7" s="457" t="s">
        <v>472</v>
      </c>
      <c r="V7" s="457" t="s">
        <v>679</v>
      </c>
      <c r="W7" s="457" t="s">
        <v>678</v>
      </c>
      <c r="X7" s="457" t="s">
        <v>677</v>
      </c>
      <c r="Y7" s="457" t="s">
        <v>676</v>
      </c>
      <c r="Z7" s="457" t="s">
        <v>675</v>
      </c>
      <c r="AA7" s="457" t="s">
        <v>674</v>
      </c>
    </row>
    <row r="8" spans="1:27">
      <c r="A8" s="503">
        <v>1</v>
      </c>
      <c r="B8" s="502" t="s">
        <v>473</v>
      </c>
      <c r="C8" s="655">
        <v>22166210.153566647</v>
      </c>
      <c r="D8" s="649">
        <v>20622668.103566647</v>
      </c>
      <c r="E8" s="649">
        <v>91577.310000000027</v>
      </c>
      <c r="F8" s="649">
        <v>0</v>
      </c>
      <c r="G8" s="649">
        <v>0</v>
      </c>
      <c r="H8" s="649">
        <v>296170.45000000007</v>
      </c>
      <c r="I8" s="649">
        <v>207.45000000000002</v>
      </c>
      <c r="J8" s="649">
        <v>51586.759999999995</v>
      </c>
      <c r="K8" s="649">
        <v>0</v>
      </c>
      <c r="L8" s="649">
        <v>1247371.5999999999</v>
      </c>
      <c r="M8" s="649">
        <v>9288.1500000000015</v>
      </c>
      <c r="N8" s="649">
        <v>4012.1800000000003</v>
      </c>
      <c r="O8" s="649">
        <v>2531.92</v>
      </c>
      <c r="P8" s="649">
        <v>29297.88</v>
      </c>
      <c r="Q8" s="649">
        <v>0</v>
      </c>
      <c r="R8" s="649">
        <v>1058532.6599999999</v>
      </c>
      <c r="S8" s="656">
        <v>0</v>
      </c>
      <c r="T8" s="657"/>
      <c r="U8" s="649"/>
      <c r="V8" s="649"/>
      <c r="W8" s="649"/>
      <c r="X8" s="649"/>
      <c r="Y8" s="649"/>
      <c r="Z8" s="649"/>
      <c r="AA8" s="656"/>
    </row>
    <row r="9" spans="1:27">
      <c r="A9" s="495">
        <v>1.1000000000000001</v>
      </c>
      <c r="B9" s="501" t="s">
        <v>483</v>
      </c>
      <c r="C9" s="658">
        <v>17393486.94356665</v>
      </c>
      <c r="D9" s="649">
        <v>16197015.543566644</v>
      </c>
      <c r="E9" s="649">
        <v>0</v>
      </c>
      <c r="F9" s="649">
        <v>0</v>
      </c>
      <c r="G9" s="649">
        <v>0</v>
      </c>
      <c r="H9" s="649">
        <v>66414.58</v>
      </c>
      <c r="I9" s="649">
        <v>0</v>
      </c>
      <c r="J9" s="649">
        <v>0</v>
      </c>
      <c r="K9" s="649">
        <v>0</v>
      </c>
      <c r="L9" s="649">
        <v>1130056.8199999998</v>
      </c>
      <c r="M9" s="649">
        <v>0</v>
      </c>
      <c r="N9" s="649">
        <v>0</v>
      </c>
      <c r="O9" s="649">
        <v>0</v>
      </c>
      <c r="P9" s="649">
        <v>0</v>
      </c>
      <c r="Q9" s="649">
        <v>0</v>
      </c>
      <c r="R9" s="649">
        <v>1058532.6599999999</v>
      </c>
      <c r="S9" s="656">
        <v>0</v>
      </c>
      <c r="T9" s="657"/>
      <c r="U9" s="649"/>
      <c r="V9" s="649"/>
      <c r="W9" s="649"/>
      <c r="X9" s="649"/>
      <c r="Y9" s="649"/>
      <c r="Z9" s="649"/>
      <c r="AA9" s="656"/>
    </row>
    <row r="10" spans="1:27">
      <c r="A10" s="499" t="s">
        <v>14</v>
      </c>
      <c r="B10" s="500" t="s">
        <v>484</v>
      </c>
      <c r="C10" s="659">
        <v>17084787.483566646</v>
      </c>
      <c r="D10" s="649">
        <v>15889170.563566644</v>
      </c>
      <c r="E10" s="649">
        <v>0</v>
      </c>
      <c r="F10" s="649">
        <v>0</v>
      </c>
      <c r="G10" s="649">
        <v>0</v>
      </c>
      <c r="H10" s="649">
        <v>65560.100000000006</v>
      </c>
      <c r="I10" s="649">
        <v>0</v>
      </c>
      <c r="J10" s="649">
        <v>0</v>
      </c>
      <c r="K10" s="649">
        <v>0</v>
      </c>
      <c r="L10" s="649">
        <v>1130056.8199999998</v>
      </c>
      <c r="M10" s="649">
        <v>0</v>
      </c>
      <c r="N10" s="649">
        <v>0</v>
      </c>
      <c r="O10" s="649">
        <v>0</v>
      </c>
      <c r="P10" s="649">
        <v>0</v>
      </c>
      <c r="Q10" s="649">
        <v>0</v>
      </c>
      <c r="R10" s="649">
        <v>1058532.6599999999</v>
      </c>
      <c r="S10" s="656">
        <v>0</v>
      </c>
      <c r="T10" s="657"/>
      <c r="U10" s="649"/>
      <c r="V10" s="649"/>
      <c r="W10" s="649"/>
      <c r="X10" s="649"/>
      <c r="Y10" s="649"/>
      <c r="Z10" s="649"/>
      <c r="AA10" s="656"/>
    </row>
    <row r="11" spans="1:27">
      <c r="A11" s="497" t="s">
        <v>485</v>
      </c>
      <c r="B11" s="498" t="s">
        <v>486</v>
      </c>
      <c r="C11" s="660">
        <v>13458124.863566643</v>
      </c>
      <c r="D11" s="649">
        <v>12262507.943566643</v>
      </c>
      <c r="E11" s="649">
        <v>0</v>
      </c>
      <c r="F11" s="649">
        <v>0</v>
      </c>
      <c r="G11" s="649">
        <v>0</v>
      </c>
      <c r="H11" s="649">
        <v>65560.100000000006</v>
      </c>
      <c r="I11" s="649">
        <v>0</v>
      </c>
      <c r="J11" s="649">
        <v>0</v>
      </c>
      <c r="K11" s="649">
        <v>0</v>
      </c>
      <c r="L11" s="649">
        <v>1130056.8199999998</v>
      </c>
      <c r="M11" s="649">
        <v>0</v>
      </c>
      <c r="N11" s="649">
        <v>0</v>
      </c>
      <c r="O11" s="649">
        <v>0</v>
      </c>
      <c r="P11" s="649">
        <v>0</v>
      </c>
      <c r="Q11" s="649">
        <v>0</v>
      </c>
      <c r="R11" s="649">
        <v>1058532.6599999999</v>
      </c>
      <c r="S11" s="656">
        <v>0</v>
      </c>
      <c r="T11" s="657"/>
      <c r="U11" s="649"/>
      <c r="V11" s="649"/>
      <c r="W11" s="649"/>
      <c r="X11" s="649"/>
      <c r="Y11" s="649"/>
      <c r="Z11" s="649"/>
      <c r="AA11" s="656"/>
    </row>
    <row r="12" spans="1:27">
      <c r="A12" s="497" t="s">
        <v>487</v>
      </c>
      <c r="B12" s="498" t="s">
        <v>488</v>
      </c>
      <c r="C12" s="660">
        <v>1708760.1700000002</v>
      </c>
      <c r="D12" s="649">
        <v>1708760.1700000002</v>
      </c>
      <c r="E12" s="649">
        <v>0</v>
      </c>
      <c r="F12" s="649">
        <v>0</v>
      </c>
      <c r="G12" s="649">
        <v>0</v>
      </c>
      <c r="H12" s="649">
        <v>0</v>
      </c>
      <c r="I12" s="649">
        <v>0</v>
      </c>
      <c r="J12" s="649">
        <v>0</v>
      </c>
      <c r="K12" s="649">
        <v>0</v>
      </c>
      <c r="L12" s="649">
        <v>0</v>
      </c>
      <c r="M12" s="649">
        <v>0</v>
      </c>
      <c r="N12" s="649">
        <v>0</v>
      </c>
      <c r="O12" s="649">
        <v>0</v>
      </c>
      <c r="P12" s="649">
        <v>0</v>
      </c>
      <c r="Q12" s="649">
        <v>0</v>
      </c>
      <c r="R12" s="649">
        <v>0</v>
      </c>
      <c r="S12" s="656">
        <v>0</v>
      </c>
      <c r="T12" s="657"/>
      <c r="U12" s="649"/>
      <c r="V12" s="649"/>
      <c r="W12" s="649"/>
      <c r="X12" s="649"/>
      <c r="Y12" s="649"/>
      <c r="Z12" s="649"/>
      <c r="AA12" s="656"/>
    </row>
    <row r="13" spans="1:27">
      <c r="A13" s="497" t="s">
        <v>489</v>
      </c>
      <c r="B13" s="498" t="s">
        <v>490</v>
      </c>
      <c r="C13" s="660">
        <v>1917902.4500000002</v>
      </c>
      <c r="D13" s="649">
        <v>1917902.4500000002</v>
      </c>
      <c r="E13" s="649">
        <v>0</v>
      </c>
      <c r="F13" s="649">
        <v>0</v>
      </c>
      <c r="G13" s="649">
        <v>0</v>
      </c>
      <c r="H13" s="649">
        <v>0</v>
      </c>
      <c r="I13" s="649">
        <v>0</v>
      </c>
      <c r="J13" s="649">
        <v>0</v>
      </c>
      <c r="K13" s="649">
        <v>0</v>
      </c>
      <c r="L13" s="649">
        <v>0</v>
      </c>
      <c r="M13" s="649">
        <v>0</v>
      </c>
      <c r="N13" s="649">
        <v>0</v>
      </c>
      <c r="O13" s="649">
        <v>0</v>
      </c>
      <c r="P13" s="649">
        <v>0</v>
      </c>
      <c r="Q13" s="649">
        <v>0</v>
      </c>
      <c r="R13" s="649">
        <v>0</v>
      </c>
      <c r="S13" s="656">
        <v>0</v>
      </c>
      <c r="T13" s="657"/>
      <c r="U13" s="649"/>
      <c r="V13" s="649"/>
      <c r="W13" s="649"/>
      <c r="X13" s="649"/>
      <c r="Y13" s="649"/>
      <c r="Z13" s="649"/>
      <c r="AA13" s="656"/>
    </row>
    <row r="14" spans="1:27">
      <c r="A14" s="497" t="s">
        <v>491</v>
      </c>
      <c r="B14" s="498" t="s">
        <v>492</v>
      </c>
      <c r="C14" s="660">
        <v>0</v>
      </c>
      <c r="D14" s="649">
        <v>0</v>
      </c>
      <c r="E14" s="649">
        <v>0</v>
      </c>
      <c r="F14" s="649">
        <v>0</v>
      </c>
      <c r="G14" s="649">
        <v>0</v>
      </c>
      <c r="H14" s="649">
        <v>0</v>
      </c>
      <c r="I14" s="649">
        <v>0</v>
      </c>
      <c r="J14" s="649">
        <v>0</v>
      </c>
      <c r="K14" s="649">
        <v>0</v>
      </c>
      <c r="L14" s="649">
        <v>0</v>
      </c>
      <c r="M14" s="649">
        <v>0</v>
      </c>
      <c r="N14" s="649">
        <v>0</v>
      </c>
      <c r="O14" s="649">
        <v>0</v>
      </c>
      <c r="P14" s="649">
        <v>0</v>
      </c>
      <c r="Q14" s="649">
        <v>0</v>
      </c>
      <c r="R14" s="649">
        <v>0</v>
      </c>
      <c r="S14" s="656">
        <v>0</v>
      </c>
      <c r="T14" s="657"/>
      <c r="U14" s="649"/>
      <c r="V14" s="649"/>
      <c r="W14" s="649"/>
      <c r="X14" s="649"/>
      <c r="Y14" s="649"/>
      <c r="Z14" s="649"/>
      <c r="AA14" s="656"/>
    </row>
    <row r="15" spans="1:27">
      <c r="A15" s="496">
        <v>1.2</v>
      </c>
      <c r="B15" s="494" t="s">
        <v>686</v>
      </c>
      <c r="C15" s="658">
        <v>798511.2555896074</v>
      </c>
      <c r="D15" s="649">
        <v>378701.12228887127</v>
      </c>
      <c r="E15" s="649">
        <v>0</v>
      </c>
      <c r="F15" s="649">
        <v>0</v>
      </c>
      <c r="G15" s="649">
        <v>0</v>
      </c>
      <c r="H15" s="649">
        <v>25197.782847683018</v>
      </c>
      <c r="I15" s="649">
        <v>0</v>
      </c>
      <c r="J15" s="649">
        <v>0</v>
      </c>
      <c r="K15" s="649">
        <v>0</v>
      </c>
      <c r="L15" s="649">
        <v>394612.35045305284</v>
      </c>
      <c r="M15" s="649">
        <v>0</v>
      </c>
      <c r="N15" s="649">
        <v>0</v>
      </c>
      <c r="O15" s="649">
        <v>0</v>
      </c>
      <c r="P15" s="649">
        <v>0</v>
      </c>
      <c r="Q15" s="649">
        <v>0</v>
      </c>
      <c r="R15" s="649">
        <v>365065.72990251967</v>
      </c>
      <c r="S15" s="656">
        <v>0</v>
      </c>
      <c r="T15" s="657"/>
      <c r="U15" s="649"/>
      <c r="V15" s="649"/>
      <c r="W15" s="649"/>
      <c r="X15" s="649"/>
      <c r="Y15" s="649"/>
      <c r="Z15" s="649"/>
      <c r="AA15" s="656"/>
    </row>
    <row r="16" spans="1:27">
      <c r="A16" s="495">
        <v>1.3</v>
      </c>
      <c r="B16" s="494" t="s">
        <v>531</v>
      </c>
      <c r="C16" s="661">
        <v>85801665.613108009</v>
      </c>
      <c r="D16" s="662">
        <v>77130078.613107994</v>
      </c>
      <c r="E16" s="662">
        <v>0</v>
      </c>
      <c r="F16" s="662">
        <v>0</v>
      </c>
      <c r="G16" s="662">
        <v>0</v>
      </c>
      <c r="H16" s="662">
        <v>5661232</v>
      </c>
      <c r="I16" s="662">
        <v>0</v>
      </c>
      <c r="J16" s="662">
        <v>0</v>
      </c>
      <c r="K16" s="662">
        <v>0</v>
      </c>
      <c r="L16" s="662">
        <v>3010355</v>
      </c>
      <c r="M16" s="662">
        <v>0</v>
      </c>
      <c r="N16" s="662">
        <v>0</v>
      </c>
      <c r="O16" s="662">
        <v>0</v>
      </c>
      <c r="P16" s="662">
        <v>0</v>
      </c>
      <c r="Q16" s="662">
        <v>0</v>
      </c>
      <c r="R16" s="662">
        <v>2897793.9</v>
      </c>
      <c r="S16" s="663">
        <v>0</v>
      </c>
      <c r="T16" s="664"/>
      <c r="U16" s="662"/>
      <c r="V16" s="662"/>
      <c r="W16" s="662"/>
      <c r="X16" s="662"/>
      <c r="Y16" s="662"/>
      <c r="Z16" s="662"/>
      <c r="AA16" s="663"/>
    </row>
    <row r="17" spans="1:27">
      <c r="A17" s="491" t="s">
        <v>493</v>
      </c>
      <c r="B17" s="493" t="s">
        <v>494</v>
      </c>
      <c r="C17" s="665">
        <v>17392913.993566643</v>
      </c>
      <c r="D17" s="649">
        <v>16196442.593566645</v>
      </c>
      <c r="E17" s="649">
        <v>0</v>
      </c>
      <c r="F17" s="649">
        <v>0</v>
      </c>
      <c r="G17" s="649">
        <v>0</v>
      </c>
      <c r="H17" s="649">
        <v>66414.58</v>
      </c>
      <c r="I17" s="649">
        <v>0</v>
      </c>
      <c r="J17" s="649">
        <v>0</v>
      </c>
      <c r="K17" s="649">
        <v>0</v>
      </c>
      <c r="L17" s="649">
        <v>1130056.8199999998</v>
      </c>
      <c r="M17" s="649">
        <v>0</v>
      </c>
      <c r="N17" s="649">
        <v>0</v>
      </c>
      <c r="O17" s="649">
        <v>0</v>
      </c>
      <c r="P17" s="649">
        <v>0</v>
      </c>
      <c r="Q17" s="649">
        <v>0</v>
      </c>
      <c r="R17" s="649">
        <v>1058532.6599999999</v>
      </c>
      <c r="S17" s="656">
        <v>0</v>
      </c>
      <c r="T17" s="657"/>
      <c r="U17" s="649"/>
      <c r="V17" s="649"/>
      <c r="W17" s="649"/>
      <c r="X17" s="649"/>
      <c r="Y17" s="649"/>
      <c r="Z17" s="649"/>
      <c r="AA17" s="656"/>
    </row>
    <row r="18" spans="1:27">
      <c r="A18" s="489" t="s">
        <v>495</v>
      </c>
      <c r="B18" s="490" t="s">
        <v>496</v>
      </c>
      <c r="C18" s="666">
        <v>17084787.483566642</v>
      </c>
      <c r="D18" s="649">
        <v>15889170.563566644</v>
      </c>
      <c r="E18" s="649">
        <v>0</v>
      </c>
      <c r="F18" s="649">
        <v>0</v>
      </c>
      <c r="G18" s="649">
        <v>0</v>
      </c>
      <c r="H18" s="649">
        <v>65560.100000000006</v>
      </c>
      <c r="I18" s="649">
        <v>0</v>
      </c>
      <c r="J18" s="649">
        <v>0</v>
      </c>
      <c r="K18" s="649">
        <v>0</v>
      </c>
      <c r="L18" s="649">
        <v>1130056.8199999998</v>
      </c>
      <c r="M18" s="649">
        <v>0</v>
      </c>
      <c r="N18" s="649">
        <v>0</v>
      </c>
      <c r="O18" s="649">
        <v>0</v>
      </c>
      <c r="P18" s="649">
        <v>0</v>
      </c>
      <c r="Q18" s="649">
        <v>0</v>
      </c>
      <c r="R18" s="649">
        <v>1058532.6599999999</v>
      </c>
      <c r="S18" s="656">
        <v>0</v>
      </c>
      <c r="T18" s="657"/>
      <c r="U18" s="649"/>
      <c r="V18" s="649"/>
      <c r="W18" s="649"/>
      <c r="X18" s="649"/>
      <c r="Y18" s="649"/>
      <c r="Z18" s="649"/>
      <c r="AA18" s="656"/>
    </row>
    <row r="19" spans="1:27">
      <c r="A19" s="491" t="s">
        <v>497</v>
      </c>
      <c r="B19" s="492" t="s">
        <v>498</v>
      </c>
      <c r="C19" s="667">
        <v>68408751.619541362</v>
      </c>
      <c r="D19" s="649">
        <v>60933636.019541353</v>
      </c>
      <c r="E19" s="649">
        <v>0</v>
      </c>
      <c r="F19" s="649">
        <v>0</v>
      </c>
      <c r="G19" s="649">
        <v>0</v>
      </c>
      <c r="H19" s="649">
        <v>5594817.4199999999</v>
      </c>
      <c r="I19" s="649">
        <v>0</v>
      </c>
      <c r="J19" s="649">
        <v>0</v>
      </c>
      <c r="K19" s="649">
        <v>0</v>
      </c>
      <c r="L19" s="649">
        <v>1880298.18</v>
      </c>
      <c r="M19" s="649">
        <v>0</v>
      </c>
      <c r="N19" s="649">
        <v>0</v>
      </c>
      <c r="O19" s="649">
        <v>0</v>
      </c>
      <c r="P19" s="649">
        <v>0</v>
      </c>
      <c r="Q19" s="649">
        <v>0</v>
      </c>
      <c r="R19" s="649">
        <v>1839261.24</v>
      </c>
      <c r="S19" s="656">
        <v>0</v>
      </c>
      <c r="T19" s="657"/>
      <c r="U19" s="649"/>
      <c r="V19" s="649"/>
      <c r="W19" s="649"/>
      <c r="X19" s="649"/>
      <c r="Y19" s="649"/>
      <c r="Z19" s="649"/>
      <c r="AA19" s="656"/>
    </row>
    <row r="20" spans="1:27">
      <c r="A20" s="489" t="s">
        <v>499</v>
      </c>
      <c r="B20" s="490" t="s">
        <v>496</v>
      </c>
      <c r="C20" s="666">
        <v>17655168.699541353</v>
      </c>
      <c r="D20" s="649">
        <v>15421598.619541351</v>
      </c>
      <c r="E20" s="649">
        <v>0</v>
      </c>
      <c r="F20" s="649">
        <v>0</v>
      </c>
      <c r="G20" s="649">
        <v>0</v>
      </c>
      <c r="H20" s="649">
        <v>353271.9</v>
      </c>
      <c r="I20" s="649">
        <v>0</v>
      </c>
      <c r="J20" s="649">
        <v>0</v>
      </c>
      <c r="K20" s="649">
        <v>0</v>
      </c>
      <c r="L20" s="649">
        <v>1880298.18</v>
      </c>
      <c r="M20" s="649">
        <v>0</v>
      </c>
      <c r="N20" s="649">
        <v>0</v>
      </c>
      <c r="O20" s="649">
        <v>0</v>
      </c>
      <c r="P20" s="649">
        <v>0</v>
      </c>
      <c r="Q20" s="649">
        <v>0</v>
      </c>
      <c r="R20" s="649">
        <v>1839261.24</v>
      </c>
      <c r="S20" s="656">
        <v>0</v>
      </c>
      <c r="T20" s="657"/>
      <c r="U20" s="649"/>
      <c r="V20" s="649"/>
      <c r="W20" s="649"/>
      <c r="X20" s="649"/>
      <c r="Y20" s="649"/>
      <c r="Z20" s="649"/>
      <c r="AA20" s="656"/>
    </row>
    <row r="21" spans="1:27">
      <c r="A21" s="488">
        <v>1.4</v>
      </c>
      <c r="B21" s="487" t="s">
        <v>500</v>
      </c>
      <c r="C21" s="668"/>
      <c r="D21" s="649"/>
      <c r="E21" s="649"/>
      <c r="F21" s="649"/>
      <c r="G21" s="649"/>
      <c r="H21" s="649"/>
      <c r="I21" s="649"/>
      <c r="J21" s="649"/>
      <c r="K21" s="649"/>
      <c r="L21" s="649"/>
      <c r="M21" s="649"/>
      <c r="N21" s="649"/>
      <c r="O21" s="649"/>
      <c r="P21" s="649"/>
      <c r="Q21" s="649"/>
      <c r="R21" s="649"/>
      <c r="S21" s="656"/>
      <c r="T21" s="657"/>
      <c r="U21" s="649"/>
      <c r="V21" s="649"/>
      <c r="W21" s="649"/>
      <c r="X21" s="649"/>
      <c r="Y21" s="649"/>
      <c r="Z21" s="649"/>
      <c r="AA21" s="656"/>
    </row>
    <row r="22" spans="1:27" ht="12.6" thickBot="1">
      <c r="A22" s="486">
        <v>1.5</v>
      </c>
      <c r="B22" s="485" t="s">
        <v>501</v>
      </c>
      <c r="C22" s="669"/>
      <c r="D22" s="670"/>
      <c r="E22" s="670"/>
      <c r="F22" s="670"/>
      <c r="G22" s="670"/>
      <c r="H22" s="670"/>
      <c r="I22" s="670"/>
      <c r="J22" s="670"/>
      <c r="K22" s="670"/>
      <c r="L22" s="670"/>
      <c r="M22" s="670"/>
      <c r="N22" s="670"/>
      <c r="O22" s="670"/>
      <c r="P22" s="670"/>
      <c r="Q22" s="670"/>
      <c r="R22" s="670"/>
      <c r="S22" s="671"/>
      <c r="T22" s="672"/>
      <c r="U22" s="670"/>
      <c r="V22" s="670"/>
      <c r="W22" s="670"/>
      <c r="X22" s="670"/>
      <c r="Y22" s="670"/>
      <c r="Z22" s="670"/>
      <c r="AA22" s="671"/>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A3" zoomScaleNormal="100" workbookViewId="0">
      <selection activeCell="C7" sqref="C7:L33"/>
    </sheetView>
  </sheetViews>
  <sheetFormatPr defaultColWidth="9.109375" defaultRowHeight="12"/>
  <cols>
    <col min="1" max="1" width="11.88671875" style="460" bestFit="1" customWidth="1"/>
    <col min="2" max="2" width="93.44140625" style="460" customWidth="1"/>
    <col min="3" max="3" width="14.5546875" style="460" customWidth="1"/>
    <col min="4" max="5" width="16.109375" style="460" customWidth="1"/>
    <col min="6" max="6" width="16.109375" style="478" customWidth="1"/>
    <col min="7" max="7" width="14" style="478" customWidth="1"/>
    <col min="8" max="8" width="16.109375" style="460" customWidth="1"/>
    <col min="9" max="11" width="16.109375" style="478" customWidth="1"/>
    <col min="12" max="12" width="15.109375" style="478" customWidth="1"/>
    <col min="13" max="16384" width="9.109375" style="460"/>
  </cols>
  <sheetData>
    <row r="1" spans="1:12" ht="13.8">
      <c r="A1" s="364" t="s">
        <v>30</v>
      </c>
      <c r="B1" s="447" t="str">
        <f>'Info '!C2</f>
        <v>JSC Silk Bank</v>
      </c>
      <c r="F1" s="460"/>
      <c r="G1" s="460"/>
      <c r="I1" s="460"/>
      <c r="J1" s="460"/>
      <c r="K1" s="460"/>
      <c r="L1" s="460"/>
    </row>
    <row r="2" spans="1:12">
      <c r="A2" s="364" t="s">
        <v>31</v>
      </c>
      <c r="B2" s="446">
        <f>'1. key ratios '!B2</f>
        <v>45107</v>
      </c>
      <c r="F2" s="460"/>
      <c r="G2" s="460"/>
      <c r="I2" s="460"/>
      <c r="J2" s="460"/>
      <c r="K2" s="460"/>
      <c r="L2" s="460"/>
    </row>
    <row r="3" spans="1:12">
      <c r="A3" s="365" t="s">
        <v>502</v>
      </c>
      <c r="F3" s="460"/>
      <c r="G3" s="460"/>
      <c r="I3" s="460"/>
      <c r="J3" s="460"/>
      <c r="K3" s="460"/>
      <c r="L3" s="460"/>
    </row>
    <row r="4" spans="1:12">
      <c r="F4" s="460"/>
      <c r="G4" s="460"/>
      <c r="I4" s="460"/>
      <c r="J4" s="460"/>
      <c r="K4" s="460"/>
      <c r="L4" s="460"/>
    </row>
    <row r="5" spans="1:12" ht="37.5" customHeight="1">
      <c r="A5" s="750" t="s">
        <v>519</v>
      </c>
      <c r="B5" s="751"/>
      <c r="C5" s="796" t="s">
        <v>503</v>
      </c>
      <c r="D5" s="797"/>
      <c r="E5" s="797"/>
      <c r="F5" s="797"/>
      <c r="G5" s="797"/>
      <c r="H5" s="796" t="s">
        <v>663</v>
      </c>
      <c r="I5" s="798"/>
      <c r="J5" s="798"/>
      <c r="K5" s="798"/>
      <c r="L5" s="799"/>
    </row>
    <row r="6" spans="1:12" ht="39.6" customHeight="1">
      <c r="A6" s="754"/>
      <c r="B6" s="755"/>
      <c r="C6" s="367"/>
      <c r="D6" s="458" t="s">
        <v>684</v>
      </c>
      <c r="E6" s="458" t="s">
        <v>683</v>
      </c>
      <c r="F6" s="458" t="s">
        <v>682</v>
      </c>
      <c r="G6" s="458" t="s">
        <v>681</v>
      </c>
      <c r="H6" s="479"/>
      <c r="I6" s="458" t="s">
        <v>684</v>
      </c>
      <c r="J6" s="458" t="s">
        <v>683</v>
      </c>
      <c r="K6" s="458" t="s">
        <v>682</v>
      </c>
      <c r="L6" s="458" t="s">
        <v>681</v>
      </c>
    </row>
    <row r="7" spans="1:12">
      <c r="A7" s="449">
        <v>1</v>
      </c>
      <c r="B7" s="464" t="s">
        <v>522</v>
      </c>
      <c r="C7" s="673">
        <v>594528.54</v>
      </c>
      <c r="D7" s="649">
        <v>593239.1</v>
      </c>
      <c r="E7" s="649">
        <v>254.36</v>
      </c>
      <c r="F7" s="674">
        <v>1035.08</v>
      </c>
      <c r="G7" s="674">
        <v>0</v>
      </c>
      <c r="H7" s="649">
        <v>19078.766595635014</v>
      </c>
      <c r="I7" s="674">
        <v>18074.219954108143</v>
      </c>
      <c r="J7" s="674">
        <v>115.34484871728196</v>
      </c>
      <c r="K7" s="674">
        <v>889.2017928095845</v>
      </c>
      <c r="L7" s="674">
        <v>0</v>
      </c>
    </row>
    <row r="8" spans="1:12">
      <c r="A8" s="449">
        <v>2</v>
      </c>
      <c r="B8" s="464" t="s">
        <v>435</v>
      </c>
      <c r="C8" s="673">
        <v>605514.44999999995</v>
      </c>
      <c r="D8" s="649">
        <v>601897.84999999986</v>
      </c>
      <c r="E8" s="649">
        <v>71.8</v>
      </c>
      <c r="F8" s="674">
        <v>3544.8</v>
      </c>
      <c r="G8" s="674">
        <v>0</v>
      </c>
      <c r="H8" s="649">
        <v>24903.960997491751</v>
      </c>
      <c r="I8" s="674">
        <v>22858.440795372055</v>
      </c>
      <c r="J8" s="674">
        <v>21.205392846024225</v>
      </c>
      <c r="K8" s="674">
        <v>2024.314809273676</v>
      </c>
      <c r="L8" s="674">
        <v>0</v>
      </c>
    </row>
    <row r="9" spans="1:12">
      <c r="A9" s="449">
        <v>3</v>
      </c>
      <c r="B9" s="464" t="s">
        <v>436</v>
      </c>
      <c r="C9" s="673">
        <v>0</v>
      </c>
      <c r="D9" s="649">
        <v>0</v>
      </c>
      <c r="E9" s="649">
        <v>0</v>
      </c>
      <c r="F9" s="675">
        <v>0</v>
      </c>
      <c r="G9" s="675">
        <v>0</v>
      </c>
      <c r="H9" s="649">
        <v>0</v>
      </c>
      <c r="I9" s="675">
        <v>0</v>
      </c>
      <c r="J9" s="675">
        <v>0</v>
      </c>
      <c r="K9" s="675">
        <v>0</v>
      </c>
      <c r="L9" s="675">
        <v>0</v>
      </c>
    </row>
    <row r="10" spans="1:12">
      <c r="A10" s="449">
        <v>4</v>
      </c>
      <c r="B10" s="464" t="s">
        <v>523</v>
      </c>
      <c r="C10" s="673">
        <v>3667931.8899999997</v>
      </c>
      <c r="D10" s="649">
        <v>3667931.8899999997</v>
      </c>
      <c r="E10" s="649">
        <v>0</v>
      </c>
      <c r="F10" s="675">
        <v>0</v>
      </c>
      <c r="G10" s="675">
        <v>0</v>
      </c>
      <c r="H10" s="649">
        <v>57019.78512221112</v>
      </c>
      <c r="I10" s="675">
        <v>57019.78512221112</v>
      </c>
      <c r="J10" s="675">
        <v>0</v>
      </c>
      <c r="K10" s="675">
        <v>0</v>
      </c>
      <c r="L10" s="675">
        <v>0</v>
      </c>
    </row>
    <row r="11" spans="1:12">
      <c r="A11" s="449">
        <v>5</v>
      </c>
      <c r="B11" s="464" t="s">
        <v>437</v>
      </c>
      <c r="C11" s="673">
        <v>5897480.4100000001</v>
      </c>
      <c r="D11" s="649">
        <v>5897480.4100000001</v>
      </c>
      <c r="E11" s="649">
        <v>0</v>
      </c>
      <c r="F11" s="675">
        <v>0</v>
      </c>
      <c r="G11" s="675">
        <v>0</v>
      </c>
      <c r="H11" s="649">
        <v>89821.977942657948</v>
      </c>
      <c r="I11" s="675">
        <v>89821.977942657948</v>
      </c>
      <c r="J11" s="675">
        <v>0</v>
      </c>
      <c r="K11" s="675">
        <v>0</v>
      </c>
      <c r="L11" s="675">
        <v>0</v>
      </c>
    </row>
    <row r="12" spans="1:12">
      <c r="A12" s="449">
        <v>6</v>
      </c>
      <c r="B12" s="464" t="s">
        <v>438</v>
      </c>
      <c r="C12" s="673">
        <v>119344.08999999998</v>
      </c>
      <c r="D12" s="649">
        <v>74208.079999999987</v>
      </c>
      <c r="E12" s="649">
        <v>45136.01</v>
      </c>
      <c r="F12" s="675">
        <v>0</v>
      </c>
      <c r="G12" s="675">
        <v>0</v>
      </c>
      <c r="H12" s="649">
        <v>15067.028759886476</v>
      </c>
      <c r="I12" s="675">
        <v>9614.8842017970292</v>
      </c>
      <c r="J12" s="675">
        <v>5452.1445580894469</v>
      </c>
      <c r="K12" s="675">
        <v>0</v>
      </c>
      <c r="L12" s="675">
        <v>0</v>
      </c>
    </row>
    <row r="13" spans="1:12">
      <c r="A13" s="449">
        <v>7</v>
      </c>
      <c r="B13" s="464" t="s">
        <v>439</v>
      </c>
      <c r="C13" s="673">
        <v>1229105.3000000003</v>
      </c>
      <c r="D13" s="649">
        <v>1228410.2400000002</v>
      </c>
      <c r="E13" s="649">
        <v>418.95</v>
      </c>
      <c r="F13" s="675">
        <v>276.11</v>
      </c>
      <c r="G13" s="675">
        <v>0</v>
      </c>
      <c r="H13" s="649">
        <v>29831.42095402017</v>
      </c>
      <c r="I13" s="675">
        <v>29407.310856161705</v>
      </c>
      <c r="J13" s="675">
        <v>185.2201656738427</v>
      </c>
      <c r="K13" s="675">
        <v>238.88993218462306</v>
      </c>
      <c r="L13" s="675">
        <v>0</v>
      </c>
    </row>
    <row r="14" spans="1:12">
      <c r="A14" s="449">
        <v>8</v>
      </c>
      <c r="B14" s="464" t="s">
        <v>440</v>
      </c>
      <c r="C14" s="673">
        <v>70659.85000000002</v>
      </c>
      <c r="D14" s="649">
        <v>4474.93</v>
      </c>
      <c r="E14" s="649">
        <v>65560.100000000006</v>
      </c>
      <c r="F14" s="675">
        <v>624.82000000000005</v>
      </c>
      <c r="G14" s="675">
        <v>0</v>
      </c>
      <c r="H14" s="649">
        <v>25748.941256108279</v>
      </c>
      <c r="I14" s="675">
        <v>123.81705692512857</v>
      </c>
      <c r="J14" s="675">
        <v>25094.56706759975</v>
      </c>
      <c r="K14" s="675">
        <v>530.55713158340052</v>
      </c>
      <c r="L14" s="675">
        <v>0</v>
      </c>
    </row>
    <row r="15" spans="1:12">
      <c r="A15" s="449">
        <v>9</v>
      </c>
      <c r="B15" s="464" t="s">
        <v>441</v>
      </c>
      <c r="C15" s="673">
        <v>1147.9900000000002</v>
      </c>
      <c r="D15" s="649">
        <v>1085.3500000000001</v>
      </c>
      <c r="E15" s="649">
        <v>0</v>
      </c>
      <c r="F15" s="675">
        <v>62.64</v>
      </c>
      <c r="G15" s="675">
        <v>0</v>
      </c>
      <c r="H15" s="649">
        <v>92.647420116559687</v>
      </c>
      <c r="I15" s="675">
        <v>42.661286963967932</v>
      </c>
      <c r="J15" s="675">
        <v>0</v>
      </c>
      <c r="K15" s="675">
        <v>49.986133152591762</v>
      </c>
      <c r="L15" s="675">
        <v>0</v>
      </c>
    </row>
    <row r="16" spans="1:12">
      <c r="A16" s="449">
        <v>10</v>
      </c>
      <c r="B16" s="464" t="s">
        <v>442</v>
      </c>
      <c r="C16" s="673">
        <v>411.24</v>
      </c>
      <c r="D16" s="649">
        <v>411.24</v>
      </c>
      <c r="E16" s="649">
        <v>0</v>
      </c>
      <c r="F16" s="675">
        <v>0</v>
      </c>
      <c r="G16" s="675">
        <v>0</v>
      </c>
      <c r="H16" s="649">
        <v>12.001079364740638</v>
      </c>
      <c r="I16" s="675">
        <v>12.001079364740638</v>
      </c>
      <c r="J16" s="675">
        <v>0</v>
      </c>
      <c r="K16" s="675">
        <v>0</v>
      </c>
      <c r="L16" s="675">
        <v>0</v>
      </c>
    </row>
    <row r="17" spans="1:12">
      <c r="A17" s="449">
        <v>11</v>
      </c>
      <c r="B17" s="464" t="s">
        <v>443</v>
      </c>
      <c r="C17" s="673">
        <v>351.66999999999996</v>
      </c>
      <c r="D17" s="649">
        <v>351.66999999999996</v>
      </c>
      <c r="E17" s="649">
        <v>0</v>
      </c>
      <c r="F17" s="675">
        <v>0</v>
      </c>
      <c r="G17" s="675">
        <v>0</v>
      </c>
      <c r="H17" s="649">
        <v>26.912638731776017</v>
      </c>
      <c r="I17" s="675">
        <v>26.912638731776017</v>
      </c>
      <c r="J17" s="675">
        <v>0</v>
      </c>
      <c r="K17" s="675">
        <v>0</v>
      </c>
      <c r="L17" s="675">
        <v>0</v>
      </c>
    </row>
    <row r="18" spans="1:12">
      <c r="A18" s="449">
        <v>12</v>
      </c>
      <c r="B18" s="464" t="s">
        <v>444</v>
      </c>
      <c r="C18" s="673">
        <v>67038.42</v>
      </c>
      <c r="D18" s="649">
        <v>66532.479999999996</v>
      </c>
      <c r="E18" s="649">
        <v>0</v>
      </c>
      <c r="F18" s="675">
        <v>505.94000000000005</v>
      </c>
      <c r="G18" s="675">
        <v>0</v>
      </c>
      <c r="H18" s="649">
        <v>2612.2706359503632</v>
      </c>
      <c r="I18" s="675">
        <v>2174.5482837279073</v>
      </c>
      <c r="J18" s="675">
        <v>0</v>
      </c>
      <c r="K18" s="675">
        <v>437.72235222245587</v>
      </c>
      <c r="L18" s="675">
        <v>0</v>
      </c>
    </row>
    <row r="19" spans="1:12">
      <c r="A19" s="449">
        <v>13</v>
      </c>
      <c r="B19" s="464" t="s">
        <v>445</v>
      </c>
      <c r="C19" s="673">
        <v>33891.68</v>
      </c>
      <c r="D19" s="649">
        <v>33337.94000000001</v>
      </c>
      <c r="E19" s="649">
        <v>207.45000000000002</v>
      </c>
      <c r="F19" s="675">
        <v>346.28999999999996</v>
      </c>
      <c r="G19" s="675">
        <v>0</v>
      </c>
      <c r="H19" s="649">
        <v>1233.1362939556082</v>
      </c>
      <c r="I19" s="675">
        <v>820.14742024988368</v>
      </c>
      <c r="J19" s="675">
        <v>115.83374527836928</v>
      </c>
      <c r="K19" s="675">
        <v>297.15512842735524</v>
      </c>
      <c r="L19" s="675">
        <v>0</v>
      </c>
    </row>
    <row r="20" spans="1:12">
      <c r="A20" s="449">
        <v>14</v>
      </c>
      <c r="B20" s="464" t="s">
        <v>446</v>
      </c>
      <c r="C20" s="673">
        <v>1241460.5</v>
      </c>
      <c r="D20" s="649">
        <v>1241460.5</v>
      </c>
      <c r="E20" s="649">
        <v>0</v>
      </c>
      <c r="F20" s="675">
        <v>0</v>
      </c>
      <c r="G20" s="675">
        <v>0</v>
      </c>
      <c r="H20" s="649">
        <v>25042.237529414284</v>
      </c>
      <c r="I20" s="675">
        <v>25042.237529414284</v>
      </c>
      <c r="J20" s="675">
        <v>0</v>
      </c>
      <c r="K20" s="675">
        <v>0</v>
      </c>
      <c r="L20" s="675">
        <v>0</v>
      </c>
    </row>
    <row r="21" spans="1:12">
      <c r="A21" s="449">
        <v>15</v>
      </c>
      <c r="B21" s="464" t="s">
        <v>447</v>
      </c>
      <c r="C21" s="673">
        <v>74154.659999999989</v>
      </c>
      <c r="D21" s="649">
        <v>74154.659999999989</v>
      </c>
      <c r="E21" s="649">
        <v>0</v>
      </c>
      <c r="F21" s="675">
        <v>0</v>
      </c>
      <c r="G21" s="675">
        <v>0</v>
      </c>
      <c r="H21" s="649">
        <v>2426.1058172824692</v>
      </c>
      <c r="I21" s="675">
        <v>2426.1058172824692</v>
      </c>
      <c r="J21" s="675">
        <v>0</v>
      </c>
      <c r="K21" s="675">
        <v>0</v>
      </c>
      <c r="L21" s="675">
        <v>0</v>
      </c>
    </row>
    <row r="22" spans="1:12">
      <c r="A22" s="449">
        <v>16</v>
      </c>
      <c r="B22" s="464" t="s">
        <v>448</v>
      </c>
      <c r="C22" s="673">
        <v>0</v>
      </c>
      <c r="D22" s="649">
        <v>0</v>
      </c>
      <c r="E22" s="649">
        <v>0</v>
      </c>
      <c r="F22" s="675">
        <v>0</v>
      </c>
      <c r="G22" s="675">
        <v>0</v>
      </c>
      <c r="H22" s="649">
        <v>0</v>
      </c>
      <c r="I22" s="675">
        <v>0</v>
      </c>
      <c r="J22" s="675">
        <v>0</v>
      </c>
      <c r="K22" s="675">
        <v>0</v>
      </c>
      <c r="L22" s="675">
        <v>0</v>
      </c>
    </row>
    <row r="23" spans="1:12">
      <c r="A23" s="449">
        <v>17</v>
      </c>
      <c r="B23" s="464" t="s">
        <v>526</v>
      </c>
      <c r="C23" s="673">
        <v>7291.09</v>
      </c>
      <c r="D23" s="649">
        <v>0</v>
      </c>
      <c r="E23" s="649">
        <v>0</v>
      </c>
      <c r="F23" s="675">
        <v>7291.09</v>
      </c>
      <c r="G23" s="675">
        <v>0</v>
      </c>
      <c r="H23" s="649">
        <v>4163.6937098700091</v>
      </c>
      <c r="I23" s="675">
        <v>0</v>
      </c>
      <c r="J23" s="675">
        <v>0</v>
      </c>
      <c r="K23" s="675">
        <v>4163.6937098700091</v>
      </c>
      <c r="L23" s="675">
        <v>0</v>
      </c>
    </row>
    <row r="24" spans="1:12">
      <c r="A24" s="449">
        <v>18</v>
      </c>
      <c r="B24" s="464" t="s">
        <v>449</v>
      </c>
      <c r="C24" s="673">
        <v>54841.959999999992</v>
      </c>
      <c r="D24" s="649">
        <v>54841.959999999992</v>
      </c>
      <c r="E24" s="649">
        <v>0</v>
      </c>
      <c r="F24" s="675">
        <v>0</v>
      </c>
      <c r="G24" s="675">
        <v>0</v>
      </c>
      <c r="H24" s="649">
        <v>1138.8291214880878</v>
      </c>
      <c r="I24" s="675">
        <v>1138.8291214880878</v>
      </c>
      <c r="J24" s="675">
        <v>0</v>
      </c>
      <c r="K24" s="675">
        <v>0</v>
      </c>
      <c r="L24" s="675">
        <v>0</v>
      </c>
    </row>
    <row r="25" spans="1:12">
      <c r="A25" s="449">
        <v>19</v>
      </c>
      <c r="B25" s="464" t="s">
        <v>450</v>
      </c>
      <c r="C25" s="673">
        <v>86013</v>
      </c>
      <c r="D25" s="649">
        <v>86013</v>
      </c>
      <c r="E25" s="649">
        <v>0</v>
      </c>
      <c r="F25" s="675">
        <v>0</v>
      </c>
      <c r="G25" s="675">
        <v>0</v>
      </c>
      <c r="H25" s="649">
        <v>2611.9001200593361</v>
      </c>
      <c r="I25" s="675">
        <v>2611.9001200593361</v>
      </c>
      <c r="J25" s="675">
        <v>0</v>
      </c>
      <c r="K25" s="675">
        <v>0</v>
      </c>
      <c r="L25" s="675">
        <v>0</v>
      </c>
    </row>
    <row r="26" spans="1:12">
      <c r="A26" s="449">
        <v>20</v>
      </c>
      <c r="B26" s="464" t="s">
        <v>525</v>
      </c>
      <c r="C26" s="673">
        <v>82577.78</v>
      </c>
      <c r="D26" s="649">
        <v>82255.360000000001</v>
      </c>
      <c r="E26" s="649">
        <v>0</v>
      </c>
      <c r="F26" s="675">
        <v>322.42</v>
      </c>
      <c r="G26" s="675">
        <v>0</v>
      </c>
      <c r="H26" s="649">
        <v>2820.9172344747867</v>
      </c>
      <c r="I26" s="675">
        <v>2541.9599640573219</v>
      </c>
      <c r="J26" s="675">
        <v>0</v>
      </c>
      <c r="K26" s="675">
        <v>278.95727041746466</v>
      </c>
      <c r="L26" s="675">
        <v>0</v>
      </c>
    </row>
    <row r="27" spans="1:12">
      <c r="A27" s="449">
        <v>21</v>
      </c>
      <c r="B27" s="464" t="s">
        <v>451</v>
      </c>
      <c r="C27" s="673">
        <v>131876.24999999997</v>
      </c>
      <c r="D27" s="649">
        <v>131659.16999999998</v>
      </c>
      <c r="E27" s="649">
        <v>0</v>
      </c>
      <c r="F27" s="675">
        <v>217.08</v>
      </c>
      <c r="G27" s="675">
        <v>0</v>
      </c>
      <c r="H27" s="649">
        <v>6795.8511699097326</v>
      </c>
      <c r="I27" s="675">
        <v>6622.6233636395436</v>
      </c>
      <c r="J27" s="675">
        <v>0</v>
      </c>
      <c r="K27" s="675">
        <v>173.22780627018869</v>
      </c>
      <c r="L27" s="675">
        <v>0</v>
      </c>
    </row>
    <row r="28" spans="1:12">
      <c r="A28" s="449">
        <v>22</v>
      </c>
      <c r="B28" s="464" t="s">
        <v>452</v>
      </c>
      <c r="C28" s="673">
        <v>2706391.2299999981</v>
      </c>
      <c r="D28" s="649">
        <v>2575693.5999999982</v>
      </c>
      <c r="E28" s="649">
        <v>83074.889999999985</v>
      </c>
      <c r="F28" s="675">
        <v>47622.74</v>
      </c>
      <c r="G28" s="675">
        <v>0</v>
      </c>
      <c r="H28" s="649">
        <v>118832.89540858354</v>
      </c>
      <c r="I28" s="675">
        <v>81602.245734395139</v>
      </c>
      <c r="J28" s="675">
        <v>10034.921328389006</v>
      </c>
      <c r="K28" s="675">
        <v>27195.728345799442</v>
      </c>
      <c r="L28" s="675">
        <v>0</v>
      </c>
    </row>
    <row r="29" spans="1:12">
      <c r="A29" s="449">
        <v>23</v>
      </c>
      <c r="B29" s="464" t="s">
        <v>453</v>
      </c>
      <c r="C29" s="673">
        <v>1557310.0100000005</v>
      </c>
      <c r="D29" s="649">
        <v>1423041.6700000011</v>
      </c>
      <c r="E29" s="649">
        <v>87423.859999999986</v>
      </c>
      <c r="F29" s="675">
        <v>46844.479999999989</v>
      </c>
      <c r="G29" s="675">
        <v>0</v>
      </c>
      <c r="H29" s="649">
        <v>73005.737547736921</v>
      </c>
      <c r="I29" s="675">
        <v>35133.681673157422</v>
      </c>
      <c r="J29" s="675">
        <v>11120.765365460758</v>
      </c>
      <c r="K29" s="675">
        <v>26751.290509118859</v>
      </c>
      <c r="L29" s="675">
        <v>0</v>
      </c>
    </row>
    <row r="30" spans="1:12">
      <c r="A30" s="449">
        <v>24</v>
      </c>
      <c r="B30" s="464" t="s">
        <v>524</v>
      </c>
      <c r="C30" s="673">
        <v>1060065.3299999998</v>
      </c>
      <c r="D30" s="649">
        <v>1532.67</v>
      </c>
      <c r="E30" s="649">
        <v>0</v>
      </c>
      <c r="F30" s="675">
        <v>1058532.6599999999</v>
      </c>
      <c r="G30" s="675">
        <v>0</v>
      </c>
      <c r="H30" s="649">
        <v>365146.3759066966</v>
      </c>
      <c r="I30" s="675">
        <v>80.646004176979233</v>
      </c>
      <c r="J30" s="675">
        <v>0</v>
      </c>
      <c r="K30" s="675">
        <v>365065.72990251967</v>
      </c>
      <c r="L30" s="675">
        <v>0</v>
      </c>
    </row>
    <row r="31" spans="1:12">
      <c r="A31" s="449">
        <v>25</v>
      </c>
      <c r="B31" s="464" t="s">
        <v>454</v>
      </c>
      <c r="C31" s="673">
        <v>2876822.8135666451</v>
      </c>
      <c r="D31" s="649">
        <v>2782654.3335666452</v>
      </c>
      <c r="E31" s="649">
        <v>14023.03</v>
      </c>
      <c r="F31" s="675">
        <v>80145.45</v>
      </c>
      <c r="G31" s="675">
        <v>0</v>
      </c>
      <c r="H31" s="649">
        <v>135478.33028120254</v>
      </c>
      <c r="I31" s="675">
        <v>99139.138112064626</v>
      </c>
      <c r="J31" s="675">
        <v>1725.2592658422195</v>
      </c>
      <c r="K31" s="675">
        <v>34613.932903295696</v>
      </c>
      <c r="L31" s="675">
        <v>0</v>
      </c>
    </row>
    <row r="32" spans="1:12">
      <c r="A32" s="449">
        <v>26</v>
      </c>
      <c r="B32" s="464" t="s">
        <v>521</v>
      </c>
      <c r="C32" s="673">
        <v>0</v>
      </c>
      <c r="D32" s="649">
        <v>0</v>
      </c>
      <c r="E32" s="649">
        <v>0</v>
      </c>
      <c r="F32" s="675">
        <v>0</v>
      </c>
      <c r="G32" s="675">
        <v>0</v>
      </c>
      <c r="H32" s="649">
        <v>0</v>
      </c>
      <c r="I32" s="675">
        <v>0</v>
      </c>
      <c r="J32" s="675">
        <v>0</v>
      </c>
      <c r="K32" s="675">
        <v>0</v>
      </c>
      <c r="L32" s="675">
        <v>0</v>
      </c>
    </row>
    <row r="33" spans="1:12">
      <c r="A33" s="449">
        <v>27</v>
      </c>
      <c r="B33" s="507" t="s">
        <v>64</v>
      </c>
      <c r="C33" s="676">
        <v>22166210.15356664</v>
      </c>
      <c r="D33" s="649">
        <v>20622668.103566647</v>
      </c>
      <c r="E33" s="649">
        <v>296170.45</v>
      </c>
      <c r="F33" s="675">
        <v>1247371.5999999999</v>
      </c>
      <c r="G33" s="675">
        <v>0</v>
      </c>
      <c r="H33" s="649">
        <v>1002911.7235428481</v>
      </c>
      <c r="I33" s="675">
        <v>486336.07407800661</v>
      </c>
      <c r="J33" s="675">
        <v>53865.261737896697</v>
      </c>
      <c r="K33" s="675">
        <v>462710.38772694499</v>
      </c>
      <c r="L33" s="675">
        <v>0</v>
      </c>
    </row>
    <row r="35" spans="1:12">
      <c r="B35" s="506"/>
      <c r="C35" s="506"/>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C1" zoomScaleNormal="100" workbookViewId="0">
      <selection activeCell="L28" sqref="L28"/>
    </sheetView>
  </sheetViews>
  <sheetFormatPr defaultColWidth="8.6640625" defaultRowHeight="12"/>
  <cols>
    <col min="1" max="1" width="11.88671875" style="508" bestFit="1" customWidth="1"/>
    <col min="2" max="2" width="68.6640625" style="508" customWidth="1"/>
    <col min="3" max="11" width="20.33203125" style="508" customWidth="1"/>
    <col min="12" max="16384" width="8.6640625" style="508"/>
  </cols>
  <sheetData>
    <row r="1" spans="1:11" s="460" customFormat="1" ht="13.8">
      <c r="A1" s="364" t="s">
        <v>30</v>
      </c>
      <c r="B1" s="447" t="str">
        <f>'Info '!C2</f>
        <v>JSC Silk Bank</v>
      </c>
    </row>
    <row r="2" spans="1:11" s="460" customFormat="1">
      <c r="A2" s="364" t="s">
        <v>31</v>
      </c>
      <c r="B2" s="446">
        <f>'1. key ratios '!B2</f>
        <v>45107</v>
      </c>
    </row>
    <row r="3" spans="1:11" s="460" customFormat="1">
      <c r="A3" s="365" t="s">
        <v>504</v>
      </c>
    </row>
    <row r="4" spans="1:11">
      <c r="C4" s="511" t="s">
        <v>698</v>
      </c>
      <c r="D4" s="511" t="s">
        <v>697</v>
      </c>
      <c r="E4" s="511" t="s">
        <v>696</v>
      </c>
      <c r="F4" s="511" t="s">
        <v>695</v>
      </c>
      <c r="G4" s="511" t="s">
        <v>694</v>
      </c>
      <c r="H4" s="511" t="s">
        <v>693</v>
      </c>
      <c r="I4" s="511" t="s">
        <v>692</v>
      </c>
      <c r="J4" s="511" t="s">
        <v>691</v>
      </c>
      <c r="K4" s="511" t="s">
        <v>690</v>
      </c>
    </row>
    <row r="5" spans="1:11" ht="104.1" customHeight="1">
      <c r="A5" s="800" t="s">
        <v>689</v>
      </c>
      <c r="B5" s="801"/>
      <c r="C5" s="510" t="s">
        <v>505</v>
      </c>
      <c r="D5" s="510" t="s">
        <v>506</v>
      </c>
      <c r="E5" s="510" t="s">
        <v>507</v>
      </c>
      <c r="F5" s="510" t="s">
        <v>508</v>
      </c>
      <c r="G5" s="510" t="s">
        <v>509</v>
      </c>
      <c r="H5" s="510" t="s">
        <v>510</v>
      </c>
      <c r="I5" s="510" t="s">
        <v>511</v>
      </c>
      <c r="J5" s="510" t="s">
        <v>512</v>
      </c>
      <c r="K5" s="510" t="s">
        <v>513</v>
      </c>
    </row>
    <row r="6" spans="1:11">
      <c r="A6" s="449">
        <v>1</v>
      </c>
      <c r="B6" s="449" t="s">
        <v>473</v>
      </c>
      <c r="C6" s="649">
        <v>0</v>
      </c>
      <c r="D6" s="649"/>
      <c r="E6" s="649"/>
      <c r="F6" s="649"/>
      <c r="G6" s="649">
        <v>17084787.483566646</v>
      </c>
      <c r="H6" s="649">
        <v>0</v>
      </c>
      <c r="I6" s="649">
        <v>257450.45999999996</v>
      </c>
      <c r="J6" s="649">
        <v>51249</v>
      </c>
      <c r="K6" s="649">
        <v>4772723.2100000018</v>
      </c>
    </row>
    <row r="7" spans="1:11">
      <c r="A7" s="449">
        <v>2</v>
      </c>
      <c r="B7" s="449" t="s">
        <v>514</v>
      </c>
      <c r="C7" s="649"/>
      <c r="D7" s="649"/>
      <c r="E7" s="649"/>
      <c r="F7" s="649"/>
      <c r="G7" s="649"/>
      <c r="H7" s="649"/>
      <c r="I7" s="649"/>
      <c r="J7" s="649"/>
      <c r="K7" s="649"/>
    </row>
    <row r="8" spans="1:11">
      <c r="A8" s="449">
        <v>3</v>
      </c>
      <c r="B8" s="449" t="s">
        <v>481</v>
      </c>
      <c r="C8" s="649">
        <v>555677</v>
      </c>
      <c r="D8" s="649"/>
      <c r="E8" s="649"/>
      <c r="F8" s="649"/>
      <c r="G8" s="649">
        <v>200000</v>
      </c>
      <c r="H8" s="649"/>
      <c r="I8" s="649">
        <v>9600</v>
      </c>
      <c r="J8" s="649"/>
      <c r="K8" s="649">
        <v>2276214.58</v>
      </c>
    </row>
    <row r="9" spans="1:11">
      <c r="A9" s="449">
        <v>4</v>
      </c>
      <c r="B9" s="469" t="s">
        <v>515</v>
      </c>
      <c r="C9" s="677"/>
      <c r="D9" s="677"/>
      <c r="E9" s="677"/>
      <c r="F9" s="677"/>
      <c r="G9" s="677"/>
      <c r="H9" s="677"/>
      <c r="I9" s="677"/>
      <c r="J9" s="677"/>
      <c r="K9" s="677"/>
    </row>
    <row r="10" spans="1:11">
      <c r="A10" s="449">
        <v>5</v>
      </c>
      <c r="B10" s="469" t="s">
        <v>516</v>
      </c>
      <c r="C10" s="677"/>
      <c r="D10" s="677"/>
      <c r="E10" s="677"/>
      <c r="F10" s="677"/>
      <c r="G10" s="677"/>
      <c r="H10" s="677"/>
      <c r="I10" s="677"/>
      <c r="J10" s="677"/>
      <c r="K10" s="677"/>
    </row>
    <row r="11" spans="1:11">
      <c r="A11" s="449">
        <v>6</v>
      </c>
      <c r="B11" s="469" t="s">
        <v>517</v>
      </c>
      <c r="C11" s="677"/>
      <c r="D11" s="677"/>
      <c r="E11" s="677"/>
      <c r="F11" s="677"/>
      <c r="G11" s="677"/>
      <c r="H11" s="677"/>
      <c r="I11" s="677"/>
      <c r="J11" s="677"/>
      <c r="K11" s="677"/>
    </row>
    <row r="13" spans="1:11" ht="13.8">
      <c r="B13" s="509"/>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N1" zoomScaleNormal="100" workbookViewId="0">
      <selection activeCell="P22" sqref="P22"/>
    </sheetView>
  </sheetViews>
  <sheetFormatPr defaultColWidth="8.6640625" defaultRowHeight="14.4"/>
  <cols>
    <col min="1" max="1" width="10" style="512" bestFit="1" customWidth="1"/>
    <col min="2" max="2" width="71.6640625" style="512" customWidth="1"/>
    <col min="3" max="3" width="11.109375" style="512" bestFit="1" customWidth="1"/>
    <col min="4" max="6" width="15.5546875" style="512" customWidth="1"/>
    <col min="7" max="7" width="11.44140625" style="512" customWidth="1"/>
    <col min="8" max="8" width="11.109375" style="512" bestFit="1" customWidth="1"/>
    <col min="9" max="11" width="17.33203125" style="512" customWidth="1"/>
    <col min="12" max="12" width="12" style="512" customWidth="1"/>
    <col min="13" max="13" width="10.6640625" style="512" bestFit="1" customWidth="1"/>
    <col min="14" max="17" width="16.109375" style="512" customWidth="1"/>
    <col min="18" max="18" width="12.44140625" style="512" bestFit="1" customWidth="1"/>
    <col min="19" max="20" width="23" style="512" customWidth="1"/>
    <col min="21" max="21" width="22.88671875" style="512" customWidth="1"/>
    <col min="22" max="22" width="23" style="512" customWidth="1"/>
    <col min="23" max="16384" width="8.6640625" style="512"/>
  </cols>
  <sheetData>
    <row r="1" spans="1:22">
      <c r="A1" s="364" t="s">
        <v>30</v>
      </c>
      <c r="B1" s="447" t="str">
        <f>'Info '!C2</f>
        <v>JSC Silk Bank</v>
      </c>
    </row>
    <row r="2" spans="1:22">
      <c r="A2" s="364" t="s">
        <v>31</v>
      </c>
      <c r="B2" s="648">
        <f>'1. key ratios '!B2</f>
        <v>45107</v>
      </c>
    </row>
    <row r="3" spans="1:22">
      <c r="A3" s="365" t="s">
        <v>532</v>
      </c>
      <c r="B3" s="460"/>
    </row>
    <row r="4" spans="1:22">
      <c r="A4" s="365"/>
      <c r="B4" s="460"/>
    </row>
    <row r="5" spans="1:22" ht="24" customHeight="1">
      <c r="A5" s="802" t="s">
        <v>533</v>
      </c>
      <c r="B5" s="803"/>
      <c r="C5" s="807" t="s">
        <v>699</v>
      </c>
      <c r="D5" s="807"/>
      <c r="E5" s="807"/>
      <c r="F5" s="807"/>
      <c r="G5" s="807"/>
      <c r="H5" s="807" t="s">
        <v>551</v>
      </c>
      <c r="I5" s="807"/>
      <c r="J5" s="807"/>
      <c r="K5" s="807"/>
      <c r="L5" s="807"/>
      <c r="M5" s="807" t="s">
        <v>663</v>
      </c>
      <c r="N5" s="807"/>
      <c r="O5" s="807"/>
      <c r="P5" s="807"/>
      <c r="Q5" s="807"/>
      <c r="R5" s="806" t="s">
        <v>534</v>
      </c>
      <c r="S5" s="806" t="s">
        <v>548</v>
      </c>
      <c r="T5" s="806" t="s">
        <v>549</v>
      </c>
      <c r="U5" s="806" t="s">
        <v>710</v>
      </c>
      <c r="V5" s="806" t="s">
        <v>711</v>
      </c>
    </row>
    <row r="6" spans="1:22" ht="36" customHeight="1">
      <c r="A6" s="804"/>
      <c r="B6" s="805"/>
      <c r="C6" s="521"/>
      <c r="D6" s="458" t="s">
        <v>684</v>
      </c>
      <c r="E6" s="458" t="s">
        <v>683</v>
      </c>
      <c r="F6" s="458" t="s">
        <v>682</v>
      </c>
      <c r="G6" s="458" t="s">
        <v>681</v>
      </c>
      <c r="H6" s="521"/>
      <c r="I6" s="458" t="s">
        <v>684</v>
      </c>
      <c r="J6" s="458" t="s">
        <v>683</v>
      </c>
      <c r="K6" s="458" t="s">
        <v>682</v>
      </c>
      <c r="L6" s="458" t="s">
        <v>681</v>
      </c>
      <c r="M6" s="521"/>
      <c r="N6" s="458" t="s">
        <v>684</v>
      </c>
      <c r="O6" s="458" t="s">
        <v>683</v>
      </c>
      <c r="P6" s="458" t="s">
        <v>682</v>
      </c>
      <c r="Q6" s="458" t="s">
        <v>681</v>
      </c>
      <c r="R6" s="806"/>
      <c r="S6" s="806"/>
      <c r="T6" s="806"/>
      <c r="U6" s="806"/>
      <c r="V6" s="806"/>
    </row>
    <row r="7" spans="1:22">
      <c r="A7" s="516">
        <v>1</v>
      </c>
      <c r="B7" s="520" t="s">
        <v>542</v>
      </c>
      <c r="C7" s="677">
        <v>35500</v>
      </c>
      <c r="D7" s="677">
        <v>35500</v>
      </c>
      <c r="E7" s="677">
        <v>0</v>
      </c>
      <c r="F7" s="677">
        <v>0</v>
      </c>
      <c r="G7" s="677"/>
      <c r="H7" s="677">
        <v>35592.17</v>
      </c>
      <c r="I7" s="677">
        <v>35592.17</v>
      </c>
      <c r="J7" s="677">
        <v>0</v>
      </c>
      <c r="K7" s="677">
        <v>0</v>
      </c>
      <c r="L7" s="677"/>
      <c r="M7" s="677">
        <v>1161.1005210999999</v>
      </c>
      <c r="N7" s="677">
        <v>1161.1005210999999</v>
      </c>
      <c r="O7" s="677">
        <v>0</v>
      </c>
      <c r="P7" s="677">
        <v>0</v>
      </c>
      <c r="Q7" s="677">
        <v>0</v>
      </c>
      <c r="R7" s="685">
        <v>2</v>
      </c>
      <c r="S7" s="678">
        <v>0.31588732394366098</v>
      </c>
      <c r="T7" s="678">
        <v>0.37656338028169001</v>
      </c>
      <c r="U7" s="678">
        <v>0.31588732394366098</v>
      </c>
      <c r="V7" s="677">
        <v>16.688732394366099</v>
      </c>
    </row>
    <row r="8" spans="1:22">
      <c r="A8" s="516">
        <v>2</v>
      </c>
      <c r="B8" s="519" t="s">
        <v>541</v>
      </c>
      <c r="C8" s="677">
        <v>7020278.7400000002</v>
      </c>
      <c r="D8" s="677">
        <v>6615049.7400000002</v>
      </c>
      <c r="E8" s="677">
        <v>222952.57</v>
      </c>
      <c r="F8" s="677">
        <v>182276.43</v>
      </c>
      <c r="G8" s="677"/>
      <c r="H8" s="677">
        <v>7076979.7539999997</v>
      </c>
      <c r="I8" s="677">
        <v>6663377.0839999998</v>
      </c>
      <c r="J8" s="677">
        <v>229169.64</v>
      </c>
      <c r="K8" s="677">
        <v>184433.03</v>
      </c>
      <c r="L8" s="677"/>
      <c r="M8" s="677">
        <v>340445.40933232801</v>
      </c>
      <c r="N8" s="677">
        <v>218275.234149328</v>
      </c>
      <c r="O8" s="677">
        <v>28145.136210199998</v>
      </c>
      <c r="P8" s="677">
        <v>94025.038972800001</v>
      </c>
      <c r="Q8" s="677"/>
      <c r="R8" s="685">
        <v>547</v>
      </c>
      <c r="S8" s="678">
        <v>0.18186620485559701</v>
      </c>
      <c r="T8" s="678">
        <v>0.215662145809906</v>
      </c>
      <c r="U8" s="678">
        <v>0.14645517113897299</v>
      </c>
      <c r="V8" s="677">
        <v>46.587959239570999</v>
      </c>
    </row>
    <row r="9" spans="1:22">
      <c r="A9" s="516">
        <v>3</v>
      </c>
      <c r="B9" s="519" t="s">
        <v>540</v>
      </c>
      <c r="C9" s="677">
        <v>25330.379999999997</v>
      </c>
      <c r="D9" s="677">
        <v>20503.669999999998</v>
      </c>
      <c r="E9" s="677">
        <v>952.45</v>
      </c>
      <c r="F9" s="677">
        <v>3874.26</v>
      </c>
      <c r="G9" s="677"/>
      <c r="H9" s="677">
        <v>25436.6</v>
      </c>
      <c r="I9" s="677">
        <v>20534.93</v>
      </c>
      <c r="J9" s="677">
        <v>1021.76</v>
      </c>
      <c r="K9" s="677">
        <v>3879.91</v>
      </c>
      <c r="L9" s="677"/>
      <c r="M9" s="677">
        <v>6075.1555738629995</v>
      </c>
      <c r="N9" s="677">
        <v>2315.5791557309999</v>
      </c>
      <c r="O9" s="677">
        <v>440.33829493000002</v>
      </c>
      <c r="P9" s="677">
        <v>3319.2381232020002</v>
      </c>
      <c r="Q9" s="677"/>
      <c r="R9" s="685">
        <v>109</v>
      </c>
      <c r="S9" s="678">
        <v>0</v>
      </c>
      <c r="T9" s="678">
        <v>0</v>
      </c>
      <c r="U9" s="678">
        <v>0.35</v>
      </c>
      <c r="V9" s="677">
        <v>0.78167762985334099</v>
      </c>
    </row>
    <row r="10" spans="1:22">
      <c r="A10" s="516">
        <v>4</v>
      </c>
      <c r="B10" s="519" t="s">
        <v>539</v>
      </c>
      <c r="C10" s="677">
        <v>9838.8200000000015</v>
      </c>
      <c r="D10" s="677">
        <v>9419.8700000000008</v>
      </c>
      <c r="E10" s="677">
        <v>418.95</v>
      </c>
      <c r="F10" s="677">
        <v>0</v>
      </c>
      <c r="G10" s="677"/>
      <c r="H10" s="677">
        <v>9841.2200000000012</v>
      </c>
      <c r="I10" s="677">
        <v>9422.27</v>
      </c>
      <c r="J10" s="677">
        <v>418.95</v>
      </c>
      <c r="K10" s="677">
        <v>0</v>
      </c>
      <c r="L10" s="677"/>
      <c r="M10" s="677">
        <v>403.837162578</v>
      </c>
      <c r="N10" s="677">
        <v>218.61699687800001</v>
      </c>
      <c r="O10" s="677">
        <v>185.2201657</v>
      </c>
      <c r="P10" s="677">
        <v>0</v>
      </c>
      <c r="Q10" s="677"/>
      <c r="R10" s="685">
        <v>15</v>
      </c>
      <c r="S10" s="678">
        <v>0</v>
      </c>
      <c r="T10" s="678">
        <v>0</v>
      </c>
      <c r="U10" s="678">
        <v>0</v>
      </c>
      <c r="V10" s="677">
        <v>8.14297659678701</v>
      </c>
    </row>
    <row r="11" spans="1:22">
      <c r="A11" s="516">
        <v>5</v>
      </c>
      <c r="B11" s="519" t="s">
        <v>538</v>
      </c>
      <c r="C11" s="677">
        <v>27998.45</v>
      </c>
      <c r="D11" s="677">
        <v>27479.46</v>
      </c>
      <c r="E11" s="677">
        <v>0</v>
      </c>
      <c r="F11" s="677">
        <v>518.99</v>
      </c>
      <c r="G11" s="677"/>
      <c r="H11" s="677">
        <v>28056.6</v>
      </c>
      <c r="I11" s="677">
        <v>27530.6</v>
      </c>
      <c r="J11" s="677">
        <v>0</v>
      </c>
      <c r="K11" s="677">
        <v>526</v>
      </c>
      <c r="L11" s="677"/>
      <c r="M11" s="677">
        <v>1754.9998291509999</v>
      </c>
      <c r="N11" s="677">
        <v>1454.6191053509999</v>
      </c>
      <c r="O11" s="677">
        <v>0</v>
      </c>
      <c r="P11" s="677">
        <v>300.3807238</v>
      </c>
      <c r="Q11" s="677"/>
      <c r="R11" s="685">
        <v>25</v>
      </c>
      <c r="S11" s="678">
        <v>0.48</v>
      </c>
      <c r="T11" s="678">
        <v>0.47499689762150898</v>
      </c>
      <c r="U11" s="678">
        <v>0.16987256080247201</v>
      </c>
      <c r="V11" s="677">
        <v>8.1974719065326695</v>
      </c>
    </row>
    <row r="12" spans="1:22">
      <c r="A12" s="516">
        <v>6</v>
      </c>
      <c r="B12" s="519" t="s">
        <v>537</v>
      </c>
      <c r="C12" s="677">
        <v>59360.76</v>
      </c>
      <c r="D12" s="677">
        <v>59360.76</v>
      </c>
      <c r="E12" s="677">
        <v>0</v>
      </c>
      <c r="F12" s="677">
        <v>0</v>
      </c>
      <c r="G12" s="677"/>
      <c r="H12" s="677">
        <v>60151.28</v>
      </c>
      <c r="I12" s="677">
        <v>60151.28</v>
      </c>
      <c r="J12" s="677">
        <v>0</v>
      </c>
      <c r="K12" s="677">
        <v>0</v>
      </c>
      <c r="L12" s="677"/>
      <c r="M12" s="677">
        <v>3642.5866225660002</v>
      </c>
      <c r="N12" s="677">
        <v>3642.5866225660002</v>
      </c>
      <c r="O12" s="677">
        <v>0</v>
      </c>
      <c r="P12" s="677">
        <v>0</v>
      </c>
      <c r="Q12" s="677"/>
      <c r="R12" s="685">
        <v>62</v>
      </c>
      <c r="S12" s="678">
        <v>0</v>
      </c>
      <c r="T12" s="678">
        <v>0</v>
      </c>
      <c r="U12" s="678">
        <v>0.25458910229586001</v>
      </c>
      <c r="V12" s="677">
        <v>9.1761155517550606</v>
      </c>
    </row>
    <row r="13" spans="1:22">
      <c r="A13" s="516">
        <v>7</v>
      </c>
      <c r="B13" s="519" t="s">
        <v>536</v>
      </c>
      <c r="C13" s="677">
        <v>1071548.5900000001</v>
      </c>
      <c r="D13" s="677">
        <v>1071548.5900000001</v>
      </c>
      <c r="E13" s="677">
        <v>0</v>
      </c>
      <c r="F13" s="677">
        <v>0</v>
      </c>
      <c r="G13" s="677"/>
      <c r="H13" s="677">
        <v>1083195.25</v>
      </c>
      <c r="I13" s="677">
        <v>1083195.25</v>
      </c>
      <c r="J13" s="677">
        <v>0</v>
      </c>
      <c r="K13" s="677">
        <v>0</v>
      </c>
      <c r="L13" s="677"/>
      <c r="M13" s="677">
        <v>49282.65668</v>
      </c>
      <c r="N13" s="677">
        <v>49282.65668</v>
      </c>
      <c r="O13" s="677">
        <v>0</v>
      </c>
      <c r="P13" s="677">
        <v>0</v>
      </c>
      <c r="Q13" s="677"/>
      <c r="R13" s="685">
        <v>14</v>
      </c>
      <c r="S13" s="678">
        <v>0.14083702388896999</v>
      </c>
      <c r="T13" s="678">
        <v>0.155918511944485</v>
      </c>
      <c r="U13" s="678">
        <v>0.13068155279827301</v>
      </c>
      <c r="V13" s="677">
        <v>119.97346174194401</v>
      </c>
    </row>
    <row r="14" spans="1:22">
      <c r="A14" s="514">
        <v>7.1</v>
      </c>
      <c r="B14" s="513" t="s">
        <v>545</v>
      </c>
      <c r="C14" s="677">
        <v>598733.56000000006</v>
      </c>
      <c r="D14" s="677">
        <v>598733.56000000006</v>
      </c>
      <c r="E14" s="677">
        <v>0</v>
      </c>
      <c r="F14" s="677">
        <v>0</v>
      </c>
      <c r="G14" s="677"/>
      <c r="H14" s="677">
        <v>603456.93999999994</v>
      </c>
      <c r="I14" s="677">
        <v>603456.93999999994</v>
      </c>
      <c r="J14" s="677">
        <v>0</v>
      </c>
      <c r="K14" s="677">
        <v>0</v>
      </c>
      <c r="L14" s="677"/>
      <c r="M14" s="677">
        <v>25075.276452999999</v>
      </c>
      <c r="N14" s="677">
        <v>25075.276452999999</v>
      </c>
      <c r="O14" s="677">
        <v>0</v>
      </c>
      <c r="P14" s="677">
        <v>0</v>
      </c>
      <c r="Q14" s="677"/>
      <c r="R14" s="685">
        <v>6</v>
      </c>
      <c r="S14" s="678">
        <v>0.14499999999999999</v>
      </c>
      <c r="T14" s="678">
        <v>0.158</v>
      </c>
      <c r="U14" s="678">
        <v>0.12807621438490899</v>
      </c>
      <c r="V14" s="677">
        <v>115.82780841615001</v>
      </c>
    </row>
    <row r="15" spans="1:22">
      <c r="A15" s="514">
        <v>7.2</v>
      </c>
      <c r="B15" s="513" t="s">
        <v>547</v>
      </c>
      <c r="C15" s="677">
        <v>207568.8</v>
      </c>
      <c r="D15" s="677">
        <v>207568.8</v>
      </c>
      <c r="E15" s="677">
        <v>0</v>
      </c>
      <c r="F15" s="677">
        <v>0</v>
      </c>
      <c r="G15" s="677"/>
      <c r="H15" s="677">
        <v>209858.48</v>
      </c>
      <c r="I15" s="677">
        <v>209858.48</v>
      </c>
      <c r="J15" s="677">
        <v>0</v>
      </c>
      <c r="K15" s="677">
        <v>0</v>
      </c>
      <c r="L15" s="677"/>
      <c r="M15" s="677">
        <v>10589.364895999999</v>
      </c>
      <c r="N15" s="677">
        <v>10589.364895999999</v>
      </c>
      <c r="O15" s="677">
        <v>0</v>
      </c>
      <c r="P15" s="677">
        <v>0</v>
      </c>
      <c r="Q15" s="677"/>
      <c r="R15" s="685">
        <v>3</v>
      </c>
      <c r="S15" s="678">
        <v>0</v>
      </c>
      <c r="T15" s="678">
        <v>0</v>
      </c>
      <c r="U15" s="678">
        <v>0.13693465251039599</v>
      </c>
      <c r="V15" s="677">
        <v>144.78794443095401</v>
      </c>
    </row>
    <row r="16" spans="1:22">
      <c r="A16" s="514">
        <v>7.3</v>
      </c>
      <c r="B16" s="513" t="s">
        <v>544</v>
      </c>
      <c r="C16" s="677">
        <v>265246.23</v>
      </c>
      <c r="D16" s="677">
        <v>265246.23</v>
      </c>
      <c r="E16" s="677">
        <v>0</v>
      </c>
      <c r="F16" s="677">
        <v>0</v>
      </c>
      <c r="G16" s="677"/>
      <c r="H16" s="677">
        <v>269879.83</v>
      </c>
      <c r="I16" s="677">
        <v>269879.83</v>
      </c>
      <c r="J16" s="677">
        <v>0</v>
      </c>
      <c r="K16" s="677">
        <v>0</v>
      </c>
      <c r="L16" s="677"/>
      <c r="M16" s="677">
        <v>13618.015331000001</v>
      </c>
      <c r="N16" s="677">
        <v>13618.015331000001</v>
      </c>
      <c r="O16" s="677">
        <v>0</v>
      </c>
      <c r="P16" s="677">
        <v>0</v>
      </c>
      <c r="Q16" s="677"/>
      <c r="R16" s="685">
        <v>5</v>
      </c>
      <c r="S16" s="678">
        <v>0.13500000000000001</v>
      </c>
      <c r="T16" s="678">
        <v>0.153</v>
      </c>
      <c r="U16" s="678">
        <v>0.13166914511848099</v>
      </c>
      <c r="V16" s="677">
        <v>109.912732056549</v>
      </c>
    </row>
    <row r="17" spans="1:22">
      <c r="A17" s="516">
        <v>8</v>
      </c>
      <c r="B17" s="519" t="s">
        <v>543</v>
      </c>
      <c r="C17" s="677">
        <v>0</v>
      </c>
      <c r="D17" s="677">
        <v>0</v>
      </c>
      <c r="E17" s="677">
        <v>0</v>
      </c>
      <c r="F17" s="677">
        <v>0</v>
      </c>
      <c r="G17" s="677"/>
      <c r="H17" s="677">
        <v>0</v>
      </c>
      <c r="I17" s="677">
        <v>0</v>
      </c>
      <c r="J17" s="677">
        <v>0</v>
      </c>
      <c r="K17" s="677">
        <v>0</v>
      </c>
      <c r="L17" s="677"/>
      <c r="M17" s="677">
        <v>0</v>
      </c>
      <c r="N17" s="677">
        <v>0</v>
      </c>
      <c r="O17" s="677">
        <v>0</v>
      </c>
      <c r="P17" s="677">
        <v>0</v>
      </c>
      <c r="Q17" s="677"/>
      <c r="R17" s="685">
        <v>0</v>
      </c>
      <c r="S17" s="678">
        <v>0</v>
      </c>
      <c r="T17" s="678">
        <v>0</v>
      </c>
      <c r="U17" s="678">
        <v>0</v>
      </c>
      <c r="V17" s="677">
        <v>0</v>
      </c>
    </row>
    <row r="18" spans="1:22">
      <c r="A18" s="518">
        <v>9</v>
      </c>
      <c r="B18" s="517" t="s">
        <v>535</v>
      </c>
      <c r="C18" s="683">
        <v>0</v>
      </c>
      <c r="D18" s="683">
        <v>0</v>
      </c>
      <c r="E18" s="683">
        <v>0</v>
      </c>
      <c r="F18" s="683">
        <v>0</v>
      </c>
      <c r="G18" s="683"/>
      <c r="H18" s="683">
        <v>0</v>
      </c>
      <c r="I18" s="683">
        <v>0</v>
      </c>
      <c r="J18" s="683">
        <v>0</v>
      </c>
      <c r="K18" s="683">
        <v>0</v>
      </c>
      <c r="L18" s="683"/>
      <c r="M18" s="683">
        <v>0</v>
      </c>
      <c r="N18" s="683">
        <v>0</v>
      </c>
      <c r="O18" s="683">
        <v>0</v>
      </c>
      <c r="P18" s="683">
        <v>0</v>
      </c>
      <c r="Q18" s="683"/>
      <c r="R18" s="686">
        <v>0</v>
      </c>
      <c r="S18" s="679">
        <v>0</v>
      </c>
      <c r="T18" s="679">
        <v>0</v>
      </c>
      <c r="U18" s="679">
        <v>0</v>
      </c>
      <c r="V18" s="683">
        <v>0</v>
      </c>
    </row>
    <row r="19" spans="1:22">
      <c r="A19" s="516">
        <v>10</v>
      </c>
      <c r="B19" s="515" t="s">
        <v>546</v>
      </c>
      <c r="C19" s="684">
        <v>8249855.7399999993</v>
      </c>
      <c r="D19" s="684">
        <v>7838862.0899999999</v>
      </c>
      <c r="E19" s="684">
        <v>224323.97000000003</v>
      </c>
      <c r="F19" s="684">
        <v>186669.68</v>
      </c>
      <c r="G19" s="684"/>
      <c r="H19" s="684">
        <v>8319252.8739999989</v>
      </c>
      <c r="I19" s="684">
        <v>7899803.5839999989</v>
      </c>
      <c r="J19" s="684">
        <v>230610.35000000003</v>
      </c>
      <c r="K19" s="684">
        <v>188838.94</v>
      </c>
      <c r="L19" s="684"/>
      <c r="M19" s="684">
        <v>402765.74572158605</v>
      </c>
      <c r="N19" s="684">
        <v>276350.39323095401</v>
      </c>
      <c r="O19" s="684">
        <v>28770.694670829998</v>
      </c>
      <c r="P19" s="684">
        <v>97644.657819802</v>
      </c>
      <c r="Q19" s="684"/>
      <c r="R19" s="687">
        <v>774</v>
      </c>
      <c r="S19" s="682">
        <v>0.17777331671832999</v>
      </c>
      <c r="T19" s="682">
        <v>0.20904148794152</v>
      </c>
      <c r="U19" s="682">
        <v>0.14602213318583401</v>
      </c>
      <c r="V19" s="684">
        <v>55.434764610917497</v>
      </c>
    </row>
    <row r="20" spans="1:22" ht="24">
      <c r="A20" s="514">
        <v>10.1</v>
      </c>
      <c r="B20" s="513" t="s">
        <v>550</v>
      </c>
      <c r="C20" s="677"/>
      <c r="D20" s="677"/>
      <c r="E20" s="677"/>
      <c r="F20" s="677"/>
      <c r="G20" s="677"/>
      <c r="H20" s="677">
        <v>0</v>
      </c>
      <c r="I20" s="677"/>
      <c r="J20" s="677"/>
      <c r="K20" s="677"/>
      <c r="L20" s="677"/>
      <c r="M20" s="677">
        <v>0</v>
      </c>
      <c r="N20" s="677"/>
      <c r="O20" s="677"/>
      <c r="P20" s="677"/>
      <c r="Q20" s="677"/>
      <c r="R20" s="677"/>
      <c r="S20" s="677"/>
      <c r="T20" s="677"/>
      <c r="U20" s="677"/>
      <c r="V20" s="677"/>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topLeftCell="A42" zoomScaleNormal="100" workbookViewId="0">
      <selection activeCell="H69" sqref="H69"/>
    </sheetView>
  </sheetViews>
  <sheetFormatPr defaultRowHeight="14.4"/>
  <cols>
    <col min="1" max="1" width="8.6640625" style="400"/>
    <col min="2" max="2" width="69.33203125" style="401" customWidth="1"/>
    <col min="3" max="3" width="13.5546875" customWidth="1"/>
    <col min="4" max="4" width="14.44140625" customWidth="1"/>
    <col min="5" max="8" width="13.109375" customWidth="1"/>
  </cols>
  <sheetData>
    <row r="1" spans="1:8" s="5" customFormat="1" ht="13.8">
      <c r="A1" s="2" t="s">
        <v>30</v>
      </c>
      <c r="B1" s="3" t="str">
        <f>'Info '!C2</f>
        <v>JSC Silk Bank</v>
      </c>
      <c r="C1" s="3"/>
      <c r="D1" s="4"/>
      <c r="E1" s="4"/>
      <c r="F1" s="4"/>
      <c r="G1" s="4"/>
    </row>
    <row r="2" spans="1:8" s="5" customFormat="1" ht="13.8">
      <c r="A2" s="2" t="s">
        <v>31</v>
      </c>
      <c r="B2" s="319">
        <f>'1. key ratios '!B2</f>
        <v>45107</v>
      </c>
      <c r="C2" s="3"/>
      <c r="D2" s="4"/>
      <c r="E2" s="4"/>
      <c r="F2" s="4"/>
      <c r="G2" s="4"/>
    </row>
    <row r="3" spans="1:8" s="5" customFormat="1" ht="13.8">
      <c r="A3" s="2"/>
      <c r="B3" s="3"/>
      <c r="C3" s="3"/>
      <c r="D3" s="4"/>
      <c r="E3" s="4"/>
      <c r="F3" s="4"/>
      <c r="G3" s="4"/>
    </row>
    <row r="4" spans="1:8" ht="21" customHeight="1">
      <c r="A4" s="696" t="s">
        <v>6</v>
      </c>
      <c r="B4" s="697" t="s">
        <v>557</v>
      </c>
      <c r="C4" s="699" t="s">
        <v>558</v>
      </c>
      <c r="D4" s="699"/>
      <c r="E4" s="699"/>
      <c r="F4" s="699" t="s">
        <v>559</v>
      </c>
      <c r="G4" s="699"/>
      <c r="H4" s="700"/>
    </row>
    <row r="5" spans="1:8" ht="21" customHeight="1">
      <c r="A5" s="696"/>
      <c r="B5" s="698"/>
      <c r="C5" s="371" t="s">
        <v>32</v>
      </c>
      <c r="D5" s="371" t="s">
        <v>33</v>
      </c>
      <c r="E5" s="371" t="s">
        <v>34</v>
      </c>
      <c r="F5" s="371" t="s">
        <v>32</v>
      </c>
      <c r="G5" s="371" t="s">
        <v>33</v>
      </c>
      <c r="H5" s="371" t="s">
        <v>34</v>
      </c>
    </row>
    <row r="6" spans="1:8" ht="26.4" customHeight="1">
      <c r="A6" s="696"/>
      <c r="B6" s="372" t="s">
        <v>560</v>
      </c>
      <c r="C6" s="701"/>
      <c r="D6" s="702"/>
      <c r="E6" s="702"/>
      <c r="F6" s="702"/>
      <c r="G6" s="702"/>
      <c r="H6" s="703"/>
    </row>
    <row r="7" spans="1:8" ht="23.1" customHeight="1">
      <c r="A7" s="373">
        <v>1</v>
      </c>
      <c r="B7" s="374" t="s">
        <v>561</v>
      </c>
      <c r="C7" s="564">
        <v>64937554.159999974</v>
      </c>
      <c r="D7" s="564">
        <v>4887352.290000001</v>
      </c>
      <c r="E7" s="565">
        <v>69824906.449999973</v>
      </c>
      <c r="F7" s="564">
        <v>1400867.67000006</v>
      </c>
      <c r="G7" s="564">
        <v>2773831.4600000158</v>
      </c>
      <c r="H7" s="565">
        <v>4174699.1300000758</v>
      </c>
    </row>
    <row r="8" spans="1:8">
      <c r="A8" s="373">
        <v>1.1000000000000001</v>
      </c>
      <c r="B8" s="375" t="s">
        <v>562</v>
      </c>
      <c r="C8" s="564">
        <v>953605.2799999984</v>
      </c>
      <c r="D8" s="564">
        <v>1265069.1200000029</v>
      </c>
      <c r="E8" s="565">
        <v>2218674.4000000013</v>
      </c>
      <c r="F8" s="564">
        <v>798980.38000000268</v>
      </c>
      <c r="G8" s="564">
        <v>781777.98000000231</v>
      </c>
      <c r="H8" s="565">
        <v>1580758.360000005</v>
      </c>
    </row>
    <row r="9" spans="1:8">
      <c r="A9" s="373">
        <v>1.2</v>
      </c>
      <c r="B9" s="375" t="s">
        <v>563</v>
      </c>
      <c r="C9" s="564">
        <v>4628333.969999969</v>
      </c>
      <c r="D9" s="564">
        <v>1968637.9200000013</v>
      </c>
      <c r="E9" s="565">
        <v>6596971.8899999708</v>
      </c>
      <c r="F9" s="564">
        <v>383568.19000005722</v>
      </c>
      <c r="G9" s="564">
        <v>1501517.1900000002</v>
      </c>
      <c r="H9" s="565">
        <v>1885085.3800000574</v>
      </c>
    </row>
    <row r="10" spans="1:8">
      <c r="A10" s="373">
        <v>1.3</v>
      </c>
      <c r="B10" s="375" t="s">
        <v>564</v>
      </c>
      <c r="C10" s="566">
        <v>59355614.910000004</v>
      </c>
      <c r="D10" s="566">
        <v>1653645.2499999967</v>
      </c>
      <c r="E10" s="565">
        <v>61009260.160000004</v>
      </c>
      <c r="F10" s="564">
        <v>218319.10000000009</v>
      </c>
      <c r="G10" s="564">
        <v>490536.29000001331</v>
      </c>
      <c r="H10" s="565">
        <v>708855.3900000134</v>
      </c>
    </row>
    <row r="11" spans="1:8">
      <c r="A11" s="373">
        <v>2</v>
      </c>
      <c r="B11" s="376" t="s">
        <v>565</v>
      </c>
      <c r="C11" s="564">
        <v>0</v>
      </c>
      <c r="D11" s="564">
        <v>13720</v>
      </c>
      <c r="E11" s="565">
        <v>13720</v>
      </c>
      <c r="F11" s="564">
        <v>59227.5</v>
      </c>
      <c r="G11" s="564">
        <v>0</v>
      </c>
      <c r="H11" s="565">
        <v>59227.5</v>
      </c>
    </row>
    <row r="12" spans="1:8">
      <c r="A12" s="373">
        <v>2.1</v>
      </c>
      <c r="B12" s="377" t="s">
        <v>566</v>
      </c>
      <c r="C12" s="564">
        <v>0</v>
      </c>
      <c r="D12" s="564">
        <v>13720</v>
      </c>
      <c r="E12" s="565">
        <v>13720</v>
      </c>
      <c r="F12" s="564">
        <v>59227.5</v>
      </c>
      <c r="G12" s="564">
        <v>0</v>
      </c>
      <c r="H12" s="565">
        <v>59227.5</v>
      </c>
    </row>
    <row r="13" spans="1:8" ht="26.4" customHeight="1">
      <c r="A13" s="373">
        <v>3</v>
      </c>
      <c r="B13" s="378" t="s">
        <v>567</v>
      </c>
      <c r="C13" s="564"/>
      <c r="D13" s="564"/>
      <c r="E13" s="565">
        <v>0</v>
      </c>
      <c r="F13" s="564"/>
      <c r="G13" s="564"/>
      <c r="H13" s="565">
        <v>0</v>
      </c>
    </row>
    <row r="14" spans="1:8" ht="26.4" customHeight="1">
      <c r="A14" s="373">
        <v>4</v>
      </c>
      <c r="B14" s="379" t="s">
        <v>568</v>
      </c>
      <c r="C14" s="564"/>
      <c r="D14" s="564"/>
      <c r="E14" s="565">
        <v>0</v>
      </c>
      <c r="F14" s="564"/>
      <c r="G14" s="564"/>
      <c r="H14" s="565">
        <v>0</v>
      </c>
    </row>
    <row r="15" spans="1:8" ht="24.6" customHeight="1">
      <c r="A15" s="373">
        <v>5</v>
      </c>
      <c r="B15" s="380" t="s">
        <v>569</v>
      </c>
      <c r="C15" s="567">
        <v>20000</v>
      </c>
      <c r="D15" s="567">
        <v>0</v>
      </c>
      <c r="E15" s="568">
        <v>20000</v>
      </c>
      <c r="F15" s="567">
        <v>20000</v>
      </c>
      <c r="G15" s="567">
        <v>0</v>
      </c>
      <c r="H15" s="568">
        <v>20000</v>
      </c>
    </row>
    <row r="16" spans="1:8">
      <c r="A16" s="373">
        <v>5.0999999999999996</v>
      </c>
      <c r="B16" s="381" t="s">
        <v>570</v>
      </c>
      <c r="C16" s="564">
        <v>20000</v>
      </c>
      <c r="D16" s="564"/>
      <c r="E16" s="565">
        <v>20000</v>
      </c>
      <c r="F16" s="564">
        <v>20000</v>
      </c>
      <c r="G16" s="564">
        <v>0</v>
      </c>
      <c r="H16" s="565">
        <v>20000</v>
      </c>
    </row>
    <row r="17" spans="1:8">
      <c r="A17" s="373">
        <v>5.2</v>
      </c>
      <c r="B17" s="381" t="s">
        <v>571</v>
      </c>
      <c r="C17" s="564"/>
      <c r="D17" s="564"/>
      <c r="E17" s="565">
        <v>0</v>
      </c>
      <c r="F17" s="564"/>
      <c r="G17" s="564"/>
      <c r="H17" s="565">
        <v>0</v>
      </c>
    </row>
    <row r="18" spans="1:8">
      <c r="A18" s="373">
        <v>5.3</v>
      </c>
      <c r="B18" s="382" t="s">
        <v>572</v>
      </c>
      <c r="C18" s="564"/>
      <c r="D18" s="564"/>
      <c r="E18" s="565">
        <v>0</v>
      </c>
      <c r="F18" s="564"/>
      <c r="G18" s="564"/>
      <c r="H18" s="565">
        <v>0</v>
      </c>
    </row>
    <row r="19" spans="1:8">
      <c r="A19" s="373">
        <v>6</v>
      </c>
      <c r="B19" s="378" t="s">
        <v>573</v>
      </c>
      <c r="C19" s="564">
        <v>37550930.86545413</v>
      </c>
      <c r="D19" s="564">
        <v>8622718.0032036975</v>
      </c>
      <c r="E19" s="565">
        <v>46173648.868657827</v>
      </c>
      <c r="F19" s="564">
        <v>47208656.034176812</v>
      </c>
      <c r="G19" s="564">
        <v>2966098.3972576768</v>
      </c>
      <c r="H19" s="565">
        <v>50174754.43143449</v>
      </c>
    </row>
    <row r="20" spans="1:8">
      <c r="A20" s="373">
        <v>6.1</v>
      </c>
      <c r="B20" s="381" t="s">
        <v>571</v>
      </c>
      <c r="C20" s="564">
        <v>25010350.438634034</v>
      </c>
      <c r="D20" s="564"/>
      <c r="E20" s="565">
        <v>25010350.438634034</v>
      </c>
      <c r="F20" s="564">
        <v>34742273.597264037</v>
      </c>
      <c r="G20" s="564"/>
      <c r="H20" s="565">
        <v>34742273.597264037</v>
      </c>
    </row>
    <row r="21" spans="1:8">
      <c r="A21" s="373">
        <v>6.2</v>
      </c>
      <c r="B21" s="382" t="s">
        <v>572</v>
      </c>
      <c r="C21" s="564">
        <v>12540580.426820096</v>
      </c>
      <c r="D21" s="564">
        <v>8622718.0032036975</v>
      </c>
      <c r="E21" s="565">
        <v>21163298.430023793</v>
      </c>
      <c r="F21" s="566">
        <v>12466382.436912779</v>
      </c>
      <c r="G21" s="566">
        <v>2966098.3972576768</v>
      </c>
      <c r="H21" s="565">
        <v>15432480.834170455</v>
      </c>
    </row>
    <row r="22" spans="1:8">
      <c r="A22" s="373">
        <v>7</v>
      </c>
      <c r="B22" s="376" t="s">
        <v>574</v>
      </c>
      <c r="C22" s="564"/>
      <c r="D22" s="564"/>
      <c r="E22" s="565">
        <v>0</v>
      </c>
      <c r="F22" s="564"/>
      <c r="G22" s="564"/>
      <c r="H22" s="565">
        <v>0</v>
      </c>
    </row>
    <row r="23" spans="1:8">
      <c r="A23" s="373">
        <v>8</v>
      </c>
      <c r="B23" s="383" t="s">
        <v>575</v>
      </c>
      <c r="C23" s="564">
        <v>3389411.9415073614</v>
      </c>
      <c r="D23" s="564">
        <v>0</v>
      </c>
      <c r="E23" s="565">
        <v>3389411.9415073614</v>
      </c>
      <c r="F23" s="564">
        <v>3512670.3689119108</v>
      </c>
      <c r="G23" s="564"/>
      <c r="H23" s="565">
        <v>3512670.3689119108</v>
      </c>
    </row>
    <row r="24" spans="1:8">
      <c r="A24" s="373">
        <v>9</v>
      </c>
      <c r="B24" s="379" t="s">
        <v>576</v>
      </c>
      <c r="C24" s="564">
        <v>19081042.57</v>
      </c>
      <c r="D24" s="564">
        <v>0</v>
      </c>
      <c r="E24" s="565">
        <v>19081042.57</v>
      </c>
      <c r="F24" s="564">
        <v>20466698.859999999</v>
      </c>
      <c r="G24" s="564">
        <v>0</v>
      </c>
      <c r="H24" s="565">
        <v>20466698.859999999</v>
      </c>
    </row>
    <row r="25" spans="1:8">
      <c r="A25" s="373">
        <v>9.1</v>
      </c>
      <c r="B25" s="381" t="s">
        <v>577</v>
      </c>
      <c r="C25" s="564">
        <v>19081042.57</v>
      </c>
      <c r="D25" s="564"/>
      <c r="E25" s="565">
        <v>19081042.57</v>
      </c>
      <c r="F25" s="564">
        <v>20466698.859999999</v>
      </c>
      <c r="G25" s="564"/>
      <c r="H25" s="565">
        <v>20466698.859999999</v>
      </c>
    </row>
    <row r="26" spans="1:8">
      <c r="A26" s="373">
        <v>9.1999999999999993</v>
      </c>
      <c r="B26" s="381" t="s">
        <v>578</v>
      </c>
      <c r="C26" s="564"/>
      <c r="D26" s="564"/>
      <c r="E26" s="565">
        <v>0</v>
      </c>
      <c r="F26" s="564"/>
      <c r="G26" s="564"/>
      <c r="H26" s="565">
        <v>0</v>
      </c>
    </row>
    <row r="27" spans="1:8">
      <c r="A27" s="373">
        <v>10</v>
      </c>
      <c r="B27" s="379" t="s">
        <v>579</v>
      </c>
      <c r="C27" s="564">
        <v>795839.35999999987</v>
      </c>
      <c r="D27" s="564">
        <v>0</v>
      </c>
      <c r="E27" s="565">
        <v>795839.35999999987</v>
      </c>
      <c r="F27" s="564">
        <v>306121.2199999998</v>
      </c>
      <c r="G27" s="564">
        <v>0</v>
      </c>
      <c r="H27" s="565">
        <v>306121.2199999998</v>
      </c>
    </row>
    <row r="28" spans="1:8">
      <c r="A28" s="373">
        <v>10.1</v>
      </c>
      <c r="B28" s="381" t="s">
        <v>580</v>
      </c>
      <c r="C28" s="564"/>
      <c r="D28" s="564"/>
      <c r="E28" s="565">
        <v>0</v>
      </c>
      <c r="F28" s="564"/>
      <c r="G28" s="564"/>
      <c r="H28" s="565">
        <v>0</v>
      </c>
    </row>
    <row r="29" spans="1:8">
      <c r="A29" s="373">
        <v>10.199999999999999</v>
      </c>
      <c r="B29" s="381" t="s">
        <v>581</v>
      </c>
      <c r="C29" s="564">
        <v>795839.35999999987</v>
      </c>
      <c r="D29" s="564"/>
      <c r="E29" s="565">
        <v>795839.35999999987</v>
      </c>
      <c r="F29" s="564">
        <v>306121.2199999998</v>
      </c>
      <c r="G29" s="564"/>
      <c r="H29" s="565">
        <v>306121.2199999998</v>
      </c>
    </row>
    <row r="30" spans="1:8">
      <c r="A30" s="373">
        <v>11</v>
      </c>
      <c r="B30" s="379" t="s">
        <v>582</v>
      </c>
      <c r="C30" s="564">
        <v>45248.5</v>
      </c>
      <c r="D30" s="564">
        <v>0</v>
      </c>
      <c r="E30" s="565">
        <v>45248.5</v>
      </c>
      <c r="F30" s="564">
        <v>45248.5</v>
      </c>
      <c r="G30" s="564">
        <v>0</v>
      </c>
      <c r="H30" s="565">
        <v>45248.5</v>
      </c>
    </row>
    <row r="31" spans="1:8">
      <c r="A31" s="373">
        <v>11.1</v>
      </c>
      <c r="B31" s="381" t="s">
        <v>583</v>
      </c>
      <c r="C31" s="564">
        <v>45248.5</v>
      </c>
      <c r="D31" s="564"/>
      <c r="E31" s="565">
        <v>45248.5</v>
      </c>
      <c r="F31" s="564">
        <v>45248.5</v>
      </c>
      <c r="G31" s="564">
        <v>0</v>
      </c>
      <c r="H31" s="565">
        <v>45248.5</v>
      </c>
    </row>
    <row r="32" spans="1:8">
      <c r="A32" s="373">
        <v>11.2</v>
      </c>
      <c r="B32" s="381" t="s">
        <v>584</v>
      </c>
      <c r="C32" s="564"/>
      <c r="D32" s="564"/>
      <c r="E32" s="565">
        <v>0</v>
      </c>
      <c r="F32" s="564"/>
      <c r="G32" s="564"/>
      <c r="H32" s="565">
        <v>0</v>
      </c>
    </row>
    <row r="33" spans="1:8">
      <c r="A33" s="373">
        <v>13</v>
      </c>
      <c r="B33" s="379" t="s">
        <v>585</v>
      </c>
      <c r="C33" s="566">
        <v>1502195.3199999998</v>
      </c>
      <c r="D33" s="566">
        <v>223653.14</v>
      </c>
      <c r="E33" s="565">
        <v>1725848.46</v>
      </c>
      <c r="F33" s="564">
        <v>1649439.41</v>
      </c>
      <c r="G33" s="564">
        <v>31132.97</v>
      </c>
      <c r="H33" s="565">
        <v>1680572.38</v>
      </c>
    </row>
    <row r="34" spans="1:8">
      <c r="A34" s="373">
        <v>13.1</v>
      </c>
      <c r="B34" s="384" t="s">
        <v>586</v>
      </c>
      <c r="C34" s="566"/>
      <c r="D34" s="566"/>
      <c r="E34" s="565">
        <v>0</v>
      </c>
      <c r="F34" s="564"/>
      <c r="G34" s="564"/>
      <c r="H34" s="565">
        <v>0</v>
      </c>
    </row>
    <row r="35" spans="1:8">
      <c r="A35" s="373">
        <v>13.2</v>
      </c>
      <c r="B35" s="384" t="s">
        <v>587</v>
      </c>
      <c r="C35" s="564"/>
      <c r="D35" s="564"/>
      <c r="E35" s="565">
        <v>0</v>
      </c>
      <c r="F35" s="564"/>
      <c r="G35" s="564"/>
      <c r="H35" s="565">
        <v>0</v>
      </c>
    </row>
    <row r="36" spans="1:8">
      <c r="A36" s="373">
        <v>14</v>
      </c>
      <c r="B36" s="385" t="s">
        <v>588</v>
      </c>
      <c r="C36" s="564">
        <v>127322222.71696146</v>
      </c>
      <c r="D36" s="564">
        <v>13747443.433203699</v>
      </c>
      <c r="E36" s="565">
        <v>141069666.15016517</v>
      </c>
      <c r="F36" s="564">
        <v>74668929.563088775</v>
      </c>
      <c r="G36" s="564">
        <v>5771062.8272576919</v>
      </c>
      <c r="H36" s="565">
        <v>80439992.390346467</v>
      </c>
    </row>
    <row r="37" spans="1:8" ht="22.5" customHeight="1">
      <c r="A37" s="373"/>
      <c r="B37" s="386" t="s">
        <v>589</v>
      </c>
      <c r="C37" s="585"/>
      <c r="D37" s="586"/>
      <c r="E37" s="586"/>
      <c r="F37" s="586"/>
      <c r="G37" s="586"/>
      <c r="H37" s="587"/>
    </row>
    <row r="38" spans="1:8">
      <c r="A38" s="373">
        <v>15</v>
      </c>
      <c r="B38" s="387" t="s">
        <v>590</v>
      </c>
      <c r="C38" s="564">
        <v>12530</v>
      </c>
      <c r="D38" s="564">
        <v>217453.9425461124</v>
      </c>
      <c r="E38" s="565">
        <v>229983.9425461124</v>
      </c>
      <c r="F38" s="564">
        <v>13185</v>
      </c>
      <c r="G38" s="564">
        <v>660</v>
      </c>
      <c r="H38" s="565">
        <v>13845</v>
      </c>
    </row>
    <row r="39" spans="1:8">
      <c r="A39" s="388">
        <v>15.1</v>
      </c>
      <c r="B39" s="389" t="s">
        <v>566</v>
      </c>
      <c r="C39" s="564">
        <v>12530</v>
      </c>
      <c r="D39" s="564">
        <v>217453.9425461124</v>
      </c>
      <c r="E39" s="565">
        <v>229983.9425461124</v>
      </c>
      <c r="F39" s="564">
        <v>13185</v>
      </c>
      <c r="G39" s="564">
        <v>660</v>
      </c>
      <c r="H39" s="565">
        <v>13845</v>
      </c>
    </row>
    <row r="40" spans="1:8" ht="24" customHeight="1">
      <c r="A40" s="388">
        <v>16</v>
      </c>
      <c r="B40" s="376" t="s">
        <v>591</v>
      </c>
      <c r="C40" s="564"/>
      <c r="D40" s="564"/>
      <c r="E40" s="565">
        <v>0</v>
      </c>
      <c r="F40" s="564"/>
      <c r="G40" s="564"/>
      <c r="H40" s="565">
        <v>0</v>
      </c>
    </row>
    <row r="41" spans="1:8">
      <c r="A41" s="388">
        <v>17</v>
      </c>
      <c r="B41" s="376" t="s">
        <v>592</v>
      </c>
      <c r="C41" s="564">
        <v>66435760.125296876</v>
      </c>
      <c r="D41" s="564">
        <v>14163377.689999999</v>
      </c>
      <c r="E41" s="565">
        <v>80599137.815296873</v>
      </c>
      <c r="F41" s="564">
        <v>14922002.721980816</v>
      </c>
      <c r="G41" s="564">
        <v>2321299.9899999993</v>
      </c>
      <c r="H41" s="565">
        <v>17243302.711980816</v>
      </c>
    </row>
    <row r="42" spans="1:8">
      <c r="A42" s="388">
        <v>17.100000000000001</v>
      </c>
      <c r="B42" s="390" t="s">
        <v>593</v>
      </c>
      <c r="C42" s="566">
        <v>66404841.855296873</v>
      </c>
      <c r="D42" s="566">
        <v>13941221.16</v>
      </c>
      <c r="E42" s="565">
        <v>80346063.015296876</v>
      </c>
      <c r="F42" s="566">
        <v>7349889.7619808232</v>
      </c>
      <c r="G42" s="566">
        <v>2321299.9899999993</v>
      </c>
      <c r="H42" s="565">
        <v>9671189.7519808225</v>
      </c>
    </row>
    <row r="43" spans="1:8">
      <c r="A43" s="388">
        <v>17.2</v>
      </c>
      <c r="B43" s="391" t="s">
        <v>594</v>
      </c>
      <c r="C43" s="566">
        <v>0</v>
      </c>
      <c r="D43" s="566">
        <v>0</v>
      </c>
      <c r="E43" s="565">
        <v>0</v>
      </c>
      <c r="F43" s="564">
        <v>7532089.6799999923</v>
      </c>
      <c r="G43" s="564">
        <v>0</v>
      </c>
      <c r="H43" s="565">
        <v>7532089.6799999923</v>
      </c>
    </row>
    <row r="44" spans="1:8">
      <c r="A44" s="388">
        <v>17.3</v>
      </c>
      <c r="B44" s="390" t="s">
        <v>595</v>
      </c>
      <c r="C44" s="566"/>
      <c r="D44" s="566"/>
      <c r="E44" s="565">
        <v>0</v>
      </c>
      <c r="F44" s="564"/>
      <c r="G44" s="564"/>
      <c r="H44" s="565">
        <v>0</v>
      </c>
    </row>
    <row r="45" spans="1:8">
      <c r="A45" s="388">
        <v>17.399999999999999</v>
      </c>
      <c r="B45" s="390" t="s">
        <v>596</v>
      </c>
      <c r="C45" s="566">
        <v>30918.270000000004</v>
      </c>
      <c r="D45" s="566">
        <v>222156.53000000003</v>
      </c>
      <c r="E45" s="565">
        <v>253074.80000000005</v>
      </c>
      <c r="F45" s="566">
        <v>40023.279999999999</v>
      </c>
      <c r="G45" s="566"/>
      <c r="H45" s="565">
        <v>40023.279999999999</v>
      </c>
    </row>
    <row r="46" spans="1:8">
      <c r="A46" s="388">
        <v>18</v>
      </c>
      <c r="B46" s="379" t="s">
        <v>597</v>
      </c>
      <c r="C46" s="564">
        <v>8943.5671997316531</v>
      </c>
      <c r="D46" s="564">
        <v>41898.594405891556</v>
      </c>
      <c r="E46" s="565">
        <v>50842.161605623209</v>
      </c>
      <c r="F46" s="564"/>
      <c r="G46" s="564"/>
      <c r="H46" s="565">
        <v>0</v>
      </c>
    </row>
    <row r="47" spans="1:8">
      <c r="A47" s="388">
        <v>19</v>
      </c>
      <c r="B47" s="379" t="s">
        <v>598</v>
      </c>
      <c r="C47" s="564">
        <v>1752441.5988421449</v>
      </c>
      <c r="D47" s="564">
        <v>0</v>
      </c>
      <c r="E47" s="565">
        <v>1752441.5988421449</v>
      </c>
      <c r="F47" s="564">
        <v>93718.104683280806</v>
      </c>
      <c r="G47" s="564">
        <v>0</v>
      </c>
      <c r="H47" s="565">
        <v>93718.104683280806</v>
      </c>
    </row>
    <row r="48" spans="1:8">
      <c r="A48" s="388">
        <v>19.100000000000001</v>
      </c>
      <c r="B48" s="392" t="s">
        <v>599</v>
      </c>
      <c r="C48" s="564">
        <v>0</v>
      </c>
      <c r="D48" s="564">
        <v>0</v>
      </c>
      <c r="E48" s="565">
        <v>0</v>
      </c>
      <c r="F48" s="564">
        <v>0</v>
      </c>
      <c r="G48" s="564"/>
      <c r="H48" s="565">
        <v>0</v>
      </c>
    </row>
    <row r="49" spans="1:8">
      <c r="A49" s="388">
        <v>19.2</v>
      </c>
      <c r="B49" s="393" t="s">
        <v>600</v>
      </c>
      <c r="C49" s="564">
        <v>1752441.5988421449</v>
      </c>
      <c r="D49" s="564">
        <v>0</v>
      </c>
      <c r="E49" s="565">
        <v>1752441.5988421449</v>
      </c>
      <c r="F49" s="564">
        <v>93718.104683280806</v>
      </c>
      <c r="G49" s="564">
        <v>0</v>
      </c>
      <c r="H49" s="565">
        <v>93718.104683280806</v>
      </c>
    </row>
    <row r="50" spans="1:8">
      <c r="A50" s="388">
        <v>20</v>
      </c>
      <c r="B50" s="394" t="s">
        <v>601</v>
      </c>
      <c r="C50" s="564">
        <v>3092397.84</v>
      </c>
      <c r="D50" s="564">
        <v>0</v>
      </c>
      <c r="E50" s="565">
        <v>3092397.84</v>
      </c>
      <c r="F50" s="564">
        <v>2686986.8</v>
      </c>
      <c r="G50" s="564">
        <v>0</v>
      </c>
      <c r="H50" s="565">
        <v>2686986.8</v>
      </c>
    </row>
    <row r="51" spans="1:8">
      <c r="A51" s="388">
        <v>21</v>
      </c>
      <c r="B51" s="383" t="s">
        <v>602</v>
      </c>
      <c r="C51" s="564">
        <v>517969.3299999999</v>
      </c>
      <c r="D51" s="564">
        <v>223940.33999999991</v>
      </c>
      <c r="E51" s="565">
        <v>741909.66999999981</v>
      </c>
      <c r="F51" s="564">
        <v>666575.54</v>
      </c>
      <c r="G51" s="564">
        <v>226752.35000000003</v>
      </c>
      <c r="H51" s="565">
        <v>893327.89000000013</v>
      </c>
    </row>
    <row r="52" spans="1:8">
      <c r="A52" s="388">
        <v>21.1</v>
      </c>
      <c r="B52" s="391" t="s">
        <v>603</v>
      </c>
      <c r="C52" s="564"/>
      <c r="D52" s="564"/>
      <c r="E52" s="565">
        <v>0</v>
      </c>
      <c r="F52" s="564"/>
      <c r="G52" s="564"/>
      <c r="H52" s="565">
        <v>0</v>
      </c>
    </row>
    <row r="53" spans="1:8">
      <c r="A53" s="388">
        <v>22</v>
      </c>
      <c r="B53" s="395" t="s">
        <v>604</v>
      </c>
      <c r="C53" s="564">
        <v>71820042.461338758</v>
      </c>
      <c r="D53" s="564">
        <v>14646670.566952003</v>
      </c>
      <c r="E53" s="565">
        <v>86466713.028290763</v>
      </c>
      <c r="F53" s="564">
        <v>18382468.166664094</v>
      </c>
      <c r="G53" s="564">
        <v>2548712.3399999994</v>
      </c>
      <c r="H53" s="565">
        <v>20931180.506664094</v>
      </c>
    </row>
    <row r="54" spans="1:8" ht="24" customHeight="1">
      <c r="A54" s="388"/>
      <c r="B54" s="396" t="s">
        <v>605</v>
      </c>
      <c r="C54" s="585"/>
      <c r="D54" s="586"/>
      <c r="E54" s="586"/>
      <c r="F54" s="586"/>
      <c r="G54" s="586"/>
      <c r="H54" s="587"/>
    </row>
    <row r="55" spans="1:8">
      <c r="A55" s="388">
        <v>23</v>
      </c>
      <c r="B55" s="394" t="s">
        <v>606</v>
      </c>
      <c r="C55" s="564">
        <v>62946400</v>
      </c>
      <c r="D55" s="564"/>
      <c r="E55" s="565">
        <v>62946400</v>
      </c>
      <c r="F55" s="564">
        <v>61146400</v>
      </c>
      <c r="G55" s="564"/>
      <c r="H55" s="565">
        <v>61146400</v>
      </c>
    </row>
    <row r="56" spans="1:8">
      <c r="A56" s="388">
        <v>24</v>
      </c>
      <c r="B56" s="394" t="s">
        <v>607</v>
      </c>
      <c r="C56" s="564"/>
      <c r="D56" s="564"/>
      <c r="E56" s="565">
        <v>0</v>
      </c>
      <c r="F56" s="564"/>
      <c r="G56" s="564"/>
      <c r="H56" s="565">
        <v>0</v>
      </c>
    </row>
    <row r="57" spans="1:8">
      <c r="A57" s="388">
        <v>25</v>
      </c>
      <c r="B57" s="379" t="s">
        <v>608</v>
      </c>
      <c r="C57" s="564"/>
      <c r="D57" s="564"/>
      <c r="E57" s="565">
        <v>0</v>
      </c>
      <c r="F57" s="564"/>
      <c r="G57" s="564"/>
      <c r="H57" s="565">
        <v>0</v>
      </c>
    </row>
    <row r="58" spans="1:8">
      <c r="A58" s="388">
        <v>26</v>
      </c>
      <c r="B58" s="379" t="s">
        <v>609</v>
      </c>
      <c r="C58" s="564"/>
      <c r="D58" s="564"/>
      <c r="E58" s="565">
        <v>0</v>
      </c>
      <c r="F58" s="564"/>
      <c r="G58" s="564"/>
      <c r="H58" s="565">
        <v>0</v>
      </c>
    </row>
    <row r="59" spans="1:8">
      <c r="A59" s="388">
        <v>27</v>
      </c>
      <c r="B59" s="379" t="s">
        <v>610</v>
      </c>
      <c r="C59" s="564">
        <v>0</v>
      </c>
      <c r="D59" s="564">
        <v>0</v>
      </c>
      <c r="E59" s="565">
        <v>0</v>
      </c>
      <c r="F59" s="564"/>
      <c r="G59" s="564"/>
      <c r="H59" s="565">
        <v>0</v>
      </c>
    </row>
    <row r="60" spans="1:8">
      <c r="A60" s="388">
        <v>27.1</v>
      </c>
      <c r="B60" s="390" t="s">
        <v>611</v>
      </c>
      <c r="C60" s="564"/>
      <c r="D60" s="564"/>
      <c r="E60" s="565">
        <v>0</v>
      </c>
      <c r="F60" s="564"/>
      <c r="G60" s="564"/>
      <c r="H60" s="565">
        <v>0</v>
      </c>
    </row>
    <row r="61" spans="1:8">
      <c r="A61" s="388">
        <v>27.2</v>
      </c>
      <c r="B61" s="390" t="s">
        <v>612</v>
      </c>
      <c r="C61" s="564"/>
      <c r="D61" s="564"/>
      <c r="E61" s="565">
        <v>0</v>
      </c>
      <c r="F61" s="564"/>
      <c r="G61" s="564"/>
      <c r="H61" s="565">
        <v>0</v>
      </c>
    </row>
    <row r="62" spans="1:8">
      <c r="A62" s="388">
        <v>28</v>
      </c>
      <c r="B62" s="397" t="s">
        <v>613</v>
      </c>
      <c r="C62" s="564"/>
      <c r="D62" s="564"/>
      <c r="E62" s="565">
        <v>0</v>
      </c>
      <c r="F62" s="564"/>
      <c r="G62" s="564"/>
      <c r="H62" s="565">
        <v>0</v>
      </c>
    </row>
    <row r="63" spans="1:8">
      <c r="A63" s="388">
        <v>29</v>
      </c>
      <c r="B63" s="379" t="s">
        <v>614</v>
      </c>
      <c r="C63" s="564">
        <v>4352500.4589957595</v>
      </c>
      <c r="D63" s="564">
        <v>0</v>
      </c>
      <c r="E63" s="565">
        <v>4352500.4589957595</v>
      </c>
      <c r="F63" s="564">
        <v>6799068.2615330247</v>
      </c>
      <c r="G63" s="564"/>
      <c r="H63" s="565">
        <v>6799068.2615330247</v>
      </c>
    </row>
    <row r="64" spans="1:8">
      <c r="A64" s="388">
        <v>29.1</v>
      </c>
      <c r="B64" s="382" t="s">
        <v>615</v>
      </c>
      <c r="C64" s="564">
        <v>4352500.4589957595</v>
      </c>
      <c r="D64" s="564"/>
      <c r="E64" s="565">
        <v>4352500.4589957595</v>
      </c>
      <c r="F64" s="564">
        <v>6799068.2615330247</v>
      </c>
      <c r="G64" s="564"/>
      <c r="H64" s="565">
        <v>6799068.2615330247</v>
      </c>
    </row>
    <row r="65" spans="1:8" ht="24.9" customHeight="1">
      <c r="A65" s="388">
        <v>29.2</v>
      </c>
      <c r="B65" s="392" t="s">
        <v>616</v>
      </c>
      <c r="C65" s="564"/>
      <c r="D65" s="564"/>
      <c r="E65" s="565">
        <v>0</v>
      </c>
      <c r="F65" s="564"/>
      <c r="G65" s="564"/>
      <c r="H65" s="565">
        <v>0</v>
      </c>
    </row>
    <row r="66" spans="1:8" ht="22.5" customHeight="1">
      <c r="A66" s="388">
        <v>29.3</v>
      </c>
      <c r="B66" s="392" t="s">
        <v>617</v>
      </c>
      <c r="C66" s="564"/>
      <c r="D66" s="564"/>
      <c r="E66" s="565">
        <v>0</v>
      </c>
      <c r="F66" s="564"/>
      <c r="G66" s="564"/>
      <c r="H66" s="565">
        <v>0</v>
      </c>
    </row>
    <row r="67" spans="1:8">
      <c r="A67" s="388">
        <v>30</v>
      </c>
      <c r="B67" s="379" t="s">
        <v>618</v>
      </c>
      <c r="C67" s="564">
        <v>-12695947.58112132</v>
      </c>
      <c r="D67" s="564"/>
      <c r="E67" s="565">
        <v>-12695947.58112132</v>
      </c>
      <c r="F67" s="564">
        <v>-8436656.6218507234</v>
      </c>
      <c r="G67" s="564"/>
      <c r="H67" s="565">
        <v>-8436656.6218507234</v>
      </c>
    </row>
    <row r="68" spans="1:8">
      <c r="A68" s="388">
        <v>31</v>
      </c>
      <c r="B68" s="398" t="s">
        <v>619</v>
      </c>
      <c r="C68" s="564">
        <v>54602952.877874441</v>
      </c>
      <c r="D68" s="564">
        <v>0</v>
      </c>
      <c r="E68" s="565">
        <v>54602952.877874441</v>
      </c>
      <c r="F68" s="564">
        <v>59508811.6396823</v>
      </c>
      <c r="G68" s="564">
        <v>0</v>
      </c>
      <c r="H68" s="565">
        <v>59508811.6396823</v>
      </c>
    </row>
    <row r="69" spans="1:8">
      <c r="A69" s="388">
        <v>32</v>
      </c>
      <c r="B69" s="399" t="s">
        <v>620</v>
      </c>
      <c r="C69" s="564">
        <v>126422995.33921319</v>
      </c>
      <c r="D69" s="564">
        <v>14646670.566952003</v>
      </c>
      <c r="E69" s="565">
        <v>141069665.90616518</v>
      </c>
      <c r="F69" s="564">
        <v>77891279.806346387</v>
      </c>
      <c r="G69" s="564">
        <v>2548712.3399999994</v>
      </c>
      <c r="H69" s="565">
        <v>80439992.14634639</v>
      </c>
    </row>
  </sheetData>
  <mergeCells count="5">
    <mergeCell ref="A4:A6"/>
    <mergeCell ref="B4:B5"/>
    <mergeCell ref="C4:E4"/>
    <mergeCell ref="F4:H4"/>
    <mergeCell ref="C6: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23" zoomScaleNormal="100" workbookViewId="0">
      <selection activeCell="E45" sqref="E45"/>
    </sheetView>
  </sheetViews>
  <sheetFormatPr defaultRowHeight="14.4"/>
  <cols>
    <col min="2" max="2" width="66.5546875" customWidth="1"/>
    <col min="3" max="8" width="17.88671875" customWidth="1"/>
  </cols>
  <sheetData>
    <row r="1" spans="1:8" s="5" customFormat="1" ht="13.8">
      <c r="A1" s="2" t="s">
        <v>30</v>
      </c>
      <c r="B1" s="3" t="str">
        <f>'Info '!C2</f>
        <v>JSC Silk Bank</v>
      </c>
      <c r="C1" s="3"/>
      <c r="D1" s="4"/>
      <c r="E1" s="4"/>
      <c r="F1" s="4"/>
      <c r="G1" s="4"/>
    </row>
    <row r="2" spans="1:8" s="5" customFormat="1" ht="13.8">
      <c r="A2" s="2" t="s">
        <v>31</v>
      </c>
      <c r="B2" s="534">
        <f>'1. key ratios '!B2</f>
        <v>45107</v>
      </c>
      <c r="C2" s="3"/>
      <c r="D2" s="4"/>
      <c r="E2" s="4"/>
      <c r="F2" s="4"/>
      <c r="G2" s="4"/>
    </row>
    <row r="4" spans="1:8">
      <c r="A4" s="704" t="s">
        <v>6</v>
      </c>
      <c r="B4" s="706" t="s">
        <v>621</v>
      </c>
      <c r="C4" s="699" t="s">
        <v>558</v>
      </c>
      <c r="D4" s="699"/>
      <c r="E4" s="699"/>
      <c r="F4" s="699" t="s">
        <v>559</v>
      </c>
      <c r="G4" s="699"/>
      <c r="H4" s="700"/>
    </row>
    <row r="5" spans="1:8" ht="15.6" customHeight="1">
      <c r="A5" s="705"/>
      <c r="B5" s="707"/>
      <c r="C5" s="402" t="s">
        <v>32</v>
      </c>
      <c r="D5" s="402" t="s">
        <v>33</v>
      </c>
      <c r="E5" s="402" t="s">
        <v>34</v>
      </c>
      <c r="F5" s="402" t="s">
        <v>32</v>
      </c>
      <c r="G5" s="402" t="s">
        <v>33</v>
      </c>
      <c r="H5" s="402" t="s">
        <v>34</v>
      </c>
    </row>
    <row r="6" spans="1:8">
      <c r="A6" s="403">
        <v>1</v>
      </c>
      <c r="B6" s="404" t="s">
        <v>622</v>
      </c>
      <c r="C6" s="569">
        <v>2466064.6015167623</v>
      </c>
      <c r="D6" s="569">
        <v>494156.33000000019</v>
      </c>
      <c r="E6" s="570">
        <v>2960220.9315167624</v>
      </c>
      <c r="F6" s="569">
        <v>2672679.8498324957</v>
      </c>
      <c r="G6" s="569">
        <v>245990.90718990177</v>
      </c>
      <c r="H6" s="570">
        <v>2918670.7570223976</v>
      </c>
    </row>
    <row r="7" spans="1:8">
      <c r="A7" s="403">
        <v>1.1000000000000001</v>
      </c>
      <c r="B7" s="392" t="s">
        <v>565</v>
      </c>
      <c r="C7" s="569"/>
      <c r="D7" s="569"/>
      <c r="E7" s="570">
        <v>0</v>
      </c>
      <c r="F7" s="569"/>
      <c r="G7" s="569"/>
      <c r="H7" s="570">
        <v>0</v>
      </c>
    </row>
    <row r="8" spans="1:8">
      <c r="A8" s="403">
        <v>1.2</v>
      </c>
      <c r="B8" s="392" t="s">
        <v>567</v>
      </c>
      <c r="C8" s="569"/>
      <c r="D8" s="569"/>
      <c r="E8" s="570">
        <v>0</v>
      </c>
      <c r="F8" s="569"/>
      <c r="G8" s="569"/>
      <c r="H8" s="570">
        <v>0</v>
      </c>
    </row>
    <row r="9" spans="1:8" ht="21.6" customHeight="1">
      <c r="A9" s="403">
        <v>1.3</v>
      </c>
      <c r="B9" s="392" t="s">
        <v>623</v>
      </c>
      <c r="C9" s="569"/>
      <c r="D9" s="569"/>
      <c r="E9" s="570">
        <v>0</v>
      </c>
      <c r="F9" s="569"/>
      <c r="G9" s="569"/>
      <c r="H9" s="570">
        <v>0</v>
      </c>
    </row>
    <row r="10" spans="1:8">
      <c r="A10" s="403">
        <v>1.4</v>
      </c>
      <c r="B10" s="392" t="s">
        <v>569</v>
      </c>
      <c r="C10" s="569"/>
      <c r="D10" s="569"/>
      <c r="E10" s="570">
        <v>0</v>
      </c>
      <c r="F10" s="569"/>
      <c r="G10" s="569"/>
      <c r="H10" s="570">
        <v>0</v>
      </c>
    </row>
    <row r="11" spans="1:8">
      <c r="A11" s="403">
        <v>1.5</v>
      </c>
      <c r="B11" s="392" t="s">
        <v>573</v>
      </c>
      <c r="C11" s="569">
        <v>2466064.6015167623</v>
      </c>
      <c r="D11" s="569">
        <v>494156.33000000019</v>
      </c>
      <c r="E11" s="570">
        <v>2960220.9315167624</v>
      </c>
      <c r="F11" s="569">
        <v>2672679.8498324957</v>
      </c>
      <c r="G11" s="569">
        <v>245990.90718990177</v>
      </c>
      <c r="H11" s="570">
        <v>2918670.7570223976</v>
      </c>
    </row>
    <row r="12" spans="1:8">
      <c r="A12" s="403">
        <v>1.6</v>
      </c>
      <c r="B12" s="393" t="s">
        <v>455</v>
      </c>
      <c r="C12" s="569"/>
      <c r="D12" s="569"/>
      <c r="E12" s="570">
        <v>0</v>
      </c>
      <c r="F12" s="569"/>
      <c r="G12" s="569"/>
      <c r="H12" s="570">
        <v>0</v>
      </c>
    </row>
    <row r="13" spans="1:8">
      <c r="A13" s="403">
        <v>2</v>
      </c>
      <c r="B13" s="405" t="s">
        <v>624</v>
      </c>
      <c r="C13" s="569">
        <v>-867610.87045483524</v>
      </c>
      <c r="D13" s="569">
        <v>-65598.140000000029</v>
      </c>
      <c r="E13" s="570">
        <v>-933209.01045483525</v>
      </c>
      <c r="F13" s="569">
        <v>-1351112.6234834751</v>
      </c>
      <c r="G13" s="569">
        <v>-2026.5599999999829</v>
      </c>
      <c r="H13" s="570">
        <v>-1353139.1834834751</v>
      </c>
    </row>
    <row r="14" spans="1:8">
      <c r="A14" s="403">
        <v>2.1</v>
      </c>
      <c r="B14" s="392" t="s">
        <v>625</v>
      </c>
      <c r="C14" s="569"/>
      <c r="D14" s="569"/>
      <c r="E14" s="570">
        <v>0</v>
      </c>
      <c r="F14" s="569"/>
      <c r="G14" s="569"/>
      <c r="H14" s="570">
        <v>0</v>
      </c>
    </row>
    <row r="15" spans="1:8" ht="24.6" customHeight="1">
      <c r="A15" s="403">
        <v>2.2000000000000002</v>
      </c>
      <c r="B15" s="392" t="s">
        <v>626</v>
      </c>
      <c r="C15" s="569"/>
      <c r="D15" s="569"/>
      <c r="E15" s="570">
        <v>0</v>
      </c>
      <c r="F15" s="569"/>
      <c r="G15" s="569"/>
      <c r="H15" s="570">
        <v>0</v>
      </c>
    </row>
    <row r="16" spans="1:8" ht="20.399999999999999" customHeight="1">
      <c r="A16" s="403">
        <v>2.2999999999999998</v>
      </c>
      <c r="B16" s="392" t="s">
        <v>627</v>
      </c>
      <c r="C16" s="569">
        <v>-867610.87045483524</v>
      </c>
      <c r="D16" s="569">
        <v>-65598.140000000029</v>
      </c>
      <c r="E16" s="570">
        <v>-933209.01045483525</v>
      </c>
      <c r="F16" s="569">
        <v>-1351112.6234834751</v>
      </c>
      <c r="G16" s="569">
        <v>-2026.5599999999829</v>
      </c>
      <c r="H16" s="570">
        <v>-1353139.1834834751</v>
      </c>
    </row>
    <row r="17" spans="1:8">
      <c r="A17" s="403">
        <v>2.4</v>
      </c>
      <c r="B17" s="392" t="s">
        <v>628</v>
      </c>
      <c r="C17" s="569"/>
      <c r="D17" s="569"/>
      <c r="E17" s="570">
        <v>0</v>
      </c>
      <c r="F17" s="569"/>
      <c r="G17" s="569"/>
      <c r="H17" s="570">
        <v>0</v>
      </c>
    </row>
    <row r="18" spans="1:8">
      <c r="A18" s="403">
        <v>3</v>
      </c>
      <c r="B18" s="405" t="s">
        <v>629</v>
      </c>
      <c r="C18" s="569"/>
      <c r="D18" s="569"/>
      <c r="E18" s="570">
        <v>0</v>
      </c>
      <c r="F18" s="569"/>
      <c r="G18" s="569"/>
      <c r="H18" s="570">
        <v>0</v>
      </c>
    </row>
    <row r="19" spans="1:8">
      <c r="A19" s="403">
        <v>4</v>
      </c>
      <c r="B19" s="405" t="s">
        <v>630</v>
      </c>
      <c r="C19" s="569">
        <v>106531.81</v>
      </c>
      <c r="D19" s="569">
        <v>53576.71</v>
      </c>
      <c r="E19" s="570">
        <v>160108.51999999999</v>
      </c>
      <c r="F19" s="569">
        <v>77776.12</v>
      </c>
      <c r="G19" s="569">
        <v>9033.2799999999988</v>
      </c>
      <c r="H19" s="570">
        <v>86809.4</v>
      </c>
    </row>
    <row r="20" spans="1:8">
      <c r="A20" s="403">
        <v>5</v>
      </c>
      <c r="B20" s="405" t="s">
        <v>631</v>
      </c>
      <c r="C20" s="569">
        <v>-37693.759999999995</v>
      </c>
      <c r="D20" s="569">
        <v>-51721.79</v>
      </c>
      <c r="E20" s="570">
        <v>-89415.549999999988</v>
      </c>
      <c r="F20" s="569">
        <v>-21826.01</v>
      </c>
      <c r="G20" s="569">
        <v>-18458.71</v>
      </c>
      <c r="H20" s="570">
        <v>-40284.720000000001</v>
      </c>
    </row>
    <row r="21" spans="1:8" ht="24" customHeight="1">
      <c r="A21" s="403">
        <v>6</v>
      </c>
      <c r="B21" s="405" t="s">
        <v>632</v>
      </c>
      <c r="C21" s="569"/>
      <c r="D21" s="569"/>
      <c r="E21" s="570">
        <v>0</v>
      </c>
      <c r="F21" s="569"/>
      <c r="G21" s="569"/>
      <c r="H21" s="570">
        <v>0</v>
      </c>
    </row>
    <row r="22" spans="1:8" ht="18.600000000000001" customHeight="1">
      <c r="A22" s="403">
        <v>7</v>
      </c>
      <c r="B22" s="405" t="s">
        <v>633</v>
      </c>
      <c r="C22" s="569"/>
      <c r="D22" s="569"/>
      <c r="E22" s="570">
        <v>0</v>
      </c>
      <c r="F22" s="569"/>
      <c r="G22" s="569"/>
      <c r="H22" s="570">
        <v>0</v>
      </c>
    </row>
    <row r="23" spans="1:8" ht="25.5" customHeight="1">
      <c r="A23" s="403">
        <v>8</v>
      </c>
      <c r="B23" s="406" t="s">
        <v>634</v>
      </c>
      <c r="C23" s="569"/>
      <c r="D23" s="569"/>
      <c r="E23" s="570">
        <v>0</v>
      </c>
      <c r="F23" s="569"/>
      <c r="G23" s="569"/>
      <c r="H23" s="570">
        <v>0</v>
      </c>
    </row>
    <row r="24" spans="1:8" ht="34.5" customHeight="1">
      <c r="A24" s="403">
        <v>9</v>
      </c>
      <c r="B24" s="406" t="s">
        <v>635</v>
      </c>
      <c r="C24" s="569"/>
      <c r="D24" s="569"/>
      <c r="E24" s="570">
        <v>0</v>
      </c>
      <c r="F24" s="569"/>
      <c r="G24" s="569"/>
      <c r="H24" s="570">
        <v>0</v>
      </c>
    </row>
    <row r="25" spans="1:8">
      <c r="A25" s="403">
        <v>10</v>
      </c>
      <c r="B25" s="405" t="s">
        <v>636</v>
      </c>
      <c r="C25" s="569">
        <v>188686.81865976751</v>
      </c>
      <c r="D25" s="569">
        <v>0</v>
      </c>
      <c r="E25" s="570">
        <v>188686.81865976751</v>
      </c>
      <c r="F25" s="569">
        <v>-408939.82968039438</v>
      </c>
      <c r="G25" s="569">
        <v>0</v>
      </c>
      <c r="H25" s="570">
        <v>-408939.82968039438</v>
      </c>
    </row>
    <row r="26" spans="1:8">
      <c r="A26" s="403">
        <v>11</v>
      </c>
      <c r="B26" s="407" t="s">
        <v>637</v>
      </c>
      <c r="C26" s="569">
        <v>-23368.640438376908</v>
      </c>
      <c r="D26" s="569">
        <v>0</v>
      </c>
      <c r="E26" s="570">
        <v>-23368.640438376908</v>
      </c>
      <c r="F26" s="569">
        <v>-29914.754593155296</v>
      </c>
      <c r="G26" s="569">
        <v>0</v>
      </c>
      <c r="H26" s="570">
        <v>-29914.754593155296</v>
      </c>
    </row>
    <row r="27" spans="1:8">
      <c r="A27" s="403">
        <v>12</v>
      </c>
      <c r="B27" s="405" t="s">
        <v>638</v>
      </c>
      <c r="C27" s="569">
        <v>31689.316479998455</v>
      </c>
      <c r="D27" s="569">
        <v>0</v>
      </c>
      <c r="E27" s="570">
        <v>31689.316479998455</v>
      </c>
      <c r="F27" s="571"/>
      <c r="G27" s="572">
        <v>0.18</v>
      </c>
      <c r="H27" s="570">
        <v>0.18</v>
      </c>
    </row>
    <row r="28" spans="1:8">
      <c r="A28" s="403">
        <v>13</v>
      </c>
      <c r="B28" s="408" t="s">
        <v>639</v>
      </c>
      <c r="C28" s="569">
        <v>-4518.1964799999996</v>
      </c>
      <c r="D28" s="569">
        <v>0</v>
      </c>
      <c r="E28" s="570">
        <v>-4518.1964799999996</v>
      </c>
      <c r="F28" s="572">
        <v>-0.25</v>
      </c>
      <c r="G28" s="572">
        <v>0</v>
      </c>
      <c r="H28" s="570">
        <v>-0.25</v>
      </c>
    </row>
    <row r="29" spans="1:8">
      <c r="A29" s="403">
        <v>14</v>
      </c>
      <c r="B29" s="409" t="s">
        <v>640</v>
      </c>
      <c r="C29" s="569">
        <v>-3969729.4699999997</v>
      </c>
      <c r="D29" s="569">
        <v>-432134.44999999995</v>
      </c>
      <c r="E29" s="570">
        <v>-4401863.92</v>
      </c>
      <c r="F29" s="572">
        <v>-2731029.8367843847</v>
      </c>
      <c r="G29" s="572">
        <v>-382075.56</v>
      </c>
      <c r="H29" s="573">
        <v>-3113105.3967843847</v>
      </c>
    </row>
    <row r="30" spans="1:8">
      <c r="A30" s="403">
        <v>14.1</v>
      </c>
      <c r="B30" s="381" t="s">
        <v>641</v>
      </c>
      <c r="C30" s="569">
        <v>-2766258.23</v>
      </c>
      <c r="D30" s="569">
        <v>0</v>
      </c>
      <c r="E30" s="570">
        <v>-2766258.23</v>
      </c>
      <c r="F30" s="572">
        <v>-1744902.64</v>
      </c>
      <c r="G30" s="572">
        <v>0</v>
      </c>
      <c r="H30" s="573">
        <v>-1744902.64</v>
      </c>
    </row>
    <row r="31" spans="1:8">
      <c r="A31" s="403">
        <v>14.2</v>
      </c>
      <c r="B31" s="381" t="s">
        <v>642</v>
      </c>
      <c r="C31" s="569">
        <v>-1203471.24</v>
      </c>
      <c r="D31" s="569">
        <v>-432134.44999999995</v>
      </c>
      <c r="E31" s="570">
        <v>-1635605.69</v>
      </c>
      <c r="F31" s="572">
        <v>-986127.1967843849</v>
      </c>
      <c r="G31" s="572">
        <v>-382075.56</v>
      </c>
      <c r="H31" s="573">
        <v>-1368202.7567843848</v>
      </c>
    </row>
    <row r="32" spans="1:8">
      <c r="A32" s="403">
        <v>15</v>
      </c>
      <c r="B32" s="405" t="s">
        <v>643</v>
      </c>
      <c r="C32" s="569">
        <v>-429960.33999999997</v>
      </c>
      <c r="D32" s="569">
        <v>0</v>
      </c>
      <c r="E32" s="570">
        <v>-429960.33999999997</v>
      </c>
      <c r="F32" s="572">
        <v>-332090.55999999994</v>
      </c>
      <c r="G32" s="572">
        <v>0</v>
      </c>
      <c r="H32" s="573">
        <v>-332090.55999999994</v>
      </c>
    </row>
    <row r="33" spans="1:8" ht="22.5" customHeight="1">
      <c r="A33" s="403">
        <v>16</v>
      </c>
      <c r="B33" s="379" t="s">
        <v>644</v>
      </c>
      <c r="C33" s="569"/>
      <c r="D33" s="569"/>
      <c r="E33" s="570">
        <v>0</v>
      </c>
      <c r="F33" s="569"/>
      <c r="G33" s="569"/>
      <c r="H33" s="570">
        <v>0</v>
      </c>
    </row>
    <row r="34" spans="1:8">
      <c r="A34" s="403">
        <v>17</v>
      </c>
      <c r="B34" s="405" t="s">
        <v>645</v>
      </c>
      <c r="C34" s="569">
        <v>-3703.5671997316686</v>
      </c>
      <c r="D34" s="569">
        <v>-36761.800951675614</v>
      </c>
      <c r="E34" s="570">
        <v>-40465.368151407281</v>
      </c>
      <c r="F34" s="569">
        <v>0</v>
      </c>
      <c r="G34" s="569">
        <v>0</v>
      </c>
      <c r="H34" s="570">
        <v>0</v>
      </c>
    </row>
    <row r="35" spans="1:8">
      <c r="A35" s="403">
        <v>17.100000000000001</v>
      </c>
      <c r="B35" s="381" t="s">
        <v>646</v>
      </c>
      <c r="C35" s="569">
        <v>-3703.5671997316686</v>
      </c>
      <c r="D35" s="569">
        <v>-36761.800951675614</v>
      </c>
      <c r="E35" s="570">
        <v>-40465.368151407281</v>
      </c>
      <c r="F35" s="569">
        <v>0</v>
      </c>
      <c r="G35" s="569">
        <v>0</v>
      </c>
      <c r="H35" s="570">
        <v>0</v>
      </c>
    </row>
    <row r="36" spans="1:8">
      <c r="A36" s="403">
        <v>17.2</v>
      </c>
      <c r="B36" s="381" t="s">
        <v>647</v>
      </c>
      <c r="C36" s="569"/>
      <c r="D36" s="569"/>
      <c r="E36" s="570">
        <v>0</v>
      </c>
      <c r="F36" s="569"/>
      <c r="G36" s="569"/>
      <c r="H36" s="570">
        <v>0</v>
      </c>
    </row>
    <row r="37" spans="1:8" ht="41.4" customHeight="1">
      <c r="A37" s="403">
        <v>18</v>
      </c>
      <c r="B37" s="410" t="s">
        <v>648</v>
      </c>
      <c r="C37" s="569">
        <v>-52770.815927236581</v>
      </c>
      <c r="D37" s="569">
        <v>90470.018609403778</v>
      </c>
      <c r="E37" s="570">
        <v>37699.202682167197</v>
      </c>
      <c r="F37" s="574">
        <v>356761.38968304894</v>
      </c>
      <c r="G37" s="574">
        <v>21828.290000000008</v>
      </c>
      <c r="H37" s="570">
        <v>378589.67968304898</v>
      </c>
    </row>
    <row r="38" spans="1:8">
      <c r="A38" s="403">
        <v>18.100000000000001</v>
      </c>
      <c r="B38" s="411" t="s">
        <v>649</v>
      </c>
      <c r="C38" s="569"/>
      <c r="D38" s="569"/>
      <c r="E38" s="570">
        <v>0</v>
      </c>
      <c r="F38" s="574"/>
      <c r="G38" s="574"/>
      <c r="H38" s="570">
        <v>0</v>
      </c>
    </row>
    <row r="39" spans="1:8">
      <c r="A39" s="403">
        <v>18.2</v>
      </c>
      <c r="B39" s="411" t="s">
        <v>650</v>
      </c>
      <c r="C39" s="569">
        <v>-52770.815927236581</v>
      </c>
      <c r="D39" s="569">
        <v>90470.018609403778</v>
      </c>
      <c r="E39" s="570">
        <v>37699.202682167197</v>
      </c>
      <c r="F39" s="575">
        <v>356761.38968304894</v>
      </c>
      <c r="G39" s="574">
        <v>21828.290000000008</v>
      </c>
      <c r="H39" s="570">
        <v>378589.67968304898</v>
      </c>
    </row>
    <row r="40" spans="1:8" ht="24.6" customHeight="1">
      <c r="A40" s="403">
        <v>19</v>
      </c>
      <c r="B40" s="410" t="s">
        <v>651</v>
      </c>
      <c r="C40" s="569"/>
      <c r="D40" s="569"/>
      <c r="E40" s="570">
        <v>0</v>
      </c>
      <c r="F40" s="569"/>
      <c r="G40" s="569"/>
      <c r="H40" s="570">
        <v>0</v>
      </c>
    </row>
    <row r="41" spans="1:8" ht="17.399999999999999" customHeight="1">
      <c r="A41" s="403">
        <v>20</v>
      </c>
      <c r="B41" s="410" t="s">
        <v>652</v>
      </c>
      <c r="C41" s="569">
        <v>159729.28678434109</v>
      </c>
      <c r="D41" s="569">
        <v>0</v>
      </c>
      <c r="E41" s="570">
        <v>159729.28678434109</v>
      </c>
      <c r="F41" s="569"/>
      <c r="G41" s="569">
        <v>0</v>
      </c>
      <c r="H41" s="570">
        <v>0</v>
      </c>
    </row>
    <row r="42" spans="1:8" ht="26.4" customHeight="1">
      <c r="A42" s="403">
        <v>21</v>
      </c>
      <c r="B42" s="410" t="s">
        <v>653</v>
      </c>
      <c r="C42" s="569"/>
      <c r="D42" s="569"/>
      <c r="E42" s="570">
        <v>0</v>
      </c>
      <c r="F42" s="569"/>
      <c r="G42" s="569"/>
      <c r="H42" s="570">
        <v>0</v>
      </c>
    </row>
    <row r="43" spans="1:8">
      <c r="A43" s="403">
        <v>22</v>
      </c>
      <c r="B43" s="412" t="s">
        <v>654</v>
      </c>
      <c r="C43" s="569">
        <v>-2436653.8270593109</v>
      </c>
      <c r="D43" s="569">
        <v>51986.87765772843</v>
      </c>
      <c r="E43" s="570">
        <v>-2384666.9494015826</v>
      </c>
      <c r="F43" s="569">
        <v>-1767696.5050258648</v>
      </c>
      <c r="G43" s="569">
        <v>-125708.17281009819</v>
      </c>
      <c r="H43" s="570">
        <v>-1893404.677835963</v>
      </c>
    </row>
    <row r="44" spans="1:8">
      <c r="A44" s="403">
        <v>23</v>
      </c>
      <c r="B44" s="412" t="s">
        <v>655</v>
      </c>
      <c r="C44" s="569"/>
      <c r="D44" s="569"/>
      <c r="E44" s="570">
        <v>0</v>
      </c>
      <c r="F44" s="569"/>
      <c r="G44" s="569"/>
      <c r="H44" s="570">
        <v>0</v>
      </c>
    </row>
    <row r="45" spans="1:8">
      <c r="A45" s="403">
        <v>24</v>
      </c>
      <c r="B45" s="413" t="s">
        <v>656</v>
      </c>
      <c r="C45" s="569">
        <v>-2436653.8270593109</v>
      </c>
      <c r="D45" s="569">
        <v>51986.87765772843</v>
      </c>
      <c r="E45" s="570">
        <v>-2384666.9494015826</v>
      </c>
      <c r="F45" s="569">
        <v>-1767696.5050258648</v>
      </c>
      <c r="G45" s="569">
        <v>-125708.17281009819</v>
      </c>
      <c r="H45" s="570">
        <v>-1893404.677835963</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24" zoomScaleNormal="100" workbookViewId="0">
      <selection activeCell="C46" sqref="C46"/>
    </sheetView>
  </sheetViews>
  <sheetFormatPr defaultRowHeight="14.4"/>
  <cols>
    <col min="1" max="1" width="8.6640625" style="400"/>
    <col min="2" max="2" width="87.5546875" bestFit="1" customWidth="1"/>
    <col min="3" max="8" width="15.44140625" customWidth="1"/>
  </cols>
  <sheetData>
    <row r="1" spans="1:8" s="5" customFormat="1" ht="13.8">
      <c r="A1" s="2" t="s">
        <v>30</v>
      </c>
      <c r="B1" s="3" t="str">
        <f>'Info '!C2</f>
        <v>JSC Silk Bank</v>
      </c>
      <c r="C1" s="3"/>
      <c r="D1" s="4"/>
      <c r="E1" s="4"/>
      <c r="F1" s="4"/>
      <c r="G1" s="4"/>
    </row>
    <row r="2" spans="1:8" s="5" customFormat="1" ht="13.8">
      <c r="A2" s="2" t="s">
        <v>31</v>
      </c>
      <c r="B2" s="534">
        <f>'1. key ratios '!B2</f>
        <v>45107</v>
      </c>
      <c r="C2" s="3"/>
      <c r="D2" s="4"/>
      <c r="E2" s="4"/>
      <c r="F2" s="4"/>
      <c r="G2" s="4"/>
    </row>
    <row r="3" spans="1:8" ht="15" thickBot="1">
      <c r="A3"/>
    </row>
    <row r="4" spans="1:8">
      <c r="A4" s="708" t="s">
        <v>6</v>
      </c>
      <c r="B4" s="709" t="s">
        <v>94</v>
      </c>
      <c r="C4" s="699" t="s">
        <v>558</v>
      </c>
      <c r="D4" s="699"/>
      <c r="E4" s="699"/>
      <c r="F4" s="699" t="s">
        <v>559</v>
      </c>
      <c r="G4" s="699"/>
      <c r="H4" s="700"/>
    </row>
    <row r="5" spans="1:8">
      <c r="A5" s="708"/>
      <c r="B5" s="709"/>
      <c r="C5" s="402" t="s">
        <v>32</v>
      </c>
      <c r="D5" s="402" t="s">
        <v>33</v>
      </c>
      <c r="E5" s="402" t="s">
        <v>34</v>
      </c>
      <c r="F5" s="402" t="s">
        <v>32</v>
      </c>
      <c r="G5" s="402" t="s">
        <v>33</v>
      </c>
      <c r="H5" s="402" t="s">
        <v>34</v>
      </c>
    </row>
    <row r="6" spans="1:8">
      <c r="A6" s="388">
        <v>1</v>
      </c>
      <c r="B6" s="414" t="s">
        <v>657</v>
      </c>
      <c r="C6" s="415">
        <v>0</v>
      </c>
      <c r="D6" s="415">
        <v>0</v>
      </c>
      <c r="E6" s="416">
        <v>0</v>
      </c>
      <c r="F6" s="415">
        <v>0</v>
      </c>
      <c r="G6" s="415">
        <v>0</v>
      </c>
      <c r="H6" s="417">
        <v>0</v>
      </c>
    </row>
    <row r="7" spans="1:8">
      <c r="A7" s="388">
        <v>2</v>
      </c>
      <c r="B7" s="414" t="s">
        <v>196</v>
      </c>
      <c r="C7" s="415">
        <v>0</v>
      </c>
      <c r="D7" s="415">
        <v>0</v>
      </c>
      <c r="E7" s="416">
        <v>0</v>
      </c>
      <c r="F7" s="415">
        <v>0</v>
      </c>
      <c r="G7" s="415">
        <v>0</v>
      </c>
      <c r="H7" s="417">
        <v>0</v>
      </c>
    </row>
    <row r="8" spans="1:8">
      <c r="A8" s="388">
        <v>3</v>
      </c>
      <c r="B8" s="414" t="s">
        <v>206</v>
      </c>
      <c r="C8" s="415">
        <v>117000</v>
      </c>
      <c r="D8" s="415">
        <v>53401080</v>
      </c>
      <c r="E8" s="416">
        <v>53518080</v>
      </c>
      <c r="F8" s="415">
        <v>191000</v>
      </c>
      <c r="G8" s="415">
        <v>5857800</v>
      </c>
      <c r="H8" s="417">
        <v>6048800</v>
      </c>
    </row>
    <row r="9" spans="1:8">
      <c r="A9" s="388">
        <v>3.1</v>
      </c>
      <c r="B9" s="418" t="s">
        <v>197</v>
      </c>
      <c r="C9" s="415">
        <v>117000</v>
      </c>
      <c r="D9" s="415">
        <v>53401080</v>
      </c>
      <c r="E9" s="416">
        <v>53518080</v>
      </c>
      <c r="F9" s="415">
        <v>191000</v>
      </c>
      <c r="G9" s="415">
        <v>5857800</v>
      </c>
      <c r="H9" s="417">
        <v>6048800</v>
      </c>
    </row>
    <row r="10" spans="1:8">
      <c r="A10" s="388">
        <v>3.2</v>
      </c>
      <c r="B10" s="418" t="s">
        <v>193</v>
      </c>
      <c r="C10" s="415">
        <v>0</v>
      </c>
      <c r="D10" s="415">
        <v>0</v>
      </c>
      <c r="E10" s="416">
        <v>0</v>
      </c>
      <c r="F10" s="415">
        <v>0</v>
      </c>
      <c r="G10" s="415">
        <v>0</v>
      </c>
      <c r="H10" s="417">
        <v>0</v>
      </c>
    </row>
    <row r="11" spans="1:8">
      <c r="A11" s="388">
        <v>4</v>
      </c>
      <c r="B11" s="419" t="s">
        <v>195</v>
      </c>
      <c r="C11" s="415">
        <v>0</v>
      </c>
      <c r="D11" s="415">
        <v>0</v>
      </c>
      <c r="E11" s="416">
        <v>0</v>
      </c>
      <c r="F11" s="415">
        <v>8257000</v>
      </c>
      <c r="G11" s="415">
        <v>0</v>
      </c>
      <c r="H11" s="417">
        <v>8257000</v>
      </c>
    </row>
    <row r="12" spans="1:8">
      <c r="A12" s="388">
        <v>4.0999999999999996</v>
      </c>
      <c r="B12" s="418" t="s">
        <v>179</v>
      </c>
      <c r="C12" s="415">
        <v>0</v>
      </c>
      <c r="D12" s="415">
        <v>0</v>
      </c>
      <c r="E12" s="416">
        <v>0</v>
      </c>
      <c r="F12" s="415">
        <v>8257000</v>
      </c>
      <c r="G12" s="415">
        <v>0</v>
      </c>
      <c r="H12" s="417">
        <v>8257000</v>
      </c>
    </row>
    <row r="13" spans="1:8">
      <c r="A13" s="388">
        <v>4.2</v>
      </c>
      <c r="B13" s="418" t="s">
        <v>180</v>
      </c>
      <c r="C13" s="415">
        <v>0</v>
      </c>
      <c r="D13" s="415">
        <v>0</v>
      </c>
      <c r="E13" s="416">
        <v>0</v>
      </c>
      <c r="F13" s="415">
        <v>0</v>
      </c>
      <c r="G13" s="415">
        <v>0</v>
      </c>
      <c r="H13" s="417">
        <v>0</v>
      </c>
    </row>
    <row r="14" spans="1:8">
      <c r="A14" s="388">
        <v>5</v>
      </c>
      <c r="B14" s="419" t="s">
        <v>205</v>
      </c>
      <c r="C14" s="415">
        <v>600000</v>
      </c>
      <c r="D14" s="415">
        <v>35381614.899999999</v>
      </c>
      <c r="E14" s="416">
        <v>35981614.899999999</v>
      </c>
      <c r="F14" s="415">
        <v>1216000</v>
      </c>
      <c r="G14" s="415">
        <v>18204927.510000002</v>
      </c>
      <c r="H14" s="417">
        <v>19420927.510000002</v>
      </c>
    </row>
    <row r="15" spans="1:8">
      <c r="A15" s="388">
        <v>5.0999999999999996</v>
      </c>
      <c r="B15" s="420" t="s">
        <v>183</v>
      </c>
      <c r="C15" s="415">
        <v>585000</v>
      </c>
      <c r="D15" s="415">
        <v>31412.400000000001</v>
      </c>
      <c r="E15" s="416">
        <v>616412.4</v>
      </c>
      <c r="F15" s="415">
        <v>1201000</v>
      </c>
      <c r="G15" s="415">
        <v>35146.800000000003</v>
      </c>
      <c r="H15" s="417">
        <v>1236146.8</v>
      </c>
    </row>
    <row r="16" spans="1:8">
      <c r="A16" s="388">
        <v>5.2</v>
      </c>
      <c r="B16" s="420" t="s">
        <v>182</v>
      </c>
      <c r="C16" s="415">
        <v>0</v>
      </c>
      <c r="D16" s="415">
        <v>0</v>
      </c>
      <c r="E16" s="416">
        <v>0</v>
      </c>
      <c r="F16" s="415">
        <v>0</v>
      </c>
      <c r="G16" s="415">
        <v>0</v>
      </c>
      <c r="H16" s="417">
        <v>0</v>
      </c>
    </row>
    <row r="17" spans="1:8">
      <c r="A17" s="388">
        <v>5.3</v>
      </c>
      <c r="B17" s="420" t="s">
        <v>181</v>
      </c>
      <c r="C17" s="415">
        <v>0</v>
      </c>
      <c r="D17" s="415">
        <v>34942103.07</v>
      </c>
      <c r="E17" s="416">
        <v>34942103.07</v>
      </c>
      <c r="F17" s="415">
        <v>0</v>
      </c>
      <c r="G17" s="415">
        <v>18169780.710000001</v>
      </c>
      <c r="H17" s="417">
        <v>18169780.710000001</v>
      </c>
    </row>
    <row r="18" spans="1:8">
      <c r="A18" s="388" t="s">
        <v>15</v>
      </c>
      <c r="B18" s="421" t="s">
        <v>36</v>
      </c>
      <c r="C18" s="415">
        <v>0</v>
      </c>
      <c r="D18" s="415">
        <v>9038918.0999999996</v>
      </c>
      <c r="E18" s="416">
        <v>9038918.0999999996</v>
      </c>
      <c r="F18" s="415">
        <v>0</v>
      </c>
      <c r="G18" s="415">
        <v>5937029.4400000004</v>
      </c>
      <c r="H18" s="417">
        <v>5937029.4400000004</v>
      </c>
    </row>
    <row r="19" spans="1:8">
      <c r="A19" s="388" t="s">
        <v>16</v>
      </c>
      <c r="B19" s="421" t="s">
        <v>37</v>
      </c>
      <c r="C19" s="415">
        <v>0</v>
      </c>
      <c r="D19" s="415">
        <v>8439203.0299999993</v>
      </c>
      <c r="E19" s="416">
        <v>8439203.0299999993</v>
      </c>
      <c r="F19" s="415">
        <v>0</v>
      </c>
      <c r="G19" s="415">
        <v>7386392.9100000001</v>
      </c>
      <c r="H19" s="417">
        <v>7386392.9100000001</v>
      </c>
    </row>
    <row r="20" spans="1:8">
      <c r="A20" s="388" t="s">
        <v>17</v>
      </c>
      <c r="B20" s="421" t="s">
        <v>38</v>
      </c>
      <c r="C20" s="415">
        <v>0</v>
      </c>
      <c r="D20" s="415">
        <v>0</v>
      </c>
      <c r="E20" s="416">
        <v>0</v>
      </c>
      <c r="F20" s="415">
        <v>0</v>
      </c>
      <c r="G20" s="415">
        <v>0</v>
      </c>
      <c r="H20" s="417">
        <v>0</v>
      </c>
    </row>
    <row r="21" spans="1:8">
      <c r="A21" s="388" t="s">
        <v>18</v>
      </c>
      <c r="B21" s="421" t="s">
        <v>39</v>
      </c>
      <c r="C21" s="415">
        <v>0</v>
      </c>
      <c r="D21" s="415">
        <v>17463981.940000001</v>
      </c>
      <c r="E21" s="416">
        <v>17463981.940000001</v>
      </c>
      <c r="F21" s="415">
        <v>0</v>
      </c>
      <c r="G21" s="415">
        <v>4846358.3600000003</v>
      </c>
      <c r="H21" s="417">
        <v>4846358.3600000003</v>
      </c>
    </row>
    <row r="22" spans="1:8">
      <c r="A22" s="388" t="s">
        <v>19</v>
      </c>
      <c r="B22" s="421" t="s">
        <v>40</v>
      </c>
      <c r="C22" s="415">
        <v>0</v>
      </c>
      <c r="D22" s="415">
        <v>0</v>
      </c>
      <c r="E22" s="416">
        <v>0</v>
      </c>
      <c r="F22" s="415">
        <v>0</v>
      </c>
      <c r="G22" s="415">
        <v>0</v>
      </c>
      <c r="H22" s="417">
        <v>0</v>
      </c>
    </row>
    <row r="23" spans="1:8">
      <c r="A23" s="388">
        <v>5.4</v>
      </c>
      <c r="B23" s="420" t="s">
        <v>184</v>
      </c>
      <c r="C23" s="415">
        <v>15000</v>
      </c>
      <c r="D23" s="415">
        <v>408099.43</v>
      </c>
      <c r="E23" s="416">
        <v>423099.43</v>
      </c>
      <c r="F23" s="415">
        <v>15000</v>
      </c>
      <c r="G23" s="415">
        <v>0</v>
      </c>
      <c r="H23" s="417">
        <v>15000</v>
      </c>
    </row>
    <row r="24" spans="1:8">
      <c r="A24" s="388">
        <v>5.5</v>
      </c>
      <c r="B24" s="420" t="s">
        <v>185</v>
      </c>
      <c r="C24" s="415">
        <v>0</v>
      </c>
      <c r="D24" s="415">
        <v>0</v>
      </c>
      <c r="E24" s="416">
        <v>0</v>
      </c>
      <c r="F24" s="415">
        <v>0</v>
      </c>
      <c r="G24" s="415">
        <v>0</v>
      </c>
      <c r="H24" s="417">
        <v>0</v>
      </c>
    </row>
    <row r="25" spans="1:8">
      <c r="A25" s="388">
        <v>5.6</v>
      </c>
      <c r="B25" s="420" t="s">
        <v>186</v>
      </c>
      <c r="C25" s="415">
        <v>0</v>
      </c>
      <c r="D25" s="415">
        <v>0</v>
      </c>
      <c r="E25" s="416">
        <v>0</v>
      </c>
      <c r="F25" s="415">
        <v>0</v>
      </c>
      <c r="G25" s="415">
        <v>0</v>
      </c>
      <c r="H25" s="417">
        <v>0</v>
      </c>
    </row>
    <row r="26" spans="1:8">
      <c r="A26" s="388">
        <v>5.7</v>
      </c>
      <c r="B26" s="420" t="s">
        <v>40</v>
      </c>
      <c r="C26" s="415">
        <v>0</v>
      </c>
      <c r="D26" s="415">
        <v>0</v>
      </c>
      <c r="E26" s="416">
        <v>0</v>
      </c>
      <c r="F26" s="415">
        <v>0</v>
      </c>
      <c r="G26" s="415">
        <v>0</v>
      </c>
      <c r="H26" s="417">
        <v>0</v>
      </c>
    </row>
    <row r="27" spans="1:8">
      <c r="A27" s="388">
        <v>6</v>
      </c>
      <c r="B27" s="422" t="s">
        <v>658</v>
      </c>
      <c r="C27" s="415">
        <v>182054.58</v>
      </c>
      <c r="D27" s="415">
        <v>2094160</v>
      </c>
      <c r="E27" s="416">
        <v>2276214.58</v>
      </c>
      <c r="F27" s="415">
        <v>87642.53</v>
      </c>
      <c r="G27" s="415">
        <v>29138.86</v>
      </c>
      <c r="H27" s="417">
        <v>116781.39</v>
      </c>
    </row>
    <row r="28" spans="1:8">
      <c r="A28" s="388">
        <v>7</v>
      </c>
      <c r="B28" s="422" t="s">
        <v>659</v>
      </c>
      <c r="C28" s="415">
        <v>739100</v>
      </c>
      <c r="D28" s="415">
        <v>26177</v>
      </c>
      <c r="E28" s="416">
        <v>765277</v>
      </c>
      <c r="F28" s="415">
        <v>1289500</v>
      </c>
      <c r="G28" s="415">
        <v>29289</v>
      </c>
      <c r="H28" s="417">
        <v>1318789</v>
      </c>
    </row>
    <row r="29" spans="1:8">
      <c r="A29" s="388">
        <v>8</v>
      </c>
      <c r="B29" s="422" t="s">
        <v>194</v>
      </c>
      <c r="C29" s="415">
        <v>0</v>
      </c>
      <c r="D29" s="415">
        <v>0</v>
      </c>
      <c r="E29" s="416">
        <v>0</v>
      </c>
      <c r="F29" s="415">
        <v>0</v>
      </c>
      <c r="G29" s="415">
        <v>0</v>
      </c>
      <c r="H29" s="417">
        <v>0</v>
      </c>
    </row>
    <row r="30" spans="1:8">
      <c r="A30" s="388">
        <v>9</v>
      </c>
      <c r="B30" s="423" t="s">
        <v>211</v>
      </c>
      <c r="C30" s="415">
        <v>5496350</v>
      </c>
      <c r="D30" s="415">
        <v>5235400</v>
      </c>
      <c r="E30" s="416">
        <v>10731750</v>
      </c>
      <c r="F30" s="415">
        <v>3967200</v>
      </c>
      <c r="G30" s="415">
        <v>5857800</v>
      </c>
      <c r="H30" s="417">
        <v>9825000</v>
      </c>
    </row>
    <row r="31" spans="1:8">
      <c r="A31" s="388">
        <v>9.1</v>
      </c>
      <c r="B31" s="424" t="s">
        <v>201</v>
      </c>
      <c r="C31" s="415">
        <v>0</v>
      </c>
      <c r="D31" s="415">
        <v>0</v>
      </c>
      <c r="E31" s="416">
        <v>0</v>
      </c>
      <c r="F31" s="415">
        <v>0</v>
      </c>
      <c r="G31" s="415">
        <v>0</v>
      </c>
      <c r="H31" s="417">
        <v>0</v>
      </c>
    </row>
    <row r="32" spans="1:8">
      <c r="A32" s="388">
        <v>9.1999999999999993</v>
      </c>
      <c r="B32" s="424" t="s">
        <v>202</v>
      </c>
      <c r="C32" s="415">
        <v>5496350</v>
      </c>
      <c r="D32" s="415">
        <v>5235400</v>
      </c>
      <c r="E32" s="416">
        <v>10731750</v>
      </c>
      <c r="F32" s="415">
        <v>3967200</v>
      </c>
      <c r="G32" s="415">
        <v>5857800</v>
      </c>
      <c r="H32" s="417">
        <v>9825000</v>
      </c>
    </row>
    <row r="33" spans="1:8">
      <c r="A33" s="388">
        <v>9.3000000000000007</v>
      </c>
      <c r="B33" s="424" t="s">
        <v>198</v>
      </c>
      <c r="C33" s="415">
        <v>0</v>
      </c>
      <c r="D33" s="415">
        <v>0</v>
      </c>
      <c r="E33" s="416">
        <v>0</v>
      </c>
      <c r="F33" s="415">
        <v>0</v>
      </c>
      <c r="G33" s="415">
        <v>0</v>
      </c>
      <c r="H33" s="417">
        <v>0</v>
      </c>
    </row>
    <row r="34" spans="1:8">
      <c r="A34" s="388">
        <v>9.4</v>
      </c>
      <c r="B34" s="424" t="s">
        <v>199</v>
      </c>
      <c r="C34" s="415">
        <v>0</v>
      </c>
      <c r="D34" s="415">
        <v>0</v>
      </c>
      <c r="E34" s="416">
        <v>0</v>
      </c>
      <c r="F34" s="415">
        <v>0</v>
      </c>
      <c r="G34" s="415">
        <v>0</v>
      </c>
      <c r="H34" s="417">
        <v>0</v>
      </c>
    </row>
    <row r="35" spans="1:8">
      <c r="A35" s="388">
        <v>9.5</v>
      </c>
      <c r="B35" s="424" t="s">
        <v>200</v>
      </c>
      <c r="C35" s="415">
        <v>0</v>
      </c>
      <c r="D35" s="415">
        <v>0</v>
      </c>
      <c r="E35" s="416">
        <v>0</v>
      </c>
      <c r="F35" s="415">
        <v>0</v>
      </c>
      <c r="G35" s="415">
        <v>0</v>
      </c>
      <c r="H35" s="417">
        <v>0</v>
      </c>
    </row>
    <row r="36" spans="1:8">
      <c r="A36" s="388">
        <v>9.6</v>
      </c>
      <c r="B36" s="424" t="s">
        <v>203</v>
      </c>
      <c r="C36" s="415">
        <v>0</v>
      </c>
      <c r="D36" s="415">
        <v>0</v>
      </c>
      <c r="E36" s="416">
        <v>0</v>
      </c>
      <c r="F36" s="415">
        <v>0</v>
      </c>
      <c r="G36" s="415">
        <v>0</v>
      </c>
      <c r="H36" s="417">
        <v>0</v>
      </c>
    </row>
    <row r="37" spans="1:8">
      <c r="A37" s="388">
        <v>9.6999999999999993</v>
      </c>
      <c r="B37" s="424" t="s">
        <v>204</v>
      </c>
      <c r="C37" s="415">
        <v>0</v>
      </c>
      <c r="D37" s="415">
        <v>0</v>
      </c>
      <c r="E37" s="416">
        <v>0</v>
      </c>
      <c r="F37" s="415">
        <v>0</v>
      </c>
      <c r="G37" s="415">
        <v>0</v>
      </c>
      <c r="H37" s="417">
        <v>0</v>
      </c>
    </row>
    <row r="38" spans="1:8">
      <c r="A38" s="388">
        <v>10</v>
      </c>
      <c r="B38" s="419" t="s">
        <v>207</v>
      </c>
      <c r="C38" s="415">
        <v>1421994.72</v>
      </c>
      <c r="D38" s="415">
        <v>1601362</v>
      </c>
      <c r="E38" s="416">
        <v>3023356.7199999997</v>
      </c>
      <c r="F38" s="415">
        <v>8675452</v>
      </c>
      <c r="G38" s="415">
        <v>6425042</v>
      </c>
      <c r="H38" s="417">
        <v>15100494</v>
      </c>
    </row>
    <row r="39" spans="1:8">
      <c r="A39" s="388">
        <v>10.1</v>
      </c>
      <c r="B39" s="425" t="s">
        <v>208</v>
      </c>
      <c r="C39" s="415">
        <v>3054.86</v>
      </c>
      <c r="D39" s="415">
        <v>0</v>
      </c>
      <c r="E39" s="416">
        <v>3054.86</v>
      </c>
      <c r="F39" s="415">
        <v>50149</v>
      </c>
      <c r="G39" s="415">
        <v>0</v>
      </c>
      <c r="H39" s="417">
        <v>50149</v>
      </c>
    </row>
    <row r="40" spans="1:8">
      <c r="A40" s="388">
        <v>10.199999999999999</v>
      </c>
      <c r="B40" s="425" t="s">
        <v>209</v>
      </c>
      <c r="C40" s="415">
        <v>213481</v>
      </c>
      <c r="D40" s="415">
        <v>550019</v>
      </c>
      <c r="E40" s="416">
        <v>763500</v>
      </c>
      <c r="F40" s="415">
        <v>1141496</v>
      </c>
      <c r="G40" s="415">
        <v>1407848</v>
      </c>
      <c r="H40" s="417">
        <v>2549344</v>
      </c>
    </row>
    <row r="41" spans="1:8">
      <c r="A41" s="388">
        <v>10.3</v>
      </c>
      <c r="B41" s="425" t="s">
        <v>212</v>
      </c>
      <c r="C41" s="415">
        <v>697714.86</v>
      </c>
      <c r="D41" s="415">
        <v>423768</v>
      </c>
      <c r="E41" s="416">
        <v>1121482.8599999999</v>
      </c>
      <c r="F41" s="415">
        <v>4146758</v>
      </c>
      <c r="G41" s="415">
        <v>1168220</v>
      </c>
      <c r="H41" s="417">
        <v>5314978</v>
      </c>
    </row>
    <row r="42" spans="1:8" ht="26.4">
      <c r="A42" s="388">
        <v>10.4</v>
      </c>
      <c r="B42" s="425" t="s">
        <v>213</v>
      </c>
      <c r="C42" s="415">
        <v>507744</v>
      </c>
      <c r="D42" s="415">
        <v>627575</v>
      </c>
      <c r="E42" s="416">
        <v>1135319</v>
      </c>
      <c r="F42" s="415">
        <v>3337049</v>
      </c>
      <c r="G42" s="415">
        <v>3848974</v>
      </c>
      <c r="H42" s="417">
        <v>7186023</v>
      </c>
    </row>
    <row r="43" spans="1:8" ht="15" thickBot="1">
      <c r="A43" s="388">
        <v>11</v>
      </c>
      <c r="B43" s="141" t="s">
        <v>210</v>
      </c>
      <c r="C43" s="415">
        <v>0</v>
      </c>
      <c r="D43" s="415">
        <v>0</v>
      </c>
      <c r="E43" s="416">
        <v>0</v>
      </c>
      <c r="F43" s="415">
        <v>0</v>
      </c>
      <c r="G43" s="415">
        <v>0</v>
      </c>
      <c r="H43" s="417">
        <v>0</v>
      </c>
    </row>
    <row r="44" spans="1:8">
      <c r="C44" s="426"/>
      <c r="D44" s="426"/>
      <c r="E44" s="426"/>
      <c r="F44" s="426"/>
      <c r="G44" s="426"/>
      <c r="H44" s="426"/>
    </row>
    <row r="45" spans="1:8">
      <c r="C45" s="426"/>
      <c r="D45" s="426"/>
      <c r="E45" s="426"/>
      <c r="F45" s="426"/>
      <c r="G45" s="426"/>
      <c r="H45" s="426"/>
    </row>
    <row r="46" spans="1:8">
      <c r="C46" s="426"/>
      <c r="D46" s="426"/>
      <c r="E46" s="426"/>
      <c r="F46" s="426"/>
      <c r="G46" s="426"/>
      <c r="H46" s="426"/>
    </row>
    <row r="47" spans="1:8">
      <c r="C47" s="426"/>
      <c r="D47" s="426"/>
      <c r="E47" s="426"/>
      <c r="F47" s="426"/>
      <c r="G47" s="426"/>
      <c r="H47" s="42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13" sqref="C13:C14"/>
    </sheetView>
  </sheetViews>
  <sheetFormatPr defaultColWidth="9.109375" defaultRowHeight="13.2"/>
  <cols>
    <col min="1" max="1" width="9.5546875" style="4" bestFit="1" customWidth="1"/>
    <col min="2" max="2" width="93.5546875" style="4" customWidth="1"/>
    <col min="3" max="4" width="10.6640625" style="4" customWidth="1"/>
    <col min="5" max="11" width="9.6640625" style="19" customWidth="1"/>
    <col min="12" max="16384" width="9.109375" style="19"/>
  </cols>
  <sheetData>
    <row r="1" spans="1:7">
      <c r="A1" s="2" t="s">
        <v>30</v>
      </c>
      <c r="B1" s="3" t="str">
        <f>'Info '!C2</f>
        <v>JSC Silk Bank</v>
      </c>
      <c r="C1" s="3"/>
    </row>
    <row r="2" spans="1:7">
      <c r="A2" s="2" t="s">
        <v>31</v>
      </c>
      <c r="B2" s="534">
        <f>'1. key ratios '!B2</f>
        <v>45107</v>
      </c>
      <c r="C2" s="3"/>
    </row>
    <row r="3" spans="1:7">
      <c r="A3" s="2"/>
      <c r="B3" s="3"/>
      <c r="C3" s="3"/>
    </row>
    <row r="4" spans="1:7" ht="15" customHeight="1" thickBot="1">
      <c r="A4" s="4" t="s">
        <v>96</v>
      </c>
      <c r="B4" s="88" t="s">
        <v>187</v>
      </c>
      <c r="C4" s="22" t="s">
        <v>35</v>
      </c>
    </row>
    <row r="5" spans="1:7" ht="15" customHeight="1">
      <c r="A5" s="165" t="s">
        <v>6</v>
      </c>
      <c r="B5" s="166"/>
      <c r="C5" s="317" t="str">
        <f>INT((MONTH($B$2))/3)&amp;"Q"&amp;"-"&amp;YEAR($B$2)</f>
        <v>2Q-2023</v>
      </c>
      <c r="D5" s="317" t="str">
        <f>IF(INT(MONTH($B$2))=3, "4"&amp;"Q"&amp;"-"&amp;YEAR($B$2)-1, IF(INT(MONTH($B$2))=6, "1"&amp;"Q"&amp;"-"&amp;YEAR($B$2), IF(INT(MONTH($B$2))=9, "2"&amp;"Q"&amp;"-"&amp;YEAR($B$2),IF(INT(MONTH($B$2))=12, "3"&amp;"Q"&amp;"-"&amp;YEAR($B$2), 0))))</f>
        <v>1Q-2023</v>
      </c>
      <c r="E5" s="317" t="str">
        <f>IF(INT(MONTH($B$2))=3, "3"&amp;"Q"&amp;"-"&amp;YEAR($B$2)-1, IF(INT(MONTH($B$2))=6, "4"&amp;"Q"&amp;"-"&amp;YEAR($B$2)-1, IF(INT(MONTH($B$2))=9, "1"&amp;"Q"&amp;"-"&amp;YEAR($B$2),IF(INT(MONTH($B$2))=12, "2"&amp;"Q"&amp;"-"&amp;YEAR($B$2), 0))))</f>
        <v>4Q-2022</v>
      </c>
      <c r="F5" s="317" t="str">
        <f>IF(INT(MONTH($B$2))=3, "2"&amp;"Q"&amp;"-"&amp;YEAR($B$2)-1, IF(INT(MONTH($B$2))=6, "3"&amp;"Q"&amp;"-"&amp;YEAR($B$2)-1, IF(INT(MONTH($B$2))=9, "4"&amp;"Q"&amp;"-"&amp;YEAR($B$2)-1,IF(INT(MONTH($B$2))=12, "1"&amp;"Q"&amp;"-"&amp;YEAR($B$2), 0))))</f>
        <v>3Q-2022</v>
      </c>
      <c r="G5" s="318" t="str">
        <f>IF(INT(MONTH($B$2))=3, "1"&amp;"Q"&amp;"-"&amp;YEAR($B$2)-1, IF(INT(MONTH($B$2))=6, "2"&amp;"Q"&amp;"-"&amp;YEAR($B$2)-1, IF(INT(MONTH($B$2))=9, "3"&amp;"Q"&amp;"-"&amp;YEAR($B$2)-1,IF(INT(MONTH($B$2))=12, "4"&amp;"Q"&amp;"-"&amp;YEAR($B$2)-1, 0))))</f>
        <v>2Q-2022</v>
      </c>
    </row>
    <row r="6" spans="1:7" ht="15" customHeight="1">
      <c r="A6" s="23">
        <v>1</v>
      </c>
      <c r="B6" s="248" t="s">
        <v>191</v>
      </c>
      <c r="C6" s="309">
        <v>61938851.293507352</v>
      </c>
      <c r="D6" s="311">
        <v>48673601.495233156</v>
      </c>
      <c r="E6" s="250">
        <v>52131562.31952107</v>
      </c>
      <c r="F6" s="309">
        <v>62935566.47438737</v>
      </c>
      <c r="G6" s="314">
        <v>49870179.270165876</v>
      </c>
    </row>
    <row r="7" spans="1:7" ht="15" customHeight="1">
      <c r="A7" s="23">
        <v>1.1000000000000001</v>
      </c>
      <c r="B7" s="248" t="s">
        <v>357</v>
      </c>
      <c r="C7" s="310">
        <v>60964339.293507352</v>
      </c>
      <c r="D7" s="312">
        <v>47707923.095233157</v>
      </c>
      <c r="E7" s="310">
        <v>50188501.127521068</v>
      </c>
      <c r="F7" s="310">
        <v>60204254.501187369</v>
      </c>
      <c r="G7" s="315">
        <v>48354890.270165876</v>
      </c>
    </row>
    <row r="8" spans="1:7">
      <c r="A8" s="23" t="s">
        <v>14</v>
      </c>
      <c r="B8" s="248" t="s">
        <v>95</v>
      </c>
      <c r="C8" s="310"/>
      <c r="D8" s="312"/>
      <c r="E8" s="310"/>
      <c r="F8" s="310"/>
      <c r="G8" s="315"/>
    </row>
    <row r="9" spans="1:7" ht="15" customHeight="1">
      <c r="A9" s="23">
        <v>1.2</v>
      </c>
      <c r="B9" s="249" t="s">
        <v>94</v>
      </c>
      <c r="C9" s="310">
        <v>759877</v>
      </c>
      <c r="D9" s="312">
        <v>755104</v>
      </c>
      <c r="E9" s="310">
        <v>1675200</v>
      </c>
      <c r="F9" s="310">
        <v>2531820</v>
      </c>
      <c r="G9" s="315">
        <v>1318789</v>
      </c>
    </row>
    <row r="10" spans="1:7" ht="15" customHeight="1">
      <c r="A10" s="23">
        <v>1.3</v>
      </c>
      <c r="B10" s="248" t="s">
        <v>28</v>
      </c>
      <c r="C10" s="310">
        <v>214635</v>
      </c>
      <c r="D10" s="312">
        <v>210574.4</v>
      </c>
      <c r="E10" s="310">
        <v>267861.19199999998</v>
      </c>
      <c r="F10" s="310">
        <v>199491.97320000001</v>
      </c>
      <c r="G10" s="315">
        <v>196500</v>
      </c>
    </row>
    <row r="11" spans="1:7" ht="15" customHeight="1">
      <c r="A11" s="23">
        <v>2</v>
      </c>
      <c r="B11" s="248" t="s">
        <v>188</v>
      </c>
      <c r="C11" s="310">
        <v>229858.94887295188</v>
      </c>
      <c r="D11" s="312">
        <v>176313.25844009916</v>
      </c>
      <c r="E11" s="310">
        <v>558585.90173394338</v>
      </c>
      <c r="F11" s="310">
        <v>1836150.6559868075</v>
      </c>
      <c r="G11" s="315">
        <v>1404065.7360363398</v>
      </c>
    </row>
    <row r="12" spans="1:7" ht="15" customHeight="1">
      <c r="A12" s="23">
        <v>3</v>
      </c>
      <c r="B12" s="248" t="s">
        <v>189</v>
      </c>
      <c r="C12" s="310">
        <v>8764146.5926030725</v>
      </c>
      <c r="D12" s="312">
        <v>8764146.5926030725</v>
      </c>
      <c r="E12" s="310">
        <v>8764146.5926030725</v>
      </c>
      <c r="F12" s="310">
        <v>10334658.68012852</v>
      </c>
      <c r="G12" s="315">
        <v>10334658.68012852</v>
      </c>
    </row>
    <row r="13" spans="1:7" ht="15" customHeight="1" thickBot="1">
      <c r="A13" s="25">
        <v>4</v>
      </c>
      <c r="B13" s="26" t="s">
        <v>190</v>
      </c>
      <c r="C13" s="251">
        <v>70932856.834983379</v>
      </c>
      <c r="D13" s="313">
        <v>57614061.346276328</v>
      </c>
      <c r="E13" s="252">
        <v>61454294.813858084</v>
      </c>
      <c r="F13" s="251">
        <v>75106375.810502693</v>
      </c>
      <c r="G13" s="316">
        <v>61608903.686330736</v>
      </c>
    </row>
    <row r="14" spans="1:7">
      <c r="B14" s="29"/>
    </row>
    <row r="15" spans="1:7" ht="26.4">
      <c r="B15" s="29" t="s">
        <v>358</v>
      </c>
    </row>
    <row r="16" spans="1:7">
      <c r="B16" s="29"/>
    </row>
    <row r="17" s="19" customFormat="1" ht="10.199999999999999"/>
    <row r="18" s="19" customFormat="1" ht="10.199999999999999"/>
    <row r="19" s="19" customFormat="1" ht="10.199999999999999"/>
    <row r="20" s="19" customFormat="1" ht="10.199999999999999"/>
    <row r="21" s="19" customFormat="1" ht="10.199999999999999"/>
    <row r="22" s="19" customFormat="1" ht="10.199999999999999"/>
    <row r="23" s="19" customFormat="1" ht="10.199999999999999"/>
    <row r="24" s="19" customFormat="1" ht="10.199999999999999"/>
    <row r="25" s="19" customFormat="1" ht="10.199999999999999"/>
    <row r="26" s="19" customFormat="1" ht="10.199999999999999"/>
    <row r="27" s="19" customFormat="1" ht="10.199999999999999"/>
    <row r="28" s="19" customFormat="1" ht="10.199999999999999"/>
    <row r="29" s="19"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7"/>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F23" sqref="F23"/>
    </sheetView>
  </sheetViews>
  <sheetFormatPr defaultColWidth="9.109375" defaultRowHeight="13.8"/>
  <cols>
    <col min="1" max="1" width="9.5546875" style="4" bestFit="1" customWidth="1"/>
    <col min="2" max="2" width="65.5546875" style="4" customWidth="1"/>
    <col min="3" max="3" width="31" style="4" customWidth="1"/>
    <col min="4" max="16384" width="9.109375" style="5"/>
  </cols>
  <sheetData>
    <row r="1" spans="1:3">
      <c r="A1" s="2" t="s">
        <v>30</v>
      </c>
      <c r="B1" s="3" t="str">
        <f>'Info '!C2</f>
        <v>JSC Silk Bank</v>
      </c>
    </row>
    <row r="2" spans="1:3">
      <c r="A2" s="2" t="s">
        <v>31</v>
      </c>
      <c r="B2" s="534">
        <f>'1. key ratios '!B2</f>
        <v>45107</v>
      </c>
    </row>
    <row r="4" spans="1:3" ht="27.9" customHeight="1" thickBot="1">
      <c r="A4" s="30" t="s">
        <v>41</v>
      </c>
      <c r="B4" s="31" t="s">
        <v>163</v>
      </c>
      <c r="C4" s="32"/>
    </row>
    <row r="5" spans="1:3">
      <c r="A5" s="33"/>
      <c r="B5" s="304" t="s">
        <v>42</v>
      </c>
      <c r="C5" s="305" t="s">
        <v>371</v>
      </c>
    </row>
    <row r="6" spans="1:3">
      <c r="A6" s="34">
        <v>1</v>
      </c>
      <c r="B6" s="35" t="s">
        <v>717</v>
      </c>
      <c r="C6" s="36" t="s">
        <v>723</v>
      </c>
    </row>
    <row r="7" spans="1:3">
      <c r="A7" s="34">
        <v>2</v>
      </c>
      <c r="B7" s="35" t="s">
        <v>718</v>
      </c>
      <c r="C7" s="36" t="s">
        <v>724</v>
      </c>
    </row>
    <row r="8" spans="1:3">
      <c r="A8" s="34">
        <v>3</v>
      </c>
      <c r="B8" s="35" t="s">
        <v>719</v>
      </c>
      <c r="C8" s="36" t="s">
        <v>724</v>
      </c>
    </row>
    <row r="9" spans="1:3">
      <c r="A9" s="34">
        <v>4</v>
      </c>
      <c r="B9" s="35" t="s">
        <v>720</v>
      </c>
      <c r="C9" s="36" t="s">
        <v>724</v>
      </c>
    </row>
    <row r="10" spans="1:3">
      <c r="A10" s="34">
        <v>5</v>
      </c>
      <c r="B10" s="35" t="s">
        <v>721</v>
      </c>
      <c r="C10" s="36" t="s">
        <v>725</v>
      </c>
    </row>
    <row r="11" spans="1:3">
      <c r="A11" s="34">
        <v>6</v>
      </c>
      <c r="B11" s="35" t="s">
        <v>722</v>
      </c>
      <c r="C11" s="36" t="s">
        <v>725</v>
      </c>
    </row>
    <row r="12" spans="1:3">
      <c r="A12" s="34"/>
      <c r="B12" s="306"/>
      <c r="C12" s="307"/>
    </row>
    <row r="13" spans="1:3" ht="26.4">
      <c r="A13" s="34"/>
      <c r="B13" s="147" t="s">
        <v>43</v>
      </c>
      <c r="C13" s="308" t="s">
        <v>372</v>
      </c>
    </row>
    <row r="14" spans="1:3">
      <c r="A14" s="34">
        <v>1</v>
      </c>
      <c r="B14" s="35" t="s">
        <v>726</v>
      </c>
      <c r="C14" s="37" t="s">
        <v>735</v>
      </c>
    </row>
    <row r="15" spans="1:3">
      <c r="A15" s="34">
        <v>2</v>
      </c>
      <c r="B15" s="35" t="s">
        <v>727</v>
      </c>
      <c r="C15" s="37" t="s">
        <v>736</v>
      </c>
    </row>
    <row r="16" spans="1:3">
      <c r="A16" s="34">
        <v>3</v>
      </c>
      <c r="B16" s="35" t="s">
        <v>728</v>
      </c>
      <c r="C16" s="37" t="s">
        <v>737</v>
      </c>
    </row>
    <row r="17" spans="1:3">
      <c r="A17" s="34">
        <v>4</v>
      </c>
      <c r="B17" s="35" t="s">
        <v>729</v>
      </c>
      <c r="C17" s="37" t="s">
        <v>738</v>
      </c>
    </row>
    <row r="18" spans="1:3">
      <c r="A18" s="34">
        <v>5</v>
      </c>
      <c r="B18" s="35" t="s">
        <v>730</v>
      </c>
      <c r="C18" s="37" t="s">
        <v>739</v>
      </c>
    </row>
    <row r="19" spans="1:3">
      <c r="A19" s="34">
        <v>6</v>
      </c>
      <c r="B19" s="35" t="s">
        <v>731</v>
      </c>
      <c r="C19" s="37" t="s">
        <v>740</v>
      </c>
    </row>
    <row r="20" spans="1:3">
      <c r="A20" s="34">
        <v>7</v>
      </c>
      <c r="B20" s="35" t="s">
        <v>732</v>
      </c>
      <c r="C20" s="37" t="s">
        <v>741</v>
      </c>
    </row>
    <row r="21" spans="1:3">
      <c r="A21" s="34">
        <v>8</v>
      </c>
      <c r="B21" s="35" t="s">
        <v>733</v>
      </c>
      <c r="C21" s="37" t="s">
        <v>742</v>
      </c>
    </row>
    <row r="22" spans="1:3">
      <c r="A22" s="34">
        <v>9</v>
      </c>
      <c r="B22" s="35" t="s">
        <v>734</v>
      </c>
      <c r="C22" s="38" t="s">
        <v>743</v>
      </c>
    </row>
    <row r="23" spans="1:3" ht="15.75" customHeight="1">
      <c r="A23" s="34"/>
      <c r="B23" s="35"/>
      <c r="C23" s="38"/>
    </row>
    <row r="24" spans="1:3" ht="15.75" customHeight="1">
      <c r="A24" s="34"/>
      <c r="B24" s="710" t="s">
        <v>44</v>
      </c>
      <c r="C24" s="711"/>
    </row>
    <row r="25" spans="1:3" ht="30" customHeight="1">
      <c r="A25" s="34">
        <v>1</v>
      </c>
      <c r="B25" s="35" t="s">
        <v>744</v>
      </c>
      <c r="C25" s="538">
        <v>0.59997710000000004</v>
      </c>
    </row>
    <row r="26" spans="1:3">
      <c r="A26" s="34">
        <v>2</v>
      </c>
      <c r="B26" s="535" t="s">
        <v>745</v>
      </c>
      <c r="C26" s="540">
        <v>0.37136829999999998</v>
      </c>
    </row>
    <row r="27" spans="1:3">
      <c r="A27" s="34">
        <v>3</v>
      </c>
      <c r="B27" s="535" t="s">
        <v>746</v>
      </c>
      <c r="C27" s="540">
        <v>2.8595800000000001E-2</v>
      </c>
    </row>
    <row r="28" spans="1:3">
      <c r="A28" s="34"/>
      <c r="B28" s="35"/>
      <c r="C28" s="36"/>
    </row>
    <row r="29" spans="1:3" ht="15.75" customHeight="1">
      <c r="A29" s="34"/>
      <c r="B29" s="710" t="s">
        <v>45</v>
      </c>
      <c r="C29" s="711"/>
    </row>
    <row r="30" spans="1:3" ht="29.25" customHeight="1">
      <c r="A30" s="34">
        <v>1</v>
      </c>
      <c r="B30" s="35" t="s">
        <v>747</v>
      </c>
      <c r="C30" s="538">
        <v>0.59997710000000004</v>
      </c>
    </row>
    <row r="31" spans="1:3">
      <c r="A31" s="536">
        <v>1.1000000000000001</v>
      </c>
      <c r="B31" s="537" t="s">
        <v>748</v>
      </c>
      <c r="C31" s="539">
        <v>0.372</v>
      </c>
    </row>
    <row r="32" spans="1:3">
      <c r="A32" s="536">
        <v>1.2</v>
      </c>
      <c r="B32" s="537" t="s">
        <v>749</v>
      </c>
      <c r="C32" s="539">
        <v>0.17100000000000001</v>
      </c>
    </row>
    <row r="33" spans="1:3">
      <c r="A33" s="536">
        <v>1.3</v>
      </c>
      <c r="B33" s="537" t="s">
        <v>750</v>
      </c>
      <c r="C33" s="539">
        <v>5.7000000000000002E-2</v>
      </c>
    </row>
    <row r="34" spans="1:3">
      <c r="A34" s="536">
        <v>2</v>
      </c>
      <c r="B34" s="537" t="s">
        <v>745</v>
      </c>
      <c r="C34" s="539">
        <v>0.37136829999999998</v>
      </c>
    </row>
    <row r="35" spans="1:3">
      <c r="A35" s="536">
        <v>2.1</v>
      </c>
      <c r="B35" s="537" t="s">
        <v>751</v>
      </c>
      <c r="C35" s="539">
        <v>0.37140000000000001</v>
      </c>
    </row>
    <row r="36" spans="1:3">
      <c r="A36" s="541" t="s">
        <v>753</v>
      </c>
      <c r="B36" s="537" t="s">
        <v>752</v>
      </c>
      <c r="C36" s="539">
        <v>0.37140000000000001</v>
      </c>
    </row>
    <row r="37" spans="1:3" ht="14.4" thickBot="1">
      <c r="A37" s="39"/>
      <c r="B37" s="40"/>
      <c r="C37" s="41"/>
    </row>
  </sheetData>
  <mergeCells count="2">
    <mergeCell ref="B29:C29"/>
    <mergeCell ref="B24:C24"/>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Normal="100" workbookViewId="0">
      <pane xSplit="1" ySplit="5" topLeftCell="B24" activePane="bottomRight" state="frozen"/>
      <selection activeCell="C8" sqref="C8:E36"/>
      <selection pane="topRight" activeCell="C8" sqref="C8:E36"/>
      <selection pane="bottomLeft" activeCell="C8" sqref="C8:E36"/>
      <selection pane="bottomRight" activeCell="E37" sqref="E37"/>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5">
      <c r="A1" s="28" t="s">
        <v>30</v>
      </c>
      <c r="B1" s="3" t="str">
        <f>'Info '!C2</f>
        <v>JSC Silk Bank</v>
      </c>
    </row>
    <row r="2" spans="1:5" s="2" customFormat="1" ht="15.75" customHeight="1">
      <c r="A2" s="28" t="s">
        <v>31</v>
      </c>
      <c r="B2" s="534">
        <f>'1. key ratios '!B2</f>
        <v>45107</v>
      </c>
    </row>
    <row r="3" spans="1:5" s="2" customFormat="1" ht="15.75" customHeight="1">
      <c r="A3" s="28"/>
    </row>
    <row r="4" spans="1:5" s="2" customFormat="1" ht="15.75" customHeight="1" thickBot="1">
      <c r="A4" s="202" t="s">
        <v>99</v>
      </c>
      <c r="B4" s="716" t="s">
        <v>225</v>
      </c>
      <c r="C4" s="717"/>
      <c r="D4" s="717"/>
      <c r="E4" s="717"/>
    </row>
    <row r="5" spans="1:5" s="45" customFormat="1" ht="17.399999999999999" customHeight="1">
      <c r="A5" s="150"/>
      <c r="B5" s="151"/>
      <c r="C5" s="43" t="s">
        <v>0</v>
      </c>
      <c r="D5" s="43" t="s">
        <v>1</v>
      </c>
      <c r="E5" s="44" t="s">
        <v>2</v>
      </c>
    </row>
    <row r="6" spans="1:5" ht="14.4" customHeight="1">
      <c r="A6" s="105"/>
      <c r="B6" s="712" t="s">
        <v>232</v>
      </c>
      <c r="C6" s="712" t="s">
        <v>660</v>
      </c>
      <c r="D6" s="714" t="s">
        <v>98</v>
      </c>
      <c r="E6" s="715"/>
    </row>
    <row r="7" spans="1:5" ht="99.6" customHeight="1">
      <c r="A7" s="105"/>
      <c r="B7" s="713"/>
      <c r="C7" s="712"/>
      <c r="D7" s="234" t="s">
        <v>97</v>
      </c>
      <c r="E7" s="235" t="s">
        <v>233</v>
      </c>
    </row>
    <row r="8" spans="1:5" ht="20.399999999999999">
      <c r="A8" s="373">
        <v>1</v>
      </c>
      <c r="B8" s="374" t="s">
        <v>561</v>
      </c>
      <c r="C8" s="427">
        <v>69824906.449999973</v>
      </c>
      <c r="D8" s="427">
        <v>0</v>
      </c>
      <c r="E8" s="427">
        <v>69824906.449999973</v>
      </c>
    </row>
    <row r="9" spans="1:5" ht="14.4">
      <c r="A9" s="373">
        <v>1.1000000000000001</v>
      </c>
      <c r="B9" s="375" t="s">
        <v>562</v>
      </c>
      <c r="C9" s="427">
        <v>2218674.4000000013</v>
      </c>
      <c r="D9" s="427"/>
      <c r="E9" s="427">
        <v>2218674.4000000013</v>
      </c>
    </row>
    <row r="10" spans="1:5" ht="14.4">
      <c r="A10" s="373">
        <v>1.2</v>
      </c>
      <c r="B10" s="375" t="s">
        <v>563</v>
      </c>
      <c r="C10" s="427">
        <v>6596971.8899999708</v>
      </c>
      <c r="D10" s="427"/>
      <c r="E10" s="427">
        <v>6596971.8899999708</v>
      </c>
    </row>
    <row r="11" spans="1:5" ht="14.4">
      <c r="A11" s="373">
        <v>1.3</v>
      </c>
      <c r="B11" s="375" t="s">
        <v>564</v>
      </c>
      <c r="C11" s="427">
        <v>61009260.160000004</v>
      </c>
      <c r="D11" s="427"/>
      <c r="E11" s="427">
        <v>61009260.160000004</v>
      </c>
    </row>
    <row r="12" spans="1:5" ht="14.4">
      <c r="A12" s="373">
        <v>2</v>
      </c>
      <c r="B12" s="376" t="s">
        <v>565</v>
      </c>
      <c r="C12" s="427">
        <v>13720</v>
      </c>
      <c r="D12" s="427"/>
      <c r="E12" s="427">
        <v>13720</v>
      </c>
    </row>
    <row r="13" spans="1:5" ht="14.4">
      <c r="A13" s="373">
        <v>2.1</v>
      </c>
      <c r="B13" s="377" t="s">
        <v>566</v>
      </c>
      <c r="C13" s="428">
        <v>13720</v>
      </c>
      <c r="D13" s="428"/>
      <c r="E13" s="428">
        <v>13720</v>
      </c>
    </row>
    <row r="14" spans="1:5" ht="20.399999999999999">
      <c r="A14" s="373">
        <v>3</v>
      </c>
      <c r="B14" s="378" t="s">
        <v>567</v>
      </c>
      <c r="C14" s="428">
        <v>0</v>
      </c>
      <c r="D14" s="428"/>
      <c r="E14" s="428">
        <v>0</v>
      </c>
    </row>
    <row r="15" spans="1:5" ht="14.4">
      <c r="A15" s="373">
        <v>4</v>
      </c>
      <c r="B15" s="379" t="s">
        <v>568</v>
      </c>
      <c r="C15" s="428">
        <v>0</v>
      </c>
      <c r="D15" s="428"/>
      <c r="E15" s="428">
        <v>0</v>
      </c>
    </row>
    <row r="16" spans="1:5" ht="20.399999999999999">
      <c r="A16" s="373">
        <v>5</v>
      </c>
      <c r="B16" s="380" t="s">
        <v>569</v>
      </c>
      <c r="C16" s="428">
        <v>20000</v>
      </c>
      <c r="D16" s="428">
        <v>0</v>
      </c>
      <c r="E16" s="428">
        <v>20000</v>
      </c>
    </row>
    <row r="17" spans="1:5" ht="14.4">
      <c r="A17" s="373">
        <v>5.0999999999999996</v>
      </c>
      <c r="B17" s="381" t="s">
        <v>570</v>
      </c>
      <c r="C17" s="428">
        <v>20000</v>
      </c>
      <c r="D17" s="428"/>
      <c r="E17" s="428">
        <v>20000</v>
      </c>
    </row>
    <row r="18" spans="1:5" ht="14.4">
      <c r="A18" s="373">
        <v>5.2</v>
      </c>
      <c r="B18" s="381" t="s">
        <v>571</v>
      </c>
      <c r="C18" s="428">
        <v>0</v>
      </c>
      <c r="D18" s="428"/>
      <c r="E18" s="428">
        <v>0</v>
      </c>
    </row>
    <row r="19" spans="1:5" ht="14.4">
      <c r="A19" s="373">
        <v>5.3</v>
      </c>
      <c r="B19" s="382" t="s">
        <v>572</v>
      </c>
      <c r="C19" s="428">
        <v>0</v>
      </c>
      <c r="D19" s="428"/>
      <c r="E19" s="428">
        <v>0</v>
      </c>
    </row>
    <row r="20" spans="1:5" ht="14.4">
      <c r="A20" s="373">
        <v>6</v>
      </c>
      <c r="B20" s="378" t="s">
        <v>573</v>
      </c>
      <c r="C20" s="428">
        <v>46173648.868657827</v>
      </c>
      <c r="D20" s="428">
        <v>0</v>
      </c>
      <c r="E20" s="428">
        <v>46173648.868657827</v>
      </c>
    </row>
    <row r="21" spans="1:5" ht="14.4">
      <c r="A21" s="373">
        <v>6.1</v>
      </c>
      <c r="B21" s="381" t="s">
        <v>571</v>
      </c>
      <c r="C21" s="428">
        <v>25010350.438634034</v>
      </c>
      <c r="D21" s="428"/>
      <c r="E21" s="428">
        <v>25010350.438634034</v>
      </c>
    </row>
    <row r="22" spans="1:5" ht="14.4">
      <c r="A22" s="373">
        <v>6.2</v>
      </c>
      <c r="B22" s="382" t="s">
        <v>572</v>
      </c>
      <c r="C22" s="428">
        <v>21163298.430023793</v>
      </c>
      <c r="D22" s="428"/>
      <c r="E22" s="428">
        <v>21163298.430023793</v>
      </c>
    </row>
    <row r="23" spans="1:5" ht="14.4">
      <c r="A23" s="373">
        <v>7</v>
      </c>
      <c r="B23" s="376" t="s">
        <v>574</v>
      </c>
      <c r="C23" s="428">
        <v>0</v>
      </c>
      <c r="D23" s="428"/>
      <c r="E23" s="428">
        <v>0</v>
      </c>
    </row>
    <row r="24" spans="1:5" ht="20.399999999999999">
      <c r="A24" s="373">
        <v>8</v>
      </c>
      <c r="B24" s="383" t="s">
        <v>575</v>
      </c>
      <c r="C24" s="428">
        <v>3389411.9415073614</v>
      </c>
      <c r="D24" s="428"/>
      <c r="E24" s="428">
        <v>3389411.9415073614</v>
      </c>
    </row>
    <row r="25" spans="1:5" ht="14.4">
      <c r="A25" s="373">
        <v>9</v>
      </c>
      <c r="B25" s="379" t="s">
        <v>576</v>
      </c>
      <c r="C25" s="428">
        <v>19081042.57</v>
      </c>
      <c r="D25" s="428">
        <v>0</v>
      </c>
      <c r="E25" s="428">
        <v>19081042.57</v>
      </c>
    </row>
    <row r="26" spans="1:5" ht="14.4">
      <c r="A26" s="373">
        <v>9.1</v>
      </c>
      <c r="B26" s="381" t="s">
        <v>577</v>
      </c>
      <c r="C26" s="428">
        <v>19081042.57</v>
      </c>
      <c r="D26" s="428"/>
      <c r="E26" s="428">
        <v>19081042.57</v>
      </c>
    </row>
    <row r="27" spans="1:5" ht="14.4">
      <c r="A27" s="373">
        <v>9.1999999999999993</v>
      </c>
      <c r="B27" s="381" t="s">
        <v>578</v>
      </c>
      <c r="C27" s="428">
        <v>0</v>
      </c>
      <c r="D27" s="428"/>
      <c r="E27" s="428">
        <v>0</v>
      </c>
    </row>
    <row r="28" spans="1:5" ht="14.4">
      <c r="A28" s="373">
        <v>10</v>
      </c>
      <c r="B28" s="379" t="s">
        <v>579</v>
      </c>
      <c r="C28" s="428">
        <v>795839.35999999987</v>
      </c>
      <c r="D28" s="428">
        <v>795839.35999999987</v>
      </c>
      <c r="E28" s="428">
        <v>0</v>
      </c>
    </row>
    <row r="29" spans="1:5" ht="14.4">
      <c r="A29" s="373">
        <v>10.1</v>
      </c>
      <c r="B29" s="381" t="s">
        <v>580</v>
      </c>
      <c r="C29" s="428">
        <v>0</v>
      </c>
      <c r="D29" s="428"/>
      <c r="E29" s="428">
        <v>0</v>
      </c>
    </row>
    <row r="30" spans="1:5" ht="14.4">
      <c r="A30" s="373">
        <v>10.199999999999999</v>
      </c>
      <c r="B30" s="381" t="s">
        <v>581</v>
      </c>
      <c r="C30" s="428">
        <v>795839.35999999987</v>
      </c>
      <c r="D30" s="428">
        <v>795839.35999999987</v>
      </c>
      <c r="E30" s="428">
        <v>0</v>
      </c>
    </row>
    <row r="31" spans="1:5" ht="14.4">
      <c r="A31" s="373">
        <v>11</v>
      </c>
      <c r="B31" s="379" t="s">
        <v>582</v>
      </c>
      <c r="C31" s="428">
        <v>45248.5</v>
      </c>
      <c r="D31" s="428">
        <v>0</v>
      </c>
      <c r="E31" s="428">
        <v>45248.5</v>
      </c>
    </row>
    <row r="32" spans="1:5" ht="14.4">
      <c r="A32" s="373">
        <v>11.1</v>
      </c>
      <c r="B32" s="381" t="s">
        <v>583</v>
      </c>
      <c r="C32" s="428">
        <v>45248.5</v>
      </c>
      <c r="D32" s="428"/>
      <c r="E32" s="428">
        <v>45248.5</v>
      </c>
    </row>
    <row r="33" spans="1:7" ht="14.4">
      <c r="A33" s="373">
        <v>11.2</v>
      </c>
      <c r="B33" s="381" t="s">
        <v>584</v>
      </c>
      <c r="C33" s="428">
        <v>0</v>
      </c>
      <c r="D33" s="428"/>
      <c r="E33" s="428">
        <v>0</v>
      </c>
    </row>
    <row r="34" spans="1:7" ht="14.4">
      <c r="A34" s="373">
        <v>13</v>
      </c>
      <c r="B34" s="379" t="s">
        <v>585</v>
      </c>
      <c r="C34" s="428">
        <v>1725848.46</v>
      </c>
      <c r="D34" s="428"/>
      <c r="E34" s="428">
        <v>1725848.46</v>
      </c>
    </row>
    <row r="35" spans="1:7" ht="14.4">
      <c r="A35" s="373">
        <v>13.1</v>
      </c>
      <c r="B35" s="384" t="s">
        <v>586</v>
      </c>
      <c r="C35" s="428">
        <v>0</v>
      </c>
      <c r="D35" s="428"/>
      <c r="E35" s="428">
        <v>0</v>
      </c>
    </row>
    <row r="36" spans="1:7" ht="14.4">
      <c r="A36" s="373">
        <v>13.2</v>
      </c>
      <c r="B36" s="384" t="s">
        <v>587</v>
      </c>
      <c r="C36" s="428">
        <v>0</v>
      </c>
      <c r="D36" s="428"/>
      <c r="E36" s="428">
        <v>0</v>
      </c>
    </row>
    <row r="37" spans="1:7" ht="27" thickBot="1">
      <c r="A37" s="108"/>
      <c r="B37" s="203" t="s">
        <v>234</v>
      </c>
      <c r="C37" s="152">
        <f>SUM(C8,C12,C14,C15,C16,C20,C23,C24,C25,C28,C31,C34)</f>
        <v>141069666.15016517</v>
      </c>
      <c r="D37" s="152">
        <f>SUM(D8,D12,D14,D15,D16,D20,D23,D24,D25,D28,D31,D34)</f>
        <v>795839.35999999987</v>
      </c>
      <c r="E37" s="152">
        <f>SUM(E8,E12,E14,E15,E16,E20,E23,E24,E25,E28,E31,E34)</f>
        <v>140273826.79016516</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115" zoomScaleNormal="115" workbookViewId="0">
      <pane xSplit="1" ySplit="4" topLeftCell="B5" activePane="bottomRight" state="frozen"/>
      <selection activeCell="B15" sqref="B15"/>
      <selection pane="topRight" activeCell="B15" sqref="B15"/>
      <selection pane="bottomLeft" activeCell="B15" sqref="B15"/>
      <selection pane="bottomRight" activeCell="C18" sqref="C18"/>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Silk Bank</v>
      </c>
    </row>
    <row r="2" spans="1:6" s="2" customFormat="1" ht="15.75" customHeight="1">
      <c r="A2" s="2" t="s">
        <v>31</v>
      </c>
      <c r="B2" s="534">
        <f>'1. key ratios '!B2</f>
        <v>45107</v>
      </c>
      <c r="C2" s="4"/>
      <c r="D2" s="4"/>
      <c r="E2" s="4"/>
      <c r="F2" s="4"/>
    </row>
    <row r="3" spans="1:6" s="2" customFormat="1" ht="15.75" customHeight="1">
      <c r="C3" s="4"/>
      <c r="D3" s="4"/>
      <c r="E3" s="4"/>
      <c r="F3" s="4"/>
    </row>
    <row r="4" spans="1:6" s="2" customFormat="1" ht="13.8" thickBot="1">
      <c r="A4" s="2" t="s">
        <v>46</v>
      </c>
      <c r="B4" s="204" t="s">
        <v>554</v>
      </c>
      <c r="C4" s="42" t="s">
        <v>35</v>
      </c>
      <c r="D4" s="4"/>
      <c r="E4" s="4"/>
      <c r="F4" s="4"/>
    </row>
    <row r="5" spans="1:6">
      <c r="A5" s="156">
        <v>1</v>
      </c>
      <c r="B5" s="205" t="s">
        <v>556</v>
      </c>
      <c r="C5" s="157">
        <v>140273826.79016516</v>
      </c>
    </row>
    <row r="6" spans="1:6">
      <c r="A6" s="48">
        <v>2.1</v>
      </c>
      <c r="B6" s="106" t="s">
        <v>214</v>
      </c>
      <c r="C6" s="97">
        <v>2990649.418394377</v>
      </c>
    </row>
    <row r="7" spans="1:6" s="29" customFormat="1" outlineLevel="1">
      <c r="A7" s="23">
        <v>2.2000000000000002</v>
      </c>
      <c r="B7" s="24" t="s">
        <v>215</v>
      </c>
      <c r="C7" s="158">
        <v>10731750</v>
      </c>
    </row>
    <row r="8" spans="1:6" s="29" customFormat="1">
      <c r="A8" s="23">
        <v>3</v>
      </c>
      <c r="B8" s="154" t="s">
        <v>555</v>
      </c>
      <c r="C8" s="159">
        <v>153996226.20855954</v>
      </c>
    </row>
    <row r="9" spans="1:6">
      <c r="A9" s="48">
        <v>4</v>
      </c>
      <c r="B9" s="49" t="s">
        <v>48</v>
      </c>
      <c r="C9" s="97">
        <v>0</v>
      </c>
    </row>
    <row r="10" spans="1:6" s="29" customFormat="1" outlineLevel="1">
      <c r="A10" s="23">
        <v>5.0999999999999996</v>
      </c>
      <c r="B10" s="24" t="s">
        <v>216</v>
      </c>
      <c r="C10" s="158">
        <v>-2230772.418394377</v>
      </c>
    </row>
    <row r="11" spans="1:6" s="29" customFormat="1" outlineLevel="1">
      <c r="A11" s="23">
        <v>5.2</v>
      </c>
      <c r="B11" s="24" t="s">
        <v>217</v>
      </c>
      <c r="C11" s="158">
        <v>-10517115</v>
      </c>
    </row>
    <row r="12" spans="1:6" s="29" customFormat="1">
      <c r="A12" s="23">
        <v>6</v>
      </c>
      <c r="B12" s="153" t="s">
        <v>359</v>
      </c>
      <c r="C12" s="158"/>
    </row>
    <row r="13" spans="1:6" s="29" customFormat="1" ht="13.8" thickBot="1">
      <c r="A13" s="25">
        <v>7</v>
      </c>
      <c r="B13" s="155" t="s">
        <v>177</v>
      </c>
      <c r="C13" s="160">
        <v>141248338.79016516</v>
      </c>
    </row>
    <row r="15" spans="1:6" ht="26.4">
      <c r="B15" s="29" t="s">
        <v>360</v>
      </c>
    </row>
    <row r="17" spans="1:2" ht="13.8">
      <c r="A17" s="167"/>
      <c r="B17" s="168"/>
    </row>
    <row r="18" spans="1:2" ht="14.4">
      <c r="A18" s="172"/>
      <c r="B18" s="173"/>
    </row>
    <row r="19" spans="1:2" ht="13.8">
      <c r="A19" s="174"/>
      <c r="B19" s="169"/>
    </row>
    <row r="20" spans="1:2" ht="13.8">
      <c r="A20" s="175"/>
      <c r="B20" s="170"/>
    </row>
    <row r="21" spans="1:2" ht="13.8">
      <c r="A21" s="175"/>
      <c r="B21" s="173"/>
    </row>
    <row r="22" spans="1:2" ht="13.8">
      <c r="A22" s="174"/>
      <c r="B22" s="171"/>
    </row>
    <row r="23" spans="1:2" ht="13.8">
      <c r="A23" s="175"/>
      <c r="B23" s="170"/>
    </row>
    <row r="24" spans="1:2" ht="13.8">
      <c r="A24" s="175"/>
      <c r="B24" s="170"/>
    </row>
    <row r="25" spans="1:2" ht="13.8">
      <c r="A25" s="175"/>
      <c r="B25" s="176"/>
    </row>
    <row r="26" spans="1:2" ht="13.8">
      <c r="A26" s="175"/>
      <c r="B26" s="173"/>
    </row>
    <row r="27" spans="1:2">
      <c r="B27" s="47"/>
    </row>
    <row r="28" spans="1:2">
      <c r="B28" s="47"/>
    </row>
    <row r="29" spans="1:2">
      <c r="B29" s="47"/>
    </row>
    <row r="30" spans="1:2">
      <c r="B30" s="47"/>
    </row>
    <row r="31" spans="1:2">
      <c r="B31" s="47"/>
    </row>
    <row r="32" spans="1:2">
      <c r="B32" s="47"/>
    </row>
    <row r="33" spans="2:2">
      <c r="B33" s="47"/>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2024-01-05T10:14:14Z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