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73291E9C-EE06-4BD0-90F4-91990E64DAD7}" xr6:coauthVersionLast="47" xr6:coauthVersionMax="47" xr10:uidLastSave="{00000000-0000-0000-0000-000000000000}"/>
  <bookViews>
    <workbookView xWindow="-120" yWindow="-120" windowWidth="29040" windowHeight="15840" tabRatio="919" firstSheet="12"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97" l="1"/>
  <c r="B2" i="95"/>
  <c r="B2" i="92"/>
  <c r="B2" i="93"/>
  <c r="B2" i="91"/>
  <c r="B2" i="64"/>
  <c r="B2" i="90"/>
  <c r="B2" i="69"/>
  <c r="B2" i="94"/>
  <c r="B2" i="89"/>
  <c r="B2" i="73"/>
  <c r="B2" i="88"/>
  <c r="B2" i="86"/>
  <c r="B2" i="75"/>
  <c r="B2" i="85"/>
  <c r="B2" i="107" l="1"/>
  <c r="B1" i="107"/>
  <c r="B1" i="106" l="1"/>
  <c r="B1" i="105"/>
  <c r="B1" i="104"/>
  <c r="B1" i="103"/>
  <c r="B1" i="102"/>
  <c r="B1" i="101"/>
  <c r="B1" i="100"/>
  <c r="B1" i="99"/>
  <c r="B1" i="98"/>
  <c r="B2" i="106" l="1"/>
  <c r="B2" i="105"/>
  <c r="B2" i="104"/>
  <c r="B2" i="103"/>
  <c r="B2" i="102"/>
  <c r="B2" i="101"/>
  <c r="B2" i="100"/>
  <c r="B2" i="99"/>
  <c r="B2" i="98"/>
  <c r="B1" i="97" l="1"/>
  <c r="B1" i="95" l="1"/>
  <c r="B1" i="92"/>
  <c r="B1" i="93"/>
  <c r="C1" i="91"/>
  <c r="B1" i="64"/>
  <c r="B1" i="90"/>
  <c r="B1" i="69"/>
  <c r="B1" i="94"/>
  <c r="B1" i="89"/>
  <c r="B1" i="73"/>
  <c r="B1" i="88"/>
  <c r="B1" i="86"/>
  <c r="B1" i="75"/>
  <c r="B2" i="83"/>
  <c r="G5" i="86"/>
  <c r="F5" i="86"/>
  <c r="E5" i="86"/>
  <c r="D5" i="86"/>
  <c r="C5" i="86"/>
  <c r="B1" i="91" l="1"/>
  <c r="B1" i="85"/>
  <c r="B1" i="83"/>
  <c r="B1" i="84"/>
  <c r="N20" i="92" l="1"/>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E8" i="92"/>
  <c r="M7" i="92"/>
  <c r="L7" i="92"/>
  <c r="J7" i="92"/>
  <c r="I7" i="92"/>
  <c r="H7" i="92"/>
  <c r="H21" i="92" s="1"/>
  <c r="G7" i="92"/>
  <c r="G21" i="92" s="1"/>
  <c r="F7" i="92"/>
  <c r="C7" i="92"/>
  <c r="M21" i="92" l="1"/>
  <c r="I21" i="92"/>
  <c r="F21" i="92"/>
  <c r="J21" i="92"/>
  <c r="E14" i="92"/>
  <c r="L21" i="92"/>
  <c r="E7" i="92"/>
  <c r="E21" i="92" s="1"/>
  <c r="K8" i="92"/>
  <c r="C21" i="92"/>
  <c r="N14" i="92"/>
  <c r="N8" i="92" l="1"/>
  <c r="N7" i="92" s="1"/>
  <c r="N21" i="92" s="1"/>
  <c r="K7" i="92"/>
  <c r="K21" i="92" s="1"/>
  <c r="T21" i="64" l="1"/>
  <c r="U21" i="64"/>
  <c r="S21" i="64"/>
  <c r="C21" i="64"/>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<sst xmlns="http://schemas.openxmlformats.org/spreadsheetml/2006/main" count="1174" uniqueCount="783">
  <si>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</si>
  <si>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</si>
  <si>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</si>
  <si>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</si>
  <si>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</si>
  <si>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</si>
  <si>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</si>
  <si>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</si>
  <si>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</si>
  <si>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</si>
  <si>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</si>
  <si>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</si>
  <si>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</si>
  <si>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</si>
  <si>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</si>
  <si>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</si>
  <si>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</si>
  <si>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</si>
  <si>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</si>
  <si>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</si>
  <si>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</si>
  <si>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</si>
  <si>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</si>
  <si>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</si>
  <si>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</si>
  <si>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</si>
  <si>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</si>
  <si>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</si>
  <si>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</si>
  <si>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</si>
  <si>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</si>
  <si>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</si>
  <si>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</si>
  <si>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</si>
  <si>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</si>
  <si>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</si>
  <si>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</si>
  <si>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</si>
  <si>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</si>
  <si>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</si>
  <si>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</si>
  <si>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</si>
  <si>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</si>
  <si>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</si>
  <si>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</si>
  <si>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</si>
  <si>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</si>
  <si>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</si>
  <si>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</si>
  <si>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</si>
  <si>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</si>
  <si>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</si>
  <si>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</si>
  <si>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</si>
  <si>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</si>
  <si>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</si>
  <si>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</si>
  <si>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</si>
  <si>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</si>
  <si>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</si>
  <si>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</si>
  <si>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</si>
  <si>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</si>
  <si>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</si>
  <si>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</si>
  <si>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</si>
  <si>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</si>
  <si>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</si>
  <si>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</si>
  <si>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</si>
  <si>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</si>
  <si>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</si>
  <si>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</si>
  <si>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</si>
  <si>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</si>
  <si>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</si>
  <si>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</si>
  <si>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</si>
  <si>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</si>
  <si>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</si>
  <si>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</si>
  <si>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</si>
  <si>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</si>
  <si>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</si>
  <si>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</si>
  <si>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</si>
  <si>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</si>
  <si>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</si>
  <si>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</si>
  <si>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</si>
  <si>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</si>
  <si>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</si>
  <si>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</si>
  <si>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</si>
  <si>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</si>
  <si>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</si>
  <si>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</si>
  <si>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</si>
  <si>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</si>
  <si>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</si>
  <si>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</si>
  <si>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</si>
  <si>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</si>
  <si>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</si>
  <si>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</si>
  <si>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</si>
  <si>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</si>
  <si>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</si>
  <si>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</si>
  <si>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</si>
  <si>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</si>
  <si>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</si>
  <si>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</si>
  <si>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</si>
  <si>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</si>
  <si>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</si>
  <si>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</si>
  <si>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</si>
  <si>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</si>
  <si>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</si>
  <si>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</si>
  <si>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</si>
  <si>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</si>
  <si>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</si>
  <si>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</si>
  <si>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</si>
  <si>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</si>
  <si>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</si>
  <si>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</si>
  <si>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</si>
  <si>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</si>
  <si>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</si>
  <si>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</si>
  <si>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</si>
  <si>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</si>
  <si>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</si>
  <si>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</si>
  <si>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</si>
  <si>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</si>
  <si>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</si>
  <si>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</si>
  <si>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</si>
  <si>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</si>
  <si>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</si>
  <si>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</si>
  <si>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</si>
  <si>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</si>
  <si>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</si>
  <si>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</si>
  <si>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</si>
  <si>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</si>
  <si>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</si>
  <si>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</si>
  <si>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</si>
  <si>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</si>
  <si>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</si>
  <si>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</si>
  <si>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</si>
  <si>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</si>
  <si>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</si>
  <si>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</si>
  <si>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</si>
  <si>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</si>
  <si>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</si>
  <si>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</si>
  <si>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</si>
  <si>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</si>
  <si>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</si>
  <si>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</si>
  <si>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</si>
  <si>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</si>
  <si>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</si>
  <si>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</si>
  <si>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</si>
  <si>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</si>
  <si>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</si>
  <si>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</si>
  <si>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</si>
  <si>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</si>
  <si>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</si>
  <si>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</si>
  <si>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</si>
  <si>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</si>
  <si>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</si>
  <si>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</si>
  <si>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</si>
  <si>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</si>
  <si>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</si>
  <si>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</si>
  <si>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</si>
  <si>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</si>
  <si>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</si>
  <si>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</si>
  <si>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</si>
  <si>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</si>
  <si>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</si>
  <si>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</si>
  <si>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</si>
  <si>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</si>
  <si>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</si>
  <si>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</si>
  <si>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</si>
  <si>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</si>
  <si>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</si>
  <si>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</si>
  <si>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</si>
  <si>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</si>
  <si>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</si>
  <si>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</si>
  <si>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</si>
  <si>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</si>
  <si>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</si>
  <si>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</si>
  <si>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</si>
  <si>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</si>
  <si>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</si>
  <si>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</si>
  <si>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</si>
  <si>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</si>
  <si>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</si>
  <si>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</si>
  <si>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</si>
  <si>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</si>
  <si>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</si>
  <si>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</si>
  <si>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</si>
  <si>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</si>
  <si>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</si>
  <si>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</si>
  <si>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</si>
  <si>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</si>
  <si>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</si>
  <si>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</si>
  <si>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</si>
  <si>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</si>
  <si>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</si>
  <si>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</si>
  <si>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</si>
  <si>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</si>
  <si>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</si>
  <si>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</si>
  <si>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</si>
  <si>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</si>
  <si>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</si>
  <si>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</si>
  <si>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</si>
  <si>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</si>
  <si>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</si>
  <si>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</si>
  <si>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</si>
  <si>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</si>
  <si>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</si>
  <si>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</si>
  <si>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</si>
  <si>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</si>
  <si>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</si>
  <si>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</si>
  <si>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</si>
  <si>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</si>
  <si>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</si>
  <si>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</si>
  <si>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</si>
  <si>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</si>
  <si>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</si>
  <si>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</si>
  <si>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</si>
  <si>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</si>
  <si>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</si>
  <si>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</si>
  <si>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</si>
  <si>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</si>
  <si>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</si>
  <si>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</si>
  <si>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</si>
  <si>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</si>
  <si>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</si>
  <si>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</si>
  <si>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</si>
  <si>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</si>
  <si>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</si>
  <si>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</si>
  <si>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</si>
  <si>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</si>
  <si>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</si>
  <si>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</si>
  <si>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</si>
  <si>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</si>
  <si>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</si>
  <si>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</si>
  <si>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</si>
  <si>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</si>
  <si>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</si>
  <si>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</si>
  <si>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</si>
  <si>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</si>
  <si>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</si>
  <si>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</si>
  <si>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</si>
  <si>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</si>
  <si>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</si>
  <si>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</si>
  <si>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</si>
  <si>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</si>
  <si>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</si>
  <si>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</si>
  <si>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</si>
  <si>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</si>
  <si>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</si>
  <si>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</si>
  <si>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</si>
  <si>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</si>
  <si>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</si>
  <si>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</si>
  <si>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</si>
  <si>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</si>
  <si>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</si>
  <si>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</si>
  <si>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</si>
  <si>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</si>
  <si>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</si>
  <si>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</si>
  <si>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</si>
  <si>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</si>
  <si>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</si>
  <si>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</si>
  <si>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</si>
  <si>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</si>
  <si>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</si>
  <si>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</si>
  <si>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</si>
  <si>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</si>
  <si>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</si>
  <si>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</si>
  <si>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</si>
  <si>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</si>
  <si>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</si>
  <si>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</si>
  <si>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</si>
  <si>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</si>
  <si>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</si>
  <si>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</si>
  <si>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</si>
  <si>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</si>
  <si>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</si>
  <si>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</si>
  <si>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</si>
  <si>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</si>
  <si>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</si>
  <si>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</si>
  <si>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</si>
  <si>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</si>
  <si>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</si>
  <si>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</si>
  <si>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</si>
  <si>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</si>
  <si>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</si>
  <si>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</si>
  <si>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</si>
  <si>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</si>
  <si>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</si>
  <si>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</si>
  <si>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</si>
  <si>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</si>
  <si>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</si>
  <si>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</si>
  <si>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</si>
  <si>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</si>
  <si>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</si>
  <si>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</si>
  <si>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</si>
  <si>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</si>
  <si>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</si>
  <si>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</si>
  <si>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</si>
  <si>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</si>
  <si>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</si>
  <si>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</si>
  <si>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</si>
  <si>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</si>
  <si>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</si>
  <si>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</si>
  <si>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</si>
  <si>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</si>
  <si>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</si>
  <si>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</si>
  <si>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</si>
  <si>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</si>
  <si>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</si>
  <si>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</si>
  <si>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</si>
  <si>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</si>
  <si>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</si>
  <si>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</si>
  <si>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</si>
  <si>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</si>
  <si>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</si>
  <si>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</si>
  <si>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</si>
  <si>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</si>
  <si>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</si>
  <si>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</si>
  <si>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</si>
  <si>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</si>
  <si>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</si>
  <si>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</si>
  <si>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</si>
  <si>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</si>
  <si>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</si>
  <si>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</si>
  <si>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</si>
  <si>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</si>
  <si>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</si>
  <si>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</si>
  <si>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</si>
  <si>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</si>
  <si>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</si>
  <si>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</si>
  <si>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</si>
  <si>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</si>
  <si>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</si>
  <si>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</si>
  <si>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</si>
  <si>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</si>
  <si>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</si>
  <si>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</si>
  <si>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</si>
  <si>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</si>
  <si>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</si>
  <si>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</si>
  <si>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</si>
  <si>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</si>
  <si>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</si>
  <si>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</si>
  <si>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</si>
  <si>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</si>
  <si>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</si>
  <si>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</si>
  <si>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</si>
  <si>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</si>
  <si>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</si>
  <si>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</si>
  <si>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</si>
  <si>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</si>
  <si>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</si>
  <si>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</si>
  <si>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</si>
  <si>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</si>
  <si>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</si>
  <si>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</si>
  <si>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</si>
  <si>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</si>
  <si>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</si>
  <si>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</si>
  <si>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</si>
  <si>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</si>
  <si>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</si>
  <si>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</si>
  <si>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</si>
  <si>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</si>
  <si>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</si>
  <si>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</si>
  <si>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</si>
  <si>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</si>
  <si>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</si>
  <si>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</si>
  <si>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</si>
  <si>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</si>
  <si>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</si>
  <si>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</si>
  <si>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</si>
  <si>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</si>
  <si>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</si>
  <si>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</si>
  <si>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</si>
  <si>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</si>
  <si>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</si>
  <si>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</si>
  <si>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</si>
  <si>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</si>
  <si>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</si>
  <si>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</si>
  <si>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</si>
  <si>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</si>
  <si>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</si>
  <si>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</si>
  <si>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</si>
  <si>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</si>
  <si>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</si>
  <si>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</si>
  <si>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</si>
  <si>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</si>
  <si>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</si>
  <si>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</si>
  <si>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</si>
  <si>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</si>
  <si>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</si>
  <si>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</si>
  <si>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</si>
  <si>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</si>
  <si>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</si>
  <si>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</si>
  <si>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</si>
  <si>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</si>
  <si>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</si>
  <si>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</si>
  <si>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</si>
  <si>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</si>
  <si>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</si>
  <si>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</si>
  <si>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</si>
  <si>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</si>
  <si>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</si>
  <si>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</si>
  <si>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</si>
  <si>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</si>
  <si>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</si>
  <si>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</si>
  <si>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</si>
  <si>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</si>
  <si>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</si>
  <si>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</si>
  <si>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</si>
  <si>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</si>
  <si>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</si>
  <si>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</si>
  <si>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</si>
  <si>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</si>
  <si>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</si>
  <si>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</si>
  <si>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</si>
  <si>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</si>
  <si>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</si>
  <si>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</si>
  <si>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</si>
  <si>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</si>
  <si>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</si>
  <si>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</si>
  <si>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</si>
  <si>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</si>
  <si>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</si>
  <si>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</si>
  <si>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</si>
  <si>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</si>
  <si>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</si>
  <si>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</si>
  <si>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</si>
  <si>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</si>
  <si>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</si>
  <si>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</si>
  <si>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</si>
  <si>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</si>
  <si>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</si>
  <si>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</si>
  <si>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</si>
  <si>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</si>
  <si>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</si>
  <si>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</si>
  <si>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</si>
  <si>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</si>
  <si>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</si>
  <si>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</si>
  <si>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</si>
  <si>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</si>
  <si>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</si>
  <si>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</si>
  <si>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</si>
  <si>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</si>
  <si>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</si>
  <si>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</si>
  <si>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</si>
  <si>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</si>
  <si>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</si>
  <si>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</si>
  <si>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</si>
  <si>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</si>
  <si>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</si>
  <si>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</si>
  <si>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</si>
  <si>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</si>
  <si>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</si>
  <si>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</si>
  <si>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</si>
  <si>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</si>
  <si>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</si>
  <si>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</si>
  <si>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</si>
  <si>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</si>
  <si>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</si>
  <si>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</si>
  <si>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</si>
  <si>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</si>
  <si>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</si>
  <si>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</si>
  <si>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</si>
  <si>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</si>
  <si>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</si>
  <si>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</si>
  <si>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</si>
  <si>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</si>
  <si>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</si>
  <si>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</si>
  <si>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</si>
  <si>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</si>
  <si>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</si>
  <si>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</si>
  <si>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</si>
  <si>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</si>
  <si>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</si>
  <si>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</si>
  <si>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</si>
  <si>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</si>
  <si>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</si>
  <si>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</si>
  <si>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</si>
  <si>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</si>
  <si>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</si>
  <si>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</si>
  <si>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</si>
  <si>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</si>
  <si>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</si>
  <si>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</si>
  <si>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</si>
  <si>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</si>
  <si>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</si>
  <si>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</si>
  <si>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</si>
  <si>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</si>
  <si>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</si>
  <si>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</si>
  <si>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</si>
  <si>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</si>
  <si>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</si>
  <si>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</si>
  <si>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</si>
  <si>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</si>
  <si>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</si>
  <si>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</si>
  <si>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</si>
  <si>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</si>
  <si>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</si>
  <si>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</si>
  <si>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</si>
  <si>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</si>
  <si>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</si>
  <si>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</si>
  <si>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</si>
  <si>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</si>
  <si>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</si>
  <si>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</si>
  <si>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</si>
  <si>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</si>
  <si>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</si>
  <si>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</si>
  <si>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</si>
  <si>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</si>
  <si>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</si>
  <si>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</si>
  <si>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</si>
  <si>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</si>
  <si>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</si>
  <si>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</si>
  <si>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</si>
  <si>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</si>
  <si>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</si>
  <si>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</si>
  <si>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</si>
  <si>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</si>
  <si>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</si>
  <si>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</si>
  <si>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</si>
  <si>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</si>
  <si>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</si>
  <si>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</si>
  <si>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</si>
  <si>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</si>
  <si>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</si>
  <si>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</si>
  <si>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</si>
  <si>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</si>
  <si>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</si>
  <si>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</si>
  <si>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</si>
  <si>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</si>
  <si>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</si>
  <si>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</si>
  <si>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</si>
  <si>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</si>
  <si>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</si>
  <si>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</si>
  <si>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</si>
  <si>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</si>
  <si>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</si>
  <si>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</si>
  <si>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</si>
  <si>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</si>
  <si>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</si>
  <si>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</si>
  <si>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</si>
  <si>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</si>
  <si>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</si>
  <si>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</si>
  <si>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</si>
  <si>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</si>
  <si>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</si>
  <si>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</si>
  <si>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</si>
  <si>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</si>
  <si>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</si>
  <si>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</si>
  <si>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</si>
  <si>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</si>
  <si>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Of which: General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</si>
  <si>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</si>
  <si>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</si>
  <si>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</si>
  <si>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</si>
  <si>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</si>
  <si>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</si>
  <si>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</si>
  <si>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</si>
  <si>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</si>
  <si>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</si>
  <si>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</si>
  <si>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</si>
  <si>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</si>
  <si>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</si>
  <si>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</si>
  <si>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</si>
  <si>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</si>
  <si>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</si>
  <si>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</si>
  <si>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</si>
  <si>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</si>
  <si>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</si>
  <si>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</si>
  <si>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</si>
  <si>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</si>
  <si>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</si>
  <si>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Silk Road Bank</t>
  </si>
  <si>
    <t>I.Managadze</t>
  </si>
  <si>
    <t>A.Lursmanashvili</t>
  </si>
  <si>
    <t>www.silkroadbank.ge</t>
  </si>
  <si>
    <t>Irakli Managadze</t>
  </si>
  <si>
    <t>Independent chair</t>
  </si>
  <si>
    <t>Vasil Kenkishvili</t>
  </si>
  <si>
    <t>Non-independent member</t>
  </si>
  <si>
    <t>Mamuka Shurgaia</t>
  </si>
  <si>
    <t>David Franz Borger, /Germany/</t>
  </si>
  <si>
    <t>Mzia Kokuashvili</t>
  </si>
  <si>
    <t>Independent member</t>
  </si>
  <si>
    <t>Archil Lursmanashvili</t>
  </si>
  <si>
    <t>Natia Merabishvili</t>
  </si>
  <si>
    <t>George Gibradze</t>
  </si>
  <si>
    <t>SILK ROAD GROUP HOLDING (MALTA) LIMITED, /MALTA/</t>
  </si>
  <si>
    <t xml:space="preserve">Partomta LLC  </t>
  </si>
  <si>
    <t>RAMISHVILI GEORGE</t>
  </si>
  <si>
    <t>TOPURIA ALEXSI</t>
  </si>
  <si>
    <t>Private Company Limited by Shares BREITENBERG PTE. LTD,  /Singapore/</t>
  </si>
  <si>
    <t>2.1.1</t>
  </si>
  <si>
    <t>TATISHEV YERKIN, /KAZAKHSTAN/</t>
  </si>
  <si>
    <t>table 9 (Capital), N39</t>
  </si>
  <si>
    <t>Table 9 (Capital), N2</t>
  </si>
  <si>
    <t>Table 9 (Capital), N6</t>
  </si>
  <si>
    <t>Table 9 (Capital), N5</t>
  </si>
  <si>
    <t>Beka Kvezereli</t>
  </si>
  <si>
    <t>Financial Director</t>
  </si>
  <si>
    <t>General Director</t>
  </si>
  <si>
    <t>Legal Director</t>
  </si>
  <si>
    <t>Irakli Bendeliani</t>
  </si>
  <si>
    <t>Director of Operations Management</t>
  </si>
  <si>
    <t>Director of Information Teqnology</t>
  </si>
  <si>
    <t>table 9 (Capital), N37</t>
  </si>
  <si>
    <t>კოეფიციენტი</t>
  </si>
  <si>
    <t>თანხა (ლარი)</t>
  </si>
  <si>
    <t>Kakha Basiashvili</t>
  </si>
  <si>
    <t>Risk Director</t>
  </si>
  <si>
    <t>Davit Nikolaishvili</t>
  </si>
  <si>
    <t>Commercial Director</t>
  </si>
  <si>
    <t>2Q 2022</t>
  </si>
  <si>
    <t>1Q 2022</t>
  </si>
  <si>
    <t>4Q-2021</t>
  </si>
  <si>
    <t>3Q-2021</t>
  </si>
  <si>
    <t>2Q-2020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</si>
</sst>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41">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22"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Border="1" applyAlignment="1">
      <alignment horizontal="right"/>
    </xf>
    <xf numFmtId="193" fontId="2" fillId="0" borderId="3" xfId="0" applyNumberFormat="1" applyFont="1" applyBorder="1" applyAlignment="1">
      <alignment horizontal="right"/>
    </xf>
    <xf numFmtId="193" fontId="2" fillId="36" borderId="22" xfId="0" applyNumberFormat="1" applyFont="1" applyFill="1" applyBorder="1" applyAlignment="1">
      <alignment horizontal="righ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193" fontId="2" fillId="0" borderId="3" xfId="7" applyNumberFormat="1" applyFont="1" applyFill="1" applyBorder="1" applyAlignment="1" applyProtection="1">
      <alignment horizontal="right"/>
      <protection locked="0"/>
    </xf>
    <xf numFmtId="193" fontId="2" fillId="0" borderId="10" xfId="0" applyNumberFormat="1" applyFont="1" applyBorder="1" applyAlignment="1" applyProtection="1">
      <alignment horizontal="right"/>
      <protection locked="0"/>
    </xf>
    <xf numFmtId="193" fontId="2" fillId="0" borderId="3" xfId="0" applyNumberFormat="1" applyFont="1" applyBorder="1" applyAlignment="1" applyProtection="1">
      <alignment horizontal="right"/>
      <protection locked="0"/>
    </xf>
    <xf numFmtId="193" fontId="2" fillId="0" borderId="22" xfId="0" applyNumberFormat="1" applyFont="1" applyBorder="1" applyAlignment="1">
      <alignment horizontal="right"/>
    </xf>
    <xf numFmtId="0" fontId="2" fillId="0" borderId="24" xfId="0" applyFont="1" applyBorder="1" applyAlignment="1">
      <alignment horizontal="left" indent="1"/>
    </xf>
    <xf numFmtId="0" fontId="45" fillId="0" borderId="74" xfId="0" applyFont="1" applyBorder="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lignment horizontal="right"/>
    </xf>
    <xf numFmtId="0" fontId="88" fillId="0" borderId="0" xfId="0" applyFont="1" applyAlignment="1">
      <alignment vertical="center"/>
    </xf>
    <xf numFmtId="0" fontId="89"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18" xfId="0" applyFont="1" applyBorder="1"/>
    <xf numFmtId="0" fontId="2" fillId="0" borderId="21" xfId="0" applyFont="1" applyBorder="1" applyAlignment="1">
      <alignment vertical="center"/>
    </xf>
    <xf numFmtId="0" fontId="2" fillId="0" borderId="24" xfId="0" applyFont="1" applyBorder="1"/>
    <xf numFmtId="0" fontId="2" fillId="0" borderId="27" xfId="0" applyFont="1" applyBorder="1" applyAlignment="1">
      <alignment wrapText="1"/>
    </xf>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193" fontId="84" fillId="0" borderId="21" xfId="0" applyNumberFormat="1" applyFont="1" applyBorder="1"/>
    <xf numFmtId="193" fontId="84" fillId="0" borderId="22" xfId="0" applyNumberFormat="1" applyFont="1" applyBorder="1"/>
    <xf numFmtId="193" fontId="84" fillId="36" borderId="56" xfId="0" applyNumberFormat="1" applyFont="1" applyFill="1" applyBorder="1"/>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193" fontId="2" fillId="36" borderId="3" xfId="0" applyNumberFormat="1" applyFont="1" applyFill="1" applyBorder="1" applyAlignment="1">
      <alignment horizontal="right"/>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193" fontId="2" fillId="0" borderId="25" xfId="0" applyNumberFormat="1" applyFont="1" applyBorder="1" applyAlignment="1">
      <alignment horizontal="right"/>
    </xf>
    <xf numFmtId="193" fontId="2" fillId="36" borderId="25" xfId="0" applyNumberFormat="1" applyFont="1" applyFill="1" applyBorder="1" applyAlignment="1">
      <alignment horizontal="right"/>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7" fillId="0" borderId="10" xfId="0" applyFont="1" applyBorder="1" applyAlignment="1">
      <alignment horizontal="left" vertical="center" wrapText="1"/>
    </xf>
    <xf numFmtId="0" fontId="96"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3" fontId="84" fillId="0" borderId="23" xfId="0" applyNumberFormat="1"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5" xfId="0" applyNumberFormat="1" applyFont="1" applyFill="1" applyBorder="1"/>
    <xf numFmtId="0" fontId="84" fillId="0" borderId="75"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193" fontId="45"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Border="1" applyAlignment="1">
      <alignment horizontal="center" vertical="center"/>
    </xf>
    <xf numFmtId="0" fontId="3" fillId="0" borderId="7" xfId="0" applyFont="1" applyBorder="1" applyAlignment="1">
      <alignment vertical="center"/>
    </xf>
    <xf numFmtId="0" fontId="3" fillId="0" borderId="21" xfId="0" applyFont="1" applyBorder="1" applyAlignment="1">
      <alignment horizontal="center" vertical="center"/>
    </xf>
    <xf numFmtId="0" fontId="3" fillId="0" borderId="87" xfId="0" applyFont="1" applyBorder="1" applyAlignment="1">
      <alignment vertical="center"/>
    </xf>
    <xf numFmtId="0" fontId="4" fillId="0" borderId="87"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69"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94" xfId="0" applyFont="1" applyBorder="1" applyAlignment="1">
      <alignment horizontal="center" vertical="center"/>
    </xf>
    <xf numFmtId="0" fontId="3" fillId="0" borderId="95" xfId="0" applyFont="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9" xfId="0" applyFont="1" applyBorder="1" applyAlignment="1">
      <alignment horizontal="center" vertical="center"/>
    </xf>
    <xf numFmtId="0" fontId="3" fillId="0" borderId="100" xfId="0" applyFont="1" applyBorder="1" applyAlignment="1">
      <alignment vertical="center"/>
    </xf>
    <xf numFmtId="169" fontId="9" fillId="37" borderId="33" xfId="20" applyBorder="1"/>
    <xf numFmtId="0" fontId="4" fillId="0" borderId="0" xfId="0" applyFont="1" applyAlignment="1">
      <alignment horizontal="center"/>
    </xf>
    <xf numFmtId="0" fontId="86" fillId="0" borderId="87"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7" xfId="0" applyFont="1" applyBorder="1"/>
    <xf numFmtId="193" fontId="84" fillId="0" borderId="87" xfId="0" applyNumberFormat="1" applyFont="1" applyBorder="1" applyAlignment="1">
      <alignment horizontal="center" vertical="center"/>
    </xf>
    <xf numFmtId="193" fontId="84" fillId="0" borderId="88" xfId="0" applyNumberFormat="1" applyFont="1" applyBorder="1" applyAlignment="1">
      <alignment horizontal="center" vertical="center"/>
    </xf>
    <xf numFmtId="0" fontId="84" fillId="0" borderId="87" xfId="0" applyFont="1" applyBorder="1" applyAlignment="1">
      <alignment horizontal="left" indent="1"/>
    </xf>
    <xf numFmtId="193" fontId="88" fillId="0" borderId="87" xfId="0" applyNumberFormat="1" applyFont="1" applyBorder="1" applyAlignment="1">
      <alignment horizontal="center" vertical="center"/>
    </xf>
    <xf numFmtId="0" fontId="88" fillId="0" borderId="87" xfId="0" applyFont="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Border="1" applyAlignment="1">
      <alignment horizontal="right" vertical="center" wrapText="1"/>
    </xf>
    <xf numFmtId="0" fontId="101"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4" xfId="5" applyNumberFormat="1" applyFont="1" applyBorder="1" applyAlignment="1" applyProtection="1">
      <alignment horizontal="left" vertical="center"/>
      <protection locked="0"/>
    </xf>
    <xf numFmtId="0" fontId="103" fillId="0" borderId="25" xfId="9" applyFont="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4" fillId="36" borderId="88"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7" xfId="20964" applyFont="1" applyFill="1" applyBorder="1">
      <alignment vertical="center"/>
    </xf>
    <xf numFmtId="0" fontId="45" fillId="77" borderId="108" xfId="20964" applyFont="1" applyFill="1" applyBorder="1">
      <alignment vertical="center"/>
    </xf>
    <xf numFmtId="0" fontId="45" fillId="77" borderId="105" xfId="20964" applyFont="1" applyFill="1" applyBorder="1">
      <alignment vertical="center"/>
    </xf>
    <xf numFmtId="0" fontId="106" fillId="70" borderId="104" xfId="20964" applyFont="1" applyFill="1" applyBorder="1" applyAlignment="1">
      <alignment horizontal="center" vertical="center"/>
    </xf>
    <xf numFmtId="0" fontId="106" fillId="70" borderId="105" xfId="20964" applyFont="1" applyFill="1" applyBorder="1" applyAlignment="1">
      <alignment horizontal="left" vertical="center" wrapText="1"/>
    </xf>
    <xf numFmtId="164" fontId="106" fillId="0" borderId="106" xfId="7" applyNumberFormat="1" applyFont="1" applyFill="1" applyBorder="1" applyAlignment="1" applyProtection="1">
      <alignment horizontal="right" vertical="center"/>
      <protection locked="0"/>
    </xf>
    <xf numFmtId="0" fontId="105" fillId="78" borderId="106" xfId="20964" applyFont="1" applyFill="1" applyBorder="1" applyAlignment="1">
      <alignment horizontal="center" vertical="center"/>
    </xf>
    <xf numFmtId="0" fontId="105" fillId="78" borderId="108" xfId="20964" applyFont="1" applyFill="1" applyBorder="1" applyAlignment="1">
      <alignment vertical="top" wrapText="1"/>
    </xf>
    <xf numFmtId="164" fontId="45" fillId="77" borderId="105" xfId="7" applyNumberFormat="1" applyFont="1" applyFill="1" applyBorder="1" applyAlignment="1">
      <alignment horizontal="right" vertical="center"/>
    </xf>
    <xf numFmtId="0" fontId="107" fillId="70" borderId="104" xfId="20964" applyFont="1" applyFill="1" applyBorder="1" applyAlignment="1">
      <alignment horizontal="center" vertical="center"/>
    </xf>
    <xf numFmtId="0" fontId="106" fillId="70" borderId="108" xfId="20964" applyFont="1" applyFill="1" applyBorder="1" applyAlignment="1">
      <alignment vertical="center" wrapText="1"/>
    </xf>
    <xf numFmtId="0" fontId="106" fillId="70" borderId="105" xfId="20964" applyFont="1" applyFill="1" applyBorder="1" applyAlignment="1">
      <alignment horizontal="left" vertical="center"/>
    </xf>
    <xf numFmtId="0" fontId="107" fillId="3" borderId="104" xfId="20964" applyFont="1" applyFill="1" applyBorder="1" applyAlignment="1">
      <alignment horizontal="center" vertical="center"/>
    </xf>
    <xf numFmtId="0" fontId="106" fillId="3" borderId="105" xfId="20964" applyFont="1" applyFill="1" applyBorder="1" applyAlignment="1">
      <alignment horizontal="left" vertical="center"/>
    </xf>
    <xf numFmtId="0" fontId="107" fillId="0" borderId="104" xfId="20964" applyFont="1" applyBorder="1" applyAlignment="1">
      <alignment horizontal="center" vertical="center"/>
    </xf>
    <xf numFmtId="0" fontId="106" fillId="0" borderId="105" xfId="20964" applyFont="1" applyBorder="1" applyAlignment="1">
      <alignment horizontal="left" vertical="center"/>
    </xf>
    <xf numFmtId="0" fontId="108" fillId="78" borderId="106" xfId="20964" applyFont="1" applyFill="1" applyBorder="1" applyAlignment="1">
      <alignment horizontal="center" vertical="center"/>
    </xf>
    <xf numFmtId="0" fontId="105" fillId="78" borderId="108" xfId="20964" applyFont="1" applyFill="1" applyBorder="1">
      <alignment vertical="center"/>
    </xf>
    <xf numFmtId="164" fontId="106" fillId="78" borderId="106" xfId="7" applyNumberFormat="1" applyFont="1" applyFill="1" applyBorder="1" applyAlignment="1" applyProtection="1">
      <alignment horizontal="right" vertical="center"/>
      <protection locked="0"/>
    </xf>
    <xf numFmtId="0" fontId="105" fillId="77" borderId="107" xfId="20964" applyFont="1" applyFill="1" applyBorder="1">
      <alignment vertical="center"/>
    </xf>
    <xf numFmtId="0" fontId="105" fillId="77" borderId="108" xfId="20964" applyFont="1" applyFill="1" applyBorder="1">
      <alignment vertical="center"/>
    </xf>
    <xf numFmtId="164" fontId="105" fillId="77" borderId="105" xfId="7" applyNumberFormat="1" applyFont="1" applyFill="1" applyBorder="1" applyAlignment="1">
      <alignment horizontal="right" vertical="center"/>
    </xf>
    <xf numFmtId="0" fontId="110" fillId="3" borderId="104" xfId="20964" applyFont="1" applyFill="1" applyBorder="1" applyAlignment="1">
      <alignment horizontal="center" vertical="center"/>
    </xf>
    <xf numFmtId="0" fontId="111" fillId="78" borderId="106" xfId="20964" applyFont="1" applyFill="1" applyBorder="1" applyAlignment="1">
      <alignment horizontal="center" vertical="center"/>
    </xf>
    <xf numFmtId="0" fontId="45" fillId="78" borderId="108" xfId="20964" applyFont="1" applyFill="1" applyBorder="1">
      <alignment vertical="center"/>
    </xf>
    <xf numFmtId="0" fontId="110" fillId="70" borderId="104" xfId="20964" applyFont="1" applyFill="1" applyBorder="1" applyAlignment="1">
      <alignment horizontal="center" vertical="center"/>
    </xf>
    <xf numFmtId="164" fontId="106" fillId="3" borderId="106" xfId="7" applyNumberFormat="1" applyFont="1" applyFill="1" applyBorder="1" applyAlignment="1" applyProtection="1">
      <alignment horizontal="right" vertical="center"/>
      <protection locked="0"/>
    </xf>
    <xf numFmtId="0" fontId="111" fillId="3" borderId="106" xfId="20964" applyFont="1" applyFill="1" applyBorder="1" applyAlignment="1">
      <alignment horizontal="center" vertical="center"/>
    </xf>
    <xf numFmtId="0" fontId="45" fillId="3" borderId="108" xfId="20964" applyFont="1" applyFill="1" applyBorder="1">
      <alignment vertical="center"/>
    </xf>
    <xf numFmtId="0" fontId="107"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1" fillId="0" borderId="106" xfId="0" applyFont="1" applyBorder="1" applyAlignment="1">
      <alignment horizontal="left" vertical="center" wrapText="1"/>
    </xf>
    <xf numFmtId="10" fontId="97" fillId="0" borderId="106" xfId="20962" applyNumberFormat="1" applyFont="1" applyFill="1" applyBorder="1" applyAlignment="1">
      <alignment horizontal="lef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1"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Border="1" applyAlignment="1">
      <alignment horizontal="left" vertical="center" wrapText="1"/>
    </xf>
    <xf numFmtId="0" fontId="4" fillId="36" borderId="89" xfId="0" applyFont="1" applyFill="1" applyBorder="1" applyAlignment="1">
      <alignment vertical="center" wrapText="1"/>
    </xf>
    <xf numFmtId="0" fontId="4" fillId="36" borderId="105"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4" fillId="36" borderId="106" xfId="0" applyNumberFormat="1" applyFont="1" applyFill="1" applyBorder="1" applyAlignment="1">
      <alignment vertical="center" wrapText="1"/>
    </xf>
    <xf numFmtId="3" fontId="104" fillId="0" borderId="106" xfId="0" applyNumberFormat="1" applyFont="1" applyBorder="1" applyAlignment="1">
      <alignment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1" xfId="0" applyNumberFormat="1" applyFont="1" applyFill="1" applyBorder="1" applyAlignment="1">
      <alignment vertical="center" wrapText="1"/>
    </xf>
    <xf numFmtId="3" fontId="104" fillId="0" borderId="91" xfId="0" applyNumberFormat="1" applyFont="1" applyBorder="1" applyAlignment="1">
      <alignment vertical="center" wrapText="1"/>
    </xf>
    <xf numFmtId="3" fontId="104"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xf numFmtId="169" fontId="2" fillId="37" borderId="103"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2" xfId="0" applyFont="1" applyFill="1" applyBorder="1" applyAlignment="1">
      <alignment horizontal="center" wrapText="1"/>
    </xf>
    <xf numFmtId="0" fontId="3" fillId="0" borderId="106" xfId="0" applyFont="1" applyBorder="1" applyAlignment="1">
      <alignment horizontal="center"/>
    </xf>
    <xf numFmtId="0" fontId="3" fillId="3" borderId="6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4" fontId="3" fillId="0" borderId="106" xfId="7" applyNumberFormat="1" applyFont="1" applyBorder="1"/>
    <xf numFmtId="164" fontId="3" fillId="0" borderId="88" xfId="7" applyNumberFormat="1" applyFont="1" applyBorder="1"/>
    <xf numFmtId="0" fontId="100" fillId="0" borderId="106" xfId="0" applyFont="1" applyBorder="1" applyAlignment="1">
      <alignment horizontal="left" wrapText="1" indent="2"/>
    </xf>
    <xf numFmtId="169" fontId="9" fillId="37" borderId="106" xfId="20" applyBorder="1"/>
    <xf numFmtId="164"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164" fontId="4" fillId="0" borderId="88" xfId="7" applyNumberFormat="1" applyFont="1" applyBorder="1"/>
    <xf numFmtId="0" fontId="112" fillId="3" borderId="69"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3" xfId="7" applyNumberFormat="1" applyFont="1" applyFill="1" applyBorder="1"/>
    <xf numFmtId="164" fontId="3" fillId="0" borderId="106" xfId="7" applyNumberFormat="1" applyFont="1" applyFill="1" applyBorder="1"/>
    <xf numFmtId="164" fontId="3" fillId="0" borderId="106" xfId="7" applyNumberFormat="1" applyFont="1" applyFill="1" applyBorder="1" applyAlignment="1">
      <alignment vertical="center"/>
    </xf>
    <xf numFmtId="0" fontId="100" fillId="0" borderId="106"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4" xfId="0" applyFont="1" applyBorder="1" applyAlignment="1">
      <alignment vertical="center" wrapText="1"/>
    </xf>
    <xf numFmtId="193" fontId="2" fillId="2" borderId="104" xfId="0" applyNumberFormat="1" applyFont="1" applyFill="1" applyBorder="1" applyAlignment="1" applyProtection="1">
      <alignment vertical="center"/>
      <protection locked="0"/>
    </xf>
    <xf numFmtId="193" fontId="87" fillId="2" borderId="104" xfId="0" applyNumberFormat="1" applyFont="1" applyFill="1" applyBorder="1" applyAlignment="1" applyProtection="1">
      <alignment vertical="center"/>
      <protection locked="0"/>
    </xf>
    <xf numFmtId="193" fontId="87" fillId="2" borderId="98"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8" fillId="0" borderId="121" xfId="13" applyFont="1" applyBorder="1" applyAlignment="1" applyProtection="1">
      <alignment horizontal="left" vertical="center" wrapText="1"/>
      <protection locked="0"/>
    </xf>
    <xf numFmtId="49" fontId="118" fillId="0" borderId="121" xfId="5" applyNumberFormat="1" applyFont="1" applyBorder="1" applyAlignment="1" applyProtection="1">
      <alignment horizontal="right" vertical="center"/>
      <protection locked="0"/>
    </xf>
    <xf numFmtId="49" fontId="119" fillId="0" borderId="121" xfId="5" applyNumberFormat="1" applyFont="1" applyBorder="1" applyAlignment="1" applyProtection="1">
      <alignment horizontal="right" vertical="center"/>
      <protection locked="0"/>
    </xf>
    <xf numFmtId="0" fontId="114" fillId="0" borderId="121" xfId="0" applyFont="1" applyBorder="1"/>
    <xf numFmtId="166" fontId="113" fillId="0" borderId="121" xfId="20965" applyFont="1" applyFill="1" applyBorder="1"/>
    <xf numFmtId="49" fontId="118" fillId="0" borderId="121" xfId="5" applyNumberFormat="1" applyFont="1" applyBorder="1" applyAlignment="1" applyProtection="1">
      <alignment horizontal="right" vertical="center" wrapText="1"/>
      <protection locked="0"/>
    </xf>
    <xf numFmtId="49" fontId="119" fillId="0" borderId="121" xfId="5" applyNumberFormat="1" applyFont="1" applyBorder="1" applyAlignment="1" applyProtection="1">
      <alignment horizontal="right" vertical="center" wrapText="1"/>
      <protection locked="0"/>
    </xf>
    <xf numFmtId="0" fontId="114" fillId="0" borderId="0" xfId="0" applyFont="1"/>
    <xf numFmtId="0" fontId="113" fillId="0" borderId="121" xfId="0" applyFont="1" applyBorder="1" applyAlignment="1">
      <alignment horizontal="left" vertical="center" wrapText="1"/>
    </xf>
    <xf numFmtId="0" fontId="117" fillId="0" borderId="121" xfId="0" applyFont="1" applyBorder="1"/>
    <xf numFmtId="0" fontId="116" fillId="0" borderId="121" xfId="0" applyFont="1" applyBorder="1" applyAlignment="1">
      <alignment horizontal="left" indent="1"/>
    </xf>
    <xf numFmtId="0" fontId="116" fillId="0" borderId="121" xfId="0" applyFont="1" applyBorder="1" applyAlignment="1">
      <alignment horizontal="left" wrapText="1" indent="1"/>
    </xf>
    <xf numFmtId="0" fontId="113" fillId="0" borderId="121" xfId="0" applyFont="1" applyBorder="1" applyAlignment="1">
      <alignment horizontal="left" indent="1"/>
    </xf>
    <xf numFmtId="0" fontId="113" fillId="0" borderId="121" xfId="0" applyFont="1" applyBorder="1" applyAlignment="1">
      <alignment horizontal="left" wrapText="1" indent="2"/>
    </xf>
    <xf numFmtId="0" fontId="116" fillId="0" borderId="121" xfId="0" applyFont="1" applyBorder="1" applyAlignment="1">
      <alignment horizontal="left" vertical="center" indent="1"/>
    </xf>
    <xf numFmtId="0" fontId="114" fillId="0" borderId="121" xfId="0" applyFont="1" applyBorder="1" applyAlignment="1">
      <alignment horizontal="left" wrapText="1"/>
    </xf>
    <xf numFmtId="0" fontId="114" fillId="0" borderId="121" xfId="0" applyFont="1" applyBorder="1" applyAlignment="1">
      <alignment horizontal="left" wrapText="1" indent="2"/>
    </xf>
    <xf numFmtId="49" fontId="114" fillId="0" borderId="121" xfId="0" applyNumberFormat="1" applyFont="1" applyBorder="1" applyAlignment="1">
      <alignment horizontal="left" indent="3"/>
    </xf>
    <xf numFmtId="49" fontId="114" fillId="0" borderId="121" xfId="0" applyNumberFormat="1" applyFont="1" applyBorder="1" applyAlignment="1">
      <alignment horizontal="left" indent="1"/>
    </xf>
    <xf numFmtId="49" fontId="114" fillId="0" borderId="121" xfId="0" applyNumberFormat="1" applyFont="1" applyBorder="1" applyAlignment="1">
      <alignment horizontal="left" vertical="top" wrapText="1" indent="2"/>
    </xf>
    <xf numFmtId="49" fontId="114" fillId="0" borderId="121" xfId="0" applyNumberFormat="1" applyFont="1" applyBorder="1" applyAlignment="1">
      <alignment horizontal="left" wrapText="1" indent="3"/>
    </xf>
    <xf numFmtId="49" fontId="114" fillId="0" borderId="121" xfId="0" applyNumberFormat="1" applyFont="1" applyBorder="1" applyAlignment="1">
      <alignment horizontal="left" wrapText="1" indent="2"/>
    </xf>
    <xf numFmtId="0" fontId="114" fillId="0" borderId="121" xfId="0" applyFont="1" applyBorder="1" applyAlignment="1">
      <alignment horizontal="left" wrapText="1" indent="1"/>
    </xf>
    <xf numFmtId="49" fontId="114" fillId="0" borderId="121" xfId="0" applyNumberFormat="1" applyFont="1" applyBorder="1" applyAlignment="1">
      <alignment horizontal="left" wrapText="1" indent="1"/>
    </xf>
    <xf numFmtId="0" fontId="116" fillId="0" borderId="75" xfId="0" applyFont="1" applyBorder="1" applyAlignment="1">
      <alignment horizontal="left" vertical="center" wrapText="1"/>
    </xf>
    <xf numFmtId="0" fontId="114" fillId="0" borderId="122" xfId="0" applyFont="1" applyBorder="1" applyAlignment="1">
      <alignment horizontal="center" vertical="center" wrapText="1"/>
    </xf>
    <xf numFmtId="0" fontId="116" fillId="0" borderId="121" xfId="0" applyFont="1" applyBorder="1" applyAlignment="1">
      <alignment horizontal="left" vertical="center" wrapText="1"/>
    </xf>
    <xf numFmtId="0" fontId="114" fillId="0" borderId="121" xfId="0" applyFont="1" applyBorder="1" applyAlignment="1">
      <alignment horizontal="left" indent="1"/>
    </xf>
    <xf numFmtId="0" fontId="6" fillId="0" borderId="121" xfId="17" applyBorder="1" applyAlignment="1" applyProtection="1"/>
    <xf numFmtId="0" fontId="117" fillId="0" borderId="121"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0" xfId="0" applyFont="1" applyAlignment="1">
      <alignment horizontal="center" vertical="center" wrapText="1"/>
    </xf>
    <xf numFmtId="0" fontId="120" fillId="0" borderId="121" xfId="13" applyFont="1" applyBorder="1" applyAlignment="1" applyProtection="1">
      <alignment horizontal="left" vertical="center" wrapText="1"/>
      <protection locked="0"/>
    </xf>
    <xf numFmtId="0" fontId="114" fillId="0" borderId="0" xfId="0" applyFont="1" applyAlignment="1">
      <alignment horizontal="left" vertical="top" wrapText="1"/>
    </xf>
    <xf numFmtId="0" fontId="114" fillId="0" borderId="0" xfId="0" applyFont="1" applyAlignment="1">
      <alignment wrapText="1"/>
    </xf>
    <xf numFmtId="0" fontId="114" fillId="0" borderId="121" xfId="0" applyFont="1" applyBorder="1" applyAlignment="1">
      <alignment horizontal="center" vertical="center"/>
    </xf>
    <xf numFmtId="0" fontId="114" fillId="0" borderId="121" xfId="0" applyFont="1" applyBorder="1" applyAlignment="1">
      <alignment horizontal="center" vertical="center" wrapText="1"/>
    </xf>
    <xf numFmtId="0" fontId="117" fillId="0" borderId="0" xfId="0" applyFont="1"/>
    <xf numFmtId="0" fontId="114" fillId="0" borderId="121" xfId="0" applyFont="1" applyBorder="1" applyAlignment="1">
      <alignment wrapText="1"/>
    </xf>
    <xf numFmtId="0" fontId="114" fillId="0" borderId="121" xfId="0" applyFont="1" applyBorder="1" applyAlignment="1">
      <alignment horizontal="left" indent="8"/>
    </xf>
    <xf numFmtId="0" fontId="114" fillId="0" borderId="0" xfId="0" applyFont="1" applyAlignment="1">
      <alignment horizontal="left"/>
    </xf>
    <xf numFmtId="0" fontId="117" fillId="0" borderId="7" xfId="0" applyFont="1" applyBorder="1"/>
    <xf numFmtId="0" fontId="114" fillId="0" borderId="0" xfId="0" applyFont="1" applyAlignment="1">
      <alignment horizontal="center" vertical="center"/>
    </xf>
    <xf numFmtId="0" fontId="114" fillId="0" borderId="7" xfId="0" applyFont="1" applyBorder="1" applyAlignment="1">
      <alignment wrapText="1"/>
    </xf>
    <xf numFmtId="49" fontId="114" fillId="0" borderId="121" xfId="0" applyNumberFormat="1" applyFont="1" applyBorder="1" applyAlignment="1">
      <alignment horizontal="center" vertical="center" wrapText="1"/>
    </xf>
    <xf numFmtId="0" fontId="114" fillId="0" borderId="121" xfId="0" applyFont="1" applyBorder="1" applyAlignment="1">
      <alignment horizontal="center"/>
    </xf>
    <xf numFmtId="0" fontId="114" fillId="0" borderId="7" xfId="0" applyFont="1" applyBorder="1"/>
    <xf numFmtId="0" fontId="114" fillId="0" borderId="121" xfId="0" applyFont="1" applyBorder="1" applyAlignment="1">
      <alignment horizontal="left" indent="2"/>
    </xf>
    <xf numFmtId="0" fontId="122" fillId="0" borderId="0" xfId="0" applyFont="1"/>
    <xf numFmtId="0" fontId="122" fillId="0" borderId="0" xfId="0" applyFont="1" applyAlignment="1">
      <alignment horizontal="center" vertical="center"/>
    </xf>
    <xf numFmtId="0" fontId="116" fillId="0" borderId="121" xfId="0" applyFont="1" applyBorder="1" applyAlignment="1">
      <alignment horizontal="center" vertical="center" wrapText="1"/>
    </xf>
    <xf numFmtId="0" fontId="114" fillId="79" borderId="121" xfId="0" applyFont="1" applyFill="1" applyBorder="1"/>
    <xf numFmtId="0" fontId="117" fillId="79" borderId="121" xfId="0" applyFont="1" applyFill="1" applyBorder="1"/>
    <xf numFmtId="0" fontId="0" fillId="0" borderId="121" xfId="0" applyBorder="1" applyAlignment="1">
      <alignment horizontal="left" indent="2"/>
    </xf>
    <xf numFmtId="0" fontId="0" fillId="0" borderId="122" xfId="0" applyBorder="1" applyAlignment="1">
      <alignment horizontal="left" indent="2"/>
    </xf>
    <xf numFmtId="0" fontId="124" fillId="0" borderId="128" xfId="0" applyFont="1" applyBorder="1" applyAlignment="1">
      <alignment vertical="center" wrapText="1" readingOrder="1"/>
    </xf>
    <xf numFmtId="0" fontId="124" fillId="0" borderId="129" xfId="0" applyFont="1" applyBorder="1" applyAlignment="1">
      <alignment vertical="center" wrapText="1" readingOrder="1"/>
    </xf>
    <xf numFmtId="0" fontId="124" fillId="0" borderId="129" xfId="0" applyFont="1" applyBorder="1" applyAlignment="1">
      <alignment horizontal="left" vertical="center" wrapText="1" indent="1" readingOrder="1"/>
    </xf>
    <xf numFmtId="0" fontId="124" fillId="0" borderId="130" xfId="0" applyFont="1" applyBorder="1" applyAlignment="1">
      <alignment vertical="center" wrapText="1" readingOrder="1"/>
    </xf>
    <xf numFmtId="0" fontId="125" fillId="0" borderId="121" xfId="0" applyFont="1" applyBorder="1" applyAlignment="1">
      <alignment vertical="center" wrapText="1" readingOrder="1"/>
    </xf>
    <xf numFmtId="0" fontId="0" fillId="0" borderId="7" xfId="0" applyBorder="1"/>
    <xf numFmtId="0" fontId="114" fillId="0" borderId="113" xfId="0" applyFont="1" applyBorder="1" applyAlignment="1">
      <alignment horizontal="center" vertical="center" wrapText="1"/>
    </xf>
    <xf numFmtId="0" fontId="0" fillId="0" borderId="121" xfId="0" applyBorder="1" applyAlignment="1">
      <alignment horizontal="left" indent="3"/>
    </xf>
    <xf numFmtId="0" fontId="6" fillId="0" borderId="3" xfId="17" applyBorder="1" applyAlignment="1" applyProtection="1"/>
    <xf numFmtId="10" fontId="2" fillId="2" borderId="25" xfId="20962" applyNumberFormat="1" applyFont="1" applyFill="1" applyBorder="1" applyAlignment="1" applyProtection="1">
      <alignment vertical="center"/>
      <protection locked="0"/>
    </xf>
    <xf numFmtId="10" fontId="87" fillId="2" borderId="25" xfId="20962" applyNumberFormat="1" applyFont="1" applyFill="1" applyBorder="1" applyAlignment="1" applyProtection="1">
      <alignment vertical="center"/>
      <protection locked="0"/>
    </xf>
    <xf numFmtId="10" fontId="87" fillId="2" borderId="26" xfId="20962" applyNumberFormat="1" applyFont="1" applyFill="1" applyBorder="1" applyAlignment="1" applyProtection="1">
      <alignment vertical="center"/>
      <protection locked="0"/>
    </xf>
    <xf numFmtId="10" fontId="2" fillId="2" borderId="104" xfId="20962" applyNumberFormat="1" applyFont="1" applyFill="1" applyBorder="1" applyAlignment="1" applyProtection="1">
      <alignment vertical="center"/>
      <protection locked="0"/>
    </xf>
    <xf numFmtId="10" fontId="87" fillId="2" borderId="104" xfId="20962" applyNumberFormat="1" applyFont="1" applyFill="1" applyBorder="1" applyAlignment="1" applyProtection="1">
      <alignment vertical="center"/>
      <protection locked="0"/>
    </xf>
    <xf numFmtId="10" fontId="87" fillId="2" borderId="98" xfId="20962" applyNumberFormat="1" applyFont="1" applyFill="1" applyBorder="1" applyAlignment="1" applyProtection="1">
      <alignment vertical="center"/>
      <protection locked="0"/>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3" xfId="20962" applyNumberFormat="1" applyFont="1" applyFill="1" applyBorder="1"/>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45" fillId="0" borderId="3" xfId="20962" applyNumberFormat="1" applyFont="1" applyFill="1" applyBorder="1" applyAlignment="1" applyProtection="1">
      <alignment horizontal="center" vertical="center" wrapText="1"/>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0" fontId="2" fillId="0" borderId="123" xfId="0" applyFont="1" applyBorder="1" applyAlignment="1">
      <alignment wrapText="1"/>
    </xf>
    <xf numFmtId="0" fontId="95" fillId="0" borderId="21" xfId="0" applyFont="1" applyBorder="1" applyAlignment="1">
      <alignment vertical="center"/>
    </xf>
    <xf numFmtId="0" fontId="2" fillId="0" borderId="121" xfId="0" applyFont="1" applyBorder="1" applyAlignment="1">
      <alignment wrapText="1"/>
    </xf>
    <xf numFmtId="10" fontId="84" fillId="0" borderId="91" xfId="20962" applyNumberFormat="1" applyFont="1" applyBorder="1" applyAlignment="1"/>
    <xf numFmtId="0" fontId="95" fillId="0" borderId="94" xfId="0" applyFont="1" applyBorder="1" applyAlignment="1">
      <alignment vertical="center"/>
    </xf>
    <xf numFmtId="10" fontId="84" fillId="0" borderId="131" xfId="20962" applyNumberFormat="1" applyFont="1" applyBorder="1" applyAlignment="1"/>
    <xf numFmtId="0" fontId="95" fillId="0" borderId="94" xfId="0" applyFont="1" applyBorder="1" applyAlignment="1">
      <alignment horizontal="right" vertical="center"/>
    </xf>
    <xf numFmtId="14" fontId="84" fillId="0" borderId="0" xfId="0" applyNumberFormat="1" applyFont="1" applyAlignment="1">
      <alignment horizontal="left"/>
    </xf>
    <xf numFmtId="43" fontId="114" fillId="0" borderId="121" xfId="7" applyFont="1" applyFill="1" applyBorder="1"/>
    <xf numFmtId="164" fontId="114" fillId="0" borderId="121" xfId="7" applyNumberFormat="1" applyFont="1" applyFill="1" applyBorder="1"/>
    <xf numFmtId="43" fontId="117" fillId="0" borderId="121" xfId="7" applyFont="1" applyFill="1" applyBorder="1"/>
    <xf numFmtId="164" fontId="117" fillId="0" borderId="121" xfId="7" applyNumberFormat="1" applyFont="1" applyFill="1" applyBorder="1"/>
    <xf numFmtId="166" fontId="116" fillId="0" borderId="121" xfId="20965" applyFont="1" applyFill="1" applyBorder="1"/>
    <xf numFmtId="43" fontId="117" fillId="0" borderId="121" xfId="7" applyFont="1" applyFill="1" applyBorder="1" applyAlignment="1">
      <alignment horizontal="right"/>
    </xf>
    <xf numFmtId="43" fontId="114" fillId="0" borderId="121" xfId="7" applyFont="1" applyFill="1" applyBorder="1" applyAlignment="1">
      <alignment horizontal="right"/>
    </xf>
    <xf numFmtId="43" fontId="114" fillId="0" borderId="121" xfId="7" applyFont="1" applyFill="1" applyBorder="1" applyAlignment="1">
      <alignment horizontal="right" indent="1"/>
    </xf>
    <xf numFmtId="43" fontId="117" fillId="0" borderId="121" xfId="7" applyFont="1" applyBorder="1" applyAlignment="1">
      <alignment horizontal="right"/>
    </xf>
    <xf numFmtId="43" fontId="114" fillId="0" borderId="121" xfId="7" applyFont="1" applyBorder="1" applyAlignment="1">
      <alignment horizontal="right"/>
    </xf>
    <xf numFmtId="43" fontId="114" fillId="80" borderId="121" xfId="7" applyFont="1" applyFill="1" applyBorder="1" applyAlignment="1">
      <alignment horizontal="right"/>
    </xf>
    <xf numFmtId="43" fontId="114" fillId="0" borderId="121" xfId="7" applyFont="1" applyBorder="1" applyAlignment="1">
      <alignment horizontal="right" indent="1"/>
    </xf>
    <xf numFmtId="43" fontId="122" fillId="0" borderId="121" xfId="7" applyFont="1" applyBorder="1"/>
    <xf numFmtId="43" fontId="0" fillId="0" borderId="121" xfId="7" applyFont="1" applyBorder="1"/>
    <xf numFmtId="43" fontId="122" fillId="0" borderId="122" xfId="7" applyFont="1" applyBorder="1"/>
    <xf numFmtId="10" fontId="0" fillId="0" borderId="121" xfId="20962" applyNumberFormat="1" applyFont="1" applyBorder="1"/>
    <xf numFmtId="10" fontId="123" fillId="0" borderId="121" xfId="20962" applyNumberFormat="1" applyFont="1" applyBorder="1"/>
    <xf numFmtId="43" fontId="123" fillId="0" borderId="121" xfId="7" applyFont="1" applyBorder="1"/>
    <xf numFmtId="10" fontId="123" fillId="0" borderId="122" xfId="20962" applyNumberFormat="1" applyFont="1" applyBorder="1"/>
    <xf numFmtId="43" fontId="123" fillId="0" borderId="122" xfId="7" applyFont="1" applyBorder="1"/>
    <xf numFmtId="14" fontId="2" fillId="0" borderId="0" xfId="0" applyNumberFormat="1" applyFont="1" applyAlignment="1">
      <alignment horizontal="left"/>
    </xf>
    <xf numFmtId="164" fontId="2" fillId="0" borderId="3"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22"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2" fillId="3" borderId="22"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2" fillId="0" borderId="3" xfId="7" applyNumberFormat="1" applyFont="1" applyFill="1" applyBorder="1" applyAlignment="1" applyProtection="1">
      <alignment horizontal="right" vertical="center"/>
      <protection locked="0"/>
    </xf>
    <xf numFmtId="164" fontId="2" fillId="36" borderId="25" xfId="7" applyNumberFormat="1" applyFont="1" applyFill="1" applyBorder="1" applyAlignment="1">
      <alignment horizontal="right"/>
    </xf>
    <xf numFmtId="164" fontId="2" fillId="36" borderId="25" xfId="7" applyNumberFormat="1" applyFont="1" applyFill="1" applyBorder="1" applyAlignment="1" applyProtection="1">
      <alignment horizontal="right"/>
    </xf>
    <xf numFmtId="164" fontId="2" fillId="36" borderId="26" xfId="7" applyNumberFormat="1" applyFont="1" applyFill="1" applyBorder="1" applyAlignment="1" applyProtection="1">
      <alignment horizontal="right"/>
    </xf>
    <xf numFmtId="164" fontId="3" fillId="0" borderId="88" xfId="7" applyNumberFormat="1" applyFont="1" applyFill="1" applyBorder="1" applyAlignment="1">
      <alignment horizontal="right" vertical="center" wrapText="1"/>
    </xf>
    <xf numFmtId="164" fontId="4" fillId="36" borderId="88" xfId="7" applyNumberFormat="1" applyFont="1" applyFill="1" applyBorder="1" applyAlignment="1">
      <alignment horizontal="left" vertical="center" wrapText="1"/>
    </xf>
    <xf numFmtId="164" fontId="4" fillId="36" borderId="88"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9" fontId="3" fillId="0" borderId="101" xfId="20962" applyFont="1" applyFill="1" applyBorder="1" applyAlignment="1">
      <alignment vertical="center"/>
    </xf>
    <xf numFmtId="9" fontId="3" fillId="0" borderId="102" xfId="20962" applyFont="1" applyFill="1" applyBorder="1" applyAlignment="1">
      <alignment vertical="center"/>
    </xf>
    <xf numFmtId="164" fontId="9" fillId="37" borderId="0" xfId="7" applyNumberFormat="1" applyFont="1" applyFill="1" applyBorder="1"/>
    <xf numFmtId="164" fontId="3" fillId="0" borderId="92"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87" xfId="7" applyNumberFormat="1" applyFont="1" applyFill="1" applyBorder="1" applyAlignment="1">
      <alignment vertical="center"/>
    </xf>
    <xf numFmtId="164" fontId="3" fillId="0" borderId="93"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9" fillId="37" borderId="59" xfId="7" applyNumberFormat="1" applyFont="1" applyFill="1" applyBorder="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9" fillId="37" borderId="27" xfId="7" applyNumberFormat="1" applyFont="1" applyFill="1" applyBorder="1"/>
    <xf numFmtId="164" fontId="9" fillId="37" borderId="96" xfId="7" applyNumberFormat="1" applyFont="1" applyFill="1" applyBorder="1"/>
    <xf numFmtId="164" fontId="9" fillId="37" borderId="28" xfId="7" applyNumberFormat="1" applyFont="1" applyFill="1" applyBorder="1"/>
    <xf numFmtId="164" fontId="3" fillId="0" borderId="97" xfId="7" applyNumberFormat="1" applyFont="1" applyFill="1" applyBorder="1" applyAlignment="1">
      <alignment vertical="center"/>
    </xf>
    <xf numFmtId="164" fontId="3" fillId="0" borderId="98" xfId="7" applyNumberFormat="1" applyFont="1" applyFill="1" applyBorder="1" applyAlignment="1">
      <alignment vertical="center"/>
    </xf>
    <xf numFmtId="10" fontId="106" fillId="0" borderId="106" xfId="20962" applyNumberFormat="1" applyFont="1" applyFill="1" applyBorder="1" applyAlignment="1" applyProtection="1">
      <alignment horizontal="right" vertical="center"/>
      <protection locked="0"/>
    </xf>
    <xf numFmtId="43" fontId="113" fillId="0" borderId="121" xfId="7" applyFont="1" applyFill="1" applyBorder="1"/>
    <xf numFmtId="164" fontId="113" fillId="0" borderId="121" xfId="7" applyNumberFormat="1" applyFont="1" applyFill="1" applyBorder="1" applyAlignment="1">
      <alignment horizontal="left" vertical="center" wrapText="1"/>
    </xf>
    <xf numFmtId="164" fontId="114" fillId="0" borderId="121" xfId="7" applyNumberFormat="1" applyFont="1" applyFill="1" applyBorder="1" applyAlignment="1">
      <alignment horizontal="center" vertical="center" wrapText="1"/>
    </xf>
    <xf numFmtId="164" fontId="114" fillId="0" borderId="121" xfId="7" applyNumberFormat="1" applyFont="1" applyFill="1" applyBorder="1" applyAlignment="1">
      <alignment horizontal="center" vertical="center"/>
    </xf>
    <xf numFmtId="164" fontId="116" fillId="0" borderId="121" xfId="7" applyNumberFormat="1" applyFont="1" applyFill="1" applyBorder="1" applyAlignment="1">
      <alignment horizontal="left" vertical="center" wrapText="1"/>
    </xf>
    <xf numFmtId="164" fontId="117" fillId="0" borderId="121" xfId="7" applyNumberFormat="1" applyFont="1" applyFill="1" applyBorder="1" applyAlignment="1">
      <alignment horizontal="center" vertical="center"/>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84" fillId="0" borderId="91" xfId="0" applyFont="1" applyBorder="1"/>
    <xf numFmtId="0" fontId="84" fillId="0" borderId="88" xfId="0" applyFont="1" applyBorder="1"/>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2" fillId="0" borderId="91" xfId="0" applyFont="1" applyBorder="1"/>
    <xf numFmtId="0" fontId="2" fillId="0" borderId="123" xfId="0" applyFont="1" applyBorder="1" applyAlignment="1">
      <alignment vertical="top" wrapText="1"/>
    </xf>
    <xf numFmtId="0" fontId="2" fillId="0" borderId="91" xfId="0" applyFont="1" applyBorder="1" applyAlignment="1">
      <alignment wrapText="1"/>
    </xf>
    <xf numFmtId="0" fontId="84" fillId="0" borderId="42" xfId="0" applyFont="1" applyBorder="1"/>
    <xf numFmtId="0" fontId="2" fillId="0" borderId="21" xfId="0" applyFont="1" applyBorder="1" applyAlignment="1">
      <alignment vertical="top"/>
    </xf>
    <xf numFmtId="43" fontId="117" fillId="0" borderId="7" xfId="7" applyFont="1" applyFill="1" applyBorder="1" applyAlignment="1">
      <alignment horizontal="center"/>
    </xf>
    <xf numFmtId="43" fontId="114" fillId="0" borderId="121" xfId="7" applyFont="1" applyFill="1" applyBorder="1" applyAlignment="1">
      <alignment horizontal="center"/>
    </xf>
    <xf numFmtId="43" fontId="114" fillId="0" borderId="121" xfId="7" applyFont="1" applyFill="1" applyBorder="1" applyAlignment="1">
      <alignment horizontal="center" vertical="top" wrapText="1"/>
    </xf>
    <xf numFmtId="43" fontId="114" fillId="0" borderId="121" xfId="7" applyFont="1" applyFill="1" applyBorder="1" applyAlignment="1">
      <alignment horizontal="center" wrapText="1"/>
    </xf>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7" xfId="0" applyFont="1" applyBorder="1" applyAlignment="1">
      <alignment horizontal="center" vertical="center" wrapText="1"/>
    </xf>
    <xf numFmtId="0" fontId="45" fillId="0" borderId="87" xfId="11" applyFont="1" applyBorder="1" applyAlignment="1">
      <alignment horizontal="center" vertical="center" wrapText="1"/>
    </xf>
    <xf numFmtId="0" fontId="45" fillId="0" borderId="88"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Border="1" applyAlignment="1">
      <alignment horizontal="center" vertical="center" wrapText="1"/>
    </xf>
    <xf numFmtId="0" fontId="3" fillId="0" borderId="70" xfId="0" applyFont="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8" xfId="0" applyFont="1" applyBorder="1" applyAlignment="1">
      <alignment horizontal="left" vertical="center"/>
    </xf>
    <xf numFmtId="0" fontId="100"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4" xfId="0" applyFont="1" applyBorder="1" applyAlignment="1">
      <alignment horizontal="center" vertical="center" wrapText="1"/>
    </xf>
    <xf numFmtId="164" fontId="3" fillId="0" borderId="66" xfId="7" applyNumberFormat="1" applyFont="1" applyFill="1" applyBorder="1" applyAlignment="1">
      <alignment horizontal="center" vertical="center" wrapText="1"/>
    </xf>
    <xf numFmtId="164" fontId="3" fillId="0" borderId="59" xfId="7" applyNumberFormat="1" applyFont="1" applyFill="1" applyBorder="1" applyAlignment="1">
      <alignment horizontal="center" vertical="center" wrapText="1"/>
    </xf>
    <xf numFmtId="164" fontId="3" fillId="0" borderId="84" xfId="7" applyNumberFormat="1"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6" fillId="0" borderId="111" xfId="0" applyFont="1" applyBorder="1" applyAlignment="1">
      <alignment horizontal="left" vertical="center" wrapText="1"/>
    </xf>
    <xf numFmtId="0" fontId="116" fillId="0" borderId="112" xfId="0" applyFont="1" applyBorder="1" applyAlignment="1">
      <alignment horizontal="left" vertical="center" wrapText="1"/>
    </xf>
    <xf numFmtId="0" fontId="116" fillId="0" borderId="116" xfId="0" applyFont="1" applyBorder="1" applyAlignment="1">
      <alignment horizontal="left" vertical="center" wrapText="1"/>
    </xf>
    <xf numFmtId="0" fontId="116" fillId="0" borderId="117" xfId="0" applyFont="1" applyBorder="1" applyAlignment="1">
      <alignment horizontal="left" vertical="center" wrapText="1"/>
    </xf>
    <xf numFmtId="0" fontId="116" fillId="0" borderId="119" xfId="0" applyFont="1" applyBorder="1" applyAlignment="1">
      <alignment horizontal="left" vertical="center" wrapText="1"/>
    </xf>
    <xf numFmtId="0" fontId="116" fillId="0" borderId="120" xfId="0" applyFont="1" applyBorder="1" applyAlignment="1">
      <alignment horizontal="left" vertical="center" wrapText="1"/>
    </xf>
    <xf numFmtId="0" fontId="117" fillId="0" borderId="113" xfId="0" applyFont="1" applyBorder="1" applyAlignment="1">
      <alignment horizontal="center" vertical="center" wrapText="1"/>
    </xf>
    <xf numFmtId="0" fontId="117" fillId="0" borderId="114" xfId="0" applyFont="1" applyBorder="1" applyAlignment="1">
      <alignment horizontal="center" vertical="center" wrapText="1"/>
    </xf>
    <xf numFmtId="0" fontId="117" fillId="0" borderId="115" xfId="0" applyFont="1" applyBorder="1" applyAlignment="1">
      <alignment horizontal="center" vertical="center" wrapText="1"/>
    </xf>
    <xf numFmtId="0" fontId="117" fillId="0" borderId="92" xfId="0" applyFont="1" applyBorder="1" applyAlignment="1">
      <alignment horizontal="center" vertical="center" wrapText="1"/>
    </xf>
    <xf numFmtId="0" fontId="117" fillId="0" borderId="118" xfId="0" applyFont="1" applyBorder="1" applyAlignment="1">
      <alignment horizontal="center" vertical="center" wrapText="1"/>
    </xf>
    <xf numFmtId="0" fontId="117" fillId="0" borderId="82" xfId="0" applyFont="1" applyBorder="1" applyAlignment="1">
      <alignment horizontal="center" vertical="center" wrapText="1"/>
    </xf>
    <xf numFmtId="0" fontId="114" fillId="0" borderId="122"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21" xfId="0" applyFont="1" applyBorder="1" applyAlignment="1">
      <alignment horizontal="center" vertical="center" wrapText="1"/>
    </xf>
    <xf numFmtId="0" fontId="121" fillId="0" borderId="121" xfId="0" applyFont="1" applyBorder="1" applyAlignment="1">
      <alignment horizontal="center" vertical="center"/>
    </xf>
    <xf numFmtId="0" fontId="121" fillId="0" borderId="113" xfId="0" applyFont="1" applyBorder="1" applyAlignment="1">
      <alignment horizontal="center" vertical="center"/>
    </xf>
    <xf numFmtId="0" fontId="121" fillId="0" borderId="115" xfId="0" applyFont="1" applyBorder="1" applyAlignment="1">
      <alignment horizontal="center" vertical="center"/>
    </xf>
    <xf numFmtId="0" fontId="121" fillId="0" borderId="92" xfId="0" applyFont="1" applyBorder="1" applyAlignment="1">
      <alignment horizontal="center" vertical="center"/>
    </xf>
    <xf numFmtId="0" fontId="121" fillId="0" borderId="82" xfId="0" applyFont="1" applyBorder="1" applyAlignment="1">
      <alignment horizontal="center" vertical="center"/>
    </xf>
    <xf numFmtId="0" fontId="117" fillId="0" borderId="121" xfId="0" applyFont="1" applyBorder="1" applyAlignment="1">
      <alignment horizontal="center" vertical="center" wrapText="1"/>
    </xf>
    <xf numFmtId="0" fontId="117" fillId="0" borderId="77" xfId="0" applyFont="1" applyBorder="1" applyAlignment="1">
      <alignment horizontal="center" vertical="center" wrapText="1"/>
    </xf>
    <xf numFmtId="0" fontId="117" fillId="0" borderId="75" xfId="0" applyFont="1" applyBorder="1" applyAlignment="1">
      <alignment horizontal="center" vertical="center" wrapText="1"/>
    </xf>
    <xf numFmtId="0" fontId="114" fillId="0" borderId="123" xfId="0" applyFont="1" applyBorder="1" applyAlignment="1">
      <alignment horizontal="center" vertical="center" wrapText="1"/>
    </xf>
    <xf numFmtId="0" fontId="114" fillId="0" borderId="124" xfId="0" applyFont="1" applyBorder="1" applyAlignment="1">
      <alignment horizontal="center" vertical="center" wrapText="1"/>
    </xf>
    <xf numFmtId="0" fontId="114" fillId="0" borderId="125" xfId="0" applyFont="1" applyBorder="1" applyAlignment="1">
      <alignment horizontal="center" vertical="center" wrapText="1"/>
    </xf>
    <xf numFmtId="0" fontId="117" fillId="0" borderId="83" xfId="0" applyFont="1" applyBorder="1" applyAlignment="1">
      <alignment horizontal="center" vertical="center" wrapText="1"/>
    </xf>
    <xf numFmtId="0" fontId="117" fillId="0" borderId="7" xfId="0" applyFont="1" applyBorder="1" applyAlignment="1">
      <alignment horizontal="center" vertical="center" wrapText="1"/>
    </xf>
    <xf numFmtId="0" fontId="114" fillId="0" borderId="83" xfId="0" applyFont="1" applyBorder="1" applyAlignment="1">
      <alignment horizontal="center" vertical="center" wrapText="1"/>
    </xf>
    <xf numFmtId="0" fontId="114" fillId="0" borderId="77" xfId="0" applyFont="1" applyBorder="1" applyAlignment="1">
      <alignment horizontal="center" vertical="center" wrapText="1"/>
    </xf>
    <xf numFmtId="0" fontId="114" fillId="0" borderId="0" xfId="0" applyFont="1" applyAlignment="1">
      <alignment horizontal="center" vertical="center" wrapText="1"/>
    </xf>
    <xf numFmtId="0" fontId="114" fillId="0" borderId="75" xfId="0" applyFont="1" applyBorder="1" applyAlignment="1">
      <alignment horizontal="center" vertical="center" wrapText="1"/>
    </xf>
    <xf numFmtId="0" fontId="114" fillId="0" borderId="82" xfId="0" applyFont="1" applyBorder="1" applyAlignment="1">
      <alignment horizontal="center" vertical="center" wrapText="1"/>
    </xf>
    <xf numFmtId="0" fontId="117" fillId="0" borderId="113" xfId="0" applyFont="1" applyBorder="1" applyAlignment="1">
      <alignment horizontal="center" vertical="top" wrapText="1"/>
    </xf>
    <xf numFmtId="0" fontId="117" fillId="0" borderId="115" xfId="0" applyFont="1" applyBorder="1" applyAlignment="1">
      <alignment horizontal="center" vertical="top" wrapText="1"/>
    </xf>
    <xf numFmtId="0" fontId="117" fillId="0" borderId="77" xfId="0" applyFont="1" applyBorder="1" applyAlignment="1">
      <alignment horizontal="center" vertical="top" wrapText="1"/>
    </xf>
    <xf numFmtId="0" fontId="117" fillId="0" borderId="75" xfId="0" applyFont="1" applyBorder="1" applyAlignment="1">
      <alignment horizontal="center" vertical="top" wrapText="1"/>
    </xf>
    <xf numFmtId="0" fontId="117" fillId="0" borderId="92" xfId="0" applyFont="1" applyBorder="1" applyAlignment="1">
      <alignment horizontal="center" vertical="top" wrapText="1"/>
    </xf>
    <xf numFmtId="0" fontId="117" fillId="0" borderId="82" xfId="0" applyFont="1" applyBorder="1" applyAlignment="1">
      <alignment horizontal="center" vertical="top" wrapText="1"/>
    </xf>
    <xf numFmtId="0" fontId="114" fillId="0" borderId="0" xfId="0" applyFont="1" applyAlignment="1">
      <alignment horizontal="center" vertical="center"/>
    </xf>
    <xf numFmtId="0" fontId="114" fillId="0" borderId="75" xfId="0" applyFont="1" applyBorder="1" applyAlignment="1">
      <alignment horizontal="center" vertical="center"/>
    </xf>
    <xf numFmtId="0" fontId="114" fillId="0" borderId="77" xfId="0" applyFont="1" applyBorder="1" applyAlignment="1">
      <alignment horizontal="center" vertical="center"/>
    </xf>
    <xf numFmtId="0" fontId="114" fillId="0" borderId="123" xfId="0" applyFont="1" applyBorder="1" applyAlignment="1">
      <alignment horizontal="center" vertical="center"/>
    </xf>
    <xf numFmtId="0" fontId="114" fillId="0" borderId="124" xfId="0" applyFont="1" applyBorder="1" applyAlignment="1">
      <alignment horizontal="center" vertical="center"/>
    </xf>
    <xf numFmtId="0" fontId="114" fillId="0" borderId="125" xfId="0" applyFont="1" applyBorder="1" applyAlignment="1">
      <alignment horizontal="center" vertical="center"/>
    </xf>
    <xf numFmtId="0" fontId="114" fillId="0" borderId="113" xfId="0" applyFont="1" applyBorder="1" applyAlignment="1">
      <alignment horizontal="center" vertical="top" wrapText="1"/>
    </xf>
    <xf numFmtId="0" fontId="114" fillId="0" borderId="114" xfId="0" applyFont="1" applyBorder="1" applyAlignment="1">
      <alignment horizontal="center" vertical="top" wrapText="1"/>
    </xf>
    <xf numFmtId="0" fontId="114" fillId="0" borderId="115" xfId="0" applyFont="1" applyBorder="1" applyAlignment="1">
      <alignment horizontal="center" vertical="top" wrapText="1"/>
    </xf>
    <xf numFmtId="0" fontId="114" fillId="0" borderId="124" xfId="0" applyFont="1" applyBorder="1" applyAlignment="1">
      <alignment horizontal="center" vertical="top" wrapText="1"/>
    </xf>
    <xf numFmtId="0" fontId="114" fillId="0" borderId="125" xfId="0" applyFont="1" applyBorder="1" applyAlignment="1">
      <alignment horizontal="center" vertical="top" wrapText="1"/>
    </xf>
    <xf numFmtId="0" fontId="114" fillId="0" borderId="122" xfId="0" applyFont="1" applyBorder="1" applyAlignment="1">
      <alignment horizontal="center" vertical="top" wrapText="1"/>
    </xf>
    <xf numFmtId="0" fontId="114" fillId="0" borderId="7" xfId="0" applyFont="1" applyBorder="1" applyAlignment="1">
      <alignment horizontal="center" vertical="top" wrapText="1"/>
    </xf>
    <xf numFmtId="0" fontId="116" fillId="0" borderId="126" xfId="0" applyFont="1" applyBorder="1" applyAlignment="1">
      <alignment horizontal="left" vertical="top" wrapText="1"/>
    </xf>
    <xf numFmtId="0" fontId="116" fillId="0" borderId="127" xfId="0" applyFont="1" applyBorder="1" applyAlignment="1">
      <alignment horizontal="left" vertical="top" wrapText="1"/>
    </xf>
    <xf numFmtId="0" fontId="122" fillId="0" borderId="122" xfId="0" applyFont="1" applyBorder="1" applyAlignment="1">
      <alignment horizontal="center" vertical="center" wrapText="1"/>
    </xf>
    <xf numFmtId="0" fontId="122" fillId="0" borderId="113" xfId="0" applyFont="1" applyBorder="1" applyAlignment="1">
      <alignment horizontal="center" vertical="center" wrapText="1"/>
    </xf>
    <xf numFmtId="0" fontId="126" fillId="0" borderId="121" xfId="0" applyFont="1" applyBorder="1" applyAlignment="1">
      <alignment horizontal="center" vertical="center"/>
    </xf>
    <xf numFmtId="0" fontId="123" fillId="0" borderId="121"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kroad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85" zoomScaleNormal="85" workbookViewId="0">
      <selection activeCell="C14" sqref="C14"/>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69"/>
      <c r="B1" s="215" t="s">
        <v>343</v>
      </c>
      <c r="C1" s="169"/>
    </row>
    <row r="2" spans="1:3">
      <c r="A2" s="216">
        <v>1</v>
      </c>
      <c r="B2" s="347" t="s">
        <v>344</v>
      </c>
      <c r="C2" s="81" t="s">
        <v>738</v>
      </c>
    </row>
    <row r="3" spans="1:3">
      <c r="A3" s="216">
        <v>2</v>
      </c>
      <c r="B3" s="348" t="s">
        <v>340</v>
      </c>
      <c r="C3" s="81" t="s">
        <v>739</v>
      </c>
    </row>
    <row r="4" spans="1:3">
      <c r="A4" s="216">
        <v>3</v>
      </c>
      <c r="B4" s="349" t="s">
        <v>345</v>
      </c>
      <c r="C4" s="81" t="s">
        <v>740</v>
      </c>
    </row>
    <row r="5" spans="1:3">
      <c r="A5" s="217">
        <v>4</v>
      </c>
      <c r="B5" s="350" t="s">
        <v>341</v>
      </c>
      <c r="C5" s="525" t="s">
        <v>741</v>
      </c>
    </row>
    <row r="6" spans="1:3" s="218" customFormat="1" ht="45.75" customHeight="1">
      <c r="A6" s="633" t="s">
        <v>419</v>
      </c>
      <c r="B6" s="634"/>
      <c r="C6" s="634"/>
    </row>
    <row r="7" spans="1:3" ht="15">
      <c r="A7" s="219" t="s">
        <v>29</v>
      </c>
      <c r="B7" s="215" t="s">
        <v>342</v>
      </c>
    </row>
    <row r="8" spans="1:3">
      <c r="A8" s="169">
        <v>1</v>
      </c>
      <c r="B8" s="259" t="s">
        <v>20</v>
      </c>
    </row>
    <row r="9" spans="1:3">
      <c r="A9" s="169">
        <v>2</v>
      </c>
      <c r="B9" s="260" t="s">
        <v>21</v>
      </c>
    </row>
    <row r="10" spans="1:3">
      <c r="A10" s="169">
        <v>3</v>
      </c>
      <c r="B10" s="260" t="s">
        <v>22</v>
      </c>
    </row>
    <row r="11" spans="1:3">
      <c r="A11" s="169">
        <v>4</v>
      </c>
      <c r="B11" s="260" t="s">
        <v>23</v>
      </c>
    </row>
    <row r="12" spans="1:3">
      <c r="A12" s="169">
        <v>5</v>
      </c>
      <c r="B12" s="260" t="s">
        <v>24</v>
      </c>
    </row>
    <row r="13" spans="1:3">
      <c r="A13" s="169">
        <v>6</v>
      </c>
      <c r="B13" s="261" t="s">
        <v>352</v>
      </c>
    </row>
    <row r="14" spans="1:3">
      <c r="A14" s="169">
        <v>7</v>
      </c>
      <c r="B14" s="260" t="s">
        <v>346</v>
      </c>
    </row>
    <row r="15" spans="1:3">
      <c r="A15" s="169">
        <v>8</v>
      </c>
      <c r="B15" s="260" t="s">
        <v>347</v>
      </c>
    </row>
    <row r="16" spans="1:3">
      <c r="A16" s="169">
        <v>9</v>
      </c>
      <c r="B16" s="260" t="s">
        <v>25</v>
      </c>
    </row>
    <row r="17" spans="1:2">
      <c r="A17" s="346" t="s">
        <v>418</v>
      </c>
      <c r="B17" s="345" t="s">
        <v>405</v>
      </c>
    </row>
    <row r="18" spans="1:2">
      <c r="A18" s="169">
        <v>10</v>
      </c>
      <c r="B18" s="260" t="s">
        <v>26</v>
      </c>
    </row>
    <row r="19" spans="1:2">
      <c r="A19" s="169">
        <v>11</v>
      </c>
      <c r="B19" s="261" t="s">
        <v>348</v>
      </c>
    </row>
    <row r="20" spans="1:2">
      <c r="A20" s="169">
        <v>12</v>
      </c>
      <c r="B20" s="261" t="s">
        <v>27</v>
      </c>
    </row>
    <row r="21" spans="1:2">
      <c r="A21" s="397">
        <v>13</v>
      </c>
      <c r="B21" s="398" t="s">
        <v>349</v>
      </c>
    </row>
    <row r="22" spans="1:2">
      <c r="A22" s="397">
        <v>14</v>
      </c>
      <c r="B22" s="399" t="s">
        <v>376</v>
      </c>
    </row>
    <row r="23" spans="1:2">
      <c r="A23" s="397">
        <v>15</v>
      </c>
      <c r="B23" s="400" t="s">
        <v>28</v>
      </c>
    </row>
    <row r="24" spans="1:2">
      <c r="A24" s="397">
        <v>15.1</v>
      </c>
      <c r="B24" s="401" t="s">
        <v>432</v>
      </c>
    </row>
    <row r="25" spans="1:2">
      <c r="A25" s="397">
        <v>16</v>
      </c>
      <c r="B25" s="401" t="s">
        <v>496</v>
      </c>
    </row>
    <row r="26" spans="1:2">
      <c r="A26" s="397">
        <v>17</v>
      </c>
      <c r="B26" s="401" t="s">
        <v>537</v>
      </c>
    </row>
    <row r="27" spans="1:2">
      <c r="A27" s="397">
        <v>18</v>
      </c>
      <c r="B27" s="401" t="s">
        <v>707</v>
      </c>
    </row>
    <row r="28" spans="1:2">
      <c r="A28" s="397">
        <v>19</v>
      </c>
      <c r="B28" s="401" t="s">
        <v>708</v>
      </c>
    </row>
    <row r="29" spans="1:2">
      <c r="A29" s="397">
        <v>20</v>
      </c>
      <c r="B29" s="490" t="s">
        <v>538</v>
      </c>
    </row>
    <row r="30" spans="1:2">
      <c r="A30" s="397">
        <v>21</v>
      </c>
      <c r="B30" s="401" t="s">
        <v>704</v>
      </c>
    </row>
    <row r="31" spans="1:2">
      <c r="A31" s="397">
        <v>22</v>
      </c>
      <c r="B31" s="401" t="s">
        <v>539</v>
      </c>
    </row>
    <row r="32" spans="1:2">
      <c r="A32" s="397">
        <v>23</v>
      </c>
      <c r="B32" s="401" t="s">
        <v>540</v>
      </c>
    </row>
    <row r="33" spans="1:2">
      <c r="A33" s="397">
        <v>24</v>
      </c>
      <c r="B33" s="401" t="s">
        <v>541</v>
      </c>
    </row>
    <row r="34" spans="1:2">
      <c r="A34" s="397">
        <v>25</v>
      </c>
      <c r="B34" s="401" t="s">
        <v>542</v>
      </c>
    </row>
    <row r="35" spans="1:2">
      <c r="A35" s="397">
        <v>26</v>
      </c>
      <c r="B35" s="401" t="s">
        <v>737</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5D2262FD-863C-404A-A748-B3F12B04A2F7}"/>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70" zoomScaleNormal="70" workbookViewId="0">
      <pane xSplit="1" ySplit="5" topLeftCell="B6" activePane="bottomRight" state="frozen"/>
      <selection activeCell="B9" sqref="B9"/>
      <selection pane="topRight" activeCell="B9" sqref="B9"/>
      <selection pane="bottomLeft" activeCell="B9" sqref="B9"/>
      <selection pane="bottomRight" activeCell="C6" sqref="C6:C52"/>
    </sheetView>
  </sheetViews>
  <sheetFormatPr defaultColWidth="9.28515625" defaultRowHeight="12.75"/>
  <cols>
    <col min="1" max="1" width="9.5703125" style="4" bestFit="1" customWidth="1"/>
    <col min="2" max="2" width="132.42578125" style="4" customWidth="1"/>
    <col min="3" max="3" width="18.42578125" style="4" customWidth="1"/>
    <col min="4" max="16384" width="9.28515625" style="4"/>
  </cols>
  <sheetData>
    <row r="1" spans="1:3">
      <c r="A1" s="2" t="s">
        <v>30</v>
      </c>
      <c r="B1" s="3" t="str">
        <f>'Info '!C2</f>
        <v>JSC Silk Road Bank</v>
      </c>
    </row>
    <row r="2" spans="1:3" s="2" customFormat="1" ht="15.75" customHeight="1">
      <c r="A2" s="2" t="s">
        <v>31</v>
      </c>
      <c r="B2" s="550">
        <f>'1. key ratios '!B2</f>
        <v>44742</v>
      </c>
    </row>
    <row r="3" spans="1:3" s="2" customFormat="1" ht="15.75" customHeight="1"/>
    <row r="4" spans="1:3" ht="13.5" thickBot="1">
      <c r="A4" s="4" t="s">
        <v>245</v>
      </c>
      <c r="B4" s="151" t="s">
        <v>244</v>
      </c>
    </row>
    <row r="5" spans="1:3">
      <c r="A5" s="88" t="s">
        <v>6</v>
      </c>
      <c r="B5" s="89"/>
      <c r="C5" s="90" t="s">
        <v>73</v>
      </c>
    </row>
    <row r="6" spans="1:3">
      <c r="A6" s="91">
        <v>1</v>
      </c>
      <c r="B6" s="92" t="s">
        <v>243</v>
      </c>
      <c r="C6" s="93">
        <v>51936558.479999997</v>
      </c>
    </row>
    <row r="7" spans="1:3">
      <c r="A7" s="91">
        <v>2</v>
      </c>
      <c r="B7" s="94" t="s">
        <v>242</v>
      </c>
      <c r="C7" s="95">
        <v>61146400</v>
      </c>
    </row>
    <row r="8" spans="1:3">
      <c r="A8" s="91">
        <v>3</v>
      </c>
      <c r="B8" s="96" t="s">
        <v>241</v>
      </c>
      <c r="C8" s="95"/>
    </row>
    <row r="9" spans="1:3">
      <c r="A9" s="91">
        <v>4</v>
      </c>
      <c r="B9" s="96" t="s">
        <v>240</v>
      </c>
      <c r="C9" s="95"/>
    </row>
    <row r="10" spans="1:3">
      <c r="A10" s="91">
        <v>5</v>
      </c>
      <c r="B10" s="96" t="s">
        <v>239</v>
      </c>
      <c r="C10" s="95">
        <v>3961327.54</v>
      </c>
    </row>
    <row r="11" spans="1:3">
      <c r="A11" s="91">
        <v>6</v>
      </c>
      <c r="B11" s="97" t="s">
        <v>238</v>
      </c>
      <c r="C11" s="95">
        <v>-13171169.060000001</v>
      </c>
    </row>
    <row r="12" spans="1:3" s="72" customFormat="1">
      <c r="A12" s="91">
        <v>7</v>
      </c>
      <c r="B12" s="92" t="s">
        <v>237</v>
      </c>
      <c r="C12" s="98">
        <v>4267448.76</v>
      </c>
    </row>
    <row r="13" spans="1:3" s="72" customFormat="1">
      <c r="A13" s="91">
        <v>8</v>
      </c>
      <c r="B13" s="99" t="s">
        <v>236</v>
      </c>
      <c r="C13" s="100">
        <v>3961327.54</v>
      </c>
    </row>
    <row r="14" spans="1:3" s="72" customFormat="1" ht="25.5">
      <c r="A14" s="91">
        <v>9</v>
      </c>
      <c r="B14" s="101" t="s">
        <v>235</v>
      </c>
      <c r="C14" s="100"/>
    </row>
    <row r="15" spans="1:3" s="72" customFormat="1">
      <c r="A15" s="91">
        <v>10</v>
      </c>
      <c r="B15" s="102" t="s">
        <v>234</v>
      </c>
      <c r="C15" s="100">
        <v>306121.21999999997</v>
      </c>
    </row>
    <row r="16" spans="1:3" s="72" customFormat="1">
      <c r="A16" s="91">
        <v>11</v>
      </c>
      <c r="B16" s="103" t="s">
        <v>233</v>
      </c>
      <c r="C16" s="100"/>
    </row>
    <row r="17" spans="1:3" s="72" customFormat="1">
      <c r="A17" s="91">
        <v>12</v>
      </c>
      <c r="B17" s="102" t="s">
        <v>232</v>
      </c>
      <c r="C17" s="100"/>
    </row>
    <row r="18" spans="1:3" s="72" customFormat="1">
      <c r="A18" s="91">
        <v>13</v>
      </c>
      <c r="B18" s="102" t="s">
        <v>231</v>
      </c>
      <c r="C18" s="100"/>
    </row>
    <row r="19" spans="1:3" s="72" customFormat="1">
      <c r="A19" s="91">
        <v>14</v>
      </c>
      <c r="B19" s="102" t="s">
        <v>230</v>
      </c>
      <c r="C19" s="100"/>
    </row>
    <row r="20" spans="1:3" s="72" customFormat="1">
      <c r="A20" s="91">
        <v>15</v>
      </c>
      <c r="B20" s="102" t="s">
        <v>229</v>
      </c>
      <c r="C20" s="100"/>
    </row>
    <row r="21" spans="1:3" s="72" customFormat="1" ht="25.5">
      <c r="A21" s="91">
        <v>16</v>
      </c>
      <c r="B21" s="101" t="s">
        <v>228</v>
      </c>
      <c r="C21" s="100"/>
    </row>
    <row r="22" spans="1:3" s="72" customFormat="1">
      <c r="A22" s="91">
        <v>17</v>
      </c>
      <c r="B22" s="104" t="s">
        <v>227</v>
      </c>
      <c r="C22" s="100"/>
    </row>
    <row r="23" spans="1:3" s="72" customFormat="1">
      <c r="A23" s="91">
        <v>18</v>
      </c>
      <c r="B23" s="101" t="s">
        <v>226</v>
      </c>
      <c r="C23" s="100"/>
    </row>
    <row r="24" spans="1:3" s="72" customFormat="1" ht="25.5">
      <c r="A24" s="91">
        <v>19</v>
      </c>
      <c r="B24" s="101" t="s">
        <v>203</v>
      </c>
      <c r="C24" s="100"/>
    </row>
    <row r="25" spans="1:3" s="72" customFormat="1">
      <c r="A25" s="91">
        <v>20</v>
      </c>
      <c r="B25" s="103" t="s">
        <v>225</v>
      </c>
      <c r="C25" s="100"/>
    </row>
    <row r="26" spans="1:3" s="72" customFormat="1">
      <c r="A26" s="91">
        <v>21</v>
      </c>
      <c r="B26" s="103" t="s">
        <v>224</v>
      </c>
      <c r="C26" s="100"/>
    </row>
    <row r="27" spans="1:3" s="72" customFormat="1">
      <c r="A27" s="91">
        <v>22</v>
      </c>
      <c r="B27" s="103" t="s">
        <v>223</v>
      </c>
      <c r="C27" s="100"/>
    </row>
    <row r="28" spans="1:3" s="72" customFormat="1">
      <c r="A28" s="91">
        <v>23</v>
      </c>
      <c r="B28" s="105" t="s">
        <v>222</v>
      </c>
      <c r="C28" s="98">
        <v>47669109.719999999</v>
      </c>
    </row>
    <row r="29" spans="1:3" s="72" customFormat="1">
      <c r="A29" s="106"/>
      <c r="B29" s="107"/>
      <c r="C29" s="100"/>
    </row>
    <row r="30" spans="1:3" s="72" customFormat="1">
      <c r="A30" s="106">
        <v>24</v>
      </c>
      <c r="B30" s="105" t="s">
        <v>221</v>
      </c>
      <c r="C30" s="98">
        <v>0</v>
      </c>
    </row>
    <row r="31" spans="1:3" s="72" customFormat="1">
      <c r="A31" s="106">
        <v>25</v>
      </c>
      <c r="B31" s="96" t="s">
        <v>220</v>
      </c>
      <c r="C31" s="108">
        <v>0</v>
      </c>
    </row>
    <row r="32" spans="1:3" s="72" customFormat="1">
      <c r="A32" s="106">
        <v>26</v>
      </c>
      <c r="B32" s="109" t="s">
        <v>301</v>
      </c>
      <c r="C32" s="100"/>
    </row>
    <row r="33" spans="1:3" s="72" customFormat="1">
      <c r="A33" s="106">
        <v>27</v>
      </c>
      <c r="B33" s="109" t="s">
        <v>219</v>
      </c>
      <c r="C33" s="100"/>
    </row>
    <row r="34" spans="1:3" s="72" customFormat="1">
      <c r="A34" s="106">
        <v>28</v>
      </c>
      <c r="B34" s="96" t="s">
        <v>218</v>
      </c>
      <c r="C34" s="100"/>
    </row>
    <row r="35" spans="1:3" s="72" customFormat="1">
      <c r="A35" s="106">
        <v>29</v>
      </c>
      <c r="B35" s="105" t="s">
        <v>217</v>
      </c>
      <c r="C35" s="98">
        <v>0</v>
      </c>
    </row>
    <row r="36" spans="1:3" s="72" customFormat="1">
      <c r="A36" s="106">
        <v>30</v>
      </c>
      <c r="B36" s="101" t="s">
        <v>216</v>
      </c>
      <c r="C36" s="100"/>
    </row>
    <row r="37" spans="1:3" s="72" customFormat="1">
      <c r="A37" s="106">
        <v>31</v>
      </c>
      <c r="B37" s="102" t="s">
        <v>215</v>
      </c>
      <c r="C37" s="100"/>
    </row>
    <row r="38" spans="1:3" s="72" customFormat="1" ht="25.5">
      <c r="A38" s="106">
        <v>32</v>
      </c>
      <c r="B38" s="101" t="s">
        <v>214</v>
      </c>
      <c r="C38" s="100"/>
    </row>
    <row r="39" spans="1:3" s="72" customFormat="1" ht="25.5">
      <c r="A39" s="106">
        <v>33</v>
      </c>
      <c r="B39" s="101" t="s">
        <v>203</v>
      </c>
      <c r="C39" s="100"/>
    </row>
    <row r="40" spans="1:3" s="72" customFormat="1">
      <c r="A40" s="106">
        <v>34</v>
      </c>
      <c r="B40" s="103" t="s">
        <v>213</v>
      </c>
      <c r="C40" s="100"/>
    </row>
    <row r="41" spans="1:3" s="72" customFormat="1">
      <c r="A41" s="106">
        <v>35</v>
      </c>
      <c r="B41" s="105" t="s">
        <v>212</v>
      </c>
      <c r="C41" s="98">
        <v>0</v>
      </c>
    </row>
    <row r="42" spans="1:3" s="72" customFormat="1">
      <c r="A42" s="106"/>
      <c r="B42" s="107"/>
      <c r="C42" s="100"/>
    </row>
    <row r="43" spans="1:3" s="72" customFormat="1">
      <c r="A43" s="106">
        <v>36</v>
      </c>
      <c r="B43" s="110" t="s">
        <v>211</v>
      </c>
      <c r="C43" s="98">
        <v>2875699.83</v>
      </c>
    </row>
    <row r="44" spans="1:3" s="72" customFormat="1">
      <c r="A44" s="106">
        <v>37</v>
      </c>
      <c r="B44" s="96" t="s">
        <v>210</v>
      </c>
      <c r="C44" s="100">
        <v>2500000</v>
      </c>
    </row>
    <row r="45" spans="1:3" s="72" customFormat="1">
      <c r="A45" s="106">
        <v>38</v>
      </c>
      <c r="B45" s="96" t="s">
        <v>209</v>
      </c>
      <c r="C45" s="100"/>
    </row>
    <row r="46" spans="1:3" s="72" customFormat="1">
      <c r="A46" s="106">
        <v>39</v>
      </c>
      <c r="B46" s="96" t="s">
        <v>208</v>
      </c>
      <c r="C46" s="100">
        <v>375699.83</v>
      </c>
    </row>
    <row r="47" spans="1:3" s="72" customFormat="1">
      <c r="A47" s="106">
        <v>40</v>
      </c>
      <c r="B47" s="110" t="s">
        <v>207</v>
      </c>
      <c r="C47" s="98">
        <v>0</v>
      </c>
    </row>
    <row r="48" spans="1:3" s="72" customFormat="1">
      <c r="A48" s="106">
        <v>41</v>
      </c>
      <c r="B48" s="101" t="s">
        <v>206</v>
      </c>
      <c r="C48" s="100"/>
    </row>
    <row r="49" spans="1:3" s="72" customFormat="1">
      <c r="A49" s="106">
        <v>42</v>
      </c>
      <c r="B49" s="102" t="s">
        <v>205</v>
      </c>
      <c r="C49" s="100"/>
    </row>
    <row r="50" spans="1:3" s="72" customFormat="1">
      <c r="A50" s="106">
        <v>43</v>
      </c>
      <c r="B50" s="101" t="s">
        <v>204</v>
      </c>
      <c r="C50" s="100"/>
    </row>
    <row r="51" spans="1:3" s="72" customFormat="1" ht="25.5">
      <c r="A51" s="106">
        <v>44</v>
      </c>
      <c r="B51" s="101" t="s">
        <v>203</v>
      </c>
      <c r="C51" s="100"/>
    </row>
    <row r="52" spans="1:3" s="72" customFormat="1" ht="13.5" thickBot="1">
      <c r="A52" s="111">
        <v>45</v>
      </c>
      <c r="B52" s="112" t="s">
        <v>202</v>
      </c>
      <c r="C52" s="113">
        <v>2875699.83</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F26" sqref="F26"/>
    </sheetView>
  </sheetViews>
  <sheetFormatPr defaultColWidth="9.28515625" defaultRowHeight="12.75"/>
  <cols>
    <col min="1" max="1" width="9.42578125" style="246" bestFit="1" customWidth="1"/>
    <col min="2" max="2" width="59" style="246" customWidth="1"/>
    <col min="3" max="3" width="16.7109375" style="246" bestFit="1" customWidth="1"/>
    <col min="4" max="4" width="15.28515625" style="246" bestFit="1" customWidth="1"/>
    <col min="5" max="16384" width="9.28515625" style="246"/>
  </cols>
  <sheetData>
    <row r="1" spans="1:4" ht="15">
      <c r="A1" s="244" t="s">
        <v>30</v>
      </c>
      <c r="B1" s="3" t="str">
        <f>'Info '!C2</f>
        <v>JSC Silk Road Bank</v>
      </c>
    </row>
    <row r="2" spans="1:4" s="244" customFormat="1" ht="15.75" customHeight="1">
      <c r="A2" s="244" t="s">
        <v>31</v>
      </c>
      <c r="B2" s="550">
        <f>'1. key ratios '!B2</f>
        <v>44742</v>
      </c>
    </row>
    <row r="3" spans="1:4" s="244" customFormat="1" ht="15.75" customHeight="1"/>
    <row r="4" spans="1:4" ht="13.5" thickBot="1">
      <c r="A4" s="246" t="s">
        <v>404</v>
      </c>
      <c r="B4" s="335" t="s">
        <v>405</v>
      </c>
    </row>
    <row r="5" spans="1:4" s="251" customFormat="1" ht="12.75" customHeight="1">
      <c r="A5" s="395"/>
      <c r="B5" s="396" t="s">
        <v>408</v>
      </c>
      <c r="C5" s="328" t="s">
        <v>406</v>
      </c>
      <c r="D5" s="329" t="s">
        <v>407</v>
      </c>
    </row>
    <row r="6" spans="1:4" s="336" customFormat="1">
      <c r="A6" s="330">
        <v>1</v>
      </c>
      <c r="B6" s="391" t="s">
        <v>409</v>
      </c>
      <c r="C6" s="391"/>
      <c r="D6" s="331"/>
    </row>
    <row r="7" spans="1:4" s="336" customFormat="1">
      <c r="A7" s="332" t="s">
        <v>395</v>
      </c>
      <c r="B7" s="392" t="s">
        <v>410</v>
      </c>
      <c r="C7" s="384">
        <v>4.4999999999999998E-2</v>
      </c>
      <c r="D7" s="585">
        <v>2423390.2706588176</v>
      </c>
    </row>
    <row r="8" spans="1:4" s="336" customFormat="1">
      <c r="A8" s="332" t="s">
        <v>396</v>
      </c>
      <c r="B8" s="392" t="s">
        <v>411</v>
      </c>
      <c r="C8" s="385">
        <v>0.06</v>
      </c>
      <c r="D8" s="585">
        <v>3231187.0275450898</v>
      </c>
    </row>
    <row r="9" spans="1:4" s="336" customFormat="1">
      <c r="A9" s="332" t="s">
        <v>397</v>
      </c>
      <c r="B9" s="392" t="s">
        <v>412</v>
      </c>
      <c r="C9" s="385">
        <v>0.08</v>
      </c>
      <c r="D9" s="585">
        <v>4308249.3700601207</v>
      </c>
    </row>
    <row r="10" spans="1:4" s="336" customFormat="1">
      <c r="A10" s="330" t="s">
        <v>398</v>
      </c>
      <c r="B10" s="391" t="s">
        <v>413</v>
      </c>
      <c r="C10" s="386"/>
      <c r="D10" s="586"/>
    </row>
    <row r="11" spans="1:4" s="337" customFormat="1">
      <c r="A11" s="333" t="s">
        <v>399</v>
      </c>
      <c r="B11" s="383" t="s">
        <v>479</v>
      </c>
      <c r="C11" s="387">
        <v>0</v>
      </c>
      <c r="D11" s="585">
        <v>0</v>
      </c>
    </row>
    <row r="12" spans="1:4" s="337" customFormat="1">
      <c r="A12" s="333" t="s">
        <v>400</v>
      </c>
      <c r="B12" s="383" t="s">
        <v>414</v>
      </c>
      <c r="C12" s="387">
        <v>0</v>
      </c>
      <c r="D12" s="585">
        <v>0</v>
      </c>
    </row>
    <row r="13" spans="1:4" s="337" customFormat="1">
      <c r="A13" s="333" t="s">
        <v>401</v>
      </c>
      <c r="B13" s="383" t="s">
        <v>415</v>
      </c>
      <c r="C13" s="387">
        <v>0</v>
      </c>
      <c r="D13" s="585">
        <v>0</v>
      </c>
    </row>
    <row r="14" spans="1:4" s="337" customFormat="1">
      <c r="A14" s="330" t="s">
        <v>402</v>
      </c>
      <c r="B14" s="391" t="s">
        <v>476</v>
      </c>
      <c r="C14" s="388"/>
      <c r="D14" s="586"/>
    </row>
    <row r="15" spans="1:4" s="337" customFormat="1">
      <c r="A15" s="333">
        <v>3.1</v>
      </c>
      <c r="B15" s="383" t="s">
        <v>420</v>
      </c>
      <c r="C15" s="387">
        <v>5.1683477006177397E-2</v>
      </c>
      <c r="D15" s="585">
        <v>2783316.3406797564</v>
      </c>
    </row>
    <row r="16" spans="1:4" s="337" customFormat="1">
      <c r="A16" s="333">
        <v>3.2</v>
      </c>
      <c r="B16" s="383" t="s">
        <v>421</v>
      </c>
      <c r="C16" s="387">
        <v>6.8915198971407451E-2</v>
      </c>
      <c r="D16" s="585">
        <v>3711298.2819516747</v>
      </c>
    </row>
    <row r="17" spans="1:4" s="336" customFormat="1">
      <c r="A17" s="333">
        <v>3.3</v>
      </c>
      <c r="B17" s="383" t="s">
        <v>422</v>
      </c>
      <c r="C17" s="387">
        <v>0.15736155024103149</v>
      </c>
      <c r="D17" s="585">
        <v>8474409.9962200969</v>
      </c>
    </row>
    <row r="18" spans="1:4" s="251" customFormat="1" ht="12.75" customHeight="1">
      <c r="A18" s="393"/>
      <c r="B18" s="394" t="s">
        <v>475</v>
      </c>
      <c r="C18" s="389" t="s">
        <v>772</v>
      </c>
      <c r="D18" s="587" t="s">
        <v>773</v>
      </c>
    </row>
    <row r="19" spans="1:4" s="336" customFormat="1">
      <c r="A19" s="334">
        <v>4</v>
      </c>
      <c r="B19" s="383" t="s">
        <v>416</v>
      </c>
      <c r="C19" s="387">
        <v>9.6683477006177396E-2</v>
      </c>
      <c r="D19" s="585">
        <v>5206706.6113385735</v>
      </c>
    </row>
    <row r="20" spans="1:4" s="336" customFormat="1">
      <c r="A20" s="334">
        <v>5</v>
      </c>
      <c r="B20" s="383" t="s">
        <v>136</v>
      </c>
      <c r="C20" s="387">
        <v>0.12891519897140746</v>
      </c>
      <c r="D20" s="585">
        <v>6942485.309496766</v>
      </c>
    </row>
    <row r="21" spans="1:4" s="336" customFormat="1" ht="13.5" thickBot="1">
      <c r="A21" s="338" t="s">
        <v>403</v>
      </c>
      <c r="B21" s="339" t="s">
        <v>417</v>
      </c>
      <c r="C21" s="390">
        <v>0.2373615502410315</v>
      </c>
      <c r="D21" s="588">
        <v>12782659.366280219</v>
      </c>
    </row>
    <row r="23" spans="1:4" ht="51">
      <c r="B23" s="293"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70" zoomScaleNormal="70" workbookViewId="0">
      <pane xSplit="1" ySplit="5" topLeftCell="B6" activePane="bottomRight" state="frozen"/>
      <selection activeCell="B47" sqref="B47"/>
      <selection pane="topRight" activeCell="B47" sqref="B47"/>
      <selection pane="bottomLeft" activeCell="B47" sqref="B47"/>
      <selection pane="bottomRight" activeCell="C6" sqref="C6:C45"/>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Silk Road Bank</v>
      </c>
      <c r="E1" s="4"/>
      <c r="F1" s="4"/>
    </row>
    <row r="2" spans="1:6" s="2" customFormat="1" ht="15.75" customHeight="1">
      <c r="A2" s="2" t="s">
        <v>31</v>
      </c>
      <c r="B2" s="550">
        <f>'1. key ratios '!B2</f>
        <v>44742</v>
      </c>
    </row>
    <row r="3" spans="1:6" s="2" customFormat="1" ht="15.75" customHeight="1">
      <c r="A3" s="114"/>
    </row>
    <row r="4" spans="1:6" s="2" customFormat="1" ht="15.75" customHeight="1" thickBot="1">
      <c r="A4" s="2" t="s">
        <v>86</v>
      </c>
      <c r="B4" s="236" t="s">
        <v>285</v>
      </c>
      <c r="D4" s="48" t="s">
        <v>73</v>
      </c>
    </row>
    <row r="5" spans="1:6" ht="25.5">
      <c r="A5" s="115" t="s">
        <v>6</v>
      </c>
      <c r="B5" s="263" t="s">
        <v>339</v>
      </c>
      <c r="C5" s="116" t="s">
        <v>92</v>
      </c>
      <c r="D5" s="117" t="s">
        <v>93</v>
      </c>
    </row>
    <row r="6" spans="1:6">
      <c r="A6" s="82">
        <v>1</v>
      </c>
      <c r="B6" s="118" t="s">
        <v>35</v>
      </c>
      <c r="C6" s="119">
        <v>1580758.3599999999</v>
      </c>
      <c r="D6" s="120"/>
      <c r="E6" s="121"/>
    </row>
    <row r="7" spans="1:6">
      <c r="A7" s="82">
        <v>2</v>
      </c>
      <c r="B7" s="122" t="s">
        <v>36</v>
      </c>
      <c r="C7" s="123">
        <v>1885085.3800000001</v>
      </c>
      <c r="D7" s="124"/>
      <c r="E7" s="121"/>
    </row>
    <row r="8" spans="1:6">
      <c r="A8" s="82">
        <v>3</v>
      </c>
      <c r="B8" s="122" t="s">
        <v>37</v>
      </c>
      <c r="C8" s="123">
        <v>738085.99</v>
      </c>
      <c r="D8" s="124"/>
      <c r="E8" s="121"/>
    </row>
    <row r="9" spans="1:6">
      <c r="A9" s="82">
        <v>4</v>
      </c>
      <c r="B9" s="122" t="s">
        <v>38</v>
      </c>
      <c r="C9" s="123">
        <v>0</v>
      </c>
      <c r="D9" s="124"/>
      <c r="E9" s="121"/>
    </row>
    <row r="10" spans="1:6">
      <c r="A10" s="82">
        <v>5</v>
      </c>
      <c r="B10" s="122" t="s">
        <v>39</v>
      </c>
      <c r="C10" s="123">
        <v>33776423.810000002</v>
      </c>
      <c r="D10" s="124"/>
      <c r="E10" s="121"/>
    </row>
    <row r="11" spans="1:6">
      <c r="A11" s="82">
        <v>5.0999999999999996</v>
      </c>
      <c r="B11" s="129" t="s">
        <v>711</v>
      </c>
      <c r="C11" s="123">
        <v>-100000</v>
      </c>
      <c r="D11" s="130" t="s">
        <v>760</v>
      </c>
      <c r="E11" s="121"/>
    </row>
    <row r="12" spans="1:6">
      <c r="A12" s="82">
        <v>6.1</v>
      </c>
      <c r="B12" s="237" t="s">
        <v>40</v>
      </c>
      <c r="C12" s="125">
        <v>16189240.49</v>
      </c>
      <c r="D12" s="126"/>
      <c r="E12" s="127"/>
    </row>
    <row r="13" spans="1:6">
      <c r="A13" s="82">
        <v>6.2</v>
      </c>
      <c r="B13" s="238" t="s">
        <v>41</v>
      </c>
      <c r="C13" s="125">
        <v>-1050414.8899999999</v>
      </c>
      <c r="D13" s="126"/>
      <c r="E13" s="127"/>
    </row>
    <row r="14" spans="1:6">
      <c r="A14" s="82" t="s">
        <v>710</v>
      </c>
      <c r="B14" s="129" t="s">
        <v>711</v>
      </c>
      <c r="C14" s="125">
        <v>-275699.83</v>
      </c>
      <c r="D14" s="130" t="s">
        <v>760</v>
      </c>
      <c r="E14" s="127"/>
    </row>
    <row r="15" spans="1:6">
      <c r="A15" s="82">
        <v>6</v>
      </c>
      <c r="B15" s="122" t="s">
        <v>42</v>
      </c>
      <c r="C15" s="128">
        <v>15138825.6</v>
      </c>
      <c r="D15" s="126"/>
      <c r="E15" s="121"/>
    </row>
    <row r="16" spans="1:6">
      <c r="A16" s="82">
        <v>7</v>
      </c>
      <c r="B16" s="122" t="s">
        <v>43</v>
      </c>
      <c r="C16" s="123">
        <v>1110993.3999999999</v>
      </c>
      <c r="D16" s="124"/>
      <c r="E16" s="121"/>
    </row>
    <row r="17" spans="1:5">
      <c r="A17" s="82">
        <v>8</v>
      </c>
      <c r="B17" s="122" t="s">
        <v>198</v>
      </c>
      <c r="C17" s="123">
        <v>256968.93</v>
      </c>
      <c r="D17" s="124"/>
      <c r="E17" s="121"/>
    </row>
    <row r="18" spans="1:5">
      <c r="A18" s="82">
        <v>9</v>
      </c>
      <c r="B18" s="122" t="s">
        <v>44</v>
      </c>
      <c r="C18" s="123">
        <v>20000</v>
      </c>
      <c r="D18" s="124"/>
      <c r="E18" s="121"/>
    </row>
    <row r="19" spans="1:5">
      <c r="A19" s="82">
        <v>9.1</v>
      </c>
      <c r="B19" s="129" t="s">
        <v>88</v>
      </c>
      <c r="C19" s="125"/>
      <c r="D19" s="124"/>
      <c r="E19" s="121"/>
    </row>
    <row r="20" spans="1:5">
      <c r="A20" s="82">
        <v>9.1999999999999993</v>
      </c>
      <c r="B20" s="129" t="s">
        <v>89</v>
      </c>
      <c r="C20" s="125"/>
      <c r="D20" s="124"/>
      <c r="E20" s="121"/>
    </row>
    <row r="21" spans="1:5">
      <c r="A21" s="82">
        <v>9.3000000000000007</v>
      </c>
      <c r="B21" s="129" t="s">
        <v>267</v>
      </c>
      <c r="C21" s="125"/>
      <c r="D21" s="124"/>
      <c r="E21" s="121"/>
    </row>
    <row r="22" spans="1:5">
      <c r="A22" s="82">
        <v>10</v>
      </c>
      <c r="B22" s="122" t="s">
        <v>45</v>
      </c>
      <c r="C22" s="123">
        <v>16337553.759999994</v>
      </c>
      <c r="D22" s="124"/>
      <c r="E22" s="121"/>
    </row>
    <row r="23" spans="1:5">
      <c r="A23" s="82">
        <v>10.1</v>
      </c>
      <c r="B23" s="129" t="s">
        <v>90</v>
      </c>
      <c r="C23" s="123">
        <v>306121.21999999997</v>
      </c>
      <c r="D23" s="130" t="s">
        <v>91</v>
      </c>
      <c r="E23" s="121"/>
    </row>
    <row r="24" spans="1:5">
      <c r="A24" s="82">
        <v>11</v>
      </c>
      <c r="B24" s="122" t="s">
        <v>46</v>
      </c>
      <c r="C24" s="123">
        <v>3668804.21</v>
      </c>
      <c r="D24" s="124"/>
      <c r="E24" s="121"/>
    </row>
    <row r="25" spans="1:5" ht="15">
      <c r="A25" s="82">
        <v>12</v>
      </c>
      <c r="B25" s="134" t="s">
        <v>47</v>
      </c>
      <c r="C25" s="135">
        <v>74513499.439999998</v>
      </c>
      <c r="D25" s="136"/>
      <c r="E25" s="137"/>
    </row>
    <row r="26" spans="1:5">
      <c r="A26" s="82">
        <v>13</v>
      </c>
      <c r="B26" s="122" t="s">
        <v>49</v>
      </c>
      <c r="C26" s="138">
        <v>0</v>
      </c>
      <c r="D26" s="139"/>
      <c r="E26" s="121"/>
    </row>
    <row r="27" spans="1:5">
      <c r="A27" s="82">
        <v>14</v>
      </c>
      <c r="B27" s="122" t="s">
        <v>50</v>
      </c>
      <c r="C27" s="123">
        <v>4993994</v>
      </c>
      <c r="D27" s="124"/>
      <c r="E27" s="121"/>
    </row>
    <row r="28" spans="1:5">
      <c r="A28" s="82">
        <v>15</v>
      </c>
      <c r="B28" s="122" t="s">
        <v>51</v>
      </c>
      <c r="C28" s="123">
        <v>1294079.81</v>
      </c>
      <c r="D28" s="124"/>
      <c r="E28" s="121"/>
    </row>
    <row r="29" spans="1:5">
      <c r="A29" s="82">
        <v>16</v>
      </c>
      <c r="B29" s="122" t="s">
        <v>52</v>
      </c>
      <c r="C29" s="123">
        <v>2135259.21</v>
      </c>
      <c r="D29" s="124"/>
      <c r="E29" s="121"/>
    </row>
    <row r="30" spans="1:5">
      <c r="A30" s="82">
        <v>17</v>
      </c>
      <c r="B30" s="122" t="s">
        <v>53</v>
      </c>
      <c r="C30" s="123">
        <v>0</v>
      </c>
      <c r="D30" s="124"/>
      <c r="E30" s="121"/>
    </row>
    <row r="31" spans="1:5">
      <c r="A31" s="82">
        <v>18</v>
      </c>
      <c r="B31" s="122" t="s">
        <v>54</v>
      </c>
      <c r="C31" s="123">
        <v>7500000</v>
      </c>
      <c r="D31" s="124"/>
      <c r="E31" s="121"/>
    </row>
    <row r="32" spans="1:5">
      <c r="A32" s="82">
        <v>19</v>
      </c>
      <c r="B32" s="122" t="s">
        <v>55</v>
      </c>
      <c r="C32" s="123">
        <v>325889.96000000002</v>
      </c>
      <c r="D32" s="124"/>
      <c r="E32" s="121"/>
    </row>
    <row r="33" spans="1:5">
      <c r="A33" s="82">
        <v>20</v>
      </c>
      <c r="B33" s="122" t="s">
        <v>56</v>
      </c>
      <c r="C33" s="123">
        <v>3827717.7700000005</v>
      </c>
      <c r="D33" s="124"/>
      <c r="E33" s="121"/>
    </row>
    <row r="34" spans="1:5">
      <c r="A34" s="82">
        <v>20.100000000000001</v>
      </c>
      <c r="B34" s="140" t="s">
        <v>713</v>
      </c>
      <c r="C34" s="132">
        <v>-7085.78</v>
      </c>
      <c r="D34" s="133"/>
      <c r="E34" s="121"/>
    </row>
    <row r="35" spans="1:5">
      <c r="A35" s="82">
        <v>21</v>
      </c>
      <c r="B35" s="131" t="s">
        <v>57</v>
      </c>
      <c r="C35" s="132">
        <v>2500000</v>
      </c>
      <c r="D35" s="133"/>
      <c r="E35" s="121"/>
    </row>
    <row r="36" spans="1:5">
      <c r="A36" s="82">
        <v>21.1</v>
      </c>
      <c r="B36" s="140" t="s">
        <v>712</v>
      </c>
      <c r="C36" s="141">
        <v>2500000</v>
      </c>
      <c r="D36" s="130" t="s">
        <v>771</v>
      </c>
      <c r="E36" s="121"/>
    </row>
    <row r="37" spans="1:5" ht="15">
      <c r="A37" s="82">
        <v>22</v>
      </c>
      <c r="B37" s="134" t="s">
        <v>58</v>
      </c>
      <c r="C37" s="135">
        <v>22576940.75</v>
      </c>
      <c r="D37" s="136"/>
      <c r="E37" s="137"/>
    </row>
    <row r="38" spans="1:5">
      <c r="A38" s="82">
        <v>23</v>
      </c>
      <c r="B38" s="131" t="s">
        <v>60</v>
      </c>
      <c r="C38" s="123">
        <v>61146400</v>
      </c>
      <c r="D38" s="124" t="s">
        <v>761</v>
      </c>
      <c r="E38" s="121"/>
    </row>
    <row r="39" spans="1:5">
      <c r="A39" s="82">
        <v>24</v>
      </c>
      <c r="B39" s="131" t="s">
        <v>61</v>
      </c>
      <c r="C39" s="123"/>
      <c r="D39" s="124"/>
      <c r="E39" s="121"/>
    </row>
    <row r="40" spans="1:5">
      <c r="A40" s="82">
        <v>25</v>
      </c>
      <c r="B40" s="131" t="s">
        <v>62</v>
      </c>
      <c r="C40" s="123"/>
      <c r="D40" s="124"/>
      <c r="E40" s="121"/>
    </row>
    <row r="41" spans="1:5">
      <c r="A41" s="82">
        <v>26</v>
      </c>
      <c r="B41" s="131" t="s">
        <v>63</v>
      </c>
      <c r="C41" s="123"/>
      <c r="D41" s="124"/>
      <c r="E41" s="121"/>
    </row>
    <row r="42" spans="1:5">
      <c r="A42" s="82">
        <v>27</v>
      </c>
      <c r="B42" s="131" t="s">
        <v>64</v>
      </c>
      <c r="C42" s="123"/>
      <c r="D42" s="124"/>
      <c r="E42" s="121"/>
    </row>
    <row r="43" spans="1:5">
      <c r="A43" s="82">
        <v>28</v>
      </c>
      <c r="B43" s="131" t="s">
        <v>65</v>
      </c>
      <c r="C43" s="123">
        <v>-13171169.060000001</v>
      </c>
      <c r="D43" s="124" t="s">
        <v>762</v>
      </c>
      <c r="E43" s="121"/>
    </row>
    <row r="44" spans="1:5">
      <c r="A44" s="82">
        <v>29</v>
      </c>
      <c r="B44" s="131" t="s">
        <v>66</v>
      </c>
      <c r="C44" s="123">
        <v>3961327.54</v>
      </c>
      <c r="D44" s="124" t="s">
        <v>763</v>
      </c>
      <c r="E44" s="121"/>
    </row>
    <row r="45" spans="1:5" ht="15.75" thickBot="1">
      <c r="A45" s="142">
        <v>30</v>
      </c>
      <c r="B45" s="143" t="s">
        <v>265</v>
      </c>
      <c r="C45" s="144">
        <v>51936558.479999997</v>
      </c>
      <c r="D45" s="145"/>
      <c r="E45" s="13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C8" sqref="C8:S22"/>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7" bestFit="1" customWidth="1"/>
    <col min="17" max="17" width="14.7109375" style="47" customWidth="1"/>
    <col min="18" max="18" width="13" style="47" bestFit="1" customWidth="1"/>
    <col min="19" max="19" width="34.7109375" style="47" customWidth="1"/>
    <col min="20" max="16384" width="9.28515625" style="47"/>
  </cols>
  <sheetData>
    <row r="1" spans="1:19">
      <c r="A1" s="2" t="s">
        <v>30</v>
      </c>
      <c r="B1" s="3" t="str">
        <f>'Info '!C2</f>
        <v>JSC Silk Road Bank</v>
      </c>
    </row>
    <row r="2" spans="1:19">
      <c r="A2" s="2" t="s">
        <v>31</v>
      </c>
      <c r="B2" s="550">
        <f>'1. key ratios '!B2</f>
        <v>44742</v>
      </c>
    </row>
    <row r="4" spans="1:19" ht="26.25" thickBot="1">
      <c r="A4" s="4" t="s">
        <v>248</v>
      </c>
      <c r="B4" s="283" t="s">
        <v>374</v>
      </c>
    </row>
    <row r="5" spans="1:19" s="271" customFormat="1">
      <c r="A5" s="266"/>
      <c r="B5" s="267"/>
      <c r="C5" s="268" t="s">
        <v>0</v>
      </c>
      <c r="D5" s="268" t="s">
        <v>1</v>
      </c>
      <c r="E5" s="268" t="s">
        <v>2</v>
      </c>
      <c r="F5" s="268" t="s">
        <v>3</v>
      </c>
      <c r="G5" s="268" t="s">
        <v>4</v>
      </c>
      <c r="H5" s="268" t="s">
        <v>5</v>
      </c>
      <c r="I5" s="268" t="s">
        <v>8</v>
      </c>
      <c r="J5" s="268" t="s">
        <v>9</v>
      </c>
      <c r="K5" s="268" t="s">
        <v>10</v>
      </c>
      <c r="L5" s="268" t="s">
        <v>11</v>
      </c>
      <c r="M5" s="268" t="s">
        <v>12</v>
      </c>
      <c r="N5" s="268" t="s">
        <v>13</v>
      </c>
      <c r="O5" s="268" t="s">
        <v>357</v>
      </c>
      <c r="P5" s="268" t="s">
        <v>358</v>
      </c>
      <c r="Q5" s="268" t="s">
        <v>359</v>
      </c>
      <c r="R5" s="269" t="s">
        <v>360</v>
      </c>
      <c r="S5" s="270" t="s">
        <v>361</v>
      </c>
    </row>
    <row r="6" spans="1:19" s="271" customFormat="1" ht="99" customHeight="1">
      <c r="A6" s="272"/>
      <c r="B6" s="655" t="s">
        <v>362</v>
      </c>
      <c r="C6" s="651">
        <v>0</v>
      </c>
      <c r="D6" s="652"/>
      <c r="E6" s="651">
        <v>0.2</v>
      </c>
      <c r="F6" s="652"/>
      <c r="G6" s="651">
        <v>0.35</v>
      </c>
      <c r="H6" s="652"/>
      <c r="I6" s="651">
        <v>0.5</v>
      </c>
      <c r="J6" s="652"/>
      <c r="K6" s="651">
        <v>0.75</v>
      </c>
      <c r="L6" s="652"/>
      <c r="M6" s="651">
        <v>1</v>
      </c>
      <c r="N6" s="652"/>
      <c r="O6" s="651">
        <v>1.5</v>
      </c>
      <c r="P6" s="652"/>
      <c r="Q6" s="651">
        <v>2.5</v>
      </c>
      <c r="R6" s="652"/>
      <c r="S6" s="653" t="s">
        <v>247</v>
      </c>
    </row>
    <row r="7" spans="1:19" s="271" customFormat="1" ht="30.75" customHeight="1">
      <c r="A7" s="272"/>
      <c r="B7" s="656"/>
      <c r="C7" s="262" t="s">
        <v>250</v>
      </c>
      <c r="D7" s="262" t="s">
        <v>249</v>
      </c>
      <c r="E7" s="262" t="s">
        <v>250</v>
      </c>
      <c r="F7" s="262" t="s">
        <v>249</v>
      </c>
      <c r="G7" s="262" t="s">
        <v>250</v>
      </c>
      <c r="H7" s="262" t="s">
        <v>249</v>
      </c>
      <c r="I7" s="262" t="s">
        <v>250</v>
      </c>
      <c r="J7" s="262" t="s">
        <v>249</v>
      </c>
      <c r="K7" s="262" t="s">
        <v>250</v>
      </c>
      <c r="L7" s="262" t="s">
        <v>249</v>
      </c>
      <c r="M7" s="262" t="s">
        <v>250</v>
      </c>
      <c r="N7" s="262" t="s">
        <v>249</v>
      </c>
      <c r="O7" s="262" t="s">
        <v>250</v>
      </c>
      <c r="P7" s="262" t="s">
        <v>249</v>
      </c>
      <c r="Q7" s="262" t="s">
        <v>250</v>
      </c>
      <c r="R7" s="262" t="s">
        <v>249</v>
      </c>
      <c r="S7" s="654"/>
    </row>
    <row r="8" spans="1:19">
      <c r="A8" s="146">
        <v>1</v>
      </c>
      <c r="B8" s="1" t="s">
        <v>95</v>
      </c>
      <c r="C8" s="147">
        <v>30154252.699999999</v>
      </c>
      <c r="D8" s="147"/>
      <c r="E8" s="147">
        <v>0</v>
      </c>
      <c r="F8" s="147"/>
      <c r="G8" s="147">
        <v>0</v>
      </c>
      <c r="H8" s="147"/>
      <c r="I8" s="147">
        <v>0</v>
      </c>
      <c r="J8" s="147"/>
      <c r="K8" s="147">
        <v>0</v>
      </c>
      <c r="L8" s="147"/>
      <c r="M8" s="147">
        <v>1501517.1900000002</v>
      </c>
      <c r="N8" s="147"/>
      <c r="O8" s="147">
        <v>0</v>
      </c>
      <c r="P8" s="147"/>
      <c r="Q8" s="147">
        <v>0</v>
      </c>
      <c r="R8" s="147"/>
      <c r="S8" s="284">
        <v>1501517.1900000002</v>
      </c>
    </row>
    <row r="9" spans="1:19">
      <c r="A9" s="146">
        <v>2</v>
      </c>
      <c r="B9" s="1" t="s">
        <v>96</v>
      </c>
      <c r="C9" s="147">
        <v>0</v>
      </c>
      <c r="D9" s="147"/>
      <c r="E9" s="147">
        <v>0</v>
      </c>
      <c r="F9" s="147"/>
      <c r="G9" s="147">
        <v>0</v>
      </c>
      <c r="H9" s="147"/>
      <c r="I9" s="147">
        <v>0</v>
      </c>
      <c r="J9" s="147"/>
      <c r="K9" s="147">
        <v>0</v>
      </c>
      <c r="L9" s="147"/>
      <c r="M9" s="147">
        <v>0</v>
      </c>
      <c r="N9" s="147"/>
      <c r="O9" s="147">
        <v>0</v>
      </c>
      <c r="P9" s="147"/>
      <c r="Q9" s="147">
        <v>0</v>
      </c>
      <c r="R9" s="147"/>
      <c r="S9" s="284">
        <v>0</v>
      </c>
    </row>
    <row r="10" spans="1:19">
      <c r="A10" s="146">
        <v>3</v>
      </c>
      <c r="B10" s="1" t="s">
        <v>268</v>
      </c>
      <c r="C10" s="147">
        <v>0</v>
      </c>
      <c r="D10" s="147"/>
      <c r="E10" s="147">
        <v>0</v>
      </c>
      <c r="F10" s="147"/>
      <c r="G10" s="147">
        <v>0</v>
      </c>
      <c r="H10" s="147"/>
      <c r="I10" s="147">
        <v>0</v>
      </c>
      <c r="J10" s="147"/>
      <c r="K10" s="147">
        <v>0</v>
      </c>
      <c r="L10" s="147"/>
      <c r="M10" s="147">
        <v>0</v>
      </c>
      <c r="N10" s="147"/>
      <c r="O10" s="147">
        <v>0</v>
      </c>
      <c r="P10" s="147"/>
      <c r="Q10" s="147">
        <v>0</v>
      </c>
      <c r="R10" s="147"/>
      <c r="S10" s="284">
        <v>0</v>
      </c>
    </row>
    <row r="11" spans="1:19">
      <c r="A11" s="146">
        <v>4</v>
      </c>
      <c r="B11" s="1" t="s">
        <v>97</v>
      </c>
      <c r="C11" s="147">
        <v>0</v>
      </c>
      <c r="D11" s="147"/>
      <c r="E11" s="147">
        <v>0</v>
      </c>
      <c r="F11" s="147"/>
      <c r="G11" s="147">
        <v>0</v>
      </c>
      <c r="H11" s="147"/>
      <c r="I11" s="147">
        <v>0</v>
      </c>
      <c r="J11" s="147"/>
      <c r="K11" s="147">
        <v>0</v>
      </c>
      <c r="L11" s="147"/>
      <c r="M11" s="147">
        <v>0</v>
      </c>
      <c r="N11" s="147"/>
      <c r="O11" s="147">
        <v>0</v>
      </c>
      <c r="P11" s="147"/>
      <c r="Q11" s="147">
        <v>0</v>
      </c>
      <c r="R11" s="147"/>
      <c r="S11" s="284">
        <v>0</v>
      </c>
    </row>
    <row r="12" spans="1:19">
      <c r="A12" s="146">
        <v>5</v>
      </c>
      <c r="B12" s="1" t="s">
        <v>98</v>
      </c>
      <c r="C12" s="147">
        <v>0</v>
      </c>
      <c r="D12" s="147"/>
      <c r="E12" s="147">
        <v>0</v>
      </c>
      <c r="F12" s="147"/>
      <c r="G12" s="147">
        <v>0</v>
      </c>
      <c r="H12" s="147"/>
      <c r="I12" s="147">
        <v>0</v>
      </c>
      <c r="J12" s="147"/>
      <c r="K12" s="147">
        <v>0</v>
      </c>
      <c r="L12" s="147"/>
      <c r="M12" s="147">
        <v>0</v>
      </c>
      <c r="N12" s="147"/>
      <c r="O12" s="147">
        <v>0</v>
      </c>
      <c r="P12" s="147"/>
      <c r="Q12" s="147">
        <v>0</v>
      </c>
      <c r="R12" s="147"/>
      <c r="S12" s="284">
        <v>0</v>
      </c>
    </row>
    <row r="13" spans="1:19">
      <c r="A13" s="146">
        <v>6</v>
      </c>
      <c r="B13" s="1" t="s">
        <v>99</v>
      </c>
      <c r="C13" s="147">
        <v>0</v>
      </c>
      <c r="D13" s="147"/>
      <c r="E13" s="147">
        <v>218319.1</v>
      </c>
      <c r="F13" s="147"/>
      <c r="G13" s="147">
        <v>0</v>
      </c>
      <c r="H13" s="147"/>
      <c r="I13" s="147">
        <v>0</v>
      </c>
      <c r="J13" s="147"/>
      <c r="K13" s="147">
        <v>0</v>
      </c>
      <c r="L13" s="147"/>
      <c r="M13" s="147">
        <v>519825.29</v>
      </c>
      <c r="N13" s="147"/>
      <c r="O13" s="147">
        <v>0</v>
      </c>
      <c r="P13" s="147"/>
      <c r="Q13" s="147">
        <v>0</v>
      </c>
      <c r="R13" s="147"/>
      <c r="S13" s="284">
        <v>563489.11</v>
      </c>
    </row>
    <row r="14" spans="1:19">
      <c r="A14" s="146">
        <v>7</v>
      </c>
      <c r="B14" s="1" t="s">
        <v>100</v>
      </c>
      <c r="C14" s="147">
        <v>0</v>
      </c>
      <c r="D14" s="147"/>
      <c r="E14" s="147">
        <v>0</v>
      </c>
      <c r="F14" s="147"/>
      <c r="G14" s="147">
        <v>0</v>
      </c>
      <c r="H14" s="147"/>
      <c r="I14" s="147">
        <v>0</v>
      </c>
      <c r="J14" s="147"/>
      <c r="K14" s="147">
        <v>0</v>
      </c>
      <c r="L14" s="147"/>
      <c r="M14" s="147">
        <v>9531614.5</v>
      </c>
      <c r="N14" s="147">
        <v>1318789</v>
      </c>
      <c r="O14" s="147">
        <v>0</v>
      </c>
      <c r="P14" s="147"/>
      <c r="Q14" s="147">
        <v>0</v>
      </c>
      <c r="R14" s="147"/>
      <c r="S14" s="284">
        <v>10850403.5</v>
      </c>
    </row>
    <row r="15" spans="1:19">
      <c r="A15" s="146">
        <v>8</v>
      </c>
      <c r="B15" s="1" t="s">
        <v>101</v>
      </c>
      <c r="C15" s="147">
        <v>0</v>
      </c>
      <c r="D15" s="147"/>
      <c r="E15" s="147">
        <v>0</v>
      </c>
      <c r="F15" s="147"/>
      <c r="G15" s="147">
        <v>0</v>
      </c>
      <c r="H15" s="147"/>
      <c r="I15" s="147">
        <v>0</v>
      </c>
      <c r="J15" s="147"/>
      <c r="K15" s="147">
        <v>0</v>
      </c>
      <c r="L15" s="147"/>
      <c r="M15" s="147">
        <v>5257955.8900000006</v>
      </c>
      <c r="N15" s="147"/>
      <c r="O15" s="147">
        <v>0</v>
      </c>
      <c r="P15" s="147"/>
      <c r="Q15" s="147">
        <v>0</v>
      </c>
      <c r="R15" s="147"/>
      <c r="S15" s="284">
        <v>5257955.8900000006</v>
      </c>
    </row>
    <row r="16" spans="1:19">
      <c r="A16" s="146">
        <v>9</v>
      </c>
      <c r="B16" s="1" t="s">
        <v>102</v>
      </c>
      <c r="C16" s="147">
        <v>0</v>
      </c>
      <c r="D16" s="147"/>
      <c r="E16" s="147">
        <v>0</v>
      </c>
      <c r="F16" s="147"/>
      <c r="G16" s="147">
        <v>0</v>
      </c>
      <c r="H16" s="147"/>
      <c r="I16" s="147">
        <v>0</v>
      </c>
      <c r="J16" s="147"/>
      <c r="K16" s="147">
        <v>0</v>
      </c>
      <c r="L16" s="147"/>
      <c r="M16" s="147">
        <v>0</v>
      </c>
      <c r="N16" s="147"/>
      <c r="O16" s="147">
        <v>0</v>
      </c>
      <c r="P16" s="147"/>
      <c r="Q16" s="147">
        <v>0</v>
      </c>
      <c r="R16" s="147"/>
      <c r="S16" s="284">
        <v>0</v>
      </c>
    </row>
    <row r="17" spans="1:19">
      <c r="A17" s="146">
        <v>10</v>
      </c>
      <c r="B17" s="1" t="s">
        <v>103</v>
      </c>
      <c r="C17" s="147">
        <v>0</v>
      </c>
      <c r="D17" s="147"/>
      <c r="E17" s="147">
        <v>0</v>
      </c>
      <c r="F17" s="147"/>
      <c r="G17" s="147">
        <v>0</v>
      </c>
      <c r="H17" s="147"/>
      <c r="I17" s="147">
        <v>0</v>
      </c>
      <c r="J17" s="147"/>
      <c r="K17" s="147">
        <v>0</v>
      </c>
      <c r="L17" s="147"/>
      <c r="M17" s="147">
        <v>701174.91999999993</v>
      </c>
      <c r="N17" s="147"/>
      <c r="O17" s="147">
        <v>0</v>
      </c>
      <c r="P17" s="147"/>
      <c r="Q17" s="147">
        <v>0</v>
      </c>
      <c r="R17" s="147"/>
      <c r="S17" s="284">
        <v>701174.91999999993</v>
      </c>
    </row>
    <row r="18" spans="1:19">
      <c r="A18" s="146">
        <v>11</v>
      </c>
      <c r="B18" s="1" t="s">
        <v>104</v>
      </c>
      <c r="C18" s="147">
        <v>0</v>
      </c>
      <c r="D18" s="147"/>
      <c r="E18" s="147">
        <v>0</v>
      </c>
      <c r="F18" s="147"/>
      <c r="G18" s="147">
        <v>0</v>
      </c>
      <c r="H18" s="147"/>
      <c r="I18" s="147">
        <v>0</v>
      </c>
      <c r="J18" s="147"/>
      <c r="K18" s="147">
        <v>0</v>
      </c>
      <c r="L18" s="147"/>
      <c r="M18" s="147">
        <v>0</v>
      </c>
      <c r="N18" s="147"/>
      <c r="O18" s="147">
        <v>68580.840000000026</v>
      </c>
      <c r="P18" s="147"/>
      <c r="Q18" s="147">
        <v>0</v>
      </c>
      <c r="R18" s="147"/>
      <c r="S18" s="284">
        <v>102871.26000000004</v>
      </c>
    </row>
    <row r="19" spans="1:19">
      <c r="A19" s="146">
        <v>12</v>
      </c>
      <c r="B19" s="1" t="s">
        <v>105</v>
      </c>
      <c r="C19" s="147">
        <v>0</v>
      </c>
      <c r="D19" s="147"/>
      <c r="E19" s="147">
        <v>0</v>
      </c>
      <c r="F19" s="147"/>
      <c r="G19" s="147">
        <v>0</v>
      </c>
      <c r="H19" s="147"/>
      <c r="I19" s="147">
        <v>0</v>
      </c>
      <c r="J19" s="147"/>
      <c r="K19" s="147">
        <v>0</v>
      </c>
      <c r="L19" s="147"/>
      <c r="M19" s="147">
        <v>0</v>
      </c>
      <c r="N19" s="147"/>
      <c r="O19" s="147">
        <v>0</v>
      </c>
      <c r="P19" s="147"/>
      <c r="Q19" s="147">
        <v>0</v>
      </c>
      <c r="R19" s="147"/>
      <c r="S19" s="284">
        <v>0</v>
      </c>
    </row>
    <row r="20" spans="1:19">
      <c r="A20" s="146">
        <v>13</v>
      </c>
      <c r="B20" s="1" t="s">
        <v>246</v>
      </c>
      <c r="C20" s="147">
        <v>0</v>
      </c>
      <c r="D20" s="147"/>
      <c r="E20" s="147">
        <v>0</v>
      </c>
      <c r="F20" s="147"/>
      <c r="G20" s="147">
        <v>0</v>
      </c>
      <c r="H20" s="147"/>
      <c r="I20" s="147">
        <v>0</v>
      </c>
      <c r="J20" s="147"/>
      <c r="K20" s="147">
        <v>0</v>
      </c>
      <c r="L20" s="147"/>
      <c r="M20" s="147">
        <v>0</v>
      </c>
      <c r="N20" s="147"/>
      <c r="O20" s="147">
        <v>0</v>
      </c>
      <c r="P20" s="147"/>
      <c r="Q20" s="147">
        <v>0</v>
      </c>
      <c r="R20" s="147"/>
      <c r="S20" s="284">
        <v>0</v>
      </c>
    </row>
    <row r="21" spans="1:19">
      <c r="A21" s="146">
        <v>14</v>
      </c>
      <c r="B21" s="1" t="s">
        <v>107</v>
      </c>
      <c r="C21" s="147">
        <v>1454781.93</v>
      </c>
      <c r="D21" s="147"/>
      <c r="E21" s="147">
        <v>125976.43</v>
      </c>
      <c r="F21" s="147"/>
      <c r="G21" s="147">
        <v>0</v>
      </c>
      <c r="H21" s="147"/>
      <c r="I21" s="147">
        <v>0</v>
      </c>
      <c r="J21" s="147"/>
      <c r="K21" s="147">
        <v>0</v>
      </c>
      <c r="L21" s="147"/>
      <c r="M21" s="147">
        <v>25049078.259999994</v>
      </c>
      <c r="N21" s="147"/>
      <c r="O21" s="147">
        <v>0</v>
      </c>
      <c r="P21" s="147"/>
      <c r="Q21" s="147">
        <v>0</v>
      </c>
      <c r="R21" s="147"/>
      <c r="S21" s="284">
        <v>25074273.545999993</v>
      </c>
    </row>
    <row r="22" spans="1:19" ht="13.5" thickBot="1">
      <c r="A22" s="148"/>
      <c r="B22" s="149" t="s">
        <v>108</v>
      </c>
      <c r="C22" s="150">
        <v>31609034.629999999</v>
      </c>
      <c r="D22" s="150">
        <v>0</v>
      </c>
      <c r="E22" s="150">
        <v>344295.53</v>
      </c>
      <c r="F22" s="150">
        <v>0</v>
      </c>
      <c r="G22" s="150">
        <v>0</v>
      </c>
      <c r="H22" s="150">
        <v>0</v>
      </c>
      <c r="I22" s="150">
        <v>0</v>
      </c>
      <c r="J22" s="150">
        <v>0</v>
      </c>
      <c r="K22" s="150">
        <v>0</v>
      </c>
      <c r="L22" s="150">
        <v>0</v>
      </c>
      <c r="M22" s="150">
        <v>42561166.049999997</v>
      </c>
      <c r="N22" s="150">
        <v>1318789</v>
      </c>
      <c r="O22" s="150">
        <v>68580.840000000026</v>
      </c>
      <c r="P22" s="150">
        <v>0</v>
      </c>
      <c r="Q22" s="150">
        <v>0</v>
      </c>
      <c r="R22" s="150">
        <v>0</v>
      </c>
      <c r="S22" s="285">
        <v>44051685.415999994</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70" zoomScaleNormal="70" workbookViewId="0">
      <pane xSplit="2" ySplit="6" topLeftCell="C7" activePane="bottomRight" state="frozen"/>
      <selection activeCell="B9" sqref="B9"/>
      <selection pane="topRight" activeCell="B9" sqref="B9"/>
      <selection pane="bottomLeft" activeCell="B9" sqref="B9"/>
      <selection pane="bottomRight" activeCell="H38" sqref="H38"/>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47"/>
  </cols>
  <sheetData>
    <row r="1" spans="1:22">
      <c r="A1" s="2" t="s">
        <v>30</v>
      </c>
      <c r="B1" s="3" t="str">
        <f>'Info '!C2</f>
        <v>JSC Silk Road Bank</v>
      </c>
    </row>
    <row r="2" spans="1:22">
      <c r="A2" s="2" t="s">
        <v>31</v>
      </c>
      <c r="B2" s="415">
        <f>'1. key ratios '!B2</f>
        <v>44742</v>
      </c>
    </row>
    <row r="4" spans="1:22" ht="13.5" thickBot="1">
      <c r="A4" s="4" t="s">
        <v>365</v>
      </c>
      <c r="B4" s="151" t="s">
        <v>94</v>
      </c>
      <c r="V4" s="48" t="s">
        <v>73</v>
      </c>
    </row>
    <row r="5" spans="1:22" ht="12.75" customHeight="1">
      <c r="A5" s="152"/>
      <c r="B5" s="153"/>
      <c r="C5" s="657" t="s">
        <v>276</v>
      </c>
      <c r="D5" s="658"/>
      <c r="E5" s="658"/>
      <c r="F5" s="658"/>
      <c r="G5" s="658"/>
      <c r="H5" s="658"/>
      <c r="I5" s="658"/>
      <c r="J5" s="658"/>
      <c r="K5" s="658"/>
      <c r="L5" s="659"/>
      <c r="M5" s="660" t="s">
        <v>277</v>
      </c>
      <c r="N5" s="661"/>
      <c r="O5" s="661"/>
      <c r="P5" s="661"/>
      <c r="Q5" s="661"/>
      <c r="R5" s="661"/>
      <c r="S5" s="662"/>
      <c r="T5" s="665" t="s">
        <v>363</v>
      </c>
      <c r="U5" s="665" t="s">
        <v>364</v>
      </c>
      <c r="V5" s="663" t="s">
        <v>120</v>
      </c>
    </row>
    <row r="6" spans="1:22" s="87" customFormat="1" ht="102">
      <c r="A6" s="85"/>
      <c r="B6" s="154"/>
      <c r="C6" s="155" t="s">
        <v>109</v>
      </c>
      <c r="D6" s="241" t="s">
        <v>110</v>
      </c>
      <c r="E6" s="181" t="s">
        <v>279</v>
      </c>
      <c r="F6" s="181" t="s">
        <v>280</v>
      </c>
      <c r="G6" s="241" t="s">
        <v>283</v>
      </c>
      <c r="H6" s="241" t="s">
        <v>278</v>
      </c>
      <c r="I6" s="241" t="s">
        <v>111</v>
      </c>
      <c r="J6" s="241" t="s">
        <v>112</v>
      </c>
      <c r="K6" s="156" t="s">
        <v>113</v>
      </c>
      <c r="L6" s="157" t="s">
        <v>114</v>
      </c>
      <c r="M6" s="155" t="s">
        <v>281</v>
      </c>
      <c r="N6" s="156" t="s">
        <v>115</v>
      </c>
      <c r="O6" s="156" t="s">
        <v>116</v>
      </c>
      <c r="P6" s="156" t="s">
        <v>117</v>
      </c>
      <c r="Q6" s="156" t="s">
        <v>118</v>
      </c>
      <c r="R6" s="156" t="s">
        <v>119</v>
      </c>
      <c r="S6" s="264" t="s">
        <v>282</v>
      </c>
      <c r="T6" s="666"/>
      <c r="U6" s="666"/>
      <c r="V6" s="664"/>
    </row>
    <row r="7" spans="1:22">
      <c r="A7" s="158">
        <v>1</v>
      </c>
      <c r="B7" s="1" t="s">
        <v>95</v>
      </c>
      <c r="C7" s="159"/>
      <c r="D7" s="147"/>
      <c r="E7" s="147"/>
      <c r="F7" s="147"/>
      <c r="G7" s="147"/>
      <c r="H7" s="147"/>
      <c r="I7" s="147"/>
      <c r="J7" s="147"/>
      <c r="K7" s="147"/>
      <c r="L7" s="160"/>
      <c r="M7" s="159"/>
      <c r="N7" s="147"/>
      <c r="O7" s="147"/>
      <c r="P7" s="147"/>
      <c r="Q7" s="147"/>
      <c r="R7" s="147"/>
      <c r="S7" s="160"/>
      <c r="T7" s="273"/>
      <c r="U7" s="273"/>
      <c r="V7" s="161">
        <f>SUM(C7:S7)</f>
        <v>0</v>
      </c>
    </row>
    <row r="8" spans="1:22">
      <c r="A8" s="158">
        <v>2</v>
      </c>
      <c r="B8" s="1" t="s">
        <v>96</v>
      </c>
      <c r="C8" s="159"/>
      <c r="D8" s="147"/>
      <c r="E8" s="147"/>
      <c r="F8" s="147"/>
      <c r="G8" s="147"/>
      <c r="H8" s="147"/>
      <c r="I8" s="147"/>
      <c r="J8" s="147"/>
      <c r="K8" s="147"/>
      <c r="L8" s="160"/>
      <c r="M8" s="159"/>
      <c r="N8" s="147"/>
      <c r="O8" s="147"/>
      <c r="P8" s="147"/>
      <c r="Q8" s="147"/>
      <c r="R8" s="147"/>
      <c r="S8" s="160"/>
      <c r="T8" s="273"/>
      <c r="U8" s="273"/>
      <c r="V8" s="161">
        <f t="shared" ref="V8:V20" si="0">SUM(C8:S8)</f>
        <v>0</v>
      </c>
    </row>
    <row r="9" spans="1:22">
      <c r="A9" s="158">
        <v>3</v>
      </c>
      <c r="B9" s="1" t="s">
        <v>269</v>
      </c>
      <c r="C9" s="159"/>
      <c r="D9" s="147"/>
      <c r="E9" s="147"/>
      <c r="F9" s="147"/>
      <c r="G9" s="147"/>
      <c r="H9" s="147"/>
      <c r="I9" s="147"/>
      <c r="J9" s="147"/>
      <c r="K9" s="147"/>
      <c r="L9" s="160"/>
      <c r="M9" s="159"/>
      <c r="N9" s="147"/>
      <c r="O9" s="147"/>
      <c r="P9" s="147"/>
      <c r="Q9" s="147"/>
      <c r="R9" s="147"/>
      <c r="S9" s="160"/>
      <c r="T9" s="273"/>
      <c r="U9" s="273"/>
      <c r="V9" s="161">
        <f t="shared" si="0"/>
        <v>0</v>
      </c>
    </row>
    <row r="10" spans="1:22">
      <c r="A10" s="158">
        <v>4</v>
      </c>
      <c r="B10" s="1" t="s">
        <v>97</v>
      </c>
      <c r="C10" s="159"/>
      <c r="D10" s="147"/>
      <c r="E10" s="147"/>
      <c r="F10" s="147"/>
      <c r="G10" s="147"/>
      <c r="H10" s="147"/>
      <c r="I10" s="147"/>
      <c r="J10" s="147"/>
      <c r="K10" s="147"/>
      <c r="L10" s="160"/>
      <c r="M10" s="159"/>
      <c r="N10" s="147"/>
      <c r="O10" s="147"/>
      <c r="P10" s="147"/>
      <c r="Q10" s="147"/>
      <c r="R10" s="147"/>
      <c r="S10" s="160"/>
      <c r="T10" s="273"/>
      <c r="U10" s="273"/>
      <c r="V10" s="161">
        <f t="shared" si="0"/>
        <v>0</v>
      </c>
    </row>
    <row r="11" spans="1:22">
      <c r="A11" s="158">
        <v>5</v>
      </c>
      <c r="B11" s="1" t="s">
        <v>98</v>
      </c>
      <c r="C11" s="159"/>
      <c r="D11" s="147"/>
      <c r="E11" s="147"/>
      <c r="F11" s="147"/>
      <c r="G11" s="147"/>
      <c r="H11" s="147"/>
      <c r="I11" s="147"/>
      <c r="J11" s="147"/>
      <c r="K11" s="147"/>
      <c r="L11" s="160"/>
      <c r="M11" s="159"/>
      <c r="N11" s="147"/>
      <c r="O11" s="147"/>
      <c r="P11" s="147"/>
      <c r="Q11" s="147"/>
      <c r="R11" s="147"/>
      <c r="S11" s="160"/>
      <c r="T11" s="273"/>
      <c r="U11" s="273"/>
      <c r="V11" s="161">
        <f t="shared" si="0"/>
        <v>0</v>
      </c>
    </row>
    <row r="12" spans="1:22">
      <c r="A12" s="158">
        <v>6</v>
      </c>
      <c r="B12" s="1" t="s">
        <v>99</v>
      </c>
      <c r="C12" s="159"/>
      <c r="D12" s="147"/>
      <c r="E12" s="147"/>
      <c r="F12" s="147"/>
      <c r="G12" s="147"/>
      <c r="H12" s="147"/>
      <c r="I12" s="147"/>
      <c r="J12" s="147"/>
      <c r="K12" s="147"/>
      <c r="L12" s="160"/>
      <c r="M12" s="159"/>
      <c r="N12" s="147"/>
      <c r="O12" s="147"/>
      <c r="P12" s="147"/>
      <c r="Q12" s="147"/>
      <c r="R12" s="147"/>
      <c r="S12" s="160"/>
      <c r="T12" s="273"/>
      <c r="U12" s="273"/>
      <c r="V12" s="161">
        <f t="shared" si="0"/>
        <v>0</v>
      </c>
    </row>
    <row r="13" spans="1:22">
      <c r="A13" s="158">
        <v>7</v>
      </c>
      <c r="B13" s="1" t="s">
        <v>100</v>
      </c>
      <c r="C13" s="159"/>
      <c r="D13" s="147"/>
      <c r="E13" s="147"/>
      <c r="F13" s="147"/>
      <c r="G13" s="147"/>
      <c r="H13" s="147"/>
      <c r="I13" s="147"/>
      <c r="J13" s="147"/>
      <c r="K13" s="147"/>
      <c r="L13" s="160"/>
      <c r="M13" s="159"/>
      <c r="N13" s="147"/>
      <c r="O13" s="147"/>
      <c r="P13" s="147"/>
      <c r="Q13" s="147"/>
      <c r="R13" s="147"/>
      <c r="S13" s="160"/>
      <c r="T13" s="273"/>
      <c r="U13" s="273"/>
      <c r="V13" s="161">
        <f t="shared" si="0"/>
        <v>0</v>
      </c>
    </row>
    <row r="14" spans="1:22">
      <c r="A14" s="158">
        <v>8</v>
      </c>
      <c r="B14" s="1" t="s">
        <v>101</v>
      </c>
      <c r="C14" s="159"/>
      <c r="D14" s="147"/>
      <c r="E14" s="147"/>
      <c r="F14" s="147"/>
      <c r="G14" s="147"/>
      <c r="H14" s="147"/>
      <c r="I14" s="147"/>
      <c r="J14" s="147"/>
      <c r="K14" s="147"/>
      <c r="L14" s="160"/>
      <c r="M14" s="159"/>
      <c r="N14" s="147"/>
      <c r="O14" s="147"/>
      <c r="P14" s="147"/>
      <c r="Q14" s="147"/>
      <c r="R14" s="147"/>
      <c r="S14" s="160"/>
      <c r="T14" s="273"/>
      <c r="U14" s="273"/>
      <c r="V14" s="161">
        <f t="shared" si="0"/>
        <v>0</v>
      </c>
    </row>
    <row r="15" spans="1:22">
      <c r="A15" s="158">
        <v>9</v>
      </c>
      <c r="B15" s="1" t="s">
        <v>102</v>
      </c>
      <c r="C15" s="159"/>
      <c r="D15" s="147"/>
      <c r="E15" s="147"/>
      <c r="F15" s="147"/>
      <c r="G15" s="147"/>
      <c r="H15" s="147"/>
      <c r="I15" s="147"/>
      <c r="J15" s="147"/>
      <c r="K15" s="147"/>
      <c r="L15" s="160"/>
      <c r="M15" s="159"/>
      <c r="N15" s="147"/>
      <c r="O15" s="147"/>
      <c r="P15" s="147"/>
      <c r="Q15" s="147"/>
      <c r="R15" s="147"/>
      <c r="S15" s="160"/>
      <c r="T15" s="273"/>
      <c r="U15" s="273"/>
      <c r="V15" s="161">
        <f t="shared" si="0"/>
        <v>0</v>
      </c>
    </row>
    <row r="16" spans="1:22">
      <c r="A16" s="158">
        <v>10</v>
      </c>
      <c r="B16" s="1" t="s">
        <v>103</v>
      </c>
      <c r="C16" s="159"/>
      <c r="D16" s="147"/>
      <c r="E16" s="147"/>
      <c r="F16" s="147"/>
      <c r="G16" s="147"/>
      <c r="H16" s="147"/>
      <c r="I16" s="147"/>
      <c r="J16" s="147"/>
      <c r="K16" s="147"/>
      <c r="L16" s="160"/>
      <c r="M16" s="159"/>
      <c r="N16" s="147"/>
      <c r="O16" s="147"/>
      <c r="P16" s="147"/>
      <c r="Q16" s="147"/>
      <c r="R16" s="147"/>
      <c r="S16" s="160"/>
      <c r="T16" s="273"/>
      <c r="U16" s="273"/>
      <c r="V16" s="161">
        <f t="shared" si="0"/>
        <v>0</v>
      </c>
    </row>
    <row r="17" spans="1:22">
      <c r="A17" s="158">
        <v>11</v>
      </c>
      <c r="B17" s="1" t="s">
        <v>104</v>
      </c>
      <c r="C17" s="159"/>
      <c r="D17" s="147"/>
      <c r="E17" s="147"/>
      <c r="F17" s="147"/>
      <c r="G17" s="147"/>
      <c r="H17" s="147"/>
      <c r="I17" s="147"/>
      <c r="J17" s="147"/>
      <c r="K17" s="147"/>
      <c r="L17" s="160"/>
      <c r="M17" s="159"/>
      <c r="N17" s="147"/>
      <c r="O17" s="147"/>
      <c r="P17" s="147"/>
      <c r="Q17" s="147"/>
      <c r="R17" s="147"/>
      <c r="S17" s="160"/>
      <c r="T17" s="273"/>
      <c r="U17" s="273"/>
      <c r="V17" s="161">
        <f t="shared" si="0"/>
        <v>0</v>
      </c>
    </row>
    <row r="18" spans="1:22">
      <c r="A18" s="158">
        <v>12</v>
      </c>
      <c r="B18" s="1" t="s">
        <v>105</v>
      </c>
      <c r="C18" s="159"/>
      <c r="D18" s="147"/>
      <c r="E18" s="147"/>
      <c r="F18" s="147"/>
      <c r="G18" s="147"/>
      <c r="H18" s="147"/>
      <c r="I18" s="147"/>
      <c r="J18" s="147"/>
      <c r="K18" s="147"/>
      <c r="L18" s="160"/>
      <c r="M18" s="159"/>
      <c r="N18" s="147"/>
      <c r="O18" s="147"/>
      <c r="P18" s="147"/>
      <c r="Q18" s="147"/>
      <c r="R18" s="147"/>
      <c r="S18" s="160"/>
      <c r="T18" s="273"/>
      <c r="U18" s="273"/>
      <c r="V18" s="161">
        <f t="shared" si="0"/>
        <v>0</v>
      </c>
    </row>
    <row r="19" spans="1:22">
      <c r="A19" s="158">
        <v>13</v>
      </c>
      <c r="B19" s="1" t="s">
        <v>106</v>
      </c>
      <c r="C19" s="159"/>
      <c r="D19" s="147"/>
      <c r="E19" s="147"/>
      <c r="F19" s="147"/>
      <c r="G19" s="147"/>
      <c r="H19" s="147"/>
      <c r="I19" s="147"/>
      <c r="J19" s="147"/>
      <c r="K19" s="147"/>
      <c r="L19" s="160"/>
      <c r="M19" s="159"/>
      <c r="N19" s="147"/>
      <c r="O19" s="147"/>
      <c r="P19" s="147"/>
      <c r="Q19" s="147"/>
      <c r="R19" s="147"/>
      <c r="S19" s="160"/>
      <c r="T19" s="273"/>
      <c r="U19" s="273"/>
      <c r="V19" s="161">
        <f t="shared" si="0"/>
        <v>0</v>
      </c>
    </row>
    <row r="20" spans="1:22">
      <c r="A20" s="158">
        <v>14</v>
      </c>
      <c r="B20" s="1" t="s">
        <v>107</v>
      </c>
      <c r="C20" s="159"/>
      <c r="D20" s="147"/>
      <c r="E20" s="147"/>
      <c r="F20" s="147"/>
      <c r="G20" s="147"/>
      <c r="H20" s="147"/>
      <c r="I20" s="147"/>
      <c r="J20" s="147"/>
      <c r="K20" s="147"/>
      <c r="L20" s="160"/>
      <c r="M20" s="159"/>
      <c r="N20" s="147"/>
      <c r="O20" s="147"/>
      <c r="P20" s="147"/>
      <c r="Q20" s="147"/>
      <c r="R20" s="147"/>
      <c r="S20" s="160"/>
      <c r="T20" s="273"/>
      <c r="U20" s="273"/>
      <c r="V20" s="161">
        <f t="shared" si="0"/>
        <v>0</v>
      </c>
    </row>
    <row r="21" spans="1:22" ht="13.5" thickBot="1">
      <c r="A21" s="148"/>
      <c r="B21" s="162" t="s">
        <v>108</v>
      </c>
      <c r="C21" s="163">
        <f>SUM(C7:C20)</f>
        <v>0</v>
      </c>
      <c r="D21" s="150">
        <f t="shared" ref="D21:V21" si="1">SUM(D7:D20)</f>
        <v>0</v>
      </c>
      <c r="E21" s="150">
        <f t="shared" si="1"/>
        <v>0</v>
      </c>
      <c r="F21" s="150">
        <f t="shared" si="1"/>
        <v>0</v>
      </c>
      <c r="G21" s="150">
        <f t="shared" si="1"/>
        <v>0</v>
      </c>
      <c r="H21" s="150">
        <f t="shared" si="1"/>
        <v>0</v>
      </c>
      <c r="I21" s="150">
        <f t="shared" si="1"/>
        <v>0</v>
      </c>
      <c r="J21" s="150">
        <f t="shared" si="1"/>
        <v>0</v>
      </c>
      <c r="K21" s="150">
        <f t="shared" si="1"/>
        <v>0</v>
      </c>
      <c r="L21" s="164">
        <f t="shared" si="1"/>
        <v>0</v>
      </c>
      <c r="M21" s="163">
        <f t="shared" si="1"/>
        <v>0</v>
      </c>
      <c r="N21" s="150">
        <f t="shared" si="1"/>
        <v>0</v>
      </c>
      <c r="O21" s="150">
        <f t="shared" si="1"/>
        <v>0</v>
      </c>
      <c r="P21" s="150">
        <f t="shared" si="1"/>
        <v>0</v>
      </c>
      <c r="Q21" s="150">
        <f t="shared" si="1"/>
        <v>0</v>
      </c>
      <c r="R21" s="150">
        <f t="shared" si="1"/>
        <v>0</v>
      </c>
      <c r="S21" s="164">
        <f>SUM(S7:S20)</f>
        <v>0</v>
      </c>
      <c r="T21" s="164">
        <f>SUM(T7:T20)</f>
        <v>0</v>
      </c>
      <c r="U21" s="164">
        <f t="shared" ref="U21" si="2">SUM(U7:U20)</f>
        <v>0</v>
      </c>
      <c r="V21" s="165">
        <f t="shared" si="1"/>
        <v>0</v>
      </c>
    </row>
    <row r="24" spans="1:22">
      <c r="C24" s="70"/>
      <c r="D24" s="70"/>
      <c r="E24" s="70"/>
    </row>
    <row r="25" spans="1:22">
      <c r="A25" s="84"/>
      <c r="B25" s="84"/>
      <c r="D25" s="70"/>
      <c r="E25" s="70"/>
    </row>
    <row r="26" spans="1:22">
      <c r="A26" s="84"/>
      <c r="B26" s="71"/>
      <c r="D26" s="70"/>
      <c r="E26" s="70"/>
    </row>
    <row r="27" spans="1:22">
      <c r="A27" s="84"/>
      <c r="B27" s="84"/>
      <c r="D27" s="70"/>
      <c r="E27" s="70"/>
    </row>
    <row r="28" spans="1:22">
      <c r="A28" s="84"/>
      <c r="B28" s="71"/>
      <c r="D28" s="70"/>
      <c r="E28" s="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B2" sqref="B2"/>
    </sheetView>
  </sheetViews>
  <sheetFormatPr defaultColWidth="9.28515625" defaultRowHeight="12.75"/>
  <cols>
    <col min="1" max="1" width="10.5703125" style="4" bestFit="1" customWidth="1"/>
    <col min="2" max="2" width="101.7109375" style="4" customWidth="1"/>
    <col min="3" max="3" width="13.7109375" style="246" customWidth="1"/>
    <col min="4" max="4" width="14.7109375" style="246" bestFit="1" customWidth="1"/>
    <col min="5" max="5" width="17.7109375" style="246" customWidth="1"/>
    <col min="6" max="6" width="15.7109375" style="246" customWidth="1"/>
    <col min="7" max="7" width="17.42578125" style="246" customWidth="1"/>
    <col min="8" max="8" width="15.28515625" style="246" customWidth="1"/>
    <col min="9" max="16384" width="9.28515625" style="47"/>
  </cols>
  <sheetData>
    <row r="1" spans="1:9">
      <c r="A1" s="2" t="s">
        <v>30</v>
      </c>
      <c r="B1" s="4" t="str">
        <f>'Info '!C2</f>
        <v>JSC Silk Road Bank</v>
      </c>
      <c r="C1" s="3">
        <f>'Info '!D2</f>
        <v>0</v>
      </c>
    </row>
    <row r="2" spans="1:9">
      <c r="A2" s="2" t="s">
        <v>31</v>
      </c>
      <c r="B2" s="550">
        <f>'1. key ratios '!B2</f>
        <v>44742</v>
      </c>
      <c r="C2" s="414"/>
    </row>
    <row r="4" spans="1:9" ht="13.5" thickBot="1">
      <c r="A4" s="2" t="s">
        <v>252</v>
      </c>
      <c r="B4" s="151" t="s">
        <v>375</v>
      </c>
    </row>
    <row r="5" spans="1:9">
      <c r="A5" s="152"/>
      <c r="B5" s="166"/>
      <c r="C5" s="274" t="s">
        <v>0</v>
      </c>
      <c r="D5" s="274" t="s">
        <v>1</v>
      </c>
      <c r="E5" s="274" t="s">
        <v>2</v>
      </c>
      <c r="F5" s="274" t="s">
        <v>3</v>
      </c>
      <c r="G5" s="275" t="s">
        <v>4</v>
      </c>
      <c r="H5" s="276" t="s">
        <v>5</v>
      </c>
      <c r="I5" s="167"/>
    </row>
    <row r="6" spans="1:9" s="167" customFormat="1" ht="12.75" customHeight="1">
      <c r="A6" s="168"/>
      <c r="B6" s="669" t="s">
        <v>251</v>
      </c>
      <c r="C6" s="655" t="s">
        <v>367</v>
      </c>
      <c r="D6" s="671" t="s">
        <v>366</v>
      </c>
      <c r="E6" s="672"/>
      <c r="F6" s="655" t="s">
        <v>371</v>
      </c>
      <c r="G6" s="655" t="s">
        <v>372</v>
      </c>
      <c r="H6" s="667" t="s">
        <v>370</v>
      </c>
    </row>
    <row r="7" spans="1:9" ht="38.25">
      <c r="A7" s="170"/>
      <c r="B7" s="670"/>
      <c r="C7" s="656"/>
      <c r="D7" s="277" t="s">
        <v>369</v>
      </c>
      <c r="E7" s="277" t="s">
        <v>368</v>
      </c>
      <c r="F7" s="656"/>
      <c r="G7" s="656"/>
      <c r="H7" s="668"/>
      <c r="I7" s="167"/>
    </row>
    <row r="8" spans="1:9">
      <c r="A8" s="168">
        <v>1</v>
      </c>
      <c r="B8" s="1" t="s">
        <v>95</v>
      </c>
      <c r="C8" s="278">
        <v>31655769.890000001</v>
      </c>
      <c r="D8" s="278"/>
      <c r="E8" s="278"/>
      <c r="F8" s="278">
        <v>1501517.1900000002</v>
      </c>
      <c r="G8" s="279">
        <v>1501517.1900000002</v>
      </c>
      <c r="H8" s="281">
        <v>4.7432654306547972E-2</v>
      </c>
    </row>
    <row r="9" spans="1:9" ht="15" customHeight="1">
      <c r="A9" s="168">
        <v>2</v>
      </c>
      <c r="B9" s="1" t="s">
        <v>96</v>
      </c>
      <c r="C9" s="278">
        <v>0</v>
      </c>
      <c r="D9" s="278"/>
      <c r="E9" s="278"/>
      <c r="F9" s="278">
        <v>0</v>
      </c>
      <c r="G9" s="279">
        <v>0</v>
      </c>
      <c r="H9" s="281" t="e">
        <v>#DIV/0!</v>
      </c>
    </row>
    <row r="10" spans="1:9">
      <c r="A10" s="168">
        <v>3</v>
      </c>
      <c r="B10" s="1" t="s">
        <v>269</v>
      </c>
      <c r="C10" s="278">
        <v>0</v>
      </c>
      <c r="D10" s="278"/>
      <c r="E10" s="278"/>
      <c r="F10" s="278">
        <v>0</v>
      </c>
      <c r="G10" s="279">
        <v>0</v>
      </c>
      <c r="H10" s="281" t="e">
        <v>#DIV/0!</v>
      </c>
    </row>
    <row r="11" spans="1:9">
      <c r="A11" s="168">
        <v>4</v>
      </c>
      <c r="B11" s="1" t="s">
        <v>97</v>
      </c>
      <c r="C11" s="278">
        <v>0</v>
      </c>
      <c r="D11" s="278"/>
      <c r="E11" s="278"/>
      <c r="F11" s="278">
        <v>0</v>
      </c>
      <c r="G11" s="279">
        <v>0</v>
      </c>
      <c r="H11" s="281" t="e">
        <v>#DIV/0!</v>
      </c>
    </row>
    <row r="12" spans="1:9">
      <c r="A12" s="168">
        <v>5</v>
      </c>
      <c r="B12" s="1" t="s">
        <v>98</v>
      </c>
      <c r="C12" s="278">
        <v>0</v>
      </c>
      <c r="D12" s="278"/>
      <c r="E12" s="278"/>
      <c r="F12" s="278">
        <v>0</v>
      </c>
      <c r="G12" s="279">
        <v>0</v>
      </c>
      <c r="H12" s="281" t="e">
        <v>#DIV/0!</v>
      </c>
    </row>
    <row r="13" spans="1:9">
      <c r="A13" s="168">
        <v>6</v>
      </c>
      <c r="B13" s="1" t="s">
        <v>99</v>
      </c>
      <c r="C13" s="278">
        <v>738144.39</v>
      </c>
      <c r="D13" s="278"/>
      <c r="E13" s="278"/>
      <c r="F13" s="278">
        <v>563489.11</v>
      </c>
      <c r="G13" s="279">
        <v>563489.11</v>
      </c>
      <c r="H13" s="281">
        <v>0.76338602261814925</v>
      </c>
    </row>
    <row r="14" spans="1:9">
      <c r="A14" s="168">
        <v>7</v>
      </c>
      <c r="B14" s="1" t="s">
        <v>100</v>
      </c>
      <c r="C14" s="278">
        <v>9531614.5</v>
      </c>
      <c r="D14" s="278">
        <v>1435570.39</v>
      </c>
      <c r="E14" s="278">
        <v>1318789</v>
      </c>
      <c r="F14" s="278">
        <v>10850403.5</v>
      </c>
      <c r="G14" s="279">
        <v>10850403.5</v>
      </c>
      <c r="H14" s="281">
        <v>1</v>
      </c>
    </row>
    <row r="15" spans="1:9">
      <c r="A15" s="168">
        <v>8</v>
      </c>
      <c r="B15" s="1" t="s">
        <v>101</v>
      </c>
      <c r="C15" s="278">
        <v>5257955.8900000006</v>
      </c>
      <c r="D15" s="278"/>
      <c r="E15" s="278"/>
      <c r="F15" s="278">
        <v>5257955.8900000006</v>
      </c>
      <c r="G15" s="279">
        <v>5257955.8900000006</v>
      </c>
      <c r="H15" s="281">
        <v>1</v>
      </c>
    </row>
    <row r="16" spans="1:9">
      <c r="A16" s="168">
        <v>9</v>
      </c>
      <c r="B16" s="1" t="s">
        <v>102</v>
      </c>
      <c r="C16" s="278">
        <v>0</v>
      </c>
      <c r="D16" s="278"/>
      <c r="E16" s="278"/>
      <c r="F16" s="278">
        <v>0</v>
      </c>
      <c r="G16" s="279">
        <v>0</v>
      </c>
      <c r="H16" s="281" t="e">
        <v>#DIV/0!</v>
      </c>
    </row>
    <row r="17" spans="1:8">
      <c r="A17" s="168">
        <v>10</v>
      </c>
      <c r="B17" s="1" t="s">
        <v>103</v>
      </c>
      <c r="C17" s="278">
        <v>701174.91999999993</v>
      </c>
      <c r="D17" s="278"/>
      <c r="E17" s="278"/>
      <c r="F17" s="278">
        <v>701174.91999999993</v>
      </c>
      <c r="G17" s="279">
        <v>701174.91999999993</v>
      </c>
      <c r="H17" s="281">
        <v>1</v>
      </c>
    </row>
    <row r="18" spans="1:8">
      <c r="A18" s="168">
        <v>11</v>
      </c>
      <c r="B18" s="1" t="s">
        <v>104</v>
      </c>
      <c r="C18" s="278">
        <v>68580.840000000026</v>
      </c>
      <c r="D18" s="278"/>
      <c r="E18" s="278"/>
      <c r="F18" s="278">
        <v>102871.26000000004</v>
      </c>
      <c r="G18" s="279">
        <v>102871.26000000004</v>
      </c>
      <c r="H18" s="281">
        <v>1.5</v>
      </c>
    </row>
    <row r="19" spans="1:8">
      <c r="A19" s="168">
        <v>12</v>
      </c>
      <c r="B19" s="1" t="s">
        <v>105</v>
      </c>
      <c r="C19" s="278">
        <v>0</v>
      </c>
      <c r="D19" s="278"/>
      <c r="E19" s="278"/>
      <c r="F19" s="278">
        <v>0</v>
      </c>
      <c r="G19" s="279">
        <v>0</v>
      </c>
      <c r="H19" s="281" t="e">
        <v>#DIV/0!</v>
      </c>
    </row>
    <row r="20" spans="1:8">
      <c r="A20" s="168">
        <v>13</v>
      </c>
      <c r="B20" s="1" t="s">
        <v>246</v>
      </c>
      <c r="C20" s="278">
        <v>0</v>
      </c>
      <c r="D20" s="278"/>
      <c r="E20" s="278"/>
      <c r="F20" s="278">
        <v>0</v>
      </c>
      <c r="G20" s="279">
        <v>0</v>
      </c>
      <c r="H20" s="281" t="e">
        <v>#DIV/0!</v>
      </c>
    </row>
    <row r="21" spans="1:8">
      <c r="A21" s="168">
        <v>14</v>
      </c>
      <c r="B21" s="1" t="s">
        <v>107</v>
      </c>
      <c r="C21" s="278">
        <v>26629836.619999997</v>
      </c>
      <c r="D21" s="278"/>
      <c r="E21" s="278"/>
      <c r="F21" s="278">
        <v>25074273.545999996</v>
      </c>
      <c r="G21" s="279">
        <v>25074273.545999996</v>
      </c>
      <c r="H21" s="281">
        <v>0.94158570718260748</v>
      </c>
    </row>
    <row r="22" spans="1:8" ht="13.5" thickBot="1">
      <c r="A22" s="171"/>
      <c r="B22" s="172" t="s">
        <v>108</v>
      </c>
      <c r="C22" s="280">
        <v>74583077.050000012</v>
      </c>
      <c r="D22" s="280">
        <v>1435570.39</v>
      </c>
      <c r="E22" s="280">
        <v>1318789</v>
      </c>
      <c r="F22" s="280">
        <v>44051685.415999994</v>
      </c>
      <c r="G22" s="280">
        <v>44051685.415999994</v>
      </c>
      <c r="H22" s="282">
        <v>0.58037684326471162</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I31" sqref="I31"/>
    </sheetView>
  </sheetViews>
  <sheetFormatPr defaultColWidth="9.28515625" defaultRowHeight="12.75"/>
  <cols>
    <col min="1" max="1" width="10.5703125" style="246" bestFit="1" customWidth="1"/>
    <col min="2" max="2" width="45.28515625" style="246" customWidth="1"/>
    <col min="3" max="11" width="12.7109375" style="246" customWidth="1"/>
    <col min="12" max="16384" width="9.28515625" style="246"/>
  </cols>
  <sheetData>
    <row r="1" spans="1:11">
      <c r="A1" s="246" t="s">
        <v>30</v>
      </c>
      <c r="B1" s="3" t="str">
        <f>'Info '!C2</f>
        <v>JSC Silk Road Bank</v>
      </c>
    </row>
    <row r="2" spans="1:11">
      <c r="A2" s="246" t="s">
        <v>31</v>
      </c>
      <c r="B2" s="550">
        <f>'1. key ratios '!B2</f>
        <v>44742</v>
      </c>
    </row>
    <row r="4" spans="1:11" ht="13.5" thickBot="1">
      <c r="A4" s="246" t="s">
        <v>248</v>
      </c>
      <c r="B4" s="318" t="s">
        <v>376</v>
      </c>
    </row>
    <row r="5" spans="1:11" ht="30" customHeight="1">
      <c r="A5" s="673"/>
      <c r="B5" s="674"/>
      <c r="C5" s="675" t="s">
        <v>428</v>
      </c>
      <c r="D5" s="675"/>
      <c r="E5" s="675"/>
      <c r="F5" s="675" t="s">
        <v>429</v>
      </c>
      <c r="G5" s="675"/>
      <c r="H5" s="675"/>
      <c r="I5" s="675" t="s">
        <v>430</v>
      </c>
      <c r="J5" s="675"/>
      <c r="K5" s="676"/>
    </row>
    <row r="6" spans="1:11">
      <c r="A6" s="294"/>
      <c r="B6" s="295"/>
      <c r="C6" s="27" t="s">
        <v>69</v>
      </c>
      <c r="D6" s="27" t="s">
        <v>70</v>
      </c>
      <c r="E6" s="27" t="s">
        <v>71</v>
      </c>
      <c r="F6" s="27" t="s">
        <v>69</v>
      </c>
      <c r="G6" s="27" t="s">
        <v>70</v>
      </c>
      <c r="H6" s="27" t="s">
        <v>71</v>
      </c>
      <c r="I6" s="27" t="s">
        <v>69</v>
      </c>
      <c r="J6" s="27" t="s">
        <v>70</v>
      </c>
      <c r="K6" s="27" t="s">
        <v>71</v>
      </c>
    </row>
    <row r="7" spans="1:11">
      <c r="A7" s="296" t="s">
        <v>379</v>
      </c>
      <c r="B7" s="297"/>
      <c r="C7" s="297"/>
      <c r="D7" s="297"/>
      <c r="E7" s="297"/>
      <c r="F7" s="297"/>
      <c r="G7" s="297"/>
      <c r="H7" s="297"/>
      <c r="I7" s="297"/>
      <c r="J7" s="297"/>
      <c r="K7" s="298"/>
    </row>
    <row r="8" spans="1:11">
      <c r="A8" s="299">
        <v>1</v>
      </c>
      <c r="B8" s="300" t="s">
        <v>377</v>
      </c>
      <c r="C8" s="591"/>
      <c r="D8" s="591"/>
      <c r="E8" s="591"/>
      <c r="F8" s="592">
        <v>24819543.313626397</v>
      </c>
      <c r="G8" s="592">
        <v>12758101.82</v>
      </c>
      <c r="H8" s="592">
        <v>37577645.133626401</v>
      </c>
      <c r="I8" s="592">
        <v>21371275.523626398</v>
      </c>
      <c r="J8" s="592">
        <v>1840040.5899999999</v>
      </c>
      <c r="K8" s="593">
        <v>23211316.113626398</v>
      </c>
    </row>
    <row r="9" spans="1:11">
      <c r="A9" s="296" t="s">
        <v>380</v>
      </c>
      <c r="B9" s="297"/>
      <c r="C9" s="594"/>
      <c r="D9" s="594"/>
      <c r="E9" s="594"/>
      <c r="F9" s="594"/>
      <c r="G9" s="594"/>
      <c r="H9" s="594"/>
      <c r="I9" s="594"/>
      <c r="J9" s="594"/>
      <c r="K9" s="595"/>
    </row>
    <row r="10" spans="1:11">
      <c r="A10" s="301">
        <v>2</v>
      </c>
      <c r="B10" s="302" t="s">
        <v>388</v>
      </c>
      <c r="C10" s="596">
        <v>2422002.87</v>
      </c>
      <c r="D10" s="597">
        <v>1937476.0099999998</v>
      </c>
      <c r="E10" s="597">
        <v>4359478.88</v>
      </c>
      <c r="F10" s="597">
        <v>309887.51975000004</v>
      </c>
      <c r="G10" s="597">
        <v>742098.7500499998</v>
      </c>
      <c r="H10" s="597">
        <v>1051986.2697999999</v>
      </c>
      <c r="I10" s="597">
        <v>51892.922500000008</v>
      </c>
      <c r="J10" s="597">
        <v>103072.45300000001</v>
      </c>
      <c r="K10" s="598">
        <v>154965.37550000002</v>
      </c>
    </row>
    <row r="11" spans="1:11">
      <c r="A11" s="301">
        <v>3</v>
      </c>
      <c r="B11" s="302" t="s">
        <v>382</v>
      </c>
      <c r="C11" s="596">
        <v>13183914.079999998</v>
      </c>
      <c r="D11" s="597">
        <v>5339493.0999999996</v>
      </c>
      <c r="E11" s="597">
        <v>18523407.18</v>
      </c>
      <c r="F11" s="597">
        <v>8093995.6437499998</v>
      </c>
      <c r="G11" s="597">
        <v>3057264.587749999</v>
      </c>
      <c r="H11" s="597">
        <v>11151260.2315</v>
      </c>
      <c r="I11" s="597">
        <v>5474749.1875</v>
      </c>
      <c r="J11" s="597">
        <v>1346007.8814999999</v>
      </c>
      <c r="K11" s="598">
        <v>6820757.0690000001</v>
      </c>
    </row>
    <row r="12" spans="1:11">
      <c r="A12" s="301">
        <v>4</v>
      </c>
      <c r="B12" s="302" t="s">
        <v>383</v>
      </c>
      <c r="C12" s="596">
        <v>15940340.780000001</v>
      </c>
      <c r="D12" s="597">
        <v>0</v>
      </c>
      <c r="E12" s="597">
        <v>15940340.780000001</v>
      </c>
      <c r="F12" s="597"/>
      <c r="G12" s="597"/>
      <c r="H12" s="597">
        <v>0</v>
      </c>
      <c r="I12" s="597"/>
      <c r="J12" s="597">
        <v>0</v>
      </c>
      <c r="K12" s="598">
        <v>0</v>
      </c>
    </row>
    <row r="13" spans="1:11">
      <c r="A13" s="301">
        <v>5</v>
      </c>
      <c r="B13" s="302" t="s">
        <v>391</v>
      </c>
      <c r="C13" s="596">
        <v>637906.57000000007</v>
      </c>
      <c r="D13" s="597">
        <v>59916.21</v>
      </c>
      <c r="E13" s="597">
        <v>697822.78</v>
      </c>
      <c r="F13" s="597">
        <v>72395.46590000001</v>
      </c>
      <c r="G13" s="597">
        <v>2996.7190000000001</v>
      </c>
      <c r="H13" s="597">
        <v>75392.184900000007</v>
      </c>
      <c r="I13" s="597">
        <v>32282.972500000003</v>
      </c>
      <c r="J13" s="597">
        <v>4493.2615000000005</v>
      </c>
      <c r="K13" s="598">
        <v>36776.234000000004</v>
      </c>
    </row>
    <row r="14" spans="1:11">
      <c r="A14" s="301">
        <v>6</v>
      </c>
      <c r="B14" s="302" t="s">
        <v>423</v>
      </c>
      <c r="C14" s="596"/>
      <c r="D14" s="597"/>
      <c r="E14" s="597">
        <v>0</v>
      </c>
      <c r="F14" s="597">
        <v>0</v>
      </c>
      <c r="G14" s="597">
        <v>0</v>
      </c>
      <c r="H14" s="597">
        <v>0</v>
      </c>
      <c r="I14" s="597">
        <v>0</v>
      </c>
      <c r="J14" s="597">
        <v>0</v>
      </c>
      <c r="K14" s="598">
        <v>0</v>
      </c>
    </row>
    <row r="15" spans="1:11">
      <c r="A15" s="301">
        <v>7</v>
      </c>
      <c r="B15" s="302" t="s">
        <v>424</v>
      </c>
      <c r="C15" s="596">
        <v>1143512.97</v>
      </c>
      <c r="D15" s="597">
        <v>611650.42999999993</v>
      </c>
      <c r="E15" s="597">
        <v>1755163.4</v>
      </c>
      <c r="F15" s="597">
        <v>754558.69</v>
      </c>
      <c r="G15" s="597">
        <v>604164.47</v>
      </c>
      <c r="H15" s="597">
        <v>1358723.16</v>
      </c>
      <c r="I15" s="597">
        <v>754558.69</v>
      </c>
      <c r="J15" s="597">
        <v>604164.47</v>
      </c>
      <c r="K15" s="598">
        <v>1358723.16</v>
      </c>
    </row>
    <row r="16" spans="1:11">
      <c r="A16" s="301">
        <v>8</v>
      </c>
      <c r="B16" s="303" t="s">
        <v>384</v>
      </c>
      <c r="C16" s="596">
        <v>33327677.27</v>
      </c>
      <c r="D16" s="597">
        <v>7948535.7499999991</v>
      </c>
      <c r="E16" s="597">
        <v>41276213.019999996</v>
      </c>
      <c r="F16" s="597">
        <v>9230837.3193999995</v>
      </c>
      <c r="G16" s="597">
        <v>4406524.5267999992</v>
      </c>
      <c r="H16" s="597">
        <v>13637361.846199999</v>
      </c>
      <c r="I16" s="597">
        <v>6313483.7725000009</v>
      </c>
      <c r="J16" s="597">
        <v>2057738.0659999999</v>
      </c>
      <c r="K16" s="598">
        <v>8371221.8385000005</v>
      </c>
    </row>
    <row r="17" spans="1:11">
      <c r="A17" s="296" t="s">
        <v>381</v>
      </c>
      <c r="B17" s="297"/>
      <c r="C17" s="594"/>
      <c r="D17" s="594"/>
      <c r="E17" s="594"/>
      <c r="F17" s="594"/>
      <c r="G17" s="594"/>
      <c r="H17" s="594"/>
      <c r="I17" s="594"/>
      <c r="J17" s="594"/>
      <c r="K17" s="595"/>
    </row>
    <row r="18" spans="1:11">
      <c r="A18" s="301">
        <v>9</v>
      </c>
      <c r="B18" s="302" t="s">
        <v>387</v>
      </c>
      <c r="C18" s="596">
        <v>0</v>
      </c>
      <c r="D18" s="597">
        <v>0</v>
      </c>
      <c r="E18" s="597">
        <v>0</v>
      </c>
      <c r="F18" s="597"/>
      <c r="G18" s="597"/>
      <c r="H18" s="597">
        <v>0</v>
      </c>
      <c r="I18" s="597"/>
      <c r="J18" s="597"/>
      <c r="K18" s="598">
        <v>0</v>
      </c>
    </row>
    <row r="19" spans="1:11">
      <c r="A19" s="301">
        <v>10</v>
      </c>
      <c r="B19" s="302" t="s">
        <v>425</v>
      </c>
      <c r="C19" s="596">
        <v>14626663.629999999</v>
      </c>
      <c r="D19" s="597">
        <v>13020657.32</v>
      </c>
      <c r="E19" s="597">
        <v>27647320.949999999</v>
      </c>
      <c r="F19" s="597">
        <v>143339.65000000002</v>
      </c>
      <c r="G19" s="597">
        <v>24429.24</v>
      </c>
      <c r="H19" s="597">
        <v>167768.89000000001</v>
      </c>
      <c r="I19" s="597">
        <v>3591607.44</v>
      </c>
      <c r="J19" s="597">
        <v>10943626.059999999</v>
      </c>
      <c r="K19" s="598">
        <v>14535233.499999998</v>
      </c>
    </row>
    <row r="20" spans="1:11">
      <c r="A20" s="301">
        <v>11</v>
      </c>
      <c r="B20" s="302" t="s">
        <v>386</v>
      </c>
      <c r="C20" s="596">
        <v>3454828.36</v>
      </c>
      <c r="D20" s="597">
        <v>0</v>
      </c>
      <c r="E20" s="597">
        <v>3454828.36</v>
      </c>
      <c r="F20" s="597">
        <v>600028.43999999994</v>
      </c>
      <c r="G20" s="597">
        <v>0</v>
      </c>
      <c r="H20" s="597">
        <v>600028.43999999994</v>
      </c>
      <c r="I20" s="597">
        <v>600028.43999999994</v>
      </c>
      <c r="J20" s="597">
        <v>0</v>
      </c>
      <c r="K20" s="598">
        <v>600028.43999999994</v>
      </c>
    </row>
    <row r="21" spans="1:11" ht="13.5" thickBot="1">
      <c r="A21" s="304">
        <v>12</v>
      </c>
      <c r="B21" s="305" t="s">
        <v>385</v>
      </c>
      <c r="C21" s="599">
        <v>18081491.989999998</v>
      </c>
      <c r="D21" s="600">
        <v>13020657.32</v>
      </c>
      <c r="E21" s="599">
        <v>31102149.309999999</v>
      </c>
      <c r="F21" s="600">
        <v>743368.09</v>
      </c>
      <c r="G21" s="600">
        <v>24429.24</v>
      </c>
      <c r="H21" s="600">
        <v>767797.33</v>
      </c>
      <c r="I21" s="600">
        <v>4191635.88</v>
      </c>
      <c r="J21" s="600">
        <v>10943626.059999999</v>
      </c>
      <c r="K21" s="601">
        <v>15135261.939999998</v>
      </c>
    </row>
    <row r="22" spans="1:11" ht="38.25" customHeight="1" thickBot="1">
      <c r="A22" s="306"/>
      <c r="B22" s="307"/>
      <c r="C22" s="444"/>
      <c r="D22" s="444"/>
      <c r="E22" s="444"/>
      <c r="F22" s="677" t="s">
        <v>427</v>
      </c>
      <c r="G22" s="678"/>
      <c r="H22" s="678"/>
      <c r="I22" s="677" t="s">
        <v>392</v>
      </c>
      <c r="J22" s="678"/>
      <c r="K22" s="679"/>
    </row>
    <row r="23" spans="1:11">
      <c r="A23" s="308">
        <v>13</v>
      </c>
      <c r="B23" s="309" t="s">
        <v>377</v>
      </c>
      <c r="C23" s="602"/>
      <c r="D23" s="602"/>
      <c r="E23" s="602"/>
      <c r="F23" s="603">
        <v>24819543.313626397</v>
      </c>
      <c r="G23" s="603">
        <v>12758101.82</v>
      </c>
      <c r="H23" s="603">
        <v>37577645.133626401</v>
      </c>
      <c r="I23" s="603">
        <v>21371275.523626398</v>
      </c>
      <c r="J23" s="603">
        <v>1840040.5899999999</v>
      </c>
      <c r="K23" s="604">
        <v>23211316.113626398</v>
      </c>
    </row>
    <row r="24" spans="1:11" ht="13.5" thickBot="1">
      <c r="A24" s="310">
        <v>14</v>
      </c>
      <c r="B24" s="311" t="s">
        <v>389</v>
      </c>
      <c r="C24" s="605"/>
      <c r="D24" s="606"/>
      <c r="E24" s="607"/>
      <c r="F24" s="608">
        <v>8487469.2294000015</v>
      </c>
      <c r="G24" s="608">
        <v>4382095.286799999</v>
      </c>
      <c r="H24" s="608">
        <v>12869564.5162</v>
      </c>
      <c r="I24" s="608">
        <v>2121847.892500001</v>
      </c>
      <c r="J24" s="608">
        <v>514434.51649999997</v>
      </c>
      <c r="K24" s="609">
        <v>2119971.3997499999</v>
      </c>
    </row>
    <row r="25" spans="1:11" ht="13.5" thickBot="1">
      <c r="A25" s="315">
        <v>15</v>
      </c>
      <c r="B25" s="316" t="s">
        <v>390</v>
      </c>
      <c r="C25" s="317"/>
      <c r="D25" s="317"/>
      <c r="E25" s="317"/>
      <c r="F25" s="589">
        <v>2.924257236497922</v>
      </c>
      <c r="G25" s="589">
        <v>2.9114158832717978</v>
      </c>
      <c r="H25" s="589">
        <v>2.9198847471741773</v>
      </c>
      <c r="I25" s="589">
        <v>10.072011098988986</v>
      </c>
      <c r="J25" s="589">
        <v>3.5768217936052897</v>
      </c>
      <c r="K25" s="590">
        <v>10.948881723764584</v>
      </c>
    </row>
    <row r="27" spans="1:11" ht="51">
      <c r="B27" s="293"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H26" sqref="H26"/>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47"/>
  </cols>
  <sheetData>
    <row r="1" spans="1:14">
      <c r="A1" s="4" t="s">
        <v>30</v>
      </c>
      <c r="B1" s="3" t="str">
        <f>'Info '!C2</f>
        <v>JSC Silk Road Bank</v>
      </c>
    </row>
    <row r="2" spans="1:14" ht="14.25" customHeight="1">
      <c r="A2" s="4" t="s">
        <v>31</v>
      </c>
      <c r="B2" s="550">
        <f>'1. key ratios '!B2</f>
        <v>44742</v>
      </c>
    </row>
    <row r="3" spans="1:14" ht="14.25" customHeight="1"/>
    <row r="4" spans="1:14" ht="13.5" thickBot="1">
      <c r="A4" s="4" t="s">
        <v>264</v>
      </c>
      <c r="B4" s="240" t="s">
        <v>28</v>
      </c>
    </row>
    <row r="5" spans="1:14" s="178" customFormat="1">
      <c r="A5" s="174"/>
      <c r="B5" s="175"/>
      <c r="C5" s="176" t="s">
        <v>0</v>
      </c>
      <c r="D5" s="176" t="s">
        <v>1</v>
      </c>
      <c r="E5" s="176" t="s">
        <v>2</v>
      </c>
      <c r="F5" s="176" t="s">
        <v>3</v>
      </c>
      <c r="G5" s="176" t="s">
        <v>4</v>
      </c>
      <c r="H5" s="176" t="s">
        <v>5</v>
      </c>
      <c r="I5" s="176" t="s">
        <v>8</v>
      </c>
      <c r="J5" s="176" t="s">
        <v>9</v>
      </c>
      <c r="K5" s="176" t="s">
        <v>10</v>
      </c>
      <c r="L5" s="176" t="s">
        <v>11</v>
      </c>
      <c r="M5" s="176" t="s">
        <v>12</v>
      </c>
      <c r="N5" s="177" t="s">
        <v>13</v>
      </c>
    </row>
    <row r="6" spans="1:14" ht="25.5">
      <c r="A6" s="179"/>
      <c r="B6" s="180"/>
      <c r="C6" s="181" t="s">
        <v>263</v>
      </c>
      <c r="D6" s="182" t="s">
        <v>262</v>
      </c>
      <c r="E6" s="183" t="s">
        <v>261</v>
      </c>
      <c r="F6" s="184">
        <v>0</v>
      </c>
      <c r="G6" s="184">
        <v>0.2</v>
      </c>
      <c r="H6" s="184">
        <v>0.35</v>
      </c>
      <c r="I6" s="184">
        <v>0.5</v>
      </c>
      <c r="J6" s="184">
        <v>0.75</v>
      </c>
      <c r="K6" s="184">
        <v>1</v>
      </c>
      <c r="L6" s="184">
        <v>1.5</v>
      </c>
      <c r="M6" s="184">
        <v>2.5</v>
      </c>
      <c r="N6" s="239" t="s">
        <v>275</v>
      </c>
    </row>
    <row r="7" spans="1:14" ht="15">
      <c r="A7" s="185">
        <v>1</v>
      </c>
      <c r="B7" s="186" t="s">
        <v>260</v>
      </c>
      <c r="C7" s="187">
        <f>SUM(C8:C13)</f>
        <v>9825000</v>
      </c>
      <c r="D7" s="180"/>
      <c r="E7" s="188">
        <f t="shared" ref="E7:M7" si="0">SUM(E8:E13)</f>
        <v>196500</v>
      </c>
      <c r="F7" s="189">
        <f>SUM(F8:F13)</f>
        <v>0</v>
      </c>
      <c r="G7" s="189">
        <f t="shared" si="0"/>
        <v>0</v>
      </c>
      <c r="H7" s="189">
        <f t="shared" si="0"/>
        <v>0</v>
      </c>
      <c r="I7" s="189">
        <f t="shared" si="0"/>
        <v>0</v>
      </c>
      <c r="J7" s="189">
        <f t="shared" si="0"/>
        <v>0</v>
      </c>
      <c r="K7" s="189">
        <f t="shared" si="0"/>
        <v>196500</v>
      </c>
      <c r="L7" s="189">
        <f t="shared" si="0"/>
        <v>0</v>
      </c>
      <c r="M7" s="189">
        <f t="shared" si="0"/>
        <v>0</v>
      </c>
      <c r="N7" s="190">
        <f>SUM(N8:N13)</f>
        <v>196500</v>
      </c>
    </row>
    <row r="8" spans="1:14" ht="14.25">
      <c r="A8" s="185">
        <v>1.1000000000000001</v>
      </c>
      <c r="B8" s="191" t="s">
        <v>258</v>
      </c>
      <c r="C8" s="189">
        <v>9825000</v>
      </c>
      <c r="D8" s="192">
        <v>0.02</v>
      </c>
      <c r="E8" s="188">
        <f>C8*D8</f>
        <v>196500</v>
      </c>
      <c r="F8" s="189"/>
      <c r="G8" s="189"/>
      <c r="H8" s="189"/>
      <c r="I8" s="189"/>
      <c r="J8" s="189"/>
      <c r="K8" s="189">
        <f>E8</f>
        <v>196500</v>
      </c>
      <c r="L8" s="189"/>
      <c r="M8" s="189"/>
      <c r="N8" s="190">
        <f>SUMPRODUCT($F$6:$M$6,F8:M8)</f>
        <v>196500</v>
      </c>
    </row>
    <row r="9" spans="1:14" ht="14.25">
      <c r="A9" s="185">
        <v>1.2</v>
      </c>
      <c r="B9" s="191" t="s">
        <v>257</v>
      </c>
      <c r="C9" s="189">
        <v>0</v>
      </c>
      <c r="D9" s="192">
        <v>0.05</v>
      </c>
      <c r="E9" s="188">
        <f>C9*D9</f>
        <v>0</v>
      </c>
      <c r="F9" s="189"/>
      <c r="G9" s="189"/>
      <c r="H9" s="189"/>
      <c r="I9" s="189"/>
      <c r="J9" s="189"/>
      <c r="K9" s="189"/>
      <c r="L9" s="189"/>
      <c r="M9" s="189"/>
      <c r="N9" s="190">
        <f t="shared" ref="N9:N12" si="1">SUMPRODUCT($F$6:$M$6,F9:M9)</f>
        <v>0</v>
      </c>
    </row>
    <row r="10" spans="1:14" ht="14.25">
      <c r="A10" s="185">
        <v>1.3</v>
      </c>
      <c r="B10" s="191" t="s">
        <v>256</v>
      </c>
      <c r="C10" s="189">
        <v>0</v>
      </c>
      <c r="D10" s="192">
        <v>0.08</v>
      </c>
      <c r="E10" s="188">
        <f>C10*D10</f>
        <v>0</v>
      </c>
      <c r="F10" s="189"/>
      <c r="G10" s="189"/>
      <c r="H10" s="189"/>
      <c r="I10" s="189"/>
      <c r="J10" s="189"/>
      <c r="K10" s="189"/>
      <c r="L10" s="189"/>
      <c r="M10" s="189"/>
      <c r="N10" s="190">
        <f>SUMPRODUCT($F$6:$M$6,F10:M10)</f>
        <v>0</v>
      </c>
    </row>
    <row r="11" spans="1:14" ht="14.25">
      <c r="A11" s="185">
        <v>1.4</v>
      </c>
      <c r="B11" s="191" t="s">
        <v>255</v>
      </c>
      <c r="C11" s="189">
        <v>0</v>
      </c>
      <c r="D11" s="192">
        <v>0.11</v>
      </c>
      <c r="E11" s="188">
        <f>C11*D11</f>
        <v>0</v>
      </c>
      <c r="F11" s="189"/>
      <c r="G11" s="189"/>
      <c r="H11" s="189"/>
      <c r="I11" s="189"/>
      <c r="J11" s="189"/>
      <c r="K11" s="189"/>
      <c r="L11" s="189"/>
      <c r="M11" s="189"/>
      <c r="N11" s="190">
        <f t="shared" si="1"/>
        <v>0</v>
      </c>
    </row>
    <row r="12" spans="1:14" ht="14.25">
      <c r="A12" s="185">
        <v>1.5</v>
      </c>
      <c r="B12" s="191" t="s">
        <v>254</v>
      </c>
      <c r="C12" s="189">
        <v>0</v>
      </c>
      <c r="D12" s="192">
        <v>0.14000000000000001</v>
      </c>
      <c r="E12" s="188">
        <f>C12*D12</f>
        <v>0</v>
      </c>
      <c r="F12" s="189"/>
      <c r="G12" s="189"/>
      <c r="H12" s="189"/>
      <c r="I12" s="189"/>
      <c r="J12" s="189"/>
      <c r="K12" s="189"/>
      <c r="L12" s="189"/>
      <c r="M12" s="189"/>
      <c r="N12" s="190">
        <f t="shared" si="1"/>
        <v>0</v>
      </c>
    </row>
    <row r="13" spans="1:14" ht="14.25">
      <c r="A13" s="185">
        <v>1.6</v>
      </c>
      <c r="B13" s="193" t="s">
        <v>253</v>
      </c>
      <c r="C13" s="189">
        <v>0</v>
      </c>
      <c r="D13" s="194"/>
      <c r="E13" s="189"/>
      <c r="F13" s="189"/>
      <c r="G13" s="189"/>
      <c r="H13" s="189"/>
      <c r="I13" s="189"/>
      <c r="J13" s="189"/>
      <c r="K13" s="189"/>
      <c r="L13" s="189"/>
      <c r="M13" s="189"/>
      <c r="N13" s="190">
        <f>SUMPRODUCT($F$6:$M$6,F13:M13)</f>
        <v>0</v>
      </c>
    </row>
    <row r="14" spans="1:14" ht="15">
      <c r="A14" s="185">
        <v>2</v>
      </c>
      <c r="B14" s="195" t="s">
        <v>259</v>
      </c>
      <c r="C14" s="187">
        <f>SUM(C15:C20)</f>
        <v>0</v>
      </c>
      <c r="D14" s="180"/>
      <c r="E14" s="188">
        <f t="shared" ref="E14:M14" si="2">SUM(E15:E20)</f>
        <v>0</v>
      </c>
      <c r="F14" s="189">
        <f t="shared" si="2"/>
        <v>0</v>
      </c>
      <c r="G14" s="189">
        <f t="shared" si="2"/>
        <v>0</v>
      </c>
      <c r="H14" s="189">
        <f t="shared" si="2"/>
        <v>0</v>
      </c>
      <c r="I14" s="189">
        <f t="shared" si="2"/>
        <v>0</v>
      </c>
      <c r="J14" s="189">
        <f t="shared" si="2"/>
        <v>0</v>
      </c>
      <c r="K14" s="189">
        <f t="shared" si="2"/>
        <v>0</v>
      </c>
      <c r="L14" s="189">
        <f t="shared" si="2"/>
        <v>0</v>
      </c>
      <c r="M14" s="189">
        <f t="shared" si="2"/>
        <v>0</v>
      </c>
      <c r="N14" s="190">
        <f>SUM(N15:N20)</f>
        <v>0</v>
      </c>
    </row>
    <row r="15" spans="1:14" ht="14.25">
      <c r="A15" s="185">
        <v>2.1</v>
      </c>
      <c r="B15" s="193" t="s">
        <v>258</v>
      </c>
      <c r="C15" s="189"/>
      <c r="D15" s="192">
        <v>5.0000000000000001E-3</v>
      </c>
      <c r="E15" s="188">
        <f>C15*D15</f>
        <v>0</v>
      </c>
      <c r="F15" s="189"/>
      <c r="G15" s="189"/>
      <c r="H15" s="189"/>
      <c r="I15" s="189"/>
      <c r="J15" s="189"/>
      <c r="K15" s="189"/>
      <c r="L15" s="189"/>
      <c r="M15" s="189"/>
      <c r="N15" s="190">
        <f>SUMPRODUCT($F$6:$M$6,F15:M15)</f>
        <v>0</v>
      </c>
    </row>
    <row r="16" spans="1:14" ht="14.25">
      <c r="A16" s="185">
        <v>2.2000000000000002</v>
      </c>
      <c r="B16" s="193" t="s">
        <v>257</v>
      </c>
      <c r="C16" s="189"/>
      <c r="D16" s="192">
        <v>0.01</v>
      </c>
      <c r="E16" s="188">
        <f>C16*D16</f>
        <v>0</v>
      </c>
      <c r="F16" s="189"/>
      <c r="G16" s="189"/>
      <c r="H16" s="189"/>
      <c r="I16" s="189"/>
      <c r="J16" s="189"/>
      <c r="K16" s="189"/>
      <c r="L16" s="189"/>
      <c r="M16" s="189"/>
      <c r="N16" s="190">
        <f t="shared" ref="N16:N20" si="3">SUMPRODUCT($F$6:$M$6,F16:M16)</f>
        <v>0</v>
      </c>
    </row>
    <row r="17" spans="1:14" ht="14.25">
      <c r="A17" s="185">
        <v>2.2999999999999998</v>
      </c>
      <c r="B17" s="193" t="s">
        <v>256</v>
      </c>
      <c r="C17" s="189"/>
      <c r="D17" s="192">
        <v>0.02</v>
      </c>
      <c r="E17" s="188">
        <f>C17*D17</f>
        <v>0</v>
      </c>
      <c r="F17" s="189"/>
      <c r="G17" s="189"/>
      <c r="H17" s="189"/>
      <c r="I17" s="189"/>
      <c r="J17" s="189"/>
      <c r="K17" s="189"/>
      <c r="L17" s="189"/>
      <c r="M17" s="189"/>
      <c r="N17" s="190">
        <f t="shared" si="3"/>
        <v>0</v>
      </c>
    </row>
    <row r="18" spans="1:14" ht="14.25">
      <c r="A18" s="185">
        <v>2.4</v>
      </c>
      <c r="B18" s="193" t="s">
        <v>255</v>
      </c>
      <c r="C18" s="189"/>
      <c r="D18" s="192">
        <v>0.03</v>
      </c>
      <c r="E18" s="188">
        <f>C18*D18</f>
        <v>0</v>
      </c>
      <c r="F18" s="189"/>
      <c r="G18" s="189"/>
      <c r="H18" s="189"/>
      <c r="I18" s="189"/>
      <c r="J18" s="189"/>
      <c r="K18" s="189"/>
      <c r="L18" s="189"/>
      <c r="M18" s="189"/>
      <c r="N18" s="190">
        <f t="shared" si="3"/>
        <v>0</v>
      </c>
    </row>
    <row r="19" spans="1:14" ht="14.25">
      <c r="A19" s="185">
        <v>2.5</v>
      </c>
      <c r="B19" s="193" t="s">
        <v>254</v>
      </c>
      <c r="C19" s="189"/>
      <c r="D19" s="192">
        <v>0.04</v>
      </c>
      <c r="E19" s="188">
        <f>C19*D19</f>
        <v>0</v>
      </c>
      <c r="F19" s="189"/>
      <c r="G19" s="189"/>
      <c r="H19" s="189"/>
      <c r="I19" s="189"/>
      <c r="J19" s="189"/>
      <c r="K19" s="189"/>
      <c r="L19" s="189"/>
      <c r="M19" s="189"/>
      <c r="N19" s="190">
        <f t="shared" si="3"/>
        <v>0</v>
      </c>
    </row>
    <row r="20" spans="1:14" ht="14.25">
      <c r="A20" s="185">
        <v>2.6</v>
      </c>
      <c r="B20" s="193" t="s">
        <v>253</v>
      </c>
      <c r="C20" s="189"/>
      <c r="D20" s="194"/>
      <c r="E20" s="196"/>
      <c r="F20" s="189"/>
      <c r="G20" s="189"/>
      <c r="H20" s="189"/>
      <c r="I20" s="189"/>
      <c r="J20" s="189"/>
      <c r="K20" s="189"/>
      <c r="L20" s="189"/>
      <c r="M20" s="189"/>
      <c r="N20" s="190">
        <f t="shared" si="3"/>
        <v>0</v>
      </c>
    </row>
    <row r="21" spans="1:14" ht="15.75" thickBot="1">
      <c r="A21" s="197"/>
      <c r="B21" s="198" t="s">
        <v>108</v>
      </c>
      <c r="C21" s="173">
        <f>C14+C7</f>
        <v>9825000</v>
      </c>
      <c r="D21" s="199"/>
      <c r="E21" s="200">
        <f>E14+E7</f>
        <v>196500</v>
      </c>
      <c r="F21" s="201">
        <f>F7+F14</f>
        <v>0</v>
      </c>
      <c r="G21" s="201">
        <f t="shared" ref="G21:L21" si="4">G7+G14</f>
        <v>0</v>
      </c>
      <c r="H21" s="201">
        <f t="shared" si="4"/>
        <v>0</v>
      </c>
      <c r="I21" s="201">
        <f t="shared" si="4"/>
        <v>0</v>
      </c>
      <c r="J21" s="201">
        <f t="shared" si="4"/>
        <v>0</v>
      </c>
      <c r="K21" s="201">
        <f t="shared" si="4"/>
        <v>196500</v>
      </c>
      <c r="L21" s="201">
        <f t="shared" si="4"/>
        <v>0</v>
      </c>
      <c r="M21" s="201">
        <f>M7+M14</f>
        <v>0</v>
      </c>
      <c r="N21" s="202">
        <f>N14+N7</f>
        <v>196500</v>
      </c>
    </row>
    <row r="22" spans="1:14">
      <c r="E22" s="203"/>
      <c r="F22" s="203"/>
      <c r="G22" s="203"/>
      <c r="H22" s="203"/>
      <c r="I22" s="203"/>
      <c r="J22" s="203"/>
      <c r="K22" s="203"/>
      <c r="L22" s="203"/>
      <c r="M22" s="20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1" zoomScale="90" zoomScaleNormal="90" workbookViewId="0">
      <selection activeCell="C6" sqref="C6:C38"/>
    </sheetView>
  </sheetViews>
  <sheetFormatPr defaultRowHeight="15"/>
  <cols>
    <col min="1" max="1" width="11.42578125" customWidth="1"/>
    <col min="2" max="2" width="76.7109375" style="351" customWidth="1"/>
    <col min="3" max="3" width="22.7109375" customWidth="1"/>
  </cols>
  <sheetData>
    <row r="1" spans="1:3">
      <c r="A1" s="2" t="s">
        <v>30</v>
      </c>
      <c r="B1" s="3" t="str">
        <f>'Info '!C2</f>
        <v>JSC Silk Road Bank</v>
      </c>
    </row>
    <row r="2" spans="1:3">
      <c r="A2" s="2" t="s">
        <v>31</v>
      </c>
      <c r="B2" s="550">
        <f>'1. key ratios '!B2</f>
        <v>44742</v>
      </c>
    </row>
    <row r="3" spans="1:3">
      <c r="A3" s="4"/>
      <c r="B3"/>
    </row>
    <row r="4" spans="1:3">
      <c r="A4" s="4" t="s">
        <v>431</v>
      </c>
      <c r="B4" t="s">
        <v>432</v>
      </c>
    </row>
    <row r="5" spans="1:3">
      <c r="A5" s="352" t="s">
        <v>433</v>
      </c>
      <c r="B5" s="353"/>
      <c r="C5" s="354"/>
    </row>
    <row r="6" spans="1:3" ht="24">
      <c r="A6" s="355">
        <v>1</v>
      </c>
      <c r="B6" s="356" t="s">
        <v>484</v>
      </c>
      <c r="C6" s="357">
        <v>74889198.269999996</v>
      </c>
    </row>
    <row r="7" spans="1:3">
      <c r="A7" s="355">
        <v>2</v>
      </c>
      <c r="B7" s="356" t="s">
        <v>434</v>
      </c>
      <c r="C7" s="357">
        <v>-4267448.76</v>
      </c>
    </row>
    <row r="8" spans="1:3" ht="24">
      <c r="A8" s="358">
        <v>3</v>
      </c>
      <c r="B8" s="359" t="s">
        <v>435</v>
      </c>
      <c r="C8" s="357">
        <v>70621749.50999999</v>
      </c>
    </row>
    <row r="9" spans="1:3">
      <c r="A9" s="352" t="s">
        <v>436</v>
      </c>
      <c r="B9" s="353"/>
      <c r="C9" s="360"/>
    </row>
    <row r="10" spans="1:3" ht="24">
      <c r="A10" s="361">
        <v>4</v>
      </c>
      <c r="B10" s="362" t="s">
        <v>437</v>
      </c>
      <c r="C10" s="357"/>
    </row>
    <row r="11" spans="1:3">
      <c r="A11" s="361">
        <v>5</v>
      </c>
      <c r="B11" s="363" t="s">
        <v>438</v>
      </c>
      <c r="C11" s="357"/>
    </row>
    <row r="12" spans="1:3">
      <c r="A12" s="361" t="s">
        <v>439</v>
      </c>
      <c r="B12" s="363" t="s">
        <v>440</v>
      </c>
      <c r="C12" s="357">
        <v>196500</v>
      </c>
    </row>
    <row r="13" spans="1:3" ht="24">
      <c r="A13" s="364">
        <v>6</v>
      </c>
      <c r="B13" s="362" t="s">
        <v>441</v>
      </c>
      <c r="C13" s="357"/>
    </row>
    <row r="14" spans="1:3">
      <c r="A14" s="364">
        <v>7</v>
      </c>
      <c r="B14" s="365" t="s">
        <v>442</v>
      </c>
      <c r="C14" s="357"/>
    </row>
    <row r="15" spans="1:3">
      <c r="A15" s="366">
        <v>8</v>
      </c>
      <c r="B15" s="367" t="s">
        <v>443</v>
      </c>
      <c r="C15" s="357"/>
    </row>
    <row r="16" spans="1:3">
      <c r="A16" s="364">
        <v>9</v>
      </c>
      <c r="B16" s="365" t="s">
        <v>444</v>
      </c>
      <c r="C16" s="357"/>
    </row>
    <row r="17" spans="1:3">
      <c r="A17" s="364">
        <v>10</v>
      </c>
      <c r="B17" s="365" t="s">
        <v>445</v>
      </c>
      <c r="C17" s="357"/>
    </row>
    <row r="18" spans="1:3">
      <c r="A18" s="368">
        <v>11</v>
      </c>
      <c r="B18" s="369" t="s">
        <v>446</v>
      </c>
      <c r="C18" s="370">
        <v>196500</v>
      </c>
    </row>
    <row r="19" spans="1:3">
      <c r="A19" s="371" t="s">
        <v>447</v>
      </c>
      <c r="B19" s="372"/>
      <c r="C19" s="373"/>
    </row>
    <row r="20" spans="1:3" ht="24">
      <c r="A20" s="374">
        <v>12</v>
      </c>
      <c r="B20" s="362" t="s">
        <v>448</v>
      </c>
      <c r="C20" s="357"/>
    </row>
    <row r="21" spans="1:3">
      <c r="A21" s="374">
        <v>13</v>
      </c>
      <c r="B21" s="362" t="s">
        <v>449</v>
      </c>
      <c r="C21" s="357"/>
    </row>
    <row r="22" spans="1:3">
      <c r="A22" s="374">
        <v>14</v>
      </c>
      <c r="B22" s="362" t="s">
        <v>450</v>
      </c>
      <c r="C22" s="357"/>
    </row>
    <row r="23" spans="1:3" ht="24">
      <c r="A23" s="374" t="s">
        <v>451</v>
      </c>
      <c r="B23" s="362" t="s">
        <v>452</v>
      </c>
      <c r="C23" s="357"/>
    </row>
    <row r="24" spans="1:3">
      <c r="A24" s="374">
        <v>15</v>
      </c>
      <c r="B24" s="362" t="s">
        <v>453</v>
      </c>
      <c r="C24" s="357"/>
    </row>
    <row r="25" spans="1:3">
      <c r="A25" s="374" t="s">
        <v>454</v>
      </c>
      <c r="B25" s="362" t="s">
        <v>455</v>
      </c>
      <c r="C25" s="357"/>
    </row>
    <row r="26" spans="1:3">
      <c r="A26" s="375">
        <v>16</v>
      </c>
      <c r="B26" s="376" t="s">
        <v>456</v>
      </c>
      <c r="C26" s="370">
        <v>0</v>
      </c>
    </row>
    <row r="27" spans="1:3">
      <c r="A27" s="352" t="s">
        <v>457</v>
      </c>
      <c r="B27" s="353"/>
      <c r="C27" s="360"/>
    </row>
    <row r="28" spans="1:3">
      <c r="A28" s="377">
        <v>17</v>
      </c>
      <c r="B28" s="363" t="s">
        <v>458</v>
      </c>
      <c r="C28" s="357">
        <v>1435570.39</v>
      </c>
    </row>
    <row r="29" spans="1:3">
      <c r="A29" s="377">
        <v>18</v>
      </c>
      <c r="B29" s="363" t="s">
        <v>459</v>
      </c>
      <c r="C29" s="357">
        <v>-105103</v>
      </c>
    </row>
    <row r="30" spans="1:3">
      <c r="A30" s="375">
        <v>19</v>
      </c>
      <c r="B30" s="376" t="s">
        <v>460</v>
      </c>
      <c r="C30" s="370">
        <v>1330467.3899999999</v>
      </c>
    </row>
    <row r="31" spans="1:3">
      <c r="A31" s="352" t="s">
        <v>461</v>
      </c>
      <c r="B31" s="353"/>
      <c r="C31" s="360"/>
    </row>
    <row r="32" spans="1:3" ht="24">
      <c r="A32" s="377" t="s">
        <v>462</v>
      </c>
      <c r="B32" s="362" t="s">
        <v>463</v>
      </c>
      <c r="C32" s="378"/>
    </row>
    <row r="33" spans="1:3">
      <c r="A33" s="377" t="s">
        <v>464</v>
      </c>
      <c r="B33" s="363" t="s">
        <v>465</v>
      </c>
      <c r="C33" s="378"/>
    </row>
    <row r="34" spans="1:3">
      <c r="A34" s="352" t="s">
        <v>466</v>
      </c>
      <c r="B34" s="353"/>
      <c r="C34" s="360"/>
    </row>
    <row r="35" spans="1:3">
      <c r="A35" s="379">
        <v>20</v>
      </c>
      <c r="B35" s="380" t="s">
        <v>467</v>
      </c>
      <c r="C35" s="370">
        <v>47669109.719999999</v>
      </c>
    </row>
    <row r="36" spans="1:3">
      <c r="A36" s="375">
        <v>21</v>
      </c>
      <c r="B36" s="376" t="s">
        <v>468</v>
      </c>
      <c r="C36" s="370">
        <v>72148716.899999991</v>
      </c>
    </row>
    <row r="37" spans="1:3">
      <c r="A37" s="352" t="s">
        <v>469</v>
      </c>
      <c r="B37" s="353"/>
      <c r="C37" s="360"/>
    </row>
    <row r="38" spans="1:3">
      <c r="A38" s="375">
        <v>22</v>
      </c>
      <c r="B38" s="376" t="s">
        <v>469</v>
      </c>
      <c r="C38" s="610">
        <v>0.6607062712711943</v>
      </c>
    </row>
    <row r="39" spans="1:3">
      <c r="A39" s="352" t="s">
        <v>470</v>
      </c>
      <c r="B39" s="353"/>
      <c r="C39" s="360"/>
    </row>
    <row r="40" spans="1:3">
      <c r="A40" s="381" t="s">
        <v>471</v>
      </c>
      <c r="B40" s="362" t="s">
        <v>472</v>
      </c>
      <c r="C40" s="378"/>
    </row>
    <row r="41" spans="1:3" ht="24">
      <c r="A41" s="382" t="s">
        <v>473</v>
      </c>
      <c r="B41" s="356" t="s">
        <v>474</v>
      </c>
      <c r="C41" s="378"/>
    </row>
    <row r="43" spans="1:3">
      <c r="B43" s="351"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C8" sqref="C8:G39"/>
    </sheetView>
  </sheetViews>
  <sheetFormatPr defaultRowHeight="15"/>
  <cols>
    <col min="1" max="1" width="8.7109375" style="246"/>
    <col min="2" max="2" width="82.7109375" style="253" customWidth="1"/>
    <col min="3" max="7" width="17.5703125" style="246" customWidth="1"/>
  </cols>
  <sheetData>
    <row r="1" spans="1:7">
      <c r="A1" s="246" t="s">
        <v>30</v>
      </c>
      <c r="B1" s="3" t="str">
        <f>'Info '!C2</f>
        <v>JSC Silk Road Bank</v>
      </c>
    </row>
    <row r="2" spans="1:7">
      <c r="A2" s="246" t="s">
        <v>31</v>
      </c>
      <c r="B2" s="550">
        <f>'1. key ratios '!B2</f>
        <v>44742</v>
      </c>
    </row>
    <row r="4" spans="1:7" ht="15.75" thickBot="1">
      <c r="A4" s="246" t="s">
        <v>535</v>
      </c>
      <c r="B4" s="421" t="s">
        <v>496</v>
      </c>
    </row>
    <row r="5" spans="1:7">
      <c r="A5" s="422"/>
      <c r="B5" s="423"/>
      <c r="C5" s="680" t="s">
        <v>497</v>
      </c>
      <c r="D5" s="680"/>
      <c r="E5" s="680"/>
      <c r="F5" s="680"/>
      <c r="G5" s="681" t="s">
        <v>498</v>
      </c>
    </row>
    <row r="6" spans="1:7">
      <c r="A6" s="424"/>
      <c r="B6" s="425"/>
      <c r="C6" s="426" t="s">
        <v>499</v>
      </c>
      <c r="D6" s="426" t="s">
        <v>500</v>
      </c>
      <c r="E6" s="426" t="s">
        <v>501</v>
      </c>
      <c r="F6" s="426" t="s">
        <v>502</v>
      </c>
      <c r="G6" s="682"/>
    </row>
    <row r="7" spans="1:7">
      <c r="A7" s="427"/>
      <c r="B7" s="428" t="s">
        <v>503</v>
      </c>
      <c r="C7" s="429"/>
      <c r="D7" s="429"/>
      <c r="E7" s="429"/>
      <c r="F7" s="429"/>
      <c r="G7" s="430"/>
    </row>
    <row r="8" spans="1:7">
      <c r="A8" s="431">
        <v>1</v>
      </c>
      <c r="B8" s="432" t="s">
        <v>504</v>
      </c>
      <c r="C8" s="433">
        <v>47669109.719999999</v>
      </c>
      <c r="D8" s="433">
        <v>0</v>
      </c>
      <c r="E8" s="433"/>
      <c r="F8" s="433">
        <v>4355000</v>
      </c>
      <c r="G8" s="434">
        <v>52024109.719999999</v>
      </c>
    </row>
    <row r="9" spans="1:7">
      <c r="A9" s="431">
        <v>2</v>
      </c>
      <c r="B9" s="435" t="s">
        <v>505</v>
      </c>
      <c r="C9" s="433">
        <v>47669109.719999999</v>
      </c>
      <c r="D9" s="433"/>
      <c r="E9" s="433"/>
      <c r="F9" s="433">
        <v>2500000</v>
      </c>
      <c r="G9" s="434">
        <v>50169109.719999999</v>
      </c>
    </row>
    <row r="10" spans="1:7">
      <c r="A10" s="431">
        <v>3</v>
      </c>
      <c r="B10" s="435" t="s">
        <v>506</v>
      </c>
      <c r="C10" s="436"/>
      <c r="D10" s="436"/>
      <c r="E10" s="436"/>
      <c r="F10" s="433">
        <v>1855000</v>
      </c>
      <c r="G10" s="434">
        <v>1855000</v>
      </c>
    </row>
    <row r="11" spans="1:7" ht="14.65" customHeight="1">
      <c r="A11" s="431">
        <v>4</v>
      </c>
      <c r="B11" s="432" t="s">
        <v>507</v>
      </c>
      <c r="C11" s="433">
        <v>1707905.9400000002</v>
      </c>
      <c r="D11" s="433">
        <v>105112.40999999999</v>
      </c>
      <c r="E11" s="433">
        <v>0</v>
      </c>
      <c r="F11" s="433">
        <v>0</v>
      </c>
      <c r="G11" s="434">
        <v>1662572.2874999999</v>
      </c>
    </row>
    <row r="12" spans="1:7">
      <c r="A12" s="431">
        <v>5</v>
      </c>
      <c r="B12" s="435" t="s">
        <v>508</v>
      </c>
      <c r="C12" s="433">
        <v>1577027.84</v>
      </c>
      <c r="D12" s="437">
        <v>103112.40999999999</v>
      </c>
      <c r="E12" s="433">
        <v>0</v>
      </c>
      <c r="F12" s="433">
        <v>0</v>
      </c>
      <c r="G12" s="434">
        <v>1596133.2374999998</v>
      </c>
    </row>
    <row r="13" spans="1:7">
      <c r="A13" s="431">
        <v>6</v>
      </c>
      <c r="B13" s="435" t="s">
        <v>509</v>
      </c>
      <c r="C13" s="433">
        <v>130878.09999999999</v>
      </c>
      <c r="D13" s="437">
        <v>2000</v>
      </c>
      <c r="E13" s="433">
        <v>0</v>
      </c>
      <c r="F13" s="433">
        <v>0</v>
      </c>
      <c r="G13" s="434">
        <v>66439.049999999988</v>
      </c>
    </row>
    <row r="14" spans="1:7">
      <c r="A14" s="431">
        <v>7</v>
      </c>
      <c r="B14" s="432" t="s">
        <v>510</v>
      </c>
      <c r="C14" s="433">
        <v>4460324.49</v>
      </c>
      <c r="D14" s="433">
        <v>7500000</v>
      </c>
      <c r="E14" s="433">
        <v>0</v>
      </c>
      <c r="F14" s="433">
        <v>175146.80000000005</v>
      </c>
      <c r="G14" s="434">
        <v>2317735.645</v>
      </c>
    </row>
    <row r="15" spans="1:7" ht="39">
      <c r="A15" s="431">
        <v>8</v>
      </c>
      <c r="B15" s="435" t="s">
        <v>511</v>
      </c>
      <c r="C15" s="433">
        <v>4460324.49</v>
      </c>
      <c r="D15" s="437">
        <v>0</v>
      </c>
      <c r="E15" s="433">
        <v>0</v>
      </c>
      <c r="F15" s="433">
        <v>175146.80000000005</v>
      </c>
      <c r="G15" s="434">
        <v>2317735.645</v>
      </c>
    </row>
    <row r="16" spans="1:7" ht="26.25">
      <c r="A16" s="431">
        <v>9</v>
      </c>
      <c r="B16" s="435" t="s">
        <v>512</v>
      </c>
      <c r="C16" s="433"/>
      <c r="D16" s="437">
        <v>7500000</v>
      </c>
      <c r="E16" s="433"/>
      <c r="F16" s="433"/>
      <c r="G16" s="434">
        <v>0</v>
      </c>
    </row>
    <row r="17" spans="1:7">
      <c r="A17" s="431">
        <v>10</v>
      </c>
      <c r="B17" s="432" t="s">
        <v>513</v>
      </c>
      <c r="C17" s="433"/>
      <c r="D17" s="437"/>
      <c r="E17" s="433"/>
      <c r="F17" s="433"/>
      <c r="G17" s="434">
        <v>0</v>
      </c>
    </row>
    <row r="18" spans="1:7">
      <c r="A18" s="431">
        <v>11</v>
      </c>
      <c r="B18" s="432" t="s">
        <v>514</v>
      </c>
      <c r="C18" s="433">
        <v>4273451.1100000003</v>
      </c>
      <c r="D18" s="437">
        <v>13185</v>
      </c>
      <c r="E18" s="433">
        <v>0</v>
      </c>
      <c r="F18" s="433">
        <v>0</v>
      </c>
      <c r="G18" s="434">
        <v>0</v>
      </c>
    </row>
    <row r="19" spans="1:7">
      <c r="A19" s="431">
        <v>12</v>
      </c>
      <c r="B19" s="435" t="s">
        <v>515</v>
      </c>
      <c r="C19" s="436"/>
      <c r="D19" s="437">
        <v>13185</v>
      </c>
      <c r="E19" s="433"/>
      <c r="F19" s="433"/>
      <c r="G19" s="434">
        <v>0</v>
      </c>
    </row>
    <row r="20" spans="1:7">
      <c r="A20" s="431">
        <v>13</v>
      </c>
      <c r="B20" s="435" t="s">
        <v>516</v>
      </c>
      <c r="C20" s="433">
        <v>4273451.1100000003</v>
      </c>
      <c r="D20" s="433"/>
      <c r="E20" s="433"/>
      <c r="F20" s="433"/>
      <c r="G20" s="434">
        <v>0</v>
      </c>
    </row>
    <row r="21" spans="1:7">
      <c r="A21" s="438">
        <v>14</v>
      </c>
      <c r="B21" s="439" t="s">
        <v>517</v>
      </c>
      <c r="C21" s="436"/>
      <c r="D21" s="436"/>
      <c r="E21" s="436"/>
      <c r="F21" s="436"/>
      <c r="G21" s="440">
        <v>56004417.652500004</v>
      </c>
    </row>
    <row r="22" spans="1:7">
      <c r="A22" s="441"/>
      <c r="B22" s="442" t="s">
        <v>518</v>
      </c>
      <c r="C22" s="443"/>
      <c r="D22" s="444"/>
      <c r="E22" s="443"/>
      <c r="F22" s="443"/>
      <c r="G22" s="445"/>
    </row>
    <row r="23" spans="1:7">
      <c r="A23" s="431">
        <v>15</v>
      </c>
      <c r="B23" s="432" t="s">
        <v>519</v>
      </c>
      <c r="C23" s="446">
        <v>27269163.429499999</v>
      </c>
      <c r="D23" s="447">
        <v>8257000</v>
      </c>
      <c r="E23" s="446"/>
      <c r="F23" s="446">
        <v>29289</v>
      </c>
      <c r="G23" s="434">
        <v>1632304.9844749998</v>
      </c>
    </row>
    <row r="24" spans="1:7">
      <c r="A24" s="431">
        <v>16</v>
      </c>
      <c r="B24" s="432" t="s">
        <v>520</v>
      </c>
      <c r="C24" s="433">
        <v>1079.92</v>
      </c>
      <c r="D24" s="437">
        <v>105337.61</v>
      </c>
      <c r="E24" s="433">
        <v>4241151.3800000083</v>
      </c>
      <c r="F24" s="433">
        <v>10522992.950500002</v>
      </c>
      <c r="G24" s="434">
        <v>11117950.490925007</v>
      </c>
    </row>
    <row r="25" spans="1:7">
      <c r="A25" s="431">
        <v>17</v>
      </c>
      <c r="B25" s="435" t="s">
        <v>521</v>
      </c>
      <c r="C25" s="433">
        <v>0</v>
      </c>
      <c r="D25" s="437"/>
      <c r="E25" s="433"/>
      <c r="F25" s="433"/>
      <c r="G25" s="434"/>
    </row>
    <row r="26" spans="1:7" ht="26.25">
      <c r="A26" s="431">
        <v>18</v>
      </c>
      <c r="B26" s="435" t="s">
        <v>522</v>
      </c>
      <c r="C26" s="433">
        <v>1079.92</v>
      </c>
      <c r="D26" s="437"/>
      <c r="E26" s="433"/>
      <c r="F26" s="433"/>
      <c r="G26" s="434">
        <v>161.988</v>
      </c>
    </row>
    <row r="27" spans="1:7">
      <c r="A27" s="431">
        <v>19</v>
      </c>
      <c r="B27" s="435" t="s">
        <v>523</v>
      </c>
      <c r="C27" s="433">
        <v>0</v>
      </c>
      <c r="D27" s="437">
        <v>105337.61</v>
      </c>
      <c r="E27" s="433">
        <v>4241151.3800000083</v>
      </c>
      <c r="F27" s="433">
        <v>9304611.410000002</v>
      </c>
      <c r="G27" s="434">
        <v>10082164.193500007</v>
      </c>
    </row>
    <row r="28" spans="1:7">
      <c r="A28" s="431">
        <v>20</v>
      </c>
      <c r="B28" s="448" t="s">
        <v>524</v>
      </c>
      <c r="C28" s="433"/>
      <c r="D28" s="437"/>
      <c r="E28" s="433"/>
      <c r="F28" s="433"/>
      <c r="G28" s="434"/>
    </row>
    <row r="29" spans="1:7">
      <c r="A29" s="431">
        <v>21</v>
      </c>
      <c r="B29" s="435" t="s">
        <v>525</v>
      </c>
      <c r="C29" s="433"/>
      <c r="D29" s="437"/>
      <c r="E29" s="433"/>
      <c r="F29" s="433"/>
      <c r="G29" s="434">
        <v>0</v>
      </c>
    </row>
    <row r="30" spans="1:7">
      <c r="A30" s="431">
        <v>22</v>
      </c>
      <c r="B30" s="448" t="s">
        <v>524</v>
      </c>
      <c r="C30" s="433"/>
      <c r="D30" s="437"/>
      <c r="E30" s="433"/>
      <c r="F30" s="433"/>
      <c r="G30" s="434"/>
    </row>
    <row r="31" spans="1:7">
      <c r="A31" s="431">
        <v>23</v>
      </c>
      <c r="B31" s="435" t="s">
        <v>526</v>
      </c>
      <c r="C31" s="433"/>
      <c r="D31" s="437">
        <v>0</v>
      </c>
      <c r="E31" s="433">
        <v>0</v>
      </c>
      <c r="F31" s="433">
        <v>1218381.5405000001</v>
      </c>
      <c r="G31" s="434">
        <v>1035624.3094250001</v>
      </c>
    </row>
    <row r="32" spans="1:7">
      <c r="A32" s="431">
        <v>24</v>
      </c>
      <c r="B32" s="432" t="s">
        <v>527</v>
      </c>
      <c r="C32" s="433"/>
      <c r="D32" s="437"/>
      <c r="E32" s="433"/>
      <c r="F32" s="433"/>
      <c r="G32" s="434"/>
    </row>
    <row r="33" spans="1:7">
      <c r="A33" s="431">
        <v>25</v>
      </c>
      <c r="B33" s="432" t="s">
        <v>528</v>
      </c>
      <c r="C33" s="433">
        <v>12070104.999999994</v>
      </c>
      <c r="D33" s="433">
        <v>2334462.5900000008</v>
      </c>
      <c r="E33" s="433">
        <v>0</v>
      </c>
      <c r="F33" s="433">
        <v>5577206.8000000026</v>
      </c>
      <c r="G33" s="434">
        <v>18895412.594999999</v>
      </c>
    </row>
    <row r="34" spans="1:7">
      <c r="A34" s="431">
        <v>26</v>
      </c>
      <c r="B34" s="435" t="s">
        <v>529</v>
      </c>
      <c r="C34" s="436"/>
      <c r="D34" s="437">
        <v>161739</v>
      </c>
      <c r="E34" s="433"/>
      <c r="F34" s="433"/>
      <c r="G34" s="434">
        <v>161739</v>
      </c>
    </row>
    <row r="35" spans="1:7">
      <c r="A35" s="431">
        <v>27</v>
      </c>
      <c r="B35" s="435" t="s">
        <v>530</v>
      </c>
      <c r="C35" s="433">
        <v>12070104.999999994</v>
      </c>
      <c r="D35" s="437">
        <v>2172723.5900000008</v>
      </c>
      <c r="E35" s="433"/>
      <c r="F35" s="433">
        <v>5577206.8000000026</v>
      </c>
      <c r="G35" s="434">
        <v>18733673.594999999</v>
      </c>
    </row>
    <row r="36" spans="1:7">
      <c r="A36" s="431">
        <v>28</v>
      </c>
      <c r="B36" s="432" t="s">
        <v>531</v>
      </c>
      <c r="C36" s="433"/>
      <c r="D36" s="437">
        <v>116781.39</v>
      </c>
      <c r="E36" s="433"/>
      <c r="F36" s="433">
        <v>1318789</v>
      </c>
      <c r="G36" s="434">
        <v>203657.41950000002</v>
      </c>
    </row>
    <row r="37" spans="1:7">
      <c r="A37" s="438">
        <v>29</v>
      </c>
      <c r="B37" s="439" t="s">
        <v>532</v>
      </c>
      <c r="C37" s="436"/>
      <c r="D37" s="436"/>
      <c r="E37" s="436"/>
      <c r="F37" s="436"/>
      <c r="G37" s="440">
        <v>31849325.489900008</v>
      </c>
    </row>
    <row r="38" spans="1:7">
      <c r="A38" s="427"/>
      <c r="B38" s="449"/>
      <c r="C38" s="450"/>
      <c r="D38" s="450"/>
      <c r="E38" s="450"/>
      <c r="F38" s="450"/>
      <c r="G38" s="451"/>
    </row>
    <row r="39" spans="1:7" ht="15.75" thickBot="1">
      <c r="A39" s="452">
        <v>30</v>
      </c>
      <c r="B39" s="453" t="s">
        <v>533</v>
      </c>
      <c r="C39" s="312"/>
      <c r="D39" s="313"/>
      <c r="E39" s="313"/>
      <c r="F39" s="314"/>
      <c r="G39" s="454">
        <v>1.7584176993092053</v>
      </c>
    </row>
    <row r="42" spans="1:7" ht="39">
      <c r="B42" s="253"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C1" sqref="C1:G1048576"/>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7">
      <c r="A1" s="2" t="s">
        <v>30</v>
      </c>
      <c r="B1" s="3" t="str">
        <f>'Info '!C2</f>
        <v>JSC Silk Road Bank</v>
      </c>
    </row>
    <row r="2" spans="1:7">
      <c r="A2" s="2" t="s">
        <v>31</v>
      </c>
      <c r="B2" s="571">
        <v>44742</v>
      </c>
    </row>
    <row r="3" spans="1:7">
      <c r="A3" s="2"/>
    </row>
    <row r="4" spans="1:7" ht="15" thickBot="1">
      <c r="A4" s="6" t="s">
        <v>139</v>
      </c>
      <c r="B4" s="7" t="s">
        <v>138</v>
      </c>
      <c r="C4" s="7"/>
      <c r="D4" s="7"/>
      <c r="E4" s="7"/>
      <c r="F4" s="7"/>
      <c r="G4" s="7"/>
    </row>
    <row r="5" spans="1:7">
      <c r="A5" s="8" t="s">
        <v>6</v>
      </c>
      <c r="B5" s="9"/>
      <c r="C5" s="412" t="s">
        <v>778</v>
      </c>
      <c r="D5" s="412" t="s">
        <v>779</v>
      </c>
      <c r="E5" s="412" t="s">
        <v>780</v>
      </c>
      <c r="F5" s="412" t="s">
        <v>781</v>
      </c>
      <c r="G5" s="413" t="s">
        <v>782</v>
      </c>
    </row>
    <row r="6" spans="1:7">
      <c r="B6" s="220" t="s">
        <v>137</v>
      </c>
      <c r="C6" s="416"/>
      <c r="D6" s="416"/>
      <c r="E6" s="416"/>
      <c r="F6" s="416"/>
      <c r="G6" s="417"/>
    </row>
    <row r="7" spans="1:7">
      <c r="A7" s="10"/>
      <c r="B7" s="221" t="s">
        <v>135</v>
      </c>
      <c r="C7" s="416"/>
      <c r="D7" s="416"/>
      <c r="E7" s="416"/>
      <c r="F7" s="416"/>
      <c r="G7" s="417"/>
    </row>
    <row r="8" spans="1:7">
      <c r="A8" s="8">
        <v>1</v>
      </c>
      <c r="B8" s="11" t="s">
        <v>486</v>
      </c>
      <c r="C8" s="12">
        <v>47669109.719999999</v>
      </c>
      <c r="D8" s="13">
        <v>48782730.109999999</v>
      </c>
      <c r="E8" s="13">
        <v>49632390.290000007</v>
      </c>
      <c r="F8" s="13">
        <v>50140763.410000004</v>
      </c>
      <c r="G8" s="14">
        <v>48994240.769999996</v>
      </c>
    </row>
    <row r="9" spans="1:7">
      <c r="A9" s="8">
        <v>2</v>
      </c>
      <c r="B9" s="11" t="s">
        <v>487</v>
      </c>
      <c r="C9" s="12">
        <v>47669109.719999999</v>
      </c>
      <c r="D9" s="13">
        <v>48782730.109999999</v>
      </c>
      <c r="E9" s="13">
        <v>49632390.290000007</v>
      </c>
      <c r="F9" s="13">
        <v>50140763.410000004</v>
      </c>
      <c r="G9" s="14">
        <v>48994240.769999996</v>
      </c>
    </row>
    <row r="10" spans="1:7">
      <c r="A10" s="8">
        <v>3</v>
      </c>
      <c r="B10" s="11" t="s">
        <v>244</v>
      </c>
      <c r="C10" s="12">
        <v>50544809.549999997</v>
      </c>
      <c r="D10" s="13">
        <v>51647000.859999999</v>
      </c>
      <c r="E10" s="13">
        <v>52495485.620000005</v>
      </c>
      <c r="F10" s="13">
        <v>50329556.980000004</v>
      </c>
      <c r="G10" s="14">
        <v>49180119.979999997</v>
      </c>
    </row>
    <row r="11" spans="1:7">
      <c r="A11" s="8">
        <v>4</v>
      </c>
      <c r="B11" s="11" t="s">
        <v>489</v>
      </c>
      <c r="C11" s="12">
        <v>5206706.6113385735</v>
      </c>
      <c r="D11" s="13">
        <v>6735696.2838718379</v>
      </c>
      <c r="E11" s="13">
        <v>5798695.1748949355</v>
      </c>
      <c r="F11" s="13">
        <v>5583742.4805544456</v>
      </c>
      <c r="G11" s="14">
        <v>5689129.5554804113</v>
      </c>
    </row>
    <row r="12" spans="1:7">
      <c r="A12" s="8">
        <v>5</v>
      </c>
      <c r="B12" s="11" t="s">
        <v>490</v>
      </c>
      <c r="C12" s="12">
        <v>6942485.309496766</v>
      </c>
      <c r="D12" s="13">
        <v>8981159.282382451</v>
      </c>
      <c r="E12" s="13">
        <v>7731828.4118372472</v>
      </c>
      <c r="F12" s="13">
        <v>7445232.7104652599</v>
      </c>
      <c r="G12" s="14">
        <v>7585739.6874565352</v>
      </c>
    </row>
    <row r="13" spans="1:7">
      <c r="A13" s="8">
        <v>6</v>
      </c>
      <c r="B13" s="11" t="s">
        <v>488</v>
      </c>
      <c r="C13" s="12">
        <v>12782659.366280219</v>
      </c>
      <c r="D13" s="13">
        <v>15671110.145961303</v>
      </c>
      <c r="E13" s="13">
        <v>14614321.352914453</v>
      </c>
      <c r="F13" s="13">
        <v>13939495.565229142</v>
      </c>
      <c r="G13" s="14">
        <v>14230476.649601668</v>
      </c>
    </row>
    <row r="14" spans="1:7">
      <c r="A14" s="10"/>
      <c r="B14" s="220" t="s">
        <v>492</v>
      </c>
      <c r="C14" s="416"/>
      <c r="D14" s="416"/>
      <c r="E14" s="416"/>
      <c r="F14" s="416"/>
      <c r="G14" s="417"/>
    </row>
    <row r="15" spans="1:7" ht="15" customHeight="1">
      <c r="A15" s="8">
        <v>7</v>
      </c>
      <c r="B15" s="11" t="s">
        <v>491</v>
      </c>
      <c r="C15" s="290">
        <v>53853117.125751503</v>
      </c>
      <c r="D15" s="13">
        <v>71891560.79072018</v>
      </c>
      <c r="E15" s="13">
        <v>66480039.751838081</v>
      </c>
      <c r="F15" s="13">
        <v>65855255.826557294</v>
      </c>
      <c r="G15" s="14">
        <v>66750700.426331006</v>
      </c>
    </row>
    <row r="16" spans="1:7">
      <c r="A16" s="10"/>
      <c r="B16" s="220" t="s">
        <v>493</v>
      </c>
      <c r="C16" s="416"/>
      <c r="D16" s="416"/>
      <c r="E16" s="416"/>
      <c r="F16" s="416"/>
      <c r="G16" s="417"/>
    </row>
    <row r="17" spans="1:7">
      <c r="A17" s="8"/>
      <c r="B17" s="221" t="s">
        <v>477</v>
      </c>
      <c r="C17" s="291"/>
      <c r="D17" s="13"/>
      <c r="E17" s="13"/>
      <c r="F17" s="13"/>
      <c r="G17" s="14"/>
    </row>
    <row r="18" spans="1:7">
      <c r="A18" s="8">
        <v>8</v>
      </c>
      <c r="B18" s="11" t="s">
        <v>486</v>
      </c>
      <c r="C18" s="532">
        <v>0.88516899790013392</v>
      </c>
      <c r="D18" s="533">
        <v>0.67855989734329025</v>
      </c>
      <c r="E18" s="533">
        <v>0.74657582148373702</v>
      </c>
      <c r="F18" s="533">
        <v>0.76137831036683723</v>
      </c>
      <c r="G18" s="534">
        <v>0.73398841445974317</v>
      </c>
    </row>
    <row r="19" spans="1:7" ht="15" customHeight="1">
      <c r="A19" s="8">
        <v>9</v>
      </c>
      <c r="B19" s="11" t="s">
        <v>487</v>
      </c>
      <c r="C19" s="532">
        <v>0.88516899790013392</v>
      </c>
      <c r="D19" s="533">
        <v>0.67855989734329025</v>
      </c>
      <c r="E19" s="533">
        <v>0.74657582148373702</v>
      </c>
      <c r="F19" s="533">
        <v>0.76137831036683723</v>
      </c>
      <c r="G19" s="534">
        <v>0.73398841445974317</v>
      </c>
    </row>
    <row r="20" spans="1:7">
      <c r="A20" s="8">
        <v>10</v>
      </c>
      <c r="B20" s="11" t="s">
        <v>244</v>
      </c>
      <c r="C20" s="532">
        <v>0.93856794643796881</v>
      </c>
      <c r="D20" s="533">
        <v>0.71840144089160796</v>
      </c>
      <c r="E20" s="533">
        <v>0.78964281333102815</v>
      </c>
      <c r="F20" s="533">
        <v>0.76424510615451469</v>
      </c>
      <c r="G20" s="534">
        <v>0.73677309250525891</v>
      </c>
    </row>
    <row r="21" spans="1:7">
      <c r="A21" s="8">
        <v>11</v>
      </c>
      <c r="B21" s="11" t="s">
        <v>489</v>
      </c>
      <c r="C21" s="532">
        <v>9.6683477006177396E-2</v>
      </c>
      <c r="D21" s="533">
        <v>9.3692447483227914E-2</v>
      </c>
      <c r="E21" s="533">
        <v>8.7224604505965406E-2</v>
      </c>
      <c r="F21" s="533">
        <v>8.4788107045857125E-2</v>
      </c>
      <c r="G21" s="534">
        <v>8.5229510988565335E-2</v>
      </c>
    </row>
    <row r="22" spans="1:7">
      <c r="A22" s="8">
        <v>12</v>
      </c>
      <c r="B22" s="11" t="s">
        <v>490</v>
      </c>
      <c r="C22" s="532">
        <v>0.12891519897140746</v>
      </c>
      <c r="D22" s="533">
        <v>0.12492647514674277</v>
      </c>
      <c r="E22" s="533">
        <v>0.11630300524336665</v>
      </c>
      <c r="F22" s="533">
        <v>0.11305449530214776</v>
      </c>
      <c r="G22" s="534">
        <v>0.11364284777548499</v>
      </c>
    </row>
    <row r="23" spans="1:7">
      <c r="A23" s="8">
        <v>13</v>
      </c>
      <c r="B23" s="11" t="s">
        <v>488</v>
      </c>
      <c r="C23" s="532">
        <v>0.2373615502410315</v>
      </c>
      <c r="D23" s="533">
        <v>0.2179826112216518</v>
      </c>
      <c r="E23" s="533">
        <v>0.21983021381256601</v>
      </c>
      <c r="F23" s="533">
        <v>0.21166868749157292</v>
      </c>
      <c r="G23" s="534">
        <v>0.21318842437177188</v>
      </c>
    </row>
    <row r="24" spans="1:7">
      <c r="A24" s="10"/>
      <c r="B24" s="220" t="s">
        <v>134</v>
      </c>
      <c r="C24" s="535"/>
      <c r="D24" s="535"/>
      <c r="E24" s="535"/>
      <c r="F24" s="535"/>
      <c r="G24" s="536"/>
    </row>
    <row r="25" spans="1:7" ht="15" customHeight="1">
      <c r="A25" s="418">
        <v>14</v>
      </c>
      <c r="B25" s="11" t="s">
        <v>133</v>
      </c>
      <c r="C25" s="537">
        <v>6.8644437943282871E-2</v>
      </c>
      <c r="D25" s="538">
        <v>6.6340453031664887E-2</v>
      </c>
      <c r="E25" s="538">
        <v>6.3201565357805162E-2</v>
      </c>
      <c r="F25" s="538">
        <v>6.242506897294841E-2</v>
      </c>
      <c r="G25" s="539">
        <v>6.300658041975149E-2</v>
      </c>
    </row>
    <row r="26" spans="1:7">
      <c r="A26" s="418">
        <v>15</v>
      </c>
      <c r="B26" s="11" t="s">
        <v>132</v>
      </c>
      <c r="C26" s="537">
        <v>3.1564328779412947E-2</v>
      </c>
      <c r="D26" s="538">
        <v>3.1725445419185233E-2</v>
      </c>
      <c r="E26" s="538">
        <v>2.4044902504604955E-2</v>
      </c>
      <c r="F26" s="538">
        <v>2.3426350698135607E-2</v>
      </c>
      <c r="G26" s="539">
        <v>2.1178849671432853E-2</v>
      </c>
    </row>
    <row r="27" spans="1:7">
      <c r="A27" s="418">
        <v>16</v>
      </c>
      <c r="B27" s="11" t="s">
        <v>131</v>
      </c>
      <c r="C27" s="537">
        <v>-2.6266127410361082E-2</v>
      </c>
      <c r="D27" s="538">
        <v>-3.0832339776697228E-2</v>
      </c>
      <c r="E27" s="538">
        <v>-8.6417676734399096E-3</v>
      </c>
      <c r="F27" s="538">
        <v>3.0128411488318539E-2</v>
      </c>
      <c r="G27" s="539">
        <v>1.9565139738882846E-2</v>
      </c>
    </row>
    <row r="28" spans="1:7">
      <c r="A28" s="418">
        <v>17</v>
      </c>
      <c r="B28" s="11" t="s">
        <v>130</v>
      </c>
      <c r="C28" s="537">
        <v>3.7080109163869925E-2</v>
      </c>
      <c r="D28" s="538">
        <v>3.4615007612479654E-2</v>
      </c>
      <c r="E28" s="538">
        <v>3.9156662853200207E-2</v>
      </c>
      <c r="F28" s="538">
        <v>3.8998718274812799E-2</v>
      </c>
      <c r="G28" s="539">
        <v>4.1827730748318637E-2</v>
      </c>
    </row>
    <row r="29" spans="1:7">
      <c r="A29" s="418">
        <v>18</v>
      </c>
      <c r="B29" s="11" t="s">
        <v>270</v>
      </c>
      <c r="C29" s="537">
        <v>-4.3456904238065724E-2</v>
      </c>
      <c r="D29" s="538">
        <v>-3.6956771619234767E-2</v>
      </c>
      <c r="E29" s="538">
        <v>9.4924772382594929E-3</v>
      </c>
      <c r="F29" s="538">
        <v>2.0703867906920439E-2</v>
      </c>
      <c r="G29" s="539">
        <v>5.2590344482301068E-3</v>
      </c>
    </row>
    <row r="30" spans="1:7">
      <c r="A30" s="418">
        <v>19</v>
      </c>
      <c r="B30" s="11" t="s">
        <v>271</v>
      </c>
      <c r="C30" s="537">
        <v>-7.1654535872239203E-2</v>
      </c>
      <c r="D30" s="538">
        <v>-6.2810585501920951E-2</v>
      </c>
      <c r="E30" s="538">
        <v>1.5377283022315304E-2</v>
      </c>
      <c r="F30" s="538">
        <v>3.3549324486663562E-2</v>
      </c>
      <c r="G30" s="539">
        <v>8.4385839783986099E-3</v>
      </c>
    </row>
    <row r="31" spans="1:7">
      <c r="A31" s="10"/>
      <c r="B31" s="220" t="s">
        <v>350</v>
      </c>
      <c r="C31" s="535"/>
      <c r="D31" s="535"/>
      <c r="E31" s="535"/>
      <c r="F31" s="535"/>
      <c r="G31" s="536"/>
    </row>
    <row r="32" spans="1:7">
      <c r="A32" s="418">
        <v>20</v>
      </c>
      <c r="B32" s="11" t="s">
        <v>129</v>
      </c>
      <c r="C32" s="537">
        <v>0.1459437829377751</v>
      </c>
      <c r="D32" s="538">
        <v>0.16505744055088239</v>
      </c>
      <c r="E32" s="538">
        <v>0.16738595385538177</v>
      </c>
      <c r="F32" s="538">
        <v>0.23554034392257195</v>
      </c>
      <c r="G32" s="539">
        <v>0.24475507830196283</v>
      </c>
    </row>
    <row r="33" spans="1:7" ht="15" customHeight="1">
      <c r="A33" s="418">
        <v>21</v>
      </c>
      <c r="B33" s="11" t="s">
        <v>128</v>
      </c>
      <c r="C33" s="537">
        <v>6.4883518819109212E-2</v>
      </c>
      <c r="D33" s="538">
        <v>6.9545281550102159E-2</v>
      </c>
      <c r="E33" s="538">
        <v>6.969366395158709E-2</v>
      </c>
      <c r="F33" s="538">
        <v>9.5600417409486035E-2</v>
      </c>
      <c r="G33" s="539">
        <v>0.1104944961222218</v>
      </c>
    </row>
    <row r="34" spans="1:7">
      <c r="A34" s="418">
        <v>22</v>
      </c>
      <c r="B34" s="11" t="s">
        <v>127</v>
      </c>
      <c r="C34" s="537">
        <v>0.19592437409026345</v>
      </c>
      <c r="D34" s="538">
        <v>0.22430830972248131</v>
      </c>
      <c r="E34" s="538">
        <v>0.22868434117302994</v>
      </c>
      <c r="F34" s="538">
        <v>0.30896848358040074</v>
      </c>
      <c r="G34" s="539">
        <v>0.31342616527967693</v>
      </c>
    </row>
    <row r="35" spans="1:7" ht="15" customHeight="1">
      <c r="A35" s="418">
        <v>23</v>
      </c>
      <c r="B35" s="11" t="s">
        <v>126</v>
      </c>
      <c r="C35" s="537">
        <v>7.5296942059711172E-2</v>
      </c>
      <c r="D35" s="538">
        <v>0.21782155335133591</v>
      </c>
      <c r="E35" s="538">
        <v>0.20680487498212347</v>
      </c>
      <c r="F35" s="538">
        <v>0.2213184036780321</v>
      </c>
      <c r="G35" s="539">
        <v>0.19914981700949014</v>
      </c>
    </row>
    <row r="36" spans="1:7">
      <c r="A36" s="418">
        <v>24</v>
      </c>
      <c r="B36" s="11" t="s">
        <v>125</v>
      </c>
      <c r="C36" s="537">
        <v>1.3803265912725002E-2</v>
      </c>
      <c r="D36" s="538">
        <v>7.1589516154703706E-4</v>
      </c>
      <c r="E36" s="538">
        <v>0.32584474146547165</v>
      </c>
      <c r="F36" s="538">
        <v>2.9941524285723307E-2</v>
      </c>
      <c r="G36" s="539">
        <v>3.0181514125398035E-2</v>
      </c>
    </row>
    <row r="37" spans="1:7" ht="15" customHeight="1">
      <c r="A37" s="10"/>
      <c r="B37" s="220" t="s">
        <v>351</v>
      </c>
      <c r="C37" s="535"/>
      <c r="D37" s="535"/>
      <c r="E37" s="535"/>
      <c r="F37" s="535"/>
      <c r="G37" s="536"/>
    </row>
    <row r="38" spans="1:7" ht="15" customHeight="1">
      <c r="A38" s="418">
        <v>25</v>
      </c>
      <c r="B38" s="11" t="s">
        <v>124</v>
      </c>
      <c r="C38" s="540">
        <v>0.44772812081063196</v>
      </c>
      <c r="D38" s="541">
        <v>0.35465761211009106</v>
      </c>
      <c r="E38" s="541">
        <v>0.37673474951374064</v>
      </c>
      <c r="F38" s="541">
        <v>0.43837417785348737</v>
      </c>
      <c r="G38" s="542">
        <v>0.38187034498274303</v>
      </c>
    </row>
    <row r="39" spans="1:7" ht="15" customHeight="1">
      <c r="A39" s="418">
        <v>26</v>
      </c>
      <c r="B39" s="11" t="s">
        <v>123</v>
      </c>
      <c r="C39" s="540">
        <v>0.16477854600384689</v>
      </c>
      <c r="D39" s="541">
        <v>0.13308155848890119</v>
      </c>
      <c r="E39" s="541">
        <v>0.15574488651436422</v>
      </c>
      <c r="F39" s="541">
        <v>0.19044426206437998</v>
      </c>
      <c r="G39" s="542">
        <v>0.15221198508518563</v>
      </c>
    </row>
    <row r="40" spans="1:7" ht="15" customHeight="1">
      <c r="A40" s="418">
        <v>27</v>
      </c>
      <c r="B40" s="11" t="s">
        <v>122</v>
      </c>
      <c r="C40" s="540">
        <v>8.4388384081508658E-2</v>
      </c>
      <c r="D40" s="541">
        <v>0.1256366601234441</v>
      </c>
      <c r="E40" s="541">
        <v>8.1263564124999604E-2</v>
      </c>
      <c r="F40" s="541">
        <v>9.5158448679160387E-2</v>
      </c>
      <c r="G40" s="542">
        <v>8.0969739021411927E-2</v>
      </c>
    </row>
    <row r="41" spans="1:7" ht="15" customHeight="1">
      <c r="A41" s="419"/>
      <c r="B41" s="220" t="s">
        <v>394</v>
      </c>
      <c r="C41" s="416"/>
      <c r="D41" s="416"/>
      <c r="E41" s="416"/>
      <c r="F41" s="416"/>
      <c r="G41" s="417"/>
    </row>
    <row r="42" spans="1:7">
      <c r="A42" s="418">
        <v>28</v>
      </c>
      <c r="B42" s="11" t="s">
        <v>377</v>
      </c>
      <c r="C42" s="15">
        <v>37577645.133626401</v>
      </c>
      <c r="D42" s="16">
        <v>33641079.189999998</v>
      </c>
      <c r="E42" s="16">
        <v>39573837.899999991</v>
      </c>
      <c r="F42" s="16">
        <v>38760085.540000007</v>
      </c>
      <c r="G42" s="17">
        <v>53434140.819999993</v>
      </c>
    </row>
    <row r="43" spans="1:7" ht="15" customHeight="1">
      <c r="A43" s="418">
        <v>29</v>
      </c>
      <c r="B43" s="11" t="s">
        <v>389</v>
      </c>
      <c r="C43" s="15">
        <v>12869564.5162</v>
      </c>
      <c r="D43" s="16">
        <v>11877040.71415</v>
      </c>
      <c r="E43" s="16">
        <v>11153067.564049998</v>
      </c>
      <c r="F43" s="16">
        <v>13627631.179049999</v>
      </c>
      <c r="G43" s="17">
        <v>21568589.341299996</v>
      </c>
    </row>
    <row r="44" spans="1:7" ht="15" customHeight="1">
      <c r="A44" s="455">
        <v>30</v>
      </c>
      <c r="B44" s="456" t="s">
        <v>378</v>
      </c>
      <c r="C44" s="529">
        <v>2.9198847471741773</v>
      </c>
      <c r="D44" s="530">
        <v>2.8324462296336899</v>
      </c>
      <c r="E44" s="530">
        <v>3.5482469439671895</v>
      </c>
      <c r="F44" s="530">
        <v>2.8442276600196359</v>
      </c>
      <c r="G44" s="531">
        <v>2.4774054517178441</v>
      </c>
    </row>
    <row r="45" spans="1:7" ht="15" customHeight="1">
      <c r="A45" s="455"/>
      <c r="B45" s="220" t="s">
        <v>496</v>
      </c>
      <c r="C45" s="457"/>
      <c r="D45" s="458"/>
      <c r="E45" s="458"/>
      <c r="F45" s="458"/>
      <c r="G45" s="459"/>
    </row>
    <row r="46" spans="1:7" ht="15" customHeight="1">
      <c r="A46" s="455">
        <v>31</v>
      </c>
      <c r="B46" s="456" t="s">
        <v>503</v>
      </c>
      <c r="C46" s="457">
        <v>56004417.652500004</v>
      </c>
      <c r="D46" s="458">
        <v>60000891.506999999</v>
      </c>
      <c r="E46" s="458">
        <v>58813705.04900001</v>
      </c>
      <c r="F46" s="458">
        <v>57271959.573000006</v>
      </c>
      <c r="G46" s="459">
        <v>55902096.184999995</v>
      </c>
    </row>
    <row r="47" spans="1:7" ht="15" customHeight="1">
      <c r="A47" s="455">
        <v>32</v>
      </c>
      <c r="B47" s="456" t="s">
        <v>518</v>
      </c>
      <c r="C47" s="457">
        <v>31849325.489900008</v>
      </c>
      <c r="D47" s="458">
        <v>31615845.140500002</v>
      </c>
      <c r="E47" s="458">
        <v>32472603.387424968</v>
      </c>
      <c r="F47" s="458">
        <v>28925245.853524994</v>
      </c>
      <c r="G47" s="459">
        <v>31224880.248529296</v>
      </c>
    </row>
    <row r="48" spans="1:7" ht="15" thickBot="1">
      <c r="A48" s="420">
        <v>33</v>
      </c>
      <c r="B48" s="222" t="s">
        <v>536</v>
      </c>
      <c r="C48" s="526">
        <v>1.7584176993092053</v>
      </c>
      <c r="D48" s="527">
        <v>1.8978107730588123</v>
      </c>
      <c r="E48" s="527">
        <v>1.8111792376885818</v>
      </c>
      <c r="F48" s="527">
        <v>1.9799990590579724</v>
      </c>
      <c r="G48" s="528">
        <v>1.7903061834042744</v>
      </c>
    </row>
    <row r="49" spans="1:2">
      <c r="A49" s="18"/>
    </row>
    <row r="50" spans="1:2" ht="38.25">
      <c r="B50" s="293" t="s">
        <v>478</v>
      </c>
    </row>
    <row r="51" spans="1:2" ht="51">
      <c r="B51" s="293" t="s">
        <v>393</v>
      </c>
    </row>
    <row r="53" spans="1:2">
      <c r="B53" s="29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C8" sqref="C8:H22"/>
    </sheetView>
  </sheetViews>
  <sheetFormatPr defaultColWidth="9.28515625" defaultRowHeight="12.75"/>
  <cols>
    <col min="1" max="1" width="11.7109375" style="469" bestFit="1" customWidth="1"/>
    <col min="2" max="2" width="53.42578125" style="469" customWidth="1"/>
    <col min="3" max="3" width="14.28515625" style="469" bestFit="1" customWidth="1"/>
    <col min="4" max="4" width="14.140625" style="469" bestFit="1" customWidth="1"/>
    <col min="5" max="5" width="17.7109375" style="469" bestFit="1" customWidth="1"/>
    <col min="6" max="6" width="14.140625" style="469" bestFit="1" customWidth="1"/>
    <col min="7" max="7" width="20.85546875" style="469" customWidth="1"/>
    <col min="8" max="8" width="14.5703125" style="469" customWidth="1"/>
    <col min="9" max="16384" width="9.28515625" style="469"/>
  </cols>
  <sheetData>
    <row r="1" spans="1:8" ht="13.5">
      <c r="A1" s="460" t="s">
        <v>30</v>
      </c>
      <c r="B1" s="3" t="str">
        <f>'Info '!C2</f>
        <v>JSC Silk Road Bank</v>
      </c>
    </row>
    <row r="2" spans="1:8" ht="13.5">
      <c r="A2" s="460" t="s">
        <v>31</v>
      </c>
      <c r="B2" s="550">
        <f>'1. key ratios '!B2</f>
        <v>44742</v>
      </c>
    </row>
    <row r="3" spans="1:8">
      <c r="A3" s="461" t="s">
        <v>543</v>
      </c>
    </row>
    <row r="5" spans="1:8" ht="15" customHeight="1">
      <c r="A5" s="683" t="s">
        <v>544</v>
      </c>
      <c r="B5" s="684"/>
      <c r="C5" s="689" t="s">
        <v>545</v>
      </c>
      <c r="D5" s="690"/>
      <c r="E5" s="690"/>
      <c r="F5" s="690"/>
      <c r="G5" s="690"/>
      <c r="H5" s="691"/>
    </row>
    <row r="6" spans="1:8">
      <c r="A6" s="685"/>
      <c r="B6" s="686"/>
      <c r="C6" s="692"/>
      <c r="D6" s="693"/>
      <c r="E6" s="693"/>
      <c r="F6" s="693"/>
      <c r="G6" s="693"/>
      <c r="H6" s="694"/>
    </row>
    <row r="7" spans="1:8">
      <c r="A7" s="687"/>
      <c r="B7" s="688"/>
      <c r="C7" s="491" t="s">
        <v>546</v>
      </c>
      <c r="D7" s="491" t="s">
        <v>547</v>
      </c>
      <c r="E7" s="491" t="s">
        <v>548</v>
      </c>
      <c r="F7" s="491" t="s">
        <v>549</v>
      </c>
      <c r="G7" s="491" t="s">
        <v>550</v>
      </c>
      <c r="H7" s="491" t="s">
        <v>108</v>
      </c>
    </row>
    <row r="8" spans="1:8" ht="24">
      <c r="A8" s="463">
        <v>1</v>
      </c>
      <c r="B8" s="462" t="s">
        <v>95</v>
      </c>
      <c r="C8" s="552">
        <v>7046.8099999999995</v>
      </c>
      <c r="D8" s="552">
        <v>7281091.9200000018</v>
      </c>
      <c r="E8" s="552">
        <v>7586051.9000000004</v>
      </c>
      <c r="F8" s="552">
        <v>16781579.259999998</v>
      </c>
      <c r="G8" s="552">
        <v>0</v>
      </c>
      <c r="H8" s="554">
        <v>31655769.890000001</v>
      </c>
    </row>
    <row r="9" spans="1:8" ht="24">
      <c r="A9" s="463">
        <v>2</v>
      </c>
      <c r="B9" s="462" t="s">
        <v>96</v>
      </c>
      <c r="C9" s="552"/>
      <c r="D9" s="552">
        <v>0</v>
      </c>
      <c r="E9" s="552"/>
      <c r="F9" s="552"/>
      <c r="G9" s="552"/>
      <c r="H9" s="554">
        <v>0</v>
      </c>
    </row>
    <row r="10" spans="1:8">
      <c r="A10" s="463">
        <v>3</v>
      </c>
      <c r="B10" s="462" t="s">
        <v>268</v>
      </c>
      <c r="C10" s="552"/>
      <c r="D10" s="552">
        <v>0</v>
      </c>
      <c r="E10" s="552"/>
      <c r="F10" s="552"/>
      <c r="G10" s="552"/>
      <c r="H10" s="554">
        <v>0</v>
      </c>
    </row>
    <row r="11" spans="1:8">
      <c r="A11" s="463">
        <v>4</v>
      </c>
      <c r="B11" s="462" t="s">
        <v>97</v>
      </c>
      <c r="C11" s="552"/>
      <c r="D11" s="552">
        <v>0</v>
      </c>
      <c r="E11" s="552"/>
      <c r="F11" s="552"/>
      <c r="G11" s="552"/>
      <c r="H11" s="554">
        <v>0</v>
      </c>
    </row>
    <row r="12" spans="1:8" ht="24">
      <c r="A12" s="463">
        <v>5</v>
      </c>
      <c r="B12" s="462" t="s">
        <v>98</v>
      </c>
      <c r="C12" s="552"/>
      <c r="D12" s="552">
        <v>0</v>
      </c>
      <c r="E12" s="552"/>
      <c r="F12" s="552"/>
      <c r="G12" s="552"/>
      <c r="H12" s="554">
        <v>0</v>
      </c>
    </row>
    <row r="13" spans="1:8">
      <c r="A13" s="463">
        <v>6</v>
      </c>
      <c r="B13" s="462" t="s">
        <v>99</v>
      </c>
      <c r="C13" s="552">
        <v>738144.39</v>
      </c>
      <c r="D13" s="552">
        <v>0</v>
      </c>
      <c r="E13" s="552"/>
      <c r="F13" s="552"/>
      <c r="G13" s="552"/>
      <c r="H13" s="554">
        <v>738144.39</v>
      </c>
    </row>
    <row r="14" spans="1:8">
      <c r="A14" s="463">
        <v>7</v>
      </c>
      <c r="B14" s="462" t="s">
        <v>100</v>
      </c>
      <c r="C14" s="552"/>
      <c r="D14" s="552">
        <v>4872888.7700000005</v>
      </c>
      <c r="E14" s="552">
        <v>231967.66999999993</v>
      </c>
      <c r="F14" s="552">
        <v>5100370.5599999996</v>
      </c>
      <c r="G14" s="552">
        <v>0</v>
      </c>
      <c r="H14" s="554">
        <v>10205227</v>
      </c>
    </row>
    <row r="15" spans="1:8">
      <c r="A15" s="463">
        <v>8</v>
      </c>
      <c r="B15" s="462" t="s">
        <v>101</v>
      </c>
      <c r="C15" s="552"/>
      <c r="D15" s="552">
        <v>255100.03000000012</v>
      </c>
      <c r="E15" s="552">
        <v>3143580.8299999982</v>
      </c>
      <c r="F15" s="552">
        <v>1808200.8299999998</v>
      </c>
      <c r="G15" s="552">
        <v>78636.309999999954</v>
      </c>
      <c r="H15" s="554">
        <v>5285517.9999999981</v>
      </c>
    </row>
    <row r="16" spans="1:8" ht="24">
      <c r="A16" s="463">
        <v>9</v>
      </c>
      <c r="B16" s="462" t="s">
        <v>102</v>
      </c>
      <c r="C16" s="552"/>
      <c r="D16" s="552">
        <v>0</v>
      </c>
      <c r="E16" s="552"/>
      <c r="F16" s="552">
        <v>0</v>
      </c>
      <c r="G16" s="552"/>
      <c r="H16" s="554">
        <v>0</v>
      </c>
    </row>
    <row r="17" spans="1:8">
      <c r="A17" s="463">
        <v>10</v>
      </c>
      <c r="B17" s="494" t="s">
        <v>562</v>
      </c>
      <c r="C17" s="552"/>
      <c r="D17" s="552">
        <v>678890.08999999985</v>
      </c>
      <c r="E17" s="552">
        <v>22284.519999999902</v>
      </c>
      <c r="F17" s="552">
        <v>0</v>
      </c>
      <c r="G17" s="552"/>
      <c r="H17" s="554">
        <v>701174.60999999975</v>
      </c>
    </row>
    <row r="18" spans="1:8">
      <c r="A18" s="463">
        <v>11</v>
      </c>
      <c r="B18" s="462" t="s">
        <v>104</v>
      </c>
      <c r="C18" s="552"/>
      <c r="D18" s="552">
        <v>1190.44</v>
      </c>
      <c r="E18" s="552">
        <v>9261.9900000000016</v>
      </c>
      <c r="F18" s="552">
        <v>0</v>
      </c>
      <c r="G18" s="552">
        <v>58128.41</v>
      </c>
      <c r="H18" s="554">
        <v>68580.840000000011</v>
      </c>
    </row>
    <row r="19" spans="1:8">
      <c r="A19" s="463">
        <v>12</v>
      </c>
      <c r="B19" s="462" t="s">
        <v>105</v>
      </c>
      <c r="C19" s="552"/>
      <c r="D19" s="552">
        <v>0</v>
      </c>
      <c r="E19" s="552"/>
      <c r="F19" s="552"/>
      <c r="G19" s="552"/>
      <c r="H19" s="554">
        <v>0</v>
      </c>
    </row>
    <row r="20" spans="1:8">
      <c r="A20" s="463">
        <v>13</v>
      </c>
      <c r="B20" s="462" t="s">
        <v>246</v>
      </c>
      <c r="C20" s="552"/>
      <c r="D20" s="552">
        <v>0</v>
      </c>
      <c r="E20" s="552"/>
      <c r="F20" s="552"/>
      <c r="G20" s="552"/>
      <c r="H20" s="554">
        <v>0</v>
      </c>
    </row>
    <row r="21" spans="1:8">
      <c r="A21" s="463">
        <v>14</v>
      </c>
      <c r="B21" s="462" t="s">
        <v>107</v>
      </c>
      <c r="C21" s="552">
        <v>1580758.3599999999</v>
      </c>
      <c r="D21" s="552">
        <v>8997645.7200000044</v>
      </c>
      <c r="E21" s="552">
        <v>0</v>
      </c>
      <c r="F21" s="552"/>
      <c r="G21" s="552">
        <v>16051432.539999994</v>
      </c>
      <c r="H21" s="554">
        <v>26629836.619999997</v>
      </c>
    </row>
    <row r="22" spans="1:8">
      <c r="A22" s="464">
        <v>15</v>
      </c>
      <c r="B22" s="471" t="s">
        <v>108</v>
      </c>
      <c r="C22" s="554">
        <v>2325949.56</v>
      </c>
      <c r="D22" s="554">
        <v>21407916.880000003</v>
      </c>
      <c r="E22" s="554">
        <v>10970862.389999999</v>
      </c>
      <c r="F22" s="554">
        <v>23690150.649999995</v>
      </c>
      <c r="G22" s="554">
        <v>16188197.259999994</v>
      </c>
      <c r="H22" s="554">
        <v>74583076.739999995</v>
      </c>
    </row>
    <row r="26" spans="1:8" ht="51">
      <c r="B26" s="495"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70" zoomScaleNormal="70" workbookViewId="0">
      <selection activeCell="I41" sqref="I41"/>
    </sheetView>
  </sheetViews>
  <sheetFormatPr defaultColWidth="9.28515625" defaultRowHeight="12.75"/>
  <cols>
    <col min="1" max="1" width="11.7109375" style="496" bestFit="1" customWidth="1"/>
    <col min="2" max="2" width="74.85546875" style="469" customWidth="1"/>
    <col min="3" max="3" width="22.42578125" style="469" customWidth="1"/>
    <col min="4" max="4" width="23.5703125" style="469" customWidth="1"/>
    <col min="5" max="8" width="22.28515625" style="469" customWidth="1"/>
    <col min="9" max="9" width="41.42578125" style="469" customWidth="1"/>
    <col min="10" max="16384" width="9.28515625" style="469"/>
  </cols>
  <sheetData>
    <row r="1" spans="1:9" ht="13.5">
      <c r="A1" s="460" t="s">
        <v>30</v>
      </c>
      <c r="B1" s="3" t="str">
        <f>'Info '!C2</f>
        <v>JSC Silk Road Bank</v>
      </c>
    </row>
    <row r="2" spans="1:9" ht="13.5">
      <c r="A2" s="460" t="s">
        <v>31</v>
      </c>
      <c r="B2" s="550">
        <f>'1. key ratios '!B2</f>
        <v>44742</v>
      </c>
    </row>
    <row r="3" spans="1:9">
      <c r="A3" s="461" t="s">
        <v>551</v>
      </c>
    </row>
    <row r="4" spans="1:9">
      <c r="C4" s="497" t="s">
        <v>0</v>
      </c>
      <c r="D4" s="497" t="s">
        <v>1</v>
      </c>
      <c r="E4" s="497" t="s">
        <v>2</v>
      </c>
      <c r="F4" s="497" t="s">
        <v>3</v>
      </c>
      <c r="G4" s="497" t="s">
        <v>4</v>
      </c>
      <c r="H4" s="497" t="s">
        <v>5</v>
      </c>
      <c r="I4" s="497" t="s">
        <v>8</v>
      </c>
    </row>
    <row r="5" spans="1:9" ht="44.25" customHeight="1">
      <c r="A5" s="683" t="s">
        <v>552</v>
      </c>
      <c r="B5" s="684"/>
      <c r="C5" s="697" t="s">
        <v>553</v>
      </c>
      <c r="D5" s="697"/>
      <c r="E5" s="697" t="s">
        <v>554</v>
      </c>
      <c r="F5" s="697" t="s">
        <v>555</v>
      </c>
      <c r="G5" s="695" t="s">
        <v>556</v>
      </c>
      <c r="H5" s="695" t="s">
        <v>557</v>
      </c>
      <c r="I5" s="498" t="s">
        <v>558</v>
      </c>
    </row>
    <row r="6" spans="1:9" ht="60" customHeight="1">
      <c r="A6" s="687"/>
      <c r="B6" s="688"/>
      <c r="C6" s="487" t="s">
        <v>559</v>
      </c>
      <c r="D6" s="487" t="s">
        <v>560</v>
      </c>
      <c r="E6" s="697"/>
      <c r="F6" s="697"/>
      <c r="G6" s="696"/>
      <c r="H6" s="696"/>
      <c r="I6" s="498" t="s">
        <v>561</v>
      </c>
    </row>
    <row r="7" spans="1:9">
      <c r="A7" s="467">
        <v>1</v>
      </c>
      <c r="B7" s="462" t="s">
        <v>95</v>
      </c>
      <c r="C7" s="551"/>
      <c r="D7" s="551">
        <v>31655769.890000001</v>
      </c>
      <c r="E7" s="551"/>
      <c r="F7" s="551"/>
      <c r="G7" s="551"/>
      <c r="H7" s="551"/>
      <c r="I7" s="611">
        <v>31655769.890000001</v>
      </c>
    </row>
    <row r="8" spans="1:9">
      <c r="A8" s="467">
        <v>2</v>
      </c>
      <c r="B8" s="462" t="s">
        <v>96</v>
      </c>
      <c r="C8" s="551"/>
      <c r="D8" s="551">
        <v>0</v>
      </c>
      <c r="E8" s="551"/>
      <c r="F8" s="551"/>
      <c r="G8" s="551"/>
      <c r="H8" s="551"/>
      <c r="I8" s="611">
        <v>0</v>
      </c>
    </row>
    <row r="9" spans="1:9">
      <c r="A9" s="467">
        <v>3</v>
      </c>
      <c r="B9" s="462" t="s">
        <v>268</v>
      </c>
      <c r="C9" s="551"/>
      <c r="D9" s="551">
        <v>0</v>
      </c>
      <c r="E9" s="551"/>
      <c r="F9" s="551"/>
      <c r="G9" s="551"/>
      <c r="H9" s="551"/>
      <c r="I9" s="611">
        <v>0</v>
      </c>
    </row>
    <row r="10" spans="1:9">
      <c r="A10" s="467">
        <v>4</v>
      </c>
      <c r="B10" s="462" t="s">
        <v>97</v>
      </c>
      <c r="C10" s="551"/>
      <c r="D10" s="551">
        <v>0</v>
      </c>
      <c r="E10" s="551"/>
      <c r="F10" s="551"/>
      <c r="G10" s="551"/>
      <c r="H10" s="551"/>
      <c r="I10" s="611">
        <v>0</v>
      </c>
    </row>
    <row r="11" spans="1:9">
      <c r="A11" s="467">
        <v>5</v>
      </c>
      <c r="B11" s="462" t="s">
        <v>98</v>
      </c>
      <c r="C11" s="551"/>
      <c r="D11" s="551">
        <v>0</v>
      </c>
      <c r="E11" s="551"/>
      <c r="F11" s="551"/>
      <c r="G11" s="551"/>
      <c r="H11" s="551"/>
      <c r="I11" s="611">
        <v>0</v>
      </c>
    </row>
    <row r="12" spans="1:9">
      <c r="A12" s="467">
        <v>6</v>
      </c>
      <c r="B12" s="462" t="s">
        <v>99</v>
      </c>
      <c r="C12" s="551"/>
      <c r="D12" s="551">
        <v>738144.39</v>
      </c>
      <c r="E12" s="551"/>
      <c r="F12" s="551"/>
      <c r="G12" s="551"/>
      <c r="H12" s="551"/>
      <c r="I12" s="611">
        <v>738144.39</v>
      </c>
    </row>
    <row r="13" spans="1:9">
      <c r="A13" s="467">
        <v>7</v>
      </c>
      <c r="B13" s="462" t="s">
        <v>100</v>
      </c>
      <c r="C13" s="551">
        <v>2065524.2199999997</v>
      </c>
      <c r="D13" s="551">
        <v>8759360.0399999972</v>
      </c>
      <c r="E13" s="551">
        <v>619657.18999999994</v>
      </c>
      <c r="F13" s="551">
        <v>173888.58000000002</v>
      </c>
      <c r="G13" s="551"/>
      <c r="H13" s="551"/>
      <c r="I13" s="611">
        <v>10031338.489999998</v>
      </c>
    </row>
    <row r="14" spans="1:9">
      <c r="A14" s="467">
        <v>8</v>
      </c>
      <c r="B14" s="462" t="s">
        <v>101</v>
      </c>
      <c r="C14" s="551">
        <v>297194.77</v>
      </c>
      <c r="D14" s="551">
        <v>5143381.3399999961</v>
      </c>
      <c r="E14" s="551">
        <v>155057.40999999997</v>
      </c>
      <c r="F14" s="551">
        <v>100453.37000000007</v>
      </c>
      <c r="G14" s="551"/>
      <c r="H14" s="551">
        <v>1050</v>
      </c>
      <c r="I14" s="611">
        <v>5185065.3299999954</v>
      </c>
    </row>
    <row r="15" spans="1:9">
      <c r="A15" s="467">
        <v>9</v>
      </c>
      <c r="B15" s="462" t="s">
        <v>102</v>
      </c>
      <c r="C15" s="551">
        <v>0</v>
      </c>
      <c r="D15" s="551">
        <v>0</v>
      </c>
      <c r="E15" s="551">
        <v>0</v>
      </c>
      <c r="F15" s="551">
        <v>0</v>
      </c>
      <c r="G15" s="551"/>
      <c r="H15" s="551"/>
      <c r="I15" s="611">
        <v>0</v>
      </c>
    </row>
    <row r="16" spans="1:9">
      <c r="A16" s="467">
        <v>10</v>
      </c>
      <c r="B16" s="494" t="s">
        <v>562</v>
      </c>
      <c r="C16" s="551">
        <v>1064524.7</v>
      </c>
      <c r="D16" s="551">
        <v>0</v>
      </c>
      <c r="E16" s="551">
        <v>363349.78000000009</v>
      </c>
      <c r="F16" s="551">
        <v>0</v>
      </c>
      <c r="G16" s="551"/>
      <c r="H16" s="551"/>
      <c r="I16" s="611">
        <v>701174.91999999993</v>
      </c>
    </row>
    <row r="17" spans="1:9">
      <c r="A17" s="467">
        <v>11</v>
      </c>
      <c r="B17" s="462" t="s">
        <v>104</v>
      </c>
      <c r="C17" s="551">
        <v>0</v>
      </c>
      <c r="D17" s="551">
        <v>68580.84</v>
      </c>
      <c r="E17" s="551">
        <v>0</v>
      </c>
      <c r="F17" s="551">
        <v>1357.8800000000003</v>
      </c>
      <c r="G17" s="551"/>
      <c r="H17" s="551"/>
      <c r="I17" s="611">
        <v>67222.959999999992</v>
      </c>
    </row>
    <row r="18" spans="1:9">
      <c r="A18" s="467">
        <v>12</v>
      </c>
      <c r="B18" s="462" t="s">
        <v>105</v>
      </c>
      <c r="C18" s="551"/>
      <c r="D18" s="551">
        <v>0</v>
      </c>
      <c r="E18" s="551"/>
      <c r="F18" s="551"/>
      <c r="G18" s="551"/>
      <c r="H18" s="551"/>
      <c r="I18" s="611">
        <v>0</v>
      </c>
    </row>
    <row r="19" spans="1:9">
      <c r="A19" s="467">
        <v>13</v>
      </c>
      <c r="B19" s="462" t="s">
        <v>246</v>
      </c>
      <c r="C19" s="551"/>
      <c r="D19" s="551">
        <v>0</v>
      </c>
      <c r="E19" s="551"/>
      <c r="F19" s="551"/>
      <c r="G19" s="551"/>
      <c r="H19" s="551"/>
      <c r="I19" s="611">
        <v>0</v>
      </c>
    </row>
    <row r="20" spans="1:9">
      <c r="A20" s="467">
        <v>14</v>
      </c>
      <c r="B20" s="462" t="s">
        <v>107</v>
      </c>
      <c r="C20" s="551">
        <v>93389.04</v>
      </c>
      <c r="D20" s="551">
        <v>26651405.389999997</v>
      </c>
      <c r="E20" s="551">
        <v>-191163.41</v>
      </c>
      <c r="F20" s="551">
        <v>100000</v>
      </c>
      <c r="G20" s="551"/>
      <c r="H20" s="551"/>
      <c r="I20" s="611">
        <v>26835957.839999996</v>
      </c>
    </row>
    <row r="21" spans="1:9" s="499" customFormat="1">
      <c r="A21" s="468">
        <v>15</v>
      </c>
      <c r="B21" s="471" t="s">
        <v>108</v>
      </c>
      <c r="C21" s="553">
        <v>2456108.0299999998</v>
      </c>
      <c r="D21" s="553">
        <v>73016641.889999986</v>
      </c>
      <c r="E21" s="553">
        <v>583551.18999999983</v>
      </c>
      <c r="F21" s="553">
        <v>375699.83000000007</v>
      </c>
      <c r="G21" s="553">
        <v>0</v>
      </c>
      <c r="H21" s="553">
        <v>1050</v>
      </c>
      <c r="I21" s="611">
        <v>74513498.899999991</v>
      </c>
    </row>
    <row r="22" spans="1:9">
      <c r="A22" s="500">
        <v>16</v>
      </c>
      <c r="B22" s="501" t="s">
        <v>563</v>
      </c>
      <c r="C22" s="551">
        <v>2362718.9899999998</v>
      </c>
      <c r="D22" s="551">
        <v>13971322.219999993</v>
      </c>
      <c r="E22" s="551">
        <v>774714.59999999986</v>
      </c>
      <c r="F22" s="551">
        <v>275699.83000000007</v>
      </c>
      <c r="G22" s="551">
        <v>0</v>
      </c>
      <c r="H22" s="551">
        <v>1050</v>
      </c>
      <c r="I22" s="611">
        <v>15283626.779999994</v>
      </c>
    </row>
    <row r="23" spans="1:9">
      <c r="A23" s="500">
        <v>17</v>
      </c>
      <c r="B23" s="501" t="s">
        <v>564</v>
      </c>
      <c r="C23" s="465"/>
      <c r="D23" s="465">
        <v>34841407.970000006</v>
      </c>
      <c r="E23" s="465"/>
      <c r="F23" s="465">
        <v>100000</v>
      </c>
      <c r="G23" s="465"/>
      <c r="H23" s="465"/>
      <c r="I23" s="466">
        <v>34741407.970000006</v>
      </c>
    </row>
    <row r="26" spans="1:9" ht="38.25">
      <c r="B26" s="495"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zoomScale="85" zoomScaleNormal="85" workbookViewId="0">
      <selection activeCell="C7" sqref="C7:I34"/>
    </sheetView>
  </sheetViews>
  <sheetFormatPr defaultColWidth="9.28515625" defaultRowHeight="12.75"/>
  <cols>
    <col min="1" max="1" width="11" style="469" bestFit="1" customWidth="1"/>
    <col min="2" max="2" width="70.7109375" style="469" customWidth="1"/>
    <col min="3" max="8" width="22" style="469" customWidth="1"/>
    <col min="9" max="9" width="24.7109375" style="469" customWidth="1"/>
    <col min="10" max="16384" width="9.28515625" style="469"/>
  </cols>
  <sheetData>
    <row r="1" spans="1:9" ht="13.5">
      <c r="A1" s="460" t="s">
        <v>30</v>
      </c>
      <c r="B1" s="3" t="str">
        <f>'Info '!C2</f>
        <v>JSC Silk Road Bank</v>
      </c>
    </row>
    <row r="2" spans="1:9" ht="13.5">
      <c r="A2" s="460" t="s">
        <v>31</v>
      </c>
      <c r="B2" s="550">
        <f>'1. key ratios '!B2</f>
        <v>44742</v>
      </c>
    </row>
    <row r="3" spans="1:9">
      <c r="A3" s="461" t="s">
        <v>565</v>
      </c>
    </row>
    <row r="4" spans="1:9">
      <c r="C4" s="497" t="s">
        <v>0</v>
      </c>
      <c r="D4" s="497" t="s">
        <v>1</v>
      </c>
      <c r="E4" s="497" t="s">
        <v>2</v>
      </c>
      <c r="F4" s="497" t="s">
        <v>3</v>
      </c>
      <c r="G4" s="497" t="s">
        <v>4</v>
      </c>
      <c r="H4" s="497" t="s">
        <v>5</v>
      </c>
      <c r="I4" s="497" t="s">
        <v>8</v>
      </c>
    </row>
    <row r="5" spans="1:9" ht="46.5" customHeight="1">
      <c r="A5" s="683" t="s">
        <v>706</v>
      </c>
      <c r="B5" s="684"/>
      <c r="C5" s="697" t="s">
        <v>553</v>
      </c>
      <c r="D5" s="697"/>
      <c r="E5" s="697" t="s">
        <v>554</v>
      </c>
      <c r="F5" s="697" t="s">
        <v>555</v>
      </c>
      <c r="G5" s="695" t="s">
        <v>556</v>
      </c>
      <c r="H5" s="695" t="s">
        <v>557</v>
      </c>
      <c r="I5" s="498" t="s">
        <v>558</v>
      </c>
    </row>
    <row r="6" spans="1:9" ht="75" customHeight="1">
      <c r="A6" s="687"/>
      <c r="B6" s="688"/>
      <c r="C6" s="487" t="s">
        <v>559</v>
      </c>
      <c r="D6" s="487" t="s">
        <v>560</v>
      </c>
      <c r="E6" s="697"/>
      <c r="F6" s="697"/>
      <c r="G6" s="696"/>
      <c r="H6" s="696"/>
      <c r="I6" s="498" t="s">
        <v>561</v>
      </c>
    </row>
    <row r="7" spans="1:9">
      <c r="A7" s="465">
        <v>1</v>
      </c>
      <c r="B7" s="470" t="s">
        <v>696</v>
      </c>
      <c r="C7" s="465">
        <v>21683.439999999999</v>
      </c>
      <c r="D7" s="465">
        <v>31998685.379999999</v>
      </c>
      <c r="E7" s="465">
        <v>19450.359999999997</v>
      </c>
      <c r="F7" s="465">
        <v>6770.5299999999979</v>
      </c>
      <c r="G7" s="465"/>
      <c r="H7" s="465">
        <v>650</v>
      </c>
      <c r="I7" s="466">
        <v>31994147.93</v>
      </c>
    </row>
    <row r="8" spans="1:9">
      <c r="A8" s="465">
        <v>2</v>
      </c>
      <c r="B8" s="470" t="s">
        <v>566</v>
      </c>
      <c r="C8" s="465">
        <v>52709.399999999994</v>
      </c>
      <c r="D8" s="465">
        <v>1504914.7000000002</v>
      </c>
      <c r="E8" s="465">
        <v>22435.33</v>
      </c>
      <c r="F8" s="465">
        <v>15111.550000000001</v>
      </c>
      <c r="G8" s="465"/>
      <c r="H8" s="465">
        <v>0</v>
      </c>
      <c r="I8" s="466">
        <v>1520077.22</v>
      </c>
    </row>
    <row r="9" spans="1:9">
      <c r="A9" s="465">
        <v>3</v>
      </c>
      <c r="B9" s="470" t="s">
        <v>567</v>
      </c>
      <c r="C9" s="465">
        <v>0</v>
      </c>
      <c r="D9" s="465">
        <v>0</v>
      </c>
      <c r="E9" s="465">
        <v>0</v>
      </c>
      <c r="F9" s="465">
        <v>0</v>
      </c>
      <c r="G9" s="465"/>
      <c r="H9" s="465">
        <v>0</v>
      </c>
      <c r="I9" s="466">
        <v>0</v>
      </c>
    </row>
    <row r="10" spans="1:9">
      <c r="A10" s="465">
        <v>4</v>
      </c>
      <c r="B10" s="470" t="s">
        <v>697</v>
      </c>
      <c r="C10" s="465">
        <v>0</v>
      </c>
      <c r="D10" s="465">
        <v>101232.44</v>
      </c>
      <c r="E10" s="465">
        <v>0</v>
      </c>
      <c r="F10" s="465">
        <v>2020</v>
      </c>
      <c r="G10" s="465"/>
      <c r="H10" s="465">
        <v>0</v>
      </c>
      <c r="I10" s="466">
        <v>99212.44</v>
      </c>
    </row>
    <row r="11" spans="1:9">
      <c r="A11" s="465">
        <v>5</v>
      </c>
      <c r="B11" s="470" t="s">
        <v>568</v>
      </c>
      <c r="C11" s="465">
        <v>1103420.1499999999</v>
      </c>
      <c r="D11" s="465">
        <v>3989604.08</v>
      </c>
      <c r="E11" s="465">
        <v>331177.34999999998</v>
      </c>
      <c r="F11" s="465">
        <v>79547.239999999991</v>
      </c>
      <c r="G11" s="465"/>
      <c r="H11" s="465">
        <v>0</v>
      </c>
      <c r="I11" s="466">
        <v>4682299.6400000006</v>
      </c>
    </row>
    <row r="12" spans="1:9">
      <c r="A12" s="465">
        <v>6</v>
      </c>
      <c r="B12" s="470" t="s">
        <v>569</v>
      </c>
      <c r="C12" s="465">
        <v>1579.1799999999998</v>
      </c>
      <c r="D12" s="465">
        <v>53050.249999999993</v>
      </c>
      <c r="E12" s="465">
        <v>1286.2600000000002</v>
      </c>
      <c r="F12" s="465">
        <v>1049.8899999999999</v>
      </c>
      <c r="G12" s="465"/>
      <c r="H12" s="465">
        <v>0</v>
      </c>
      <c r="I12" s="466">
        <v>52293.279999999992</v>
      </c>
    </row>
    <row r="13" spans="1:9">
      <c r="A13" s="465">
        <v>7</v>
      </c>
      <c r="B13" s="470" t="s">
        <v>570</v>
      </c>
      <c r="C13" s="465">
        <v>806.6</v>
      </c>
      <c r="D13" s="465">
        <v>58089.43</v>
      </c>
      <c r="E13" s="465">
        <v>688.1</v>
      </c>
      <c r="F13" s="465">
        <v>1153.77</v>
      </c>
      <c r="G13" s="465"/>
      <c r="H13" s="465">
        <v>0</v>
      </c>
      <c r="I13" s="466">
        <v>57054.16</v>
      </c>
    </row>
    <row r="14" spans="1:9">
      <c r="A14" s="465">
        <v>8</v>
      </c>
      <c r="B14" s="470" t="s">
        <v>571</v>
      </c>
      <c r="C14" s="465">
        <v>1558.04</v>
      </c>
      <c r="D14" s="465">
        <v>2456.25</v>
      </c>
      <c r="E14" s="465">
        <v>598.4799999999999</v>
      </c>
      <c r="F14" s="465">
        <v>42.66</v>
      </c>
      <c r="G14" s="465"/>
      <c r="H14" s="465">
        <v>0</v>
      </c>
      <c r="I14" s="466">
        <v>3373.15</v>
      </c>
    </row>
    <row r="15" spans="1:9">
      <c r="A15" s="465">
        <v>9</v>
      </c>
      <c r="B15" s="470" t="s">
        <v>572</v>
      </c>
      <c r="C15" s="465">
        <v>0</v>
      </c>
      <c r="D15" s="465">
        <v>16023.300000000001</v>
      </c>
      <c r="E15" s="465">
        <v>16.22</v>
      </c>
      <c r="F15" s="465">
        <v>314.52</v>
      </c>
      <c r="G15" s="465"/>
      <c r="H15" s="465">
        <v>0</v>
      </c>
      <c r="I15" s="466">
        <v>15692.560000000001</v>
      </c>
    </row>
    <row r="16" spans="1:9">
      <c r="A16" s="465">
        <v>10</v>
      </c>
      <c r="B16" s="470" t="s">
        <v>573</v>
      </c>
      <c r="C16" s="465">
        <v>0</v>
      </c>
      <c r="D16" s="465">
        <v>570.51</v>
      </c>
      <c r="E16" s="465">
        <v>0</v>
      </c>
      <c r="F16" s="465">
        <v>11.16</v>
      </c>
      <c r="G16" s="465"/>
      <c r="H16" s="465">
        <v>0</v>
      </c>
      <c r="I16" s="466">
        <v>559.35</v>
      </c>
    </row>
    <row r="17" spans="1:9">
      <c r="A17" s="465">
        <v>11</v>
      </c>
      <c r="B17" s="470" t="s">
        <v>574</v>
      </c>
      <c r="C17" s="465">
        <v>456.03999999999996</v>
      </c>
      <c r="D17" s="465">
        <v>934.98</v>
      </c>
      <c r="E17" s="465">
        <v>404.33</v>
      </c>
      <c r="F17" s="465">
        <v>11.52</v>
      </c>
      <c r="G17" s="465"/>
      <c r="H17" s="465">
        <v>0</v>
      </c>
      <c r="I17" s="466">
        <v>975.17000000000007</v>
      </c>
    </row>
    <row r="18" spans="1:9">
      <c r="A18" s="465">
        <v>12</v>
      </c>
      <c r="B18" s="470" t="s">
        <v>575</v>
      </c>
      <c r="C18" s="465">
        <v>10217.469999999999</v>
      </c>
      <c r="D18" s="465">
        <v>164249.95000000004</v>
      </c>
      <c r="E18" s="465">
        <v>4707.26</v>
      </c>
      <c r="F18" s="465">
        <v>3235.64</v>
      </c>
      <c r="G18" s="465"/>
      <c r="H18" s="465">
        <v>0</v>
      </c>
      <c r="I18" s="466">
        <v>166524.52000000002</v>
      </c>
    </row>
    <row r="19" spans="1:9">
      <c r="A19" s="465">
        <v>13</v>
      </c>
      <c r="B19" s="470" t="s">
        <v>576</v>
      </c>
      <c r="C19" s="465">
        <v>3839.75</v>
      </c>
      <c r="D19" s="465">
        <v>15234.75</v>
      </c>
      <c r="E19" s="465">
        <v>2693.62</v>
      </c>
      <c r="F19" s="465">
        <v>280.11</v>
      </c>
      <c r="G19" s="465"/>
      <c r="H19" s="465">
        <v>0</v>
      </c>
      <c r="I19" s="466">
        <v>16100.77</v>
      </c>
    </row>
    <row r="20" spans="1:9">
      <c r="A20" s="465">
        <v>14</v>
      </c>
      <c r="B20" s="470" t="s">
        <v>577</v>
      </c>
      <c r="C20" s="465">
        <v>220.98</v>
      </c>
      <c r="D20" s="465">
        <v>165432.22</v>
      </c>
      <c r="E20" s="465">
        <v>110.49</v>
      </c>
      <c r="F20" s="465">
        <v>3235.5</v>
      </c>
      <c r="G20" s="465"/>
      <c r="H20" s="465">
        <v>0</v>
      </c>
      <c r="I20" s="466">
        <v>162307.21000000002</v>
      </c>
    </row>
    <row r="21" spans="1:9">
      <c r="A21" s="465">
        <v>15</v>
      </c>
      <c r="B21" s="470" t="s">
        <v>578</v>
      </c>
      <c r="C21" s="465">
        <v>1267.6400000000001</v>
      </c>
      <c r="D21" s="465">
        <v>59303.33</v>
      </c>
      <c r="E21" s="465">
        <v>854.33</v>
      </c>
      <c r="F21" s="465">
        <v>1176.77</v>
      </c>
      <c r="G21" s="465"/>
      <c r="H21" s="465">
        <v>0</v>
      </c>
      <c r="I21" s="466">
        <v>58539.87</v>
      </c>
    </row>
    <row r="22" spans="1:9">
      <c r="A22" s="465">
        <v>16</v>
      </c>
      <c r="B22" s="470" t="s">
        <v>579</v>
      </c>
      <c r="C22" s="465">
        <v>302.17</v>
      </c>
      <c r="D22" s="465">
        <v>0</v>
      </c>
      <c r="E22" s="465">
        <v>302.17</v>
      </c>
      <c r="F22" s="465">
        <v>0</v>
      </c>
      <c r="G22" s="465"/>
      <c r="H22" s="465">
        <v>0</v>
      </c>
      <c r="I22" s="466">
        <v>0</v>
      </c>
    </row>
    <row r="23" spans="1:9">
      <c r="A23" s="465">
        <v>17</v>
      </c>
      <c r="B23" s="470" t="s">
        <v>700</v>
      </c>
      <c r="C23" s="465">
        <v>9287.15</v>
      </c>
      <c r="D23" s="465">
        <v>0</v>
      </c>
      <c r="E23" s="465">
        <v>2786.15</v>
      </c>
      <c r="F23" s="465">
        <v>0</v>
      </c>
      <c r="G23" s="465"/>
      <c r="H23" s="465">
        <v>0</v>
      </c>
      <c r="I23" s="466">
        <v>6501</v>
      </c>
    </row>
    <row r="24" spans="1:9">
      <c r="A24" s="465">
        <v>18</v>
      </c>
      <c r="B24" s="470" t="s">
        <v>580</v>
      </c>
      <c r="C24" s="465">
        <v>546.49</v>
      </c>
      <c r="D24" s="465">
        <v>25610.65</v>
      </c>
      <c r="E24" s="465">
        <v>414.01</v>
      </c>
      <c r="F24" s="465">
        <v>507.25</v>
      </c>
      <c r="G24" s="465"/>
      <c r="H24" s="465">
        <v>0</v>
      </c>
      <c r="I24" s="466">
        <v>25235.880000000005</v>
      </c>
    </row>
    <row r="25" spans="1:9">
      <c r="A25" s="465">
        <v>19</v>
      </c>
      <c r="B25" s="470" t="s">
        <v>581</v>
      </c>
      <c r="C25" s="465">
        <v>751.65000000000009</v>
      </c>
      <c r="D25" s="465">
        <v>8007.59</v>
      </c>
      <c r="E25" s="465">
        <v>655.57</v>
      </c>
      <c r="F25" s="465">
        <v>157.05000000000001</v>
      </c>
      <c r="G25" s="465"/>
      <c r="H25" s="465">
        <v>0</v>
      </c>
      <c r="I25" s="466">
        <v>7946.62</v>
      </c>
    </row>
    <row r="26" spans="1:9">
      <c r="A26" s="465">
        <v>20</v>
      </c>
      <c r="B26" s="470" t="s">
        <v>699</v>
      </c>
      <c r="C26" s="465">
        <v>1235.96</v>
      </c>
      <c r="D26" s="465">
        <v>40221.64</v>
      </c>
      <c r="E26" s="465">
        <v>883.89999999999986</v>
      </c>
      <c r="F26" s="465">
        <v>783.34999999999991</v>
      </c>
      <c r="G26" s="465"/>
      <c r="H26" s="465">
        <v>0</v>
      </c>
      <c r="I26" s="466">
        <v>39790.35</v>
      </c>
    </row>
    <row r="27" spans="1:9">
      <c r="A27" s="465">
        <v>21</v>
      </c>
      <c r="B27" s="470" t="s">
        <v>582</v>
      </c>
      <c r="C27" s="465">
        <v>235.71</v>
      </c>
      <c r="D27" s="465">
        <v>2944.66</v>
      </c>
      <c r="E27" s="465">
        <v>182.76</v>
      </c>
      <c r="F27" s="465">
        <v>45.150000000000006</v>
      </c>
      <c r="G27" s="465"/>
      <c r="H27" s="465">
        <v>0</v>
      </c>
      <c r="I27" s="466">
        <v>2952.4599999999996</v>
      </c>
    </row>
    <row r="28" spans="1:9">
      <c r="A28" s="465">
        <v>22</v>
      </c>
      <c r="B28" s="470" t="s">
        <v>583</v>
      </c>
      <c r="C28" s="465">
        <v>53557.95</v>
      </c>
      <c r="D28" s="465">
        <v>2086631.62</v>
      </c>
      <c r="E28" s="465">
        <v>26361.33</v>
      </c>
      <c r="F28" s="465">
        <v>40768.430000000015</v>
      </c>
      <c r="G28" s="465"/>
      <c r="H28" s="465">
        <v>0</v>
      </c>
      <c r="I28" s="466">
        <v>2073059.8100000003</v>
      </c>
    </row>
    <row r="29" spans="1:9">
      <c r="A29" s="465">
        <v>23</v>
      </c>
      <c r="B29" s="470" t="s">
        <v>584</v>
      </c>
      <c r="C29" s="465">
        <v>59964.869999999995</v>
      </c>
      <c r="D29" s="465">
        <v>4798021.1699999981</v>
      </c>
      <c r="E29" s="465">
        <v>44935.29</v>
      </c>
      <c r="F29" s="465">
        <v>94792.33000000006</v>
      </c>
      <c r="G29" s="465"/>
      <c r="H29" s="465">
        <v>400</v>
      </c>
      <c r="I29" s="466">
        <v>4718258.4199999981</v>
      </c>
    </row>
    <row r="30" spans="1:9">
      <c r="A30" s="465">
        <v>24</v>
      </c>
      <c r="B30" s="470" t="s">
        <v>698</v>
      </c>
      <c r="C30" s="465">
        <v>963243.99</v>
      </c>
      <c r="D30" s="465">
        <v>2118.8300000000004</v>
      </c>
      <c r="E30" s="465">
        <v>289408.19</v>
      </c>
      <c r="F30" s="465">
        <v>41.66</v>
      </c>
      <c r="G30" s="465"/>
      <c r="H30" s="465">
        <v>0</v>
      </c>
      <c r="I30" s="466">
        <v>675912.96999999986</v>
      </c>
    </row>
    <row r="31" spans="1:9">
      <c r="A31" s="465">
        <v>25</v>
      </c>
      <c r="B31" s="470" t="s">
        <v>585</v>
      </c>
      <c r="C31" s="465">
        <v>75834.359999999986</v>
      </c>
      <c r="D31" s="465">
        <v>1271898.7699999998</v>
      </c>
      <c r="E31" s="465">
        <v>24363.56</v>
      </c>
      <c r="F31" s="465">
        <v>24643.749999999996</v>
      </c>
      <c r="G31" s="465"/>
      <c r="H31" s="465">
        <v>0</v>
      </c>
      <c r="I31" s="466">
        <v>1298725.8199999998</v>
      </c>
    </row>
    <row r="32" spans="1:9">
      <c r="A32" s="465">
        <v>26</v>
      </c>
      <c r="B32" s="470" t="s">
        <v>695</v>
      </c>
      <c r="C32" s="465">
        <v>0</v>
      </c>
      <c r="D32" s="465">
        <v>0</v>
      </c>
      <c r="E32" s="465">
        <v>0</v>
      </c>
      <c r="F32" s="465">
        <v>0</v>
      </c>
      <c r="G32" s="465"/>
      <c r="H32" s="465">
        <v>0</v>
      </c>
      <c r="I32" s="466">
        <v>0</v>
      </c>
    </row>
    <row r="33" spans="1:9">
      <c r="A33" s="465">
        <v>27</v>
      </c>
      <c r="B33" s="465" t="s">
        <v>586</v>
      </c>
      <c r="C33" s="465">
        <v>93389.04</v>
      </c>
      <c r="D33" s="465">
        <v>26651405.389999997</v>
      </c>
      <c r="E33" s="465">
        <v>-191163.41</v>
      </c>
      <c r="F33" s="465">
        <v>100000</v>
      </c>
      <c r="G33" s="465"/>
      <c r="H33" s="465"/>
      <c r="I33" s="466">
        <v>26835957.839999996</v>
      </c>
    </row>
    <row r="34" spans="1:9">
      <c r="A34" s="465">
        <v>28</v>
      </c>
      <c r="B34" s="471" t="s">
        <v>108</v>
      </c>
      <c r="C34" s="471">
        <v>2456108.0299999998</v>
      </c>
      <c r="D34" s="471">
        <v>73016641.889999971</v>
      </c>
      <c r="E34" s="471">
        <v>583551.65</v>
      </c>
      <c r="F34" s="471">
        <v>375699.83000000007</v>
      </c>
      <c r="G34" s="471">
        <v>0</v>
      </c>
      <c r="H34" s="471">
        <v>1050</v>
      </c>
      <c r="I34" s="555">
        <v>74513498.439999968</v>
      </c>
    </row>
    <row r="36" spans="1:9">
      <c r="B36" s="502"/>
    </row>
    <row r="42" spans="1:9">
      <c r="A42" s="499"/>
      <c r="B42" s="499"/>
    </row>
    <row r="43" spans="1:9">
      <c r="A43" s="499"/>
      <c r="B43" s="49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C6" sqref="C6:D19"/>
    </sheetView>
  </sheetViews>
  <sheetFormatPr defaultColWidth="9.28515625" defaultRowHeight="12.75"/>
  <cols>
    <col min="1" max="1" width="11.7109375" style="469" bestFit="1" customWidth="1"/>
    <col min="2" max="2" width="108" style="469" bestFit="1" customWidth="1"/>
    <col min="3" max="4" width="35.5703125" style="469" customWidth="1"/>
    <col min="5" max="16384" width="9.28515625" style="469"/>
  </cols>
  <sheetData>
    <row r="1" spans="1:4" ht="13.5">
      <c r="A1" s="460" t="s">
        <v>30</v>
      </c>
      <c r="B1" s="3" t="str">
        <f>'Info '!C2</f>
        <v>JSC Silk Road Bank</v>
      </c>
    </row>
    <row r="2" spans="1:4" ht="13.5">
      <c r="A2" s="460" t="s">
        <v>31</v>
      </c>
      <c r="B2" s="550">
        <f>'1. key ratios '!B2</f>
        <v>44742</v>
      </c>
    </row>
    <row r="3" spans="1:4">
      <c r="A3" s="461" t="s">
        <v>587</v>
      </c>
    </row>
    <row r="5" spans="1:4" ht="25.5">
      <c r="A5" s="698" t="s">
        <v>588</v>
      </c>
      <c r="B5" s="698"/>
      <c r="C5" s="491" t="s">
        <v>589</v>
      </c>
      <c r="D5" s="491" t="s">
        <v>590</v>
      </c>
    </row>
    <row r="6" spans="1:4">
      <c r="A6" s="472">
        <v>1</v>
      </c>
      <c r="B6" s="473" t="s">
        <v>591</v>
      </c>
      <c r="C6" s="551">
        <v>1111350.8700000001</v>
      </c>
      <c r="D6" s="551">
        <v>100000</v>
      </c>
    </row>
    <row r="7" spans="1:4">
      <c r="A7" s="474">
        <v>2</v>
      </c>
      <c r="B7" s="473" t="s">
        <v>592</v>
      </c>
      <c r="C7" s="551">
        <v>83475.512000000002</v>
      </c>
      <c r="D7" s="551">
        <v>0</v>
      </c>
    </row>
    <row r="8" spans="1:4">
      <c r="A8" s="474">
        <v>2.1</v>
      </c>
      <c r="B8" s="475" t="s">
        <v>703</v>
      </c>
      <c r="C8" s="551">
        <v>60103.953200000004</v>
      </c>
      <c r="D8" s="551"/>
    </row>
    <row r="9" spans="1:4">
      <c r="A9" s="474">
        <v>2.2000000000000002</v>
      </c>
      <c r="B9" s="475" t="s">
        <v>701</v>
      </c>
      <c r="C9" s="551">
        <v>23371.558799999999</v>
      </c>
      <c r="D9" s="551"/>
    </row>
    <row r="10" spans="1:4">
      <c r="A10" s="474">
        <v>2.2999999999999998</v>
      </c>
      <c r="B10" s="475" t="s">
        <v>593</v>
      </c>
      <c r="C10" s="551"/>
      <c r="D10" s="551"/>
    </row>
    <row r="11" spans="1:4">
      <c r="A11" s="474">
        <v>2.4</v>
      </c>
      <c r="B11" s="475" t="s">
        <v>594</v>
      </c>
      <c r="C11" s="551">
        <v>0</v>
      </c>
      <c r="D11" s="551"/>
    </row>
    <row r="12" spans="1:4">
      <c r="A12" s="472">
        <v>3</v>
      </c>
      <c r="B12" s="473" t="s">
        <v>595</v>
      </c>
      <c r="C12" s="551">
        <v>144411.39600000001</v>
      </c>
      <c r="D12" s="551">
        <v>0</v>
      </c>
    </row>
    <row r="13" spans="1:4">
      <c r="A13" s="474">
        <v>3.1</v>
      </c>
      <c r="B13" s="475" t="s">
        <v>596</v>
      </c>
      <c r="C13" s="551">
        <v>0</v>
      </c>
      <c r="D13" s="551"/>
    </row>
    <row r="14" spans="1:4">
      <c r="A14" s="474">
        <v>3.2</v>
      </c>
      <c r="B14" s="475" t="s">
        <v>597</v>
      </c>
      <c r="C14" s="551">
        <v>35424.261599999998</v>
      </c>
      <c r="D14" s="551"/>
    </row>
    <row r="15" spans="1:4">
      <c r="A15" s="474">
        <v>3.3</v>
      </c>
      <c r="B15" s="475" t="s">
        <v>692</v>
      </c>
      <c r="C15" s="551">
        <v>63640.907999999996</v>
      </c>
      <c r="D15" s="551"/>
    </row>
    <row r="16" spans="1:4">
      <c r="A16" s="474">
        <v>3.4</v>
      </c>
      <c r="B16" s="475" t="s">
        <v>702</v>
      </c>
      <c r="C16" s="551">
        <v>1583.2264</v>
      </c>
      <c r="D16" s="551"/>
    </row>
    <row r="17" spans="1:4">
      <c r="A17" s="474">
        <v>3.5</v>
      </c>
      <c r="B17" s="475" t="s">
        <v>598</v>
      </c>
      <c r="C17" s="551">
        <v>43763</v>
      </c>
      <c r="D17" s="551"/>
    </row>
    <row r="18" spans="1:4">
      <c r="A18" s="474">
        <v>3.6</v>
      </c>
      <c r="B18" s="475" t="s">
        <v>599</v>
      </c>
      <c r="C18" s="551"/>
      <c r="D18" s="551"/>
    </row>
    <row r="19" spans="1:4">
      <c r="A19" s="476">
        <v>4</v>
      </c>
      <c r="B19" s="473" t="s">
        <v>600</v>
      </c>
      <c r="C19" s="553">
        <v>1050414.8899999999</v>
      </c>
      <c r="D19" s="553">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topLeftCell="B1" zoomScaleNormal="100" workbookViewId="0">
      <selection activeCell="C7" sqref="C7:C19"/>
    </sheetView>
  </sheetViews>
  <sheetFormatPr defaultColWidth="9.28515625" defaultRowHeight="12.75"/>
  <cols>
    <col min="1" max="1" width="11.7109375" style="469" bestFit="1" customWidth="1"/>
    <col min="2" max="2" width="63.42578125" style="469" customWidth="1"/>
    <col min="3" max="3" width="31.5703125" style="469" customWidth="1"/>
    <col min="4" max="4" width="39.28515625" style="469" customWidth="1"/>
    <col min="5" max="16384" width="9.28515625" style="469"/>
  </cols>
  <sheetData>
    <row r="1" spans="1:4" ht="13.5">
      <c r="A1" s="460" t="s">
        <v>30</v>
      </c>
      <c r="B1" s="3" t="str">
        <f>'Info '!C2</f>
        <v>JSC Silk Road Bank</v>
      </c>
    </row>
    <row r="2" spans="1:4" ht="13.5">
      <c r="A2" s="460" t="s">
        <v>31</v>
      </c>
      <c r="B2" s="550">
        <f>'1. key ratios '!B2</f>
        <v>44742</v>
      </c>
    </row>
    <row r="3" spans="1:4">
      <c r="A3" s="461" t="s">
        <v>601</v>
      </c>
    </row>
    <row r="4" spans="1:4">
      <c r="A4" s="461"/>
    </row>
    <row r="5" spans="1:4" ht="15" customHeight="1">
      <c r="A5" s="699" t="s">
        <v>704</v>
      </c>
      <c r="B5" s="700"/>
      <c r="C5" s="689" t="s">
        <v>602</v>
      </c>
      <c r="D5" s="703" t="s">
        <v>603</v>
      </c>
    </row>
    <row r="6" spans="1:4">
      <c r="A6" s="701"/>
      <c r="B6" s="702"/>
      <c r="C6" s="692"/>
      <c r="D6" s="703"/>
    </row>
    <row r="7" spans="1:4">
      <c r="A7" s="471">
        <v>1</v>
      </c>
      <c r="B7" s="471" t="s">
        <v>591</v>
      </c>
      <c r="C7" s="552">
        <v>2637659.27</v>
      </c>
      <c r="D7" s="513"/>
    </row>
    <row r="8" spans="1:4">
      <c r="A8" s="465">
        <v>2</v>
      </c>
      <c r="B8" s="465" t="s">
        <v>604</v>
      </c>
      <c r="C8" s="552">
        <v>0</v>
      </c>
      <c r="D8" s="513"/>
    </row>
    <row r="9" spans="1:4">
      <c r="A9" s="465">
        <v>3</v>
      </c>
      <c r="B9" s="477" t="s">
        <v>605</v>
      </c>
      <c r="C9" s="552"/>
      <c r="D9" s="513"/>
    </row>
    <row r="10" spans="1:4">
      <c r="A10" s="465">
        <v>4</v>
      </c>
      <c r="B10" s="465" t="s">
        <v>606</v>
      </c>
      <c r="C10" s="552">
        <v>274940.27</v>
      </c>
      <c r="D10" s="513"/>
    </row>
    <row r="11" spans="1:4">
      <c r="A11" s="465">
        <v>5</v>
      </c>
      <c r="B11" s="478" t="s">
        <v>607</v>
      </c>
      <c r="C11" s="552"/>
      <c r="D11" s="513"/>
    </row>
    <row r="12" spans="1:4">
      <c r="A12" s="465">
        <v>6</v>
      </c>
      <c r="B12" s="478" t="s">
        <v>608</v>
      </c>
      <c r="C12" s="552"/>
      <c r="D12" s="513"/>
    </row>
    <row r="13" spans="1:4">
      <c r="A13" s="465">
        <v>7</v>
      </c>
      <c r="B13" s="478" t="s">
        <v>609</v>
      </c>
      <c r="C13" s="552">
        <v>85438.27</v>
      </c>
      <c r="D13" s="513"/>
    </row>
    <row r="14" spans="1:4">
      <c r="A14" s="465">
        <v>8</v>
      </c>
      <c r="B14" s="478" t="s">
        <v>610</v>
      </c>
      <c r="C14" s="552"/>
      <c r="D14" s="465"/>
    </row>
    <row r="15" spans="1:4">
      <c r="A15" s="465">
        <v>9</v>
      </c>
      <c r="B15" s="478" t="s">
        <v>611</v>
      </c>
      <c r="C15" s="552"/>
      <c r="D15" s="465"/>
    </row>
    <row r="16" spans="1:4">
      <c r="A16" s="465">
        <v>10</v>
      </c>
      <c r="B16" s="478" t="s">
        <v>612</v>
      </c>
      <c r="C16" s="552">
        <v>0</v>
      </c>
      <c r="D16" s="513"/>
    </row>
    <row r="17" spans="1:4">
      <c r="A17" s="465">
        <v>11</v>
      </c>
      <c r="B17" s="478" t="s">
        <v>613</v>
      </c>
      <c r="C17" s="552"/>
      <c r="D17" s="465"/>
    </row>
    <row r="18" spans="1:4" ht="25.5">
      <c r="A18" s="465">
        <v>12</v>
      </c>
      <c r="B18" s="475" t="s">
        <v>709</v>
      </c>
      <c r="C18" s="552">
        <v>189502</v>
      </c>
      <c r="D18" s="513"/>
    </row>
    <row r="19" spans="1:4">
      <c r="A19" s="471">
        <v>13</v>
      </c>
      <c r="B19" s="503" t="s">
        <v>600</v>
      </c>
      <c r="C19" s="554">
        <v>2362719</v>
      </c>
      <c r="D19" s="514"/>
    </row>
    <row r="22" spans="1:4">
      <c r="B22" s="460"/>
    </row>
    <row r="23" spans="1:4">
      <c r="B23" s="460"/>
    </row>
    <row r="24" spans="1:4">
      <c r="B24" s="46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workbookViewId="0">
      <selection activeCell="D33" sqref="D33"/>
    </sheetView>
  </sheetViews>
  <sheetFormatPr defaultColWidth="9.28515625" defaultRowHeight="12.75"/>
  <cols>
    <col min="1" max="1" width="11.7109375" style="469" bestFit="1" customWidth="1"/>
    <col min="2" max="2" width="80.7109375" style="469" customWidth="1"/>
    <col min="3" max="3" width="15.5703125" style="469" customWidth="1"/>
    <col min="4" max="5" width="22.28515625" style="469" customWidth="1"/>
    <col min="6" max="6" width="23.42578125" style="469" customWidth="1"/>
    <col min="7" max="14" width="22.28515625" style="469" customWidth="1"/>
    <col min="15" max="15" width="23.28515625" style="469" bestFit="1" customWidth="1"/>
    <col min="16" max="16" width="21.7109375" style="469" bestFit="1" customWidth="1"/>
    <col min="17" max="19" width="19" style="469" bestFit="1" customWidth="1"/>
    <col min="20" max="20" width="16.28515625" style="469" customWidth="1"/>
    <col min="21" max="21" width="21" style="469" customWidth="1"/>
    <col min="22" max="22" width="20" style="469" customWidth="1"/>
    <col min="23" max="16384" width="9.28515625" style="469"/>
  </cols>
  <sheetData>
    <row r="1" spans="1:22" ht="13.5">
      <c r="A1" s="460" t="s">
        <v>30</v>
      </c>
      <c r="B1" s="3" t="str">
        <f>'Info '!C2</f>
        <v>JSC Silk Road Bank</v>
      </c>
    </row>
    <row r="2" spans="1:22" ht="13.5">
      <c r="A2" s="460" t="s">
        <v>31</v>
      </c>
      <c r="B2" s="550">
        <f>'1. key ratios '!B2</f>
        <v>44742</v>
      </c>
      <c r="C2" s="496"/>
    </row>
    <row r="3" spans="1:22">
      <c r="A3" s="461" t="s">
        <v>614</v>
      </c>
    </row>
    <row r="5" spans="1:22" ht="15" customHeight="1">
      <c r="A5" s="689" t="s">
        <v>539</v>
      </c>
      <c r="B5" s="691"/>
      <c r="C5" s="706" t="s">
        <v>615</v>
      </c>
      <c r="D5" s="707"/>
      <c r="E5" s="707"/>
      <c r="F5" s="707"/>
      <c r="G5" s="707"/>
      <c r="H5" s="707"/>
      <c r="I5" s="707"/>
      <c r="J5" s="707"/>
      <c r="K5" s="707"/>
      <c r="L5" s="707"/>
      <c r="M5" s="707"/>
      <c r="N5" s="707"/>
      <c r="O5" s="707"/>
      <c r="P5" s="707"/>
      <c r="Q5" s="707"/>
      <c r="R5" s="707"/>
      <c r="S5" s="707"/>
      <c r="T5" s="707"/>
      <c r="U5" s="708"/>
      <c r="V5" s="504"/>
    </row>
    <row r="6" spans="1:22">
      <c r="A6" s="704"/>
      <c r="B6" s="705"/>
      <c r="C6" s="709" t="s">
        <v>108</v>
      </c>
      <c r="D6" s="711" t="s">
        <v>616</v>
      </c>
      <c r="E6" s="711"/>
      <c r="F6" s="696"/>
      <c r="G6" s="712" t="s">
        <v>617</v>
      </c>
      <c r="H6" s="713"/>
      <c r="I6" s="713"/>
      <c r="J6" s="713"/>
      <c r="K6" s="714"/>
      <c r="L6" s="493"/>
      <c r="M6" s="715" t="s">
        <v>618</v>
      </c>
      <c r="N6" s="715"/>
      <c r="O6" s="696"/>
      <c r="P6" s="696"/>
      <c r="Q6" s="696"/>
      <c r="R6" s="696"/>
      <c r="S6" s="696"/>
      <c r="T6" s="696"/>
      <c r="U6" s="696"/>
      <c r="V6" s="493"/>
    </row>
    <row r="7" spans="1:22" ht="25.5">
      <c r="A7" s="692"/>
      <c r="B7" s="694"/>
      <c r="C7" s="710"/>
      <c r="D7" s="505"/>
      <c r="E7" s="498" t="s">
        <v>619</v>
      </c>
      <c r="F7" s="498" t="s">
        <v>620</v>
      </c>
      <c r="G7" s="496"/>
      <c r="H7" s="498" t="s">
        <v>619</v>
      </c>
      <c r="I7" s="498" t="s">
        <v>621</v>
      </c>
      <c r="J7" s="498" t="s">
        <v>622</v>
      </c>
      <c r="K7" s="498" t="s">
        <v>623</v>
      </c>
      <c r="L7" s="492"/>
      <c r="M7" s="487" t="s">
        <v>624</v>
      </c>
      <c r="N7" s="498" t="s">
        <v>622</v>
      </c>
      <c r="O7" s="498" t="s">
        <v>625</v>
      </c>
      <c r="P7" s="498" t="s">
        <v>626</v>
      </c>
      <c r="Q7" s="498" t="s">
        <v>627</v>
      </c>
      <c r="R7" s="498" t="s">
        <v>628</v>
      </c>
      <c r="S7" s="498" t="s">
        <v>629</v>
      </c>
      <c r="T7" s="506" t="s">
        <v>630</v>
      </c>
      <c r="U7" s="498" t="s">
        <v>631</v>
      </c>
      <c r="V7" s="504"/>
    </row>
    <row r="8" spans="1:22">
      <c r="A8" s="507">
        <v>1</v>
      </c>
      <c r="B8" s="471" t="s">
        <v>632</v>
      </c>
      <c r="C8" s="556">
        <v>16189240.49</v>
      </c>
      <c r="D8" s="557">
        <v>13784985.060000002</v>
      </c>
      <c r="E8" s="557">
        <v>73305.760000000009</v>
      </c>
      <c r="F8" s="557">
        <v>124147.45</v>
      </c>
      <c r="G8" s="557">
        <v>41536.439999999995</v>
      </c>
      <c r="H8" s="557">
        <v>2942.91</v>
      </c>
      <c r="I8" s="557">
        <v>1644.71</v>
      </c>
      <c r="J8" s="557">
        <v>0</v>
      </c>
      <c r="K8" s="557">
        <v>0</v>
      </c>
      <c r="L8" s="557">
        <v>2362718.9899999998</v>
      </c>
      <c r="M8" s="557">
        <v>297.35000000000002</v>
      </c>
      <c r="N8" s="557">
        <v>3984.88</v>
      </c>
      <c r="O8" s="557">
        <v>54969.66</v>
      </c>
      <c r="P8" s="557">
        <v>40450.799999999996</v>
      </c>
      <c r="Q8" s="557">
        <v>0</v>
      </c>
      <c r="R8" s="557">
        <v>962303.57</v>
      </c>
      <c r="S8" s="557">
        <v>0</v>
      </c>
      <c r="T8" s="557">
        <v>6800.67</v>
      </c>
      <c r="U8" s="557">
        <v>73477.189999999988</v>
      </c>
    </row>
    <row r="9" spans="1:22">
      <c r="A9" s="465">
        <v>1.1000000000000001</v>
      </c>
      <c r="B9" s="489" t="s">
        <v>633</v>
      </c>
      <c r="C9" s="558"/>
      <c r="D9" s="557"/>
      <c r="E9" s="557"/>
      <c r="F9" s="557"/>
      <c r="G9" s="557"/>
      <c r="H9" s="557"/>
      <c r="I9" s="557"/>
      <c r="J9" s="557"/>
      <c r="K9" s="557"/>
      <c r="L9" s="557"/>
      <c r="M9" s="557"/>
      <c r="N9" s="557"/>
      <c r="O9" s="557"/>
      <c r="P9" s="557"/>
      <c r="Q9" s="557"/>
      <c r="R9" s="557"/>
      <c r="S9" s="557"/>
      <c r="T9" s="557"/>
      <c r="U9" s="557"/>
    </row>
    <row r="10" spans="1:22">
      <c r="A10" s="465">
        <v>1.2</v>
      </c>
      <c r="B10" s="489" t="s">
        <v>634</v>
      </c>
      <c r="C10" s="558"/>
      <c r="D10" s="557"/>
      <c r="E10" s="557"/>
      <c r="F10" s="557"/>
      <c r="G10" s="557"/>
      <c r="H10" s="557"/>
      <c r="I10" s="557"/>
      <c r="J10" s="557"/>
      <c r="K10" s="557"/>
      <c r="L10" s="557"/>
      <c r="M10" s="557"/>
      <c r="N10" s="557"/>
      <c r="O10" s="557"/>
      <c r="P10" s="557"/>
      <c r="Q10" s="557"/>
      <c r="R10" s="557"/>
      <c r="S10" s="557"/>
      <c r="T10" s="557"/>
      <c r="U10" s="557"/>
    </row>
    <row r="11" spans="1:22">
      <c r="A11" s="465">
        <v>1.3</v>
      </c>
      <c r="B11" s="489" t="s">
        <v>635</v>
      </c>
      <c r="C11" s="558"/>
      <c r="D11" s="557"/>
      <c r="E11" s="557"/>
      <c r="F11" s="557"/>
      <c r="G11" s="557"/>
      <c r="H11" s="557"/>
      <c r="I11" s="557"/>
      <c r="J11" s="557"/>
      <c r="K11" s="557"/>
      <c r="L11" s="557"/>
      <c r="M11" s="557"/>
      <c r="N11" s="557"/>
      <c r="O11" s="557"/>
      <c r="P11" s="557"/>
      <c r="Q11" s="557"/>
      <c r="R11" s="557"/>
      <c r="S11" s="557"/>
      <c r="T11" s="557"/>
      <c r="U11" s="557"/>
    </row>
    <row r="12" spans="1:22">
      <c r="A12" s="465">
        <v>1.4</v>
      </c>
      <c r="B12" s="489" t="s">
        <v>636</v>
      </c>
      <c r="C12" s="558"/>
      <c r="D12" s="557"/>
      <c r="E12" s="557"/>
      <c r="F12" s="557"/>
      <c r="G12" s="557"/>
      <c r="H12" s="557"/>
      <c r="I12" s="557"/>
      <c r="J12" s="557"/>
      <c r="K12" s="557"/>
      <c r="L12" s="557"/>
      <c r="M12" s="557"/>
      <c r="N12" s="557"/>
      <c r="O12" s="557"/>
      <c r="P12" s="557"/>
      <c r="Q12" s="557"/>
      <c r="R12" s="557"/>
      <c r="S12" s="557"/>
      <c r="T12" s="557"/>
      <c r="U12" s="557"/>
    </row>
    <row r="13" spans="1:22">
      <c r="A13" s="465">
        <v>1.5</v>
      </c>
      <c r="B13" s="489" t="s">
        <v>637</v>
      </c>
      <c r="C13" s="558">
        <v>10230541.08</v>
      </c>
      <c r="D13" s="557">
        <v>8165016.8600000003</v>
      </c>
      <c r="E13" s="557">
        <v>0</v>
      </c>
      <c r="F13" s="557">
        <v>124147.45</v>
      </c>
      <c r="G13" s="557">
        <v>0</v>
      </c>
      <c r="H13" s="557">
        <v>0</v>
      </c>
      <c r="I13" s="557">
        <v>0</v>
      </c>
      <c r="J13" s="557">
        <v>0</v>
      </c>
      <c r="K13" s="557">
        <v>0</v>
      </c>
      <c r="L13" s="557">
        <v>2065524.2199999997</v>
      </c>
      <c r="M13" s="557">
        <v>0</v>
      </c>
      <c r="N13" s="557">
        <v>0</v>
      </c>
      <c r="O13" s="557">
        <v>0</v>
      </c>
      <c r="P13" s="557">
        <v>0</v>
      </c>
      <c r="Q13" s="557">
        <v>0</v>
      </c>
      <c r="R13" s="557">
        <v>962303.57</v>
      </c>
      <c r="S13" s="557">
        <v>0</v>
      </c>
      <c r="T13" s="557">
        <v>0</v>
      </c>
      <c r="U13" s="557">
        <v>0</v>
      </c>
    </row>
    <row r="14" spans="1:22">
      <c r="A14" s="465">
        <v>1.6</v>
      </c>
      <c r="B14" s="489" t="s">
        <v>638</v>
      </c>
      <c r="C14" s="558">
        <v>5958699.410000002</v>
      </c>
      <c r="D14" s="557">
        <v>5619968.2000000011</v>
      </c>
      <c r="E14" s="557">
        <v>73305.760000000009</v>
      </c>
      <c r="F14" s="557">
        <v>0</v>
      </c>
      <c r="G14" s="557">
        <v>41536.439999999995</v>
      </c>
      <c r="H14" s="557">
        <v>2942.91</v>
      </c>
      <c r="I14" s="557">
        <v>1644.71</v>
      </c>
      <c r="J14" s="557">
        <v>0</v>
      </c>
      <c r="K14" s="557">
        <v>0</v>
      </c>
      <c r="L14" s="557">
        <v>297194.77</v>
      </c>
      <c r="M14" s="557">
        <v>297.35000000000002</v>
      </c>
      <c r="N14" s="557">
        <v>3984.88</v>
      </c>
      <c r="O14" s="557">
        <v>54969.66</v>
      </c>
      <c r="P14" s="557">
        <v>40450.799999999996</v>
      </c>
      <c r="Q14" s="557">
        <v>0</v>
      </c>
      <c r="R14" s="557">
        <v>0</v>
      </c>
      <c r="S14" s="557">
        <v>0</v>
      </c>
      <c r="T14" s="557">
        <v>6800.67</v>
      </c>
      <c r="U14" s="557">
        <v>73477.189999999988</v>
      </c>
    </row>
    <row r="15" spans="1:22">
      <c r="A15" s="507">
        <v>2</v>
      </c>
      <c r="B15" s="471" t="s">
        <v>639</v>
      </c>
      <c r="C15" s="556">
        <v>33876423.810000002</v>
      </c>
      <c r="D15" s="557">
        <v>33876423.810000002</v>
      </c>
      <c r="E15" s="557">
        <v>0</v>
      </c>
      <c r="F15" s="557">
        <v>0</v>
      </c>
      <c r="G15" s="557">
        <v>0</v>
      </c>
      <c r="H15" s="557">
        <v>0</v>
      </c>
      <c r="I15" s="557">
        <v>0</v>
      </c>
      <c r="J15" s="557">
        <v>0</v>
      </c>
      <c r="K15" s="557">
        <v>0</v>
      </c>
      <c r="L15" s="557">
        <v>0</v>
      </c>
      <c r="M15" s="557">
        <v>0</v>
      </c>
      <c r="N15" s="557">
        <v>0</v>
      </c>
      <c r="O15" s="557">
        <v>0</v>
      </c>
      <c r="P15" s="557">
        <v>0</v>
      </c>
      <c r="Q15" s="557">
        <v>0</v>
      </c>
      <c r="R15" s="557">
        <v>0</v>
      </c>
      <c r="S15" s="557">
        <v>0</v>
      </c>
      <c r="T15" s="557">
        <v>0</v>
      </c>
      <c r="U15" s="557">
        <v>0</v>
      </c>
    </row>
    <row r="16" spans="1:22">
      <c r="A16" s="465">
        <v>2.1</v>
      </c>
      <c r="B16" s="489" t="s">
        <v>633</v>
      </c>
      <c r="C16" s="558">
        <v>0</v>
      </c>
      <c r="D16" s="557"/>
      <c r="E16" s="557"/>
      <c r="F16" s="557"/>
      <c r="G16" s="557"/>
      <c r="H16" s="557"/>
      <c r="I16" s="557"/>
      <c r="J16" s="557"/>
      <c r="K16" s="557"/>
      <c r="L16" s="557"/>
      <c r="M16" s="557"/>
      <c r="N16" s="557"/>
      <c r="O16" s="557"/>
      <c r="P16" s="557"/>
      <c r="Q16" s="557"/>
      <c r="R16" s="557"/>
      <c r="S16" s="557"/>
      <c r="T16" s="557"/>
      <c r="U16" s="557"/>
    </row>
    <row r="17" spans="1:21">
      <c r="A17" s="465">
        <v>2.2000000000000002</v>
      </c>
      <c r="B17" s="489" t="s">
        <v>634</v>
      </c>
      <c r="C17" s="558">
        <v>28876423.810000002</v>
      </c>
      <c r="D17" s="557">
        <v>28876423.810000002</v>
      </c>
      <c r="E17" s="557"/>
      <c r="F17" s="557"/>
      <c r="G17" s="557"/>
      <c r="H17" s="557"/>
      <c r="I17" s="557"/>
      <c r="J17" s="557"/>
      <c r="K17" s="557"/>
      <c r="L17" s="557"/>
      <c r="M17" s="557"/>
      <c r="N17" s="557"/>
      <c r="O17" s="557"/>
      <c r="P17" s="557"/>
      <c r="Q17" s="557"/>
      <c r="R17" s="557"/>
      <c r="S17" s="557"/>
      <c r="T17" s="557"/>
      <c r="U17" s="557"/>
    </row>
    <row r="18" spans="1:21">
      <c r="A18" s="465">
        <v>2.2999999999999998</v>
      </c>
      <c r="B18" s="489" t="s">
        <v>635</v>
      </c>
      <c r="C18" s="558">
        <v>0</v>
      </c>
      <c r="D18" s="557"/>
      <c r="E18" s="557"/>
      <c r="F18" s="557"/>
      <c r="G18" s="557"/>
      <c r="H18" s="557"/>
      <c r="I18" s="557"/>
      <c r="J18" s="557"/>
      <c r="K18" s="557"/>
      <c r="L18" s="557"/>
      <c r="M18" s="557"/>
      <c r="N18" s="557"/>
      <c r="O18" s="557"/>
      <c r="P18" s="557"/>
      <c r="Q18" s="557"/>
      <c r="R18" s="557"/>
      <c r="S18" s="557"/>
      <c r="T18" s="557"/>
      <c r="U18" s="557"/>
    </row>
    <row r="19" spans="1:21">
      <c r="A19" s="465">
        <v>2.4</v>
      </c>
      <c r="B19" s="489" t="s">
        <v>636</v>
      </c>
      <c r="C19" s="558">
        <v>3000000</v>
      </c>
      <c r="D19" s="557">
        <v>3000000</v>
      </c>
      <c r="E19" s="557"/>
      <c r="F19" s="557"/>
      <c r="G19" s="557"/>
      <c r="H19" s="557"/>
      <c r="I19" s="557"/>
      <c r="J19" s="557"/>
      <c r="K19" s="557"/>
      <c r="L19" s="557"/>
      <c r="M19" s="557"/>
      <c r="N19" s="557"/>
      <c r="O19" s="557"/>
      <c r="P19" s="557"/>
      <c r="Q19" s="557"/>
      <c r="R19" s="557"/>
      <c r="S19" s="557"/>
      <c r="T19" s="557"/>
      <c r="U19" s="557"/>
    </row>
    <row r="20" spans="1:21">
      <c r="A20" s="465">
        <v>2.5</v>
      </c>
      <c r="B20" s="489" t="s">
        <v>637</v>
      </c>
      <c r="C20" s="558">
        <v>2000000</v>
      </c>
      <c r="D20" s="557">
        <v>2000000</v>
      </c>
      <c r="E20" s="557"/>
      <c r="F20" s="557"/>
      <c r="G20" s="557"/>
      <c r="H20" s="557"/>
      <c r="I20" s="557"/>
      <c r="J20" s="557"/>
      <c r="K20" s="557"/>
      <c r="L20" s="557"/>
      <c r="M20" s="557"/>
      <c r="N20" s="557"/>
      <c r="O20" s="557"/>
      <c r="P20" s="557"/>
      <c r="Q20" s="557"/>
      <c r="R20" s="557"/>
      <c r="S20" s="557"/>
      <c r="T20" s="557"/>
      <c r="U20" s="557"/>
    </row>
    <row r="21" spans="1:21">
      <c r="A21" s="465">
        <v>2.6</v>
      </c>
      <c r="B21" s="489" t="s">
        <v>638</v>
      </c>
      <c r="C21" s="558">
        <v>0</v>
      </c>
      <c r="D21" s="557"/>
      <c r="E21" s="557"/>
      <c r="F21" s="557"/>
      <c r="G21" s="557"/>
      <c r="H21" s="557"/>
      <c r="I21" s="557"/>
      <c r="J21" s="557"/>
      <c r="K21" s="557"/>
      <c r="L21" s="557"/>
      <c r="M21" s="557"/>
      <c r="N21" s="557"/>
      <c r="O21" s="557"/>
      <c r="P21" s="557"/>
      <c r="Q21" s="557"/>
      <c r="R21" s="557"/>
      <c r="S21" s="557"/>
      <c r="T21" s="557"/>
      <c r="U21" s="557"/>
    </row>
    <row r="22" spans="1:21">
      <c r="A22" s="507">
        <v>3</v>
      </c>
      <c r="B22" s="471" t="s">
        <v>694</v>
      </c>
      <c r="C22" s="559">
        <v>1435570.39</v>
      </c>
      <c r="D22" s="560">
        <v>1318789</v>
      </c>
      <c r="E22" s="561">
        <v>0</v>
      </c>
      <c r="F22" s="561">
        <v>0</v>
      </c>
      <c r="G22" s="560">
        <v>0</v>
      </c>
      <c r="H22" s="561">
        <v>0</v>
      </c>
      <c r="I22" s="561">
        <v>0</v>
      </c>
      <c r="J22" s="561">
        <v>0</v>
      </c>
      <c r="K22" s="561">
        <v>0</v>
      </c>
      <c r="L22" s="560">
        <v>0</v>
      </c>
      <c r="M22" s="561">
        <v>0</v>
      </c>
      <c r="N22" s="561">
        <v>0</v>
      </c>
      <c r="O22" s="561">
        <v>0</v>
      </c>
      <c r="P22" s="561">
        <v>0</v>
      </c>
      <c r="Q22" s="561">
        <v>0</v>
      </c>
      <c r="R22" s="561">
        <v>0</v>
      </c>
      <c r="S22" s="561">
        <v>0</v>
      </c>
      <c r="T22" s="561">
        <v>0</v>
      </c>
      <c r="U22" s="560">
        <v>0</v>
      </c>
    </row>
    <row r="23" spans="1:21">
      <c r="A23" s="465">
        <v>3.1</v>
      </c>
      <c r="B23" s="489" t="s">
        <v>633</v>
      </c>
      <c r="C23" s="562">
        <v>0</v>
      </c>
      <c r="D23" s="560"/>
      <c r="E23" s="561"/>
      <c r="F23" s="561"/>
      <c r="G23" s="560"/>
      <c r="H23" s="561"/>
      <c r="I23" s="561"/>
      <c r="J23" s="561"/>
      <c r="K23" s="561"/>
      <c r="L23" s="560"/>
      <c r="M23" s="561"/>
      <c r="N23" s="561"/>
      <c r="O23" s="561"/>
      <c r="P23" s="561"/>
      <c r="Q23" s="561"/>
      <c r="R23" s="561"/>
      <c r="S23" s="561"/>
      <c r="T23" s="561"/>
      <c r="U23" s="560"/>
    </row>
    <row r="24" spans="1:21">
      <c r="A24" s="465">
        <v>3.2</v>
      </c>
      <c r="B24" s="489" t="s">
        <v>634</v>
      </c>
      <c r="C24" s="562">
        <v>0</v>
      </c>
      <c r="D24" s="560"/>
      <c r="E24" s="561"/>
      <c r="F24" s="561"/>
      <c r="G24" s="560"/>
      <c r="H24" s="561"/>
      <c r="I24" s="561"/>
      <c r="J24" s="561"/>
      <c r="K24" s="561"/>
      <c r="L24" s="560"/>
      <c r="M24" s="561"/>
      <c r="N24" s="561"/>
      <c r="O24" s="561"/>
      <c r="P24" s="561"/>
      <c r="Q24" s="561"/>
      <c r="R24" s="561"/>
      <c r="S24" s="561"/>
      <c r="T24" s="561"/>
      <c r="U24" s="560"/>
    </row>
    <row r="25" spans="1:21">
      <c r="A25" s="465">
        <v>3.3</v>
      </c>
      <c r="B25" s="489" t="s">
        <v>635</v>
      </c>
      <c r="C25" s="562">
        <v>0</v>
      </c>
      <c r="D25" s="560"/>
      <c r="E25" s="561"/>
      <c r="F25" s="561"/>
      <c r="G25" s="560"/>
      <c r="H25" s="561"/>
      <c r="I25" s="561"/>
      <c r="J25" s="561"/>
      <c r="K25" s="561"/>
      <c r="L25" s="560"/>
      <c r="M25" s="561"/>
      <c r="N25" s="561"/>
      <c r="O25" s="561"/>
      <c r="P25" s="561"/>
      <c r="Q25" s="561"/>
      <c r="R25" s="561"/>
      <c r="S25" s="561"/>
      <c r="T25" s="561"/>
      <c r="U25" s="560"/>
    </row>
    <row r="26" spans="1:21">
      <c r="A26" s="465">
        <v>3.4</v>
      </c>
      <c r="B26" s="489" t="s">
        <v>636</v>
      </c>
      <c r="C26" s="562">
        <v>0</v>
      </c>
      <c r="D26" s="560"/>
      <c r="E26" s="561"/>
      <c r="F26" s="561"/>
      <c r="G26" s="560"/>
      <c r="H26" s="561"/>
      <c r="I26" s="561"/>
      <c r="J26" s="561"/>
      <c r="K26" s="561"/>
      <c r="L26" s="560"/>
      <c r="M26" s="561"/>
      <c r="N26" s="561"/>
      <c r="O26" s="561"/>
      <c r="P26" s="561"/>
      <c r="Q26" s="561"/>
      <c r="R26" s="561"/>
      <c r="S26" s="561"/>
      <c r="T26" s="561"/>
      <c r="U26" s="560"/>
    </row>
    <row r="27" spans="1:21">
      <c r="A27" s="465">
        <v>3.5</v>
      </c>
      <c r="B27" s="489" t="s">
        <v>637</v>
      </c>
      <c r="C27" s="562">
        <v>1318789</v>
      </c>
      <c r="D27" s="560">
        <v>1318789</v>
      </c>
      <c r="E27" s="561"/>
      <c r="F27" s="561"/>
      <c r="G27" s="560"/>
      <c r="H27" s="561"/>
      <c r="I27" s="561"/>
      <c r="J27" s="561"/>
      <c r="K27" s="561"/>
      <c r="L27" s="560"/>
      <c r="M27" s="561"/>
      <c r="N27" s="561"/>
      <c r="O27" s="561"/>
      <c r="P27" s="561"/>
      <c r="Q27" s="561"/>
      <c r="R27" s="561"/>
      <c r="S27" s="561"/>
      <c r="T27" s="561"/>
      <c r="U27" s="560"/>
    </row>
    <row r="28" spans="1:21">
      <c r="A28" s="465">
        <v>3.6</v>
      </c>
      <c r="B28" s="489" t="s">
        <v>638</v>
      </c>
      <c r="C28" s="562">
        <v>116781.39</v>
      </c>
      <c r="D28" s="560"/>
      <c r="E28" s="561"/>
      <c r="F28" s="561"/>
      <c r="G28" s="560"/>
      <c r="H28" s="561"/>
      <c r="I28" s="561"/>
      <c r="J28" s="561"/>
      <c r="K28" s="561"/>
      <c r="L28" s="560"/>
      <c r="M28" s="561"/>
      <c r="N28" s="561"/>
      <c r="O28" s="561"/>
      <c r="P28" s="561"/>
      <c r="Q28" s="561"/>
      <c r="R28" s="561"/>
      <c r="S28" s="561"/>
      <c r="T28" s="561"/>
      <c r="U28" s="560"/>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election activeCell="F11" sqref="F11"/>
    </sheetView>
  </sheetViews>
  <sheetFormatPr defaultColWidth="9.28515625" defaultRowHeight="12.75"/>
  <cols>
    <col min="1" max="1" width="11.7109375" style="469" bestFit="1" customWidth="1"/>
    <col min="2" max="2" width="90.28515625" style="469" bestFit="1" customWidth="1"/>
    <col min="3" max="3" width="19.7109375" style="469" customWidth="1"/>
    <col min="4" max="4" width="21.140625" style="469" customWidth="1"/>
    <col min="5" max="5" width="17.140625" style="469" customWidth="1"/>
    <col min="6" max="6" width="22.28515625" style="469" customWidth="1"/>
    <col min="7" max="7" width="19.28515625" style="469" customWidth="1"/>
    <col min="8" max="8" width="17.140625" style="469" customWidth="1"/>
    <col min="9" max="14" width="22.28515625" style="469" customWidth="1"/>
    <col min="15" max="15" width="23" style="469" customWidth="1"/>
    <col min="16" max="16" width="21.7109375" style="469" bestFit="1" customWidth="1"/>
    <col min="17" max="19" width="19" style="469" bestFit="1" customWidth="1"/>
    <col min="20" max="20" width="14.7109375" style="469" customWidth="1"/>
    <col min="21" max="21" width="20" style="469" customWidth="1"/>
    <col min="22" max="16384" width="9.28515625" style="469"/>
  </cols>
  <sheetData>
    <row r="1" spans="1:21" ht="13.5">
      <c r="A1" s="460" t="s">
        <v>30</v>
      </c>
      <c r="B1" s="3" t="str">
        <f>'Info '!C2</f>
        <v>JSC Silk Road Bank</v>
      </c>
    </row>
    <row r="2" spans="1:21" ht="13.5">
      <c r="A2" s="460" t="s">
        <v>31</v>
      </c>
      <c r="B2" s="550">
        <f>'1. key ratios '!B2</f>
        <v>44742</v>
      </c>
      <c r="C2" s="415"/>
    </row>
    <row r="3" spans="1:21">
      <c r="A3" s="461" t="s">
        <v>641</v>
      </c>
    </row>
    <row r="5" spans="1:21" ht="13.5" customHeight="1">
      <c r="A5" s="716" t="s">
        <v>642</v>
      </c>
      <c r="B5" s="717"/>
      <c r="C5" s="725" t="s">
        <v>643</v>
      </c>
      <c r="D5" s="726"/>
      <c r="E5" s="726"/>
      <c r="F5" s="726"/>
      <c r="G5" s="726"/>
      <c r="H5" s="726"/>
      <c r="I5" s="726"/>
      <c r="J5" s="726"/>
      <c r="K5" s="726"/>
      <c r="L5" s="726"/>
      <c r="M5" s="726"/>
      <c r="N5" s="726"/>
      <c r="O5" s="726"/>
      <c r="P5" s="726"/>
      <c r="Q5" s="726"/>
      <c r="R5" s="726"/>
      <c r="S5" s="726"/>
      <c r="T5" s="727"/>
      <c r="U5" s="504"/>
    </row>
    <row r="6" spans="1:21">
      <c r="A6" s="718"/>
      <c r="B6" s="719"/>
      <c r="C6" s="709" t="s">
        <v>108</v>
      </c>
      <c r="D6" s="722" t="s">
        <v>644</v>
      </c>
      <c r="E6" s="722"/>
      <c r="F6" s="723"/>
      <c r="G6" s="724" t="s">
        <v>645</v>
      </c>
      <c r="H6" s="722"/>
      <c r="I6" s="722"/>
      <c r="J6" s="722"/>
      <c r="K6" s="723"/>
      <c r="L6" s="712" t="s">
        <v>646</v>
      </c>
      <c r="M6" s="713"/>
      <c r="N6" s="713"/>
      <c r="O6" s="713"/>
      <c r="P6" s="713"/>
      <c r="Q6" s="713"/>
      <c r="R6" s="713"/>
      <c r="S6" s="713"/>
      <c r="T6" s="714"/>
      <c r="U6" s="493"/>
    </row>
    <row r="7" spans="1:21">
      <c r="A7" s="720"/>
      <c r="B7" s="721"/>
      <c r="C7" s="710"/>
      <c r="E7" s="487" t="s">
        <v>619</v>
      </c>
      <c r="F7" s="498" t="s">
        <v>620</v>
      </c>
      <c r="H7" s="487" t="s">
        <v>619</v>
      </c>
      <c r="I7" s="498" t="s">
        <v>621</v>
      </c>
      <c r="J7" s="498" t="s">
        <v>622</v>
      </c>
      <c r="K7" s="498" t="s">
        <v>623</v>
      </c>
      <c r="L7" s="508"/>
      <c r="M7" s="487" t="s">
        <v>624</v>
      </c>
      <c r="N7" s="498" t="s">
        <v>622</v>
      </c>
      <c r="O7" s="498" t="s">
        <v>625</v>
      </c>
      <c r="P7" s="498" t="s">
        <v>626</v>
      </c>
      <c r="Q7" s="498" t="s">
        <v>627</v>
      </c>
      <c r="R7" s="498" t="s">
        <v>628</v>
      </c>
      <c r="S7" s="498" t="s">
        <v>629</v>
      </c>
      <c r="T7" s="506" t="s">
        <v>630</v>
      </c>
      <c r="U7" s="504"/>
    </row>
    <row r="8" spans="1:21">
      <c r="A8" s="508">
        <v>1</v>
      </c>
      <c r="B8" s="503" t="s">
        <v>632</v>
      </c>
      <c r="C8" s="629">
        <v>16189240.49</v>
      </c>
      <c r="D8" s="630">
        <v>13784985.060000002</v>
      </c>
      <c r="E8" s="630">
        <v>73305.760000000009</v>
      </c>
      <c r="F8" s="630">
        <v>124147.45</v>
      </c>
      <c r="G8" s="630">
        <v>41536.439999999995</v>
      </c>
      <c r="H8" s="630">
        <v>2942.91</v>
      </c>
      <c r="I8" s="630">
        <v>1644.71</v>
      </c>
      <c r="J8" s="630">
        <v>0</v>
      </c>
      <c r="K8" s="630">
        <v>0</v>
      </c>
      <c r="L8" s="630">
        <v>2362718.9899999998</v>
      </c>
      <c r="M8" s="630">
        <v>297.35000000000002</v>
      </c>
      <c r="N8" s="630">
        <v>3984.88</v>
      </c>
      <c r="O8" s="630">
        <v>54969.66</v>
      </c>
      <c r="P8" s="630">
        <v>40450.799999999996</v>
      </c>
      <c r="Q8" s="630">
        <v>0</v>
      </c>
      <c r="R8" s="630">
        <v>962303.57</v>
      </c>
      <c r="S8" s="630">
        <v>0</v>
      </c>
      <c r="T8" s="630">
        <v>6800.67</v>
      </c>
    </row>
    <row r="9" spans="1:21">
      <c r="A9" s="489">
        <v>1.1000000000000001</v>
      </c>
      <c r="B9" s="489" t="s">
        <v>647</v>
      </c>
      <c r="C9" s="630">
        <v>12823335.91</v>
      </c>
      <c r="D9" s="630">
        <v>10670922.470000001</v>
      </c>
      <c r="E9" s="630">
        <v>0</v>
      </c>
      <c r="F9" s="630">
        <v>124147.45</v>
      </c>
      <c r="G9" s="630">
        <v>2640.51</v>
      </c>
      <c r="H9" s="630">
        <v>0</v>
      </c>
      <c r="I9" s="630">
        <v>0</v>
      </c>
      <c r="J9" s="630">
        <v>0</v>
      </c>
      <c r="K9" s="630">
        <v>0</v>
      </c>
      <c r="L9" s="630">
        <v>2149772.9299999997</v>
      </c>
      <c r="M9" s="630">
        <v>0</v>
      </c>
      <c r="N9" s="630">
        <v>0</v>
      </c>
      <c r="O9" s="630">
        <v>0</v>
      </c>
      <c r="P9" s="630">
        <v>0</v>
      </c>
      <c r="Q9" s="630">
        <v>0</v>
      </c>
      <c r="R9" s="630">
        <v>962303.57</v>
      </c>
      <c r="S9" s="630">
        <v>0</v>
      </c>
      <c r="T9" s="630">
        <v>6800.67</v>
      </c>
    </row>
    <row r="10" spans="1:21">
      <c r="A10" s="509" t="s">
        <v>14</v>
      </c>
      <c r="B10" s="509" t="s">
        <v>648</v>
      </c>
      <c r="C10" s="630">
        <v>12748462.370000001</v>
      </c>
      <c r="D10" s="630">
        <v>10598689.440000001</v>
      </c>
      <c r="E10" s="630">
        <v>0</v>
      </c>
      <c r="F10" s="630">
        <v>124147.45</v>
      </c>
      <c r="G10" s="630">
        <v>0</v>
      </c>
      <c r="H10" s="630">
        <v>0</v>
      </c>
      <c r="I10" s="630">
        <v>0</v>
      </c>
      <c r="J10" s="630">
        <v>0</v>
      </c>
      <c r="K10" s="630">
        <v>0</v>
      </c>
      <c r="L10" s="630">
        <v>2149772.9299999997</v>
      </c>
      <c r="M10" s="630">
        <v>0</v>
      </c>
      <c r="N10" s="630">
        <v>0</v>
      </c>
      <c r="O10" s="630">
        <v>0</v>
      </c>
      <c r="P10" s="630">
        <v>0</v>
      </c>
      <c r="Q10" s="630">
        <v>0</v>
      </c>
      <c r="R10" s="630">
        <v>962303.57</v>
      </c>
      <c r="S10" s="630">
        <v>0</v>
      </c>
      <c r="T10" s="630">
        <v>6800.67</v>
      </c>
    </row>
    <row r="11" spans="1:21">
      <c r="A11" s="479" t="s">
        <v>649</v>
      </c>
      <c r="B11" s="479" t="s">
        <v>650</v>
      </c>
      <c r="C11" s="630">
        <v>6443235.8699999992</v>
      </c>
      <c r="D11" s="630">
        <v>4293462.9399999995</v>
      </c>
      <c r="E11" s="630"/>
      <c r="F11" s="630">
        <v>124147.45</v>
      </c>
      <c r="G11" s="630">
        <v>0</v>
      </c>
      <c r="H11" s="630"/>
      <c r="I11" s="630"/>
      <c r="J11" s="630"/>
      <c r="K11" s="630"/>
      <c r="L11" s="630">
        <v>2149772.9300000002</v>
      </c>
      <c r="M11" s="630"/>
      <c r="N11" s="630">
        <v>0</v>
      </c>
      <c r="O11" s="630"/>
      <c r="P11" s="630"/>
      <c r="Q11" s="630">
        <v>0</v>
      </c>
      <c r="R11" s="630">
        <v>962303.57</v>
      </c>
      <c r="S11" s="630"/>
      <c r="T11" s="630">
        <v>6800.67</v>
      </c>
    </row>
    <row r="12" spans="1:21">
      <c r="A12" s="479" t="s">
        <v>651</v>
      </c>
      <c r="B12" s="479" t="s">
        <v>652</v>
      </c>
      <c r="C12" s="630">
        <v>160000</v>
      </c>
      <c r="D12" s="630">
        <v>160000</v>
      </c>
      <c r="E12" s="630"/>
      <c r="F12" s="630"/>
      <c r="G12" s="630">
        <v>0</v>
      </c>
      <c r="H12" s="630"/>
      <c r="I12" s="630"/>
      <c r="J12" s="630"/>
      <c r="K12" s="630"/>
      <c r="L12" s="630">
        <v>0</v>
      </c>
      <c r="M12" s="630"/>
      <c r="N12" s="630">
        <v>0</v>
      </c>
      <c r="O12" s="630"/>
      <c r="P12" s="630"/>
      <c r="Q12" s="630">
        <v>0</v>
      </c>
      <c r="R12" s="630">
        <v>0</v>
      </c>
      <c r="S12" s="630"/>
      <c r="T12" s="630">
        <v>0</v>
      </c>
    </row>
    <row r="13" spans="1:21">
      <c r="A13" s="479" t="s">
        <v>653</v>
      </c>
      <c r="B13" s="479" t="s">
        <v>654</v>
      </c>
      <c r="C13" s="630">
        <v>2145226.5000000019</v>
      </c>
      <c r="D13" s="630">
        <v>2145226.5000000009</v>
      </c>
      <c r="E13" s="630"/>
      <c r="F13" s="630"/>
      <c r="G13" s="630">
        <v>0</v>
      </c>
      <c r="H13" s="630"/>
      <c r="I13" s="630"/>
      <c r="J13" s="630"/>
      <c r="K13" s="630"/>
      <c r="L13" s="630">
        <v>0</v>
      </c>
      <c r="M13" s="630"/>
      <c r="N13" s="630">
        <v>0</v>
      </c>
      <c r="O13" s="630"/>
      <c r="P13" s="630"/>
      <c r="Q13" s="630">
        <v>0</v>
      </c>
      <c r="R13" s="630">
        <v>0</v>
      </c>
      <c r="S13" s="630"/>
      <c r="T13" s="630">
        <v>0</v>
      </c>
    </row>
    <row r="14" spans="1:21">
      <c r="A14" s="479" t="s">
        <v>655</v>
      </c>
      <c r="B14" s="479" t="s">
        <v>656</v>
      </c>
      <c r="C14" s="630">
        <v>4000000</v>
      </c>
      <c r="D14" s="630">
        <v>4000000</v>
      </c>
      <c r="E14" s="630"/>
      <c r="F14" s="630"/>
      <c r="G14" s="630"/>
      <c r="H14" s="630"/>
      <c r="I14" s="630"/>
      <c r="J14" s="630"/>
      <c r="K14" s="630"/>
      <c r="L14" s="630"/>
      <c r="M14" s="630"/>
      <c r="N14" s="630"/>
      <c r="O14" s="630"/>
      <c r="P14" s="630"/>
      <c r="Q14" s="630"/>
      <c r="R14" s="630"/>
      <c r="S14" s="630"/>
      <c r="T14" s="630"/>
    </row>
    <row r="15" spans="1:21">
      <c r="A15" s="480">
        <v>1.2</v>
      </c>
      <c r="B15" s="480" t="s">
        <v>657</v>
      </c>
      <c r="C15" s="630">
        <v>858759.15999999992</v>
      </c>
      <c r="D15" s="630">
        <v>213418.45000000004</v>
      </c>
      <c r="E15" s="630">
        <v>0</v>
      </c>
      <c r="F15" s="630">
        <v>2482.9499999999998</v>
      </c>
      <c r="G15" s="630">
        <v>264.05</v>
      </c>
      <c r="H15" s="630">
        <v>0</v>
      </c>
      <c r="I15" s="630">
        <v>0</v>
      </c>
      <c r="J15" s="630">
        <v>0</v>
      </c>
      <c r="K15" s="630">
        <v>0</v>
      </c>
      <c r="L15" s="630">
        <v>645076.65999999992</v>
      </c>
      <c r="M15" s="630">
        <v>0</v>
      </c>
      <c r="N15" s="630">
        <v>0</v>
      </c>
      <c r="O15" s="630">
        <v>0</v>
      </c>
      <c r="P15" s="630">
        <v>0</v>
      </c>
      <c r="Q15" s="630">
        <v>0</v>
      </c>
      <c r="R15" s="630">
        <v>288691.07</v>
      </c>
      <c r="S15" s="630">
        <v>0</v>
      </c>
      <c r="T15" s="630">
        <v>2184.9899999999998</v>
      </c>
    </row>
    <row r="16" spans="1:21">
      <c r="A16" s="489">
        <v>1.3</v>
      </c>
      <c r="B16" s="480" t="s">
        <v>705</v>
      </c>
      <c r="C16" s="630">
        <v>20346240.277582306</v>
      </c>
      <c r="D16" s="630">
        <v>13663071.757582307</v>
      </c>
      <c r="E16" s="630">
        <v>0</v>
      </c>
      <c r="F16" s="630">
        <v>6326424</v>
      </c>
      <c r="G16" s="630">
        <v>2640.51</v>
      </c>
      <c r="H16" s="630">
        <v>0</v>
      </c>
      <c r="I16" s="630">
        <v>0</v>
      </c>
      <c r="J16" s="630">
        <v>0</v>
      </c>
      <c r="K16" s="630">
        <v>0</v>
      </c>
      <c r="L16" s="630">
        <v>6680528.0100000007</v>
      </c>
      <c r="M16" s="630">
        <v>0</v>
      </c>
      <c r="N16" s="630">
        <v>0</v>
      </c>
      <c r="O16" s="630">
        <v>0</v>
      </c>
      <c r="P16" s="630">
        <v>0</v>
      </c>
      <c r="Q16" s="630">
        <v>0</v>
      </c>
      <c r="R16" s="630">
        <v>0</v>
      </c>
      <c r="S16" s="630">
        <v>0</v>
      </c>
      <c r="T16" s="630">
        <v>164018.4</v>
      </c>
    </row>
    <row r="17" spans="1:20">
      <c r="A17" s="483" t="s">
        <v>658</v>
      </c>
      <c r="B17" s="481" t="s">
        <v>659</v>
      </c>
      <c r="C17" s="631">
        <v>9160453.9100000001</v>
      </c>
      <c r="D17" s="630">
        <v>7008040.4700000007</v>
      </c>
      <c r="E17" s="630">
        <v>0</v>
      </c>
      <c r="F17" s="630">
        <v>124147.45</v>
      </c>
      <c r="G17" s="630">
        <v>2640.51</v>
      </c>
      <c r="H17" s="630">
        <v>0</v>
      </c>
      <c r="I17" s="630">
        <v>0</v>
      </c>
      <c r="J17" s="630">
        <v>0</v>
      </c>
      <c r="K17" s="630">
        <v>0</v>
      </c>
      <c r="L17" s="630">
        <v>2149772.9299999997</v>
      </c>
      <c r="M17" s="630">
        <v>0</v>
      </c>
      <c r="N17" s="630">
        <v>0</v>
      </c>
      <c r="O17" s="630">
        <v>0</v>
      </c>
      <c r="P17" s="630">
        <v>0</v>
      </c>
      <c r="Q17" s="630">
        <v>0</v>
      </c>
      <c r="R17" s="630"/>
      <c r="S17" s="630">
        <v>0</v>
      </c>
      <c r="T17" s="630">
        <v>6800.67</v>
      </c>
    </row>
    <row r="18" spans="1:20">
      <c r="A18" s="482" t="s">
        <v>660</v>
      </c>
      <c r="B18" s="482" t="s">
        <v>661</v>
      </c>
      <c r="C18" s="632">
        <v>9085580.370000001</v>
      </c>
      <c r="D18" s="630">
        <v>6935807.4400000013</v>
      </c>
      <c r="E18" s="630">
        <v>0</v>
      </c>
      <c r="F18" s="630">
        <v>124147.45</v>
      </c>
      <c r="G18" s="630">
        <v>0</v>
      </c>
      <c r="H18" s="630">
        <v>0</v>
      </c>
      <c r="I18" s="630">
        <v>0</v>
      </c>
      <c r="J18" s="630">
        <v>0</v>
      </c>
      <c r="K18" s="630">
        <v>0</v>
      </c>
      <c r="L18" s="630">
        <v>2149772.9299999997</v>
      </c>
      <c r="M18" s="630">
        <v>0</v>
      </c>
      <c r="N18" s="630">
        <v>0</v>
      </c>
      <c r="O18" s="630">
        <v>0</v>
      </c>
      <c r="P18" s="630">
        <v>0</v>
      </c>
      <c r="Q18" s="630">
        <v>0</v>
      </c>
      <c r="R18" s="630"/>
      <c r="S18" s="630">
        <v>0</v>
      </c>
      <c r="T18" s="630">
        <v>6800.67</v>
      </c>
    </row>
    <row r="19" spans="1:20">
      <c r="A19" s="483" t="s">
        <v>662</v>
      </c>
      <c r="B19" s="483" t="s">
        <v>663</v>
      </c>
      <c r="C19" s="632">
        <v>11185786.367582306</v>
      </c>
      <c r="D19" s="630">
        <v>6655031.2875823062</v>
      </c>
      <c r="E19" s="630"/>
      <c r="F19" s="630">
        <v>6202276.5499999998</v>
      </c>
      <c r="G19" s="630"/>
      <c r="H19" s="630"/>
      <c r="I19" s="630"/>
      <c r="J19" s="630"/>
      <c r="K19" s="630"/>
      <c r="L19" s="630">
        <v>4530755.080000001</v>
      </c>
      <c r="M19" s="630"/>
      <c r="N19" s="630">
        <v>0</v>
      </c>
      <c r="O19" s="630"/>
      <c r="P19" s="630"/>
      <c r="Q19" s="630">
        <v>0</v>
      </c>
      <c r="R19" s="630"/>
      <c r="S19" s="630"/>
      <c r="T19" s="630">
        <v>157217.72999999998</v>
      </c>
    </row>
    <row r="20" spans="1:20">
      <c r="A20" s="482" t="s">
        <v>664</v>
      </c>
      <c r="B20" s="482" t="s">
        <v>661</v>
      </c>
      <c r="C20" s="632">
        <v>4882791.2975823088</v>
      </c>
      <c r="D20" s="630">
        <v>352036.21758230776</v>
      </c>
      <c r="E20" s="630"/>
      <c r="F20" s="630">
        <v>344476.55</v>
      </c>
      <c r="G20" s="630"/>
      <c r="H20" s="630"/>
      <c r="I20" s="630"/>
      <c r="J20" s="630"/>
      <c r="K20" s="630"/>
      <c r="L20" s="630">
        <v>4530755.080000001</v>
      </c>
      <c r="M20" s="630"/>
      <c r="N20" s="630">
        <v>0</v>
      </c>
      <c r="O20" s="630"/>
      <c r="P20" s="630"/>
      <c r="Q20" s="630">
        <v>0</v>
      </c>
      <c r="R20" s="630"/>
      <c r="S20" s="630"/>
      <c r="T20" s="630">
        <v>157217.72999999998</v>
      </c>
    </row>
    <row r="21" spans="1:20">
      <c r="A21" s="484">
        <v>1.4</v>
      </c>
      <c r="B21" s="485" t="s">
        <v>665</v>
      </c>
      <c r="C21" s="632"/>
      <c r="D21" s="630"/>
      <c r="E21" s="630"/>
      <c r="F21" s="630"/>
      <c r="G21" s="630"/>
      <c r="H21" s="630"/>
      <c r="I21" s="630"/>
      <c r="J21" s="630"/>
      <c r="K21" s="630"/>
      <c r="L21" s="630"/>
      <c r="M21" s="630"/>
      <c r="N21" s="630"/>
      <c r="O21" s="630"/>
      <c r="P21" s="630"/>
      <c r="Q21" s="630"/>
      <c r="R21" s="630"/>
      <c r="S21" s="630"/>
      <c r="T21" s="630"/>
    </row>
    <row r="22" spans="1:20">
      <c r="A22" s="484">
        <v>1.5</v>
      </c>
      <c r="B22" s="485" t="s">
        <v>666</v>
      </c>
      <c r="C22" s="632"/>
      <c r="D22" s="630"/>
      <c r="E22" s="630"/>
      <c r="F22" s="630"/>
      <c r="G22" s="630"/>
      <c r="H22" s="630"/>
      <c r="I22" s="630"/>
      <c r="J22" s="630"/>
      <c r="K22" s="630"/>
      <c r="L22" s="630"/>
      <c r="M22" s="630"/>
      <c r="N22" s="630"/>
      <c r="O22" s="630"/>
      <c r="P22" s="630"/>
      <c r="Q22" s="630"/>
      <c r="R22" s="630"/>
      <c r="S22" s="630"/>
      <c r="T22" s="630"/>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85" zoomScaleNormal="85" workbookViewId="0">
      <selection activeCell="C7" sqref="C7:O33"/>
    </sheetView>
  </sheetViews>
  <sheetFormatPr defaultColWidth="9.28515625" defaultRowHeight="12.75"/>
  <cols>
    <col min="1" max="1" width="11.7109375" style="469" bestFit="1" customWidth="1"/>
    <col min="2" max="2" width="72.140625" style="469" customWidth="1"/>
    <col min="3" max="3" width="14.7109375" style="469" customWidth="1"/>
    <col min="4" max="4" width="16.7109375" style="469" customWidth="1"/>
    <col min="5" max="5" width="11.42578125" style="469" customWidth="1"/>
    <col min="6" max="7" width="11.42578125" style="504" customWidth="1"/>
    <col min="8" max="9" width="11.42578125" style="469" customWidth="1"/>
    <col min="10" max="14" width="11.42578125" style="504" customWidth="1"/>
    <col min="15" max="15" width="18.7109375" style="469" bestFit="1" customWidth="1"/>
    <col min="16" max="16384" width="9.28515625" style="469"/>
  </cols>
  <sheetData>
    <row r="1" spans="1:15" ht="13.5">
      <c r="A1" s="460" t="s">
        <v>30</v>
      </c>
      <c r="B1" s="3" t="str">
        <f>'Info '!C2</f>
        <v>JSC Silk Road Bank</v>
      </c>
      <c r="F1" s="469"/>
      <c r="G1" s="469"/>
      <c r="J1" s="469"/>
      <c r="K1" s="469"/>
      <c r="L1" s="469"/>
      <c r="M1" s="469"/>
      <c r="N1" s="469"/>
    </row>
    <row r="2" spans="1:15" ht="13.5">
      <c r="A2" s="460" t="s">
        <v>31</v>
      </c>
      <c r="B2" s="415">
        <f>'1. key ratios '!B2</f>
        <v>44742</v>
      </c>
      <c r="F2" s="469"/>
      <c r="G2" s="469"/>
      <c r="J2" s="469"/>
      <c r="K2" s="469"/>
      <c r="L2" s="469"/>
      <c r="M2" s="469"/>
      <c r="N2" s="469"/>
    </row>
    <row r="3" spans="1:15">
      <c r="A3" s="461" t="s">
        <v>667</v>
      </c>
      <c r="F3" s="469"/>
      <c r="G3" s="469"/>
      <c r="J3" s="469"/>
      <c r="K3" s="469"/>
      <c r="L3" s="469"/>
      <c r="M3" s="469"/>
      <c r="N3" s="469"/>
    </row>
    <row r="4" spans="1:15">
      <c r="F4" s="469"/>
      <c r="G4" s="469"/>
      <c r="J4" s="469"/>
      <c r="K4" s="469"/>
      <c r="L4" s="469"/>
      <c r="M4" s="469"/>
      <c r="N4" s="469"/>
    </row>
    <row r="5" spans="1:15" ht="46.5" customHeight="1">
      <c r="A5" s="683" t="s">
        <v>693</v>
      </c>
      <c r="B5" s="684"/>
      <c r="C5" s="728" t="s">
        <v>668</v>
      </c>
      <c r="D5" s="729"/>
      <c r="E5" s="729"/>
      <c r="F5" s="729"/>
      <c r="G5" s="729"/>
      <c r="H5" s="730"/>
      <c r="I5" s="728" t="s">
        <v>669</v>
      </c>
      <c r="J5" s="731"/>
      <c r="K5" s="731"/>
      <c r="L5" s="731"/>
      <c r="M5" s="731"/>
      <c r="N5" s="732"/>
      <c r="O5" s="733" t="s">
        <v>670</v>
      </c>
    </row>
    <row r="6" spans="1:15" ht="75" customHeight="1">
      <c r="A6" s="687"/>
      <c r="B6" s="688"/>
      <c r="C6" s="486"/>
      <c r="D6" s="487" t="s">
        <v>671</v>
      </c>
      <c r="E6" s="487" t="s">
        <v>672</v>
      </c>
      <c r="F6" s="487" t="s">
        <v>673</v>
      </c>
      <c r="G6" s="487" t="s">
        <v>674</v>
      </c>
      <c r="H6" s="487" t="s">
        <v>675</v>
      </c>
      <c r="I6" s="492"/>
      <c r="J6" s="487" t="s">
        <v>671</v>
      </c>
      <c r="K6" s="487" t="s">
        <v>672</v>
      </c>
      <c r="L6" s="487" t="s">
        <v>673</v>
      </c>
      <c r="M6" s="487" t="s">
        <v>674</v>
      </c>
      <c r="N6" s="487" t="s">
        <v>675</v>
      </c>
      <c r="O6" s="734"/>
    </row>
    <row r="7" spans="1:15">
      <c r="A7" s="465">
        <v>1</v>
      </c>
      <c r="B7" s="470" t="s">
        <v>696</v>
      </c>
      <c r="C7" s="612">
        <v>361631.48</v>
      </c>
      <c r="D7" s="552">
        <v>338524.70999999996</v>
      </c>
      <c r="E7" s="552">
        <v>1423.3300000000002</v>
      </c>
      <c r="F7" s="552">
        <v>1945.15</v>
      </c>
      <c r="G7" s="552">
        <v>2027.66</v>
      </c>
      <c r="H7" s="552">
        <v>17710.629999999997</v>
      </c>
      <c r="I7" s="552">
        <v>26220.889999999996</v>
      </c>
      <c r="J7" s="552">
        <v>6770.5299999999979</v>
      </c>
      <c r="K7" s="552">
        <v>142.34</v>
      </c>
      <c r="L7" s="552">
        <v>583.54999999999995</v>
      </c>
      <c r="M7" s="552">
        <v>1013.84</v>
      </c>
      <c r="N7" s="552">
        <v>17710.629999999997</v>
      </c>
      <c r="O7" s="552"/>
    </row>
    <row r="8" spans="1:15">
      <c r="A8" s="465">
        <v>2</v>
      </c>
      <c r="B8" s="470" t="s">
        <v>566</v>
      </c>
      <c r="C8" s="612">
        <v>809264.09999999986</v>
      </c>
      <c r="D8" s="552">
        <v>755578.20999999985</v>
      </c>
      <c r="E8" s="552">
        <v>976.49</v>
      </c>
      <c r="F8" s="613">
        <v>20085.099999999999</v>
      </c>
      <c r="G8" s="613">
        <v>32624.3</v>
      </c>
      <c r="H8" s="552">
        <v>0</v>
      </c>
      <c r="I8" s="552">
        <v>37546.879999999997</v>
      </c>
      <c r="J8" s="613">
        <v>15111.550000000001</v>
      </c>
      <c r="K8" s="613">
        <v>97.65</v>
      </c>
      <c r="L8" s="613">
        <v>6025.53</v>
      </c>
      <c r="M8" s="613">
        <v>16312.15</v>
      </c>
      <c r="N8" s="613">
        <v>0</v>
      </c>
      <c r="O8" s="552"/>
    </row>
    <row r="9" spans="1:15">
      <c r="A9" s="465">
        <v>3</v>
      </c>
      <c r="B9" s="470" t="s">
        <v>567</v>
      </c>
      <c r="C9" s="612">
        <v>0</v>
      </c>
      <c r="D9" s="552">
        <v>0</v>
      </c>
      <c r="E9" s="552">
        <v>0</v>
      </c>
      <c r="F9" s="614">
        <v>0</v>
      </c>
      <c r="G9" s="614">
        <v>0</v>
      </c>
      <c r="H9" s="552">
        <v>0</v>
      </c>
      <c r="I9" s="552">
        <v>0</v>
      </c>
      <c r="J9" s="614">
        <v>0</v>
      </c>
      <c r="K9" s="614">
        <v>0</v>
      </c>
      <c r="L9" s="614">
        <v>0</v>
      </c>
      <c r="M9" s="614">
        <v>0</v>
      </c>
      <c r="N9" s="614">
        <v>0</v>
      </c>
      <c r="O9" s="552"/>
    </row>
    <row r="10" spans="1:15">
      <c r="A10" s="465">
        <v>4</v>
      </c>
      <c r="B10" s="470" t="s">
        <v>697</v>
      </c>
      <c r="C10" s="612">
        <v>101000</v>
      </c>
      <c r="D10" s="552">
        <v>101000</v>
      </c>
      <c r="E10" s="552">
        <v>0</v>
      </c>
      <c r="F10" s="614">
        <v>0</v>
      </c>
      <c r="G10" s="614">
        <v>0</v>
      </c>
      <c r="H10" s="552">
        <v>0</v>
      </c>
      <c r="I10" s="552">
        <v>2020</v>
      </c>
      <c r="J10" s="614">
        <v>2020</v>
      </c>
      <c r="K10" s="614">
        <v>0</v>
      </c>
      <c r="L10" s="614">
        <v>0</v>
      </c>
      <c r="M10" s="614">
        <v>0</v>
      </c>
      <c r="N10" s="614">
        <v>0</v>
      </c>
      <c r="O10" s="552"/>
    </row>
    <row r="11" spans="1:15">
      <c r="A11" s="465">
        <v>5</v>
      </c>
      <c r="B11" s="470" t="s">
        <v>568</v>
      </c>
      <c r="C11" s="612">
        <v>5080898.68</v>
      </c>
      <c r="D11" s="552">
        <v>3977361.91</v>
      </c>
      <c r="E11" s="552">
        <v>116.62</v>
      </c>
      <c r="F11" s="614">
        <v>1103220.6499999999</v>
      </c>
      <c r="G11" s="614">
        <v>0</v>
      </c>
      <c r="H11" s="552">
        <v>199.5</v>
      </c>
      <c r="I11" s="552">
        <v>410724.58999999997</v>
      </c>
      <c r="J11" s="614">
        <v>79547.239999999991</v>
      </c>
      <c r="K11" s="614">
        <v>11.66</v>
      </c>
      <c r="L11" s="614">
        <v>330966.19</v>
      </c>
      <c r="M11" s="614">
        <v>0</v>
      </c>
      <c r="N11" s="614">
        <v>199.5</v>
      </c>
      <c r="O11" s="552"/>
    </row>
    <row r="12" spans="1:15">
      <c r="A12" s="465">
        <v>6</v>
      </c>
      <c r="B12" s="470" t="s">
        <v>569</v>
      </c>
      <c r="C12" s="612">
        <v>54242.45</v>
      </c>
      <c r="D12" s="552">
        <v>52494.039999999994</v>
      </c>
      <c r="E12" s="552">
        <v>169.23</v>
      </c>
      <c r="F12" s="614">
        <v>0</v>
      </c>
      <c r="G12" s="614">
        <v>619.68999999999994</v>
      </c>
      <c r="H12" s="552">
        <v>959.49</v>
      </c>
      <c r="I12" s="552">
        <v>2336.1499999999996</v>
      </c>
      <c r="J12" s="614">
        <v>1049.8899999999999</v>
      </c>
      <c r="K12" s="614">
        <v>16.920000000000002</v>
      </c>
      <c r="L12" s="614">
        <v>0</v>
      </c>
      <c r="M12" s="614">
        <v>309.85000000000002</v>
      </c>
      <c r="N12" s="614">
        <v>959.49</v>
      </c>
      <c r="O12" s="552"/>
    </row>
    <row r="13" spans="1:15">
      <c r="A13" s="465">
        <v>7</v>
      </c>
      <c r="B13" s="470" t="s">
        <v>570</v>
      </c>
      <c r="C13" s="612">
        <v>58494.649999999994</v>
      </c>
      <c r="D13" s="552">
        <v>57688.049999999996</v>
      </c>
      <c r="E13" s="552">
        <v>0</v>
      </c>
      <c r="F13" s="614">
        <v>0</v>
      </c>
      <c r="G13" s="614">
        <v>237</v>
      </c>
      <c r="H13" s="552">
        <v>569.6</v>
      </c>
      <c r="I13" s="552">
        <v>1841.87</v>
      </c>
      <c r="J13" s="614">
        <v>1153.77</v>
      </c>
      <c r="K13" s="614">
        <v>0</v>
      </c>
      <c r="L13" s="614">
        <v>0</v>
      </c>
      <c r="M13" s="614">
        <v>118.5</v>
      </c>
      <c r="N13" s="614">
        <v>569.6</v>
      </c>
      <c r="O13" s="552"/>
    </row>
    <row r="14" spans="1:15">
      <c r="A14" s="465">
        <v>8</v>
      </c>
      <c r="B14" s="470" t="s">
        <v>571</v>
      </c>
      <c r="C14" s="612">
        <v>3980.0499999999993</v>
      </c>
      <c r="D14" s="552">
        <v>2132.91</v>
      </c>
      <c r="E14" s="552">
        <v>289.10000000000002</v>
      </c>
      <c r="F14" s="614">
        <v>1412.09</v>
      </c>
      <c r="G14" s="614">
        <v>0</v>
      </c>
      <c r="H14" s="552">
        <v>145.94999999999999</v>
      </c>
      <c r="I14" s="552">
        <v>641.14</v>
      </c>
      <c r="J14" s="614">
        <v>42.66</v>
      </c>
      <c r="K14" s="614">
        <v>28.91</v>
      </c>
      <c r="L14" s="614">
        <v>423.62</v>
      </c>
      <c r="M14" s="614">
        <v>0</v>
      </c>
      <c r="N14" s="614">
        <v>145.94999999999999</v>
      </c>
      <c r="O14" s="552"/>
    </row>
    <row r="15" spans="1:15">
      <c r="A15" s="465">
        <v>9</v>
      </c>
      <c r="B15" s="470" t="s">
        <v>572</v>
      </c>
      <c r="C15" s="612">
        <v>15887.630000000001</v>
      </c>
      <c r="D15" s="552">
        <v>15725.45</v>
      </c>
      <c r="E15" s="552">
        <v>162.18</v>
      </c>
      <c r="F15" s="614">
        <v>0</v>
      </c>
      <c r="G15" s="614">
        <v>0</v>
      </c>
      <c r="H15" s="552">
        <v>0</v>
      </c>
      <c r="I15" s="552">
        <v>330.74</v>
      </c>
      <c r="J15" s="614">
        <v>314.52</v>
      </c>
      <c r="K15" s="614">
        <v>16.22</v>
      </c>
      <c r="L15" s="614">
        <v>0</v>
      </c>
      <c r="M15" s="614">
        <v>0</v>
      </c>
      <c r="N15" s="614">
        <v>0</v>
      </c>
      <c r="O15" s="552"/>
    </row>
    <row r="16" spans="1:15">
      <c r="A16" s="465">
        <v>10</v>
      </c>
      <c r="B16" s="470" t="s">
        <v>573</v>
      </c>
      <c r="C16" s="612">
        <v>557.86</v>
      </c>
      <c r="D16" s="552">
        <v>557.86</v>
      </c>
      <c r="E16" s="552">
        <v>0</v>
      </c>
      <c r="F16" s="614">
        <v>0</v>
      </c>
      <c r="G16" s="614">
        <v>0</v>
      </c>
      <c r="H16" s="552">
        <v>0</v>
      </c>
      <c r="I16" s="552">
        <v>11.16</v>
      </c>
      <c r="J16" s="614">
        <v>11.16</v>
      </c>
      <c r="K16" s="614">
        <v>0</v>
      </c>
      <c r="L16" s="614">
        <v>0</v>
      </c>
      <c r="M16" s="614">
        <v>0</v>
      </c>
      <c r="N16" s="614">
        <v>0</v>
      </c>
      <c r="O16" s="552"/>
    </row>
    <row r="17" spans="1:15">
      <c r="A17" s="465">
        <v>11</v>
      </c>
      <c r="B17" s="470" t="s">
        <v>574</v>
      </c>
      <c r="C17" s="612">
        <v>1382.52</v>
      </c>
      <c r="D17" s="552">
        <v>575.78</v>
      </c>
      <c r="E17" s="552">
        <v>350.7</v>
      </c>
      <c r="F17" s="614">
        <v>123.97</v>
      </c>
      <c r="G17" s="614">
        <v>0</v>
      </c>
      <c r="H17" s="552">
        <v>332.07</v>
      </c>
      <c r="I17" s="552">
        <v>415.85</v>
      </c>
      <c r="J17" s="614">
        <v>11.52</v>
      </c>
      <c r="K17" s="614">
        <v>35.07</v>
      </c>
      <c r="L17" s="614">
        <v>37.19</v>
      </c>
      <c r="M17" s="614">
        <v>0</v>
      </c>
      <c r="N17" s="614">
        <v>332.07</v>
      </c>
      <c r="O17" s="552"/>
    </row>
    <row r="18" spans="1:15">
      <c r="A18" s="465">
        <v>12</v>
      </c>
      <c r="B18" s="470" t="s">
        <v>575</v>
      </c>
      <c r="C18" s="612">
        <v>174095.83</v>
      </c>
      <c r="D18" s="552">
        <v>161781.04999999999</v>
      </c>
      <c r="E18" s="552">
        <v>2097.31</v>
      </c>
      <c r="F18" s="614">
        <v>6650.26</v>
      </c>
      <c r="G18" s="614">
        <v>2129.58</v>
      </c>
      <c r="H18" s="552">
        <v>1437.6299999999999</v>
      </c>
      <c r="I18" s="552">
        <v>7942.9000000000005</v>
      </c>
      <c r="J18" s="614">
        <v>3235.64</v>
      </c>
      <c r="K18" s="614">
        <v>209.73000000000002</v>
      </c>
      <c r="L18" s="614">
        <v>1995.0900000000001</v>
      </c>
      <c r="M18" s="614">
        <v>1064.81</v>
      </c>
      <c r="N18" s="614">
        <v>1437.6299999999999</v>
      </c>
      <c r="O18" s="552"/>
    </row>
    <row r="19" spans="1:15">
      <c r="A19" s="465">
        <v>13</v>
      </c>
      <c r="B19" s="470" t="s">
        <v>576</v>
      </c>
      <c r="C19" s="612">
        <v>18870.989999999998</v>
      </c>
      <c r="D19" s="552">
        <v>14005.58</v>
      </c>
      <c r="E19" s="552">
        <v>1025.6599999999999</v>
      </c>
      <c r="F19" s="614">
        <v>1402.0099999999998</v>
      </c>
      <c r="G19" s="614">
        <v>534.57000000000005</v>
      </c>
      <c r="H19" s="552">
        <v>1903.17</v>
      </c>
      <c r="I19" s="552">
        <v>2973.73</v>
      </c>
      <c r="J19" s="614">
        <v>280.11</v>
      </c>
      <c r="K19" s="614">
        <v>102.56</v>
      </c>
      <c r="L19" s="614">
        <v>420.59999999999997</v>
      </c>
      <c r="M19" s="614">
        <v>267.29000000000002</v>
      </c>
      <c r="N19" s="614">
        <v>1903.17</v>
      </c>
      <c r="O19" s="552"/>
    </row>
    <row r="20" spans="1:15">
      <c r="A20" s="465">
        <v>14</v>
      </c>
      <c r="B20" s="470" t="s">
        <v>577</v>
      </c>
      <c r="C20" s="612">
        <v>161996.16</v>
      </c>
      <c r="D20" s="552">
        <v>161775.18</v>
      </c>
      <c r="E20" s="552">
        <v>0</v>
      </c>
      <c r="F20" s="614">
        <v>0</v>
      </c>
      <c r="G20" s="614">
        <v>220.98</v>
      </c>
      <c r="H20" s="552">
        <v>0</v>
      </c>
      <c r="I20" s="552">
        <v>3345.99</v>
      </c>
      <c r="J20" s="614">
        <v>3235.5</v>
      </c>
      <c r="K20" s="614">
        <v>0</v>
      </c>
      <c r="L20" s="614">
        <v>0</v>
      </c>
      <c r="M20" s="614">
        <v>110.49</v>
      </c>
      <c r="N20" s="614">
        <v>0</v>
      </c>
      <c r="O20" s="552"/>
    </row>
    <row r="21" spans="1:15">
      <c r="A21" s="465">
        <v>15</v>
      </c>
      <c r="B21" s="470" t="s">
        <v>578</v>
      </c>
      <c r="C21" s="612">
        <v>60106.52</v>
      </c>
      <c r="D21" s="552">
        <v>58838.879999999997</v>
      </c>
      <c r="E21" s="552">
        <v>0</v>
      </c>
      <c r="F21" s="614">
        <v>55.86</v>
      </c>
      <c r="G21" s="614">
        <v>748.45</v>
      </c>
      <c r="H21" s="552">
        <v>463.33000000000004</v>
      </c>
      <c r="I21" s="552">
        <v>2031.1</v>
      </c>
      <c r="J21" s="614">
        <v>1176.77</v>
      </c>
      <c r="K21" s="614">
        <v>0</v>
      </c>
      <c r="L21" s="614">
        <v>16.760000000000002</v>
      </c>
      <c r="M21" s="614">
        <v>374.24</v>
      </c>
      <c r="N21" s="614">
        <v>463.33000000000004</v>
      </c>
      <c r="O21" s="552"/>
    </row>
    <row r="22" spans="1:15">
      <c r="A22" s="465">
        <v>16</v>
      </c>
      <c r="B22" s="470" t="s">
        <v>579</v>
      </c>
      <c r="C22" s="612">
        <v>302.17</v>
      </c>
      <c r="D22" s="552">
        <v>0</v>
      </c>
      <c r="E22" s="552">
        <v>0</v>
      </c>
      <c r="F22" s="614">
        <v>0</v>
      </c>
      <c r="G22" s="614">
        <v>0</v>
      </c>
      <c r="H22" s="552">
        <v>302.17</v>
      </c>
      <c r="I22" s="552">
        <v>302.17</v>
      </c>
      <c r="J22" s="614">
        <v>0</v>
      </c>
      <c r="K22" s="614">
        <v>0</v>
      </c>
      <c r="L22" s="614">
        <v>0</v>
      </c>
      <c r="M22" s="614">
        <v>0</v>
      </c>
      <c r="N22" s="614">
        <v>302.17</v>
      </c>
      <c r="O22" s="552"/>
    </row>
    <row r="23" spans="1:15">
      <c r="A23" s="465">
        <v>17</v>
      </c>
      <c r="B23" s="470" t="s">
        <v>700</v>
      </c>
      <c r="C23" s="612">
        <v>9287.15</v>
      </c>
      <c r="D23" s="552">
        <v>0</v>
      </c>
      <c r="E23" s="552">
        <v>0</v>
      </c>
      <c r="F23" s="614">
        <v>9287.15</v>
      </c>
      <c r="G23" s="614">
        <v>0</v>
      </c>
      <c r="H23" s="552">
        <v>0</v>
      </c>
      <c r="I23" s="552">
        <v>2786.15</v>
      </c>
      <c r="J23" s="614">
        <v>0</v>
      </c>
      <c r="K23" s="614">
        <v>0</v>
      </c>
      <c r="L23" s="614">
        <v>2786.15</v>
      </c>
      <c r="M23" s="614">
        <v>0</v>
      </c>
      <c r="N23" s="614">
        <v>0</v>
      </c>
      <c r="O23" s="552"/>
    </row>
    <row r="24" spans="1:15">
      <c r="A24" s="465">
        <v>18</v>
      </c>
      <c r="B24" s="470" t="s">
        <v>580</v>
      </c>
      <c r="C24" s="612">
        <v>25908.85</v>
      </c>
      <c r="D24" s="552">
        <v>25362.36</v>
      </c>
      <c r="E24" s="552">
        <v>0</v>
      </c>
      <c r="F24" s="614">
        <v>189.26</v>
      </c>
      <c r="G24" s="614">
        <v>0</v>
      </c>
      <c r="H24" s="552">
        <v>357.23</v>
      </c>
      <c r="I24" s="552">
        <v>921.26</v>
      </c>
      <c r="J24" s="614">
        <v>507.25</v>
      </c>
      <c r="K24" s="614">
        <v>0</v>
      </c>
      <c r="L24" s="614">
        <v>56.78</v>
      </c>
      <c r="M24" s="614">
        <v>0</v>
      </c>
      <c r="N24" s="614">
        <v>357.23</v>
      </c>
      <c r="O24" s="552"/>
    </row>
    <row r="25" spans="1:15">
      <c r="A25" s="465">
        <v>19</v>
      </c>
      <c r="B25" s="470" t="s">
        <v>581</v>
      </c>
      <c r="C25" s="612">
        <v>8697.9600000000009</v>
      </c>
      <c r="D25" s="552">
        <v>7852.29</v>
      </c>
      <c r="E25" s="552">
        <v>94.02</v>
      </c>
      <c r="F25" s="614">
        <v>150.68</v>
      </c>
      <c r="G25" s="614">
        <v>0</v>
      </c>
      <c r="H25" s="552">
        <v>600.97</v>
      </c>
      <c r="I25" s="552">
        <v>812.62000000000012</v>
      </c>
      <c r="J25" s="614">
        <v>157.05000000000001</v>
      </c>
      <c r="K25" s="614">
        <v>9.4</v>
      </c>
      <c r="L25" s="614">
        <v>45.2</v>
      </c>
      <c r="M25" s="614">
        <v>0</v>
      </c>
      <c r="N25" s="614">
        <v>600.97</v>
      </c>
      <c r="O25" s="552"/>
    </row>
    <row r="26" spans="1:15">
      <c r="A26" s="465">
        <v>20</v>
      </c>
      <c r="B26" s="470" t="s">
        <v>699</v>
      </c>
      <c r="C26" s="612">
        <v>41148.550000000003</v>
      </c>
      <c r="D26" s="552">
        <v>39167.18</v>
      </c>
      <c r="E26" s="552">
        <v>745.41</v>
      </c>
      <c r="F26" s="614">
        <v>342.33000000000004</v>
      </c>
      <c r="G26" s="614">
        <v>373.96</v>
      </c>
      <c r="H26" s="552">
        <v>519.66999999999996</v>
      </c>
      <c r="I26" s="552">
        <v>1667.25</v>
      </c>
      <c r="J26" s="614">
        <v>783.34999999999991</v>
      </c>
      <c r="K26" s="614">
        <v>74.55</v>
      </c>
      <c r="L26" s="614">
        <v>102.7</v>
      </c>
      <c r="M26" s="614">
        <v>186.98</v>
      </c>
      <c r="N26" s="614">
        <v>519.66999999999996</v>
      </c>
      <c r="O26" s="552"/>
    </row>
    <row r="27" spans="1:15">
      <c r="A27" s="465">
        <v>21</v>
      </c>
      <c r="B27" s="470" t="s">
        <v>582</v>
      </c>
      <c r="C27" s="612">
        <v>3142.4199999999996</v>
      </c>
      <c r="D27" s="552">
        <v>2257.7099999999996</v>
      </c>
      <c r="E27" s="552">
        <v>649</v>
      </c>
      <c r="F27" s="614">
        <v>0</v>
      </c>
      <c r="G27" s="614">
        <v>235.71</v>
      </c>
      <c r="H27" s="552">
        <v>0</v>
      </c>
      <c r="I27" s="552">
        <v>227.91000000000003</v>
      </c>
      <c r="J27" s="614">
        <v>45.150000000000006</v>
      </c>
      <c r="K27" s="614">
        <v>64.900000000000006</v>
      </c>
      <c r="L27" s="614">
        <v>0</v>
      </c>
      <c r="M27" s="614">
        <v>117.86</v>
      </c>
      <c r="N27" s="614">
        <v>0</v>
      </c>
      <c r="O27" s="552"/>
    </row>
    <row r="28" spans="1:15">
      <c r="A28" s="465">
        <v>22</v>
      </c>
      <c r="B28" s="470" t="s">
        <v>583</v>
      </c>
      <c r="C28" s="612">
        <v>2117409.4900000012</v>
      </c>
      <c r="D28" s="552">
        <v>2038419.7300000011</v>
      </c>
      <c r="E28" s="552">
        <v>25431.81</v>
      </c>
      <c r="F28" s="614">
        <v>42485.43</v>
      </c>
      <c r="G28" s="614">
        <v>0</v>
      </c>
      <c r="H28" s="552">
        <v>11072.52</v>
      </c>
      <c r="I28" s="552">
        <v>67129.760000000009</v>
      </c>
      <c r="J28" s="614">
        <v>40768.430000000015</v>
      </c>
      <c r="K28" s="614">
        <v>2543.1799999999998</v>
      </c>
      <c r="L28" s="614">
        <v>12745.63</v>
      </c>
      <c r="M28" s="614">
        <v>0</v>
      </c>
      <c r="N28" s="614">
        <v>11072.52</v>
      </c>
      <c r="O28" s="552"/>
    </row>
    <row r="29" spans="1:15">
      <c r="A29" s="465">
        <v>23</v>
      </c>
      <c r="B29" s="470" t="s">
        <v>584</v>
      </c>
      <c r="C29" s="612">
        <v>4803505.4799999977</v>
      </c>
      <c r="D29" s="552">
        <v>4739614.1799999988</v>
      </c>
      <c r="E29" s="552">
        <v>3926.4300000000003</v>
      </c>
      <c r="F29" s="614">
        <v>13896.71</v>
      </c>
      <c r="G29" s="614">
        <v>11389.06</v>
      </c>
      <c r="H29" s="552">
        <v>34679.1</v>
      </c>
      <c r="I29" s="552">
        <v>139727.62000000005</v>
      </c>
      <c r="J29" s="614">
        <v>94792.33000000006</v>
      </c>
      <c r="K29" s="614">
        <v>392.64999999999992</v>
      </c>
      <c r="L29" s="614">
        <v>4169.01</v>
      </c>
      <c r="M29" s="614">
        <v>5694.53</v>
      </c>
      <c r="N29" s="614">
        <v>34679.1</v>
      </c>
      <c r="O29" s="552"/>
    </row>
    <row r="30" spans="1:15">
      <c r="A30" s="465">
        <v>24</v>
      </c>
      <c r="B30" s="470" t="s">
        <v>698</v>
      </c>
      <c r="C30" s="612">
        <v>965327.25</v>
      </c>
      <c r="D30" s="552">
        <v>2083.2599999999998</v>
      </c>
      <c r="E30" s="552">
        <v>0</v>
      </c>
      <c r="F30" s="614">
        <v>962622.57</v>
      </c>
      <c r="G30" s="614">
        <v>0</v>
      </c>
      <c r="H30" s="552">
        <v>621.42000000000007</v>
      </c>
      <c r="I30" s="552">
        <v>289449.84999999998</v>
      </c>
      <c r="J30" s="614">
        <v>41.66</v>
      </c>
      <c r="K30" s="614">
        <v>0</v>
      </c>
      <c r="L30" s="614">
        <v>288786.77</v>
      </c>
      <c r="M30" s="614">
        <v>0</v>
      </c>
      <c r="N30" s="614">
        <v>621.42000000000007</v>
      </c>
      <c r="O30" s="552"/>
    </row>
    <row r="31" spans="1:15">
      <c r="A31" s="465">
        <v>25</v>
      </c>
      <c r="B31" s="470" t="s">
        <v>585</v>
      </c>
      <c r="C31" s="612">
        <v>1312102.2499999995</v>
      </c>
      <c r="D31" s="552">
        <v>1232188.7399999998</v>
      </c>
      <c r="E31" s="552">
        <v>4079.15</v>
      </c>
      <c r="F31" s="614">
        <v>73814.439999999988</v>
      </c>
      <c r="G31" s="614">
        <v>417.18</v>
      </c>
      <c r="H31" s="552">
        <v>1602.74</v>
      </c>
      <c r="I31" s="552">
        <v>49007.30999999999</v>
      </c>
      <c r="J31" s="614">
        <v>24643.749999999996</v>
      </c>
      <c r="K31" s="614">
        <v>407.9</v>
      </c>
      <c r="L31" s="614">
        <v>22144.329999999998</v>
      </c>
      <c r="M31" s="614">
        <v>208.59</v>
      </c>
      <c r="N31" s="614">
        <v>1602.74</v>
      </c>
      <c r="O31" s="552"/>
    </row>
    <row r="32" spans="1:15">
      <c r="A32" s="465">
        <v>26</v>
      </c>
      <c r="B32" s="470" t="s">
        <v>695</v>
      </c>
      <c r="C32" s="612">
        <v>0</v>
      </c>
      <c r="D32" s="552">
        <v>0</v>
      </c>
      <c r="E32" s="552">
        <v>0</v>
      </c>
      <c r="F32" s="614">
        <v>0</v>
      </c>
      <c r="G32" s="614">
        <v>0</v>
      </c>
      <c r="H32" s="552">
        <v>0</v>
      </c>
      <c r="I32" s="552">
        <v>0</v>
      </c>
      <c r="J32" s="614">
        <v>0</v>
      </c>
      <c r="K32" s="614">
        <v>0</v>
      </c>
      <c r="L32" s="614">
        <v>0</v>
      </c>
      <c r="M32" s="614">
        <v>0</v>
      </c>
      <c r="N32" s="614">
        <v>0</v>
      </c>
      <c r="O32" s="552"/>
    </row>
    <row r="33" spans="1:15">
      <c r="A33" s="465">
        <v>27</v>
      </c>
      <c r="B33" s="488" t="s">
        <v>108</v>
      </c>
      <c r="C33" s="615">
        <v>16189240.489999998</v>
      </c>
      <c r="D33" s="554">
        <v>13784985.060000001</v>
      </c>
      <c r="E33" s="554">
        <v>41536.44</v>
      </c>
      <c r="F33" s="616">
        <v>2237683.6599999997</v>
      </c>
      <c r="G33" s="616">
        <v>51558.14</v>
      </c>
      <c r="H33" s="554">
        <v>73477.19</v>
      </c>
      <c r="I33" s="554">
        <v>1050414.8899999999</v>
      </c>
      <c r="J33" s="616">
        <v>275699.83000000007</v>
      </c>
      <c r="K33" s="616">
        <v>4153.6399999999994</v>
      </c>
      <c r="L33" s="616">
        <v>671305.10000000009</v>
      </c>
      <c r="M33" s="616">
        <v>25779.13</v>
      </c>
      <c r="N33" s="616">
        <v>73477.19</v>
      </c>
      <c r="O33" s="554">
        <v>0</v>
      </c>
    </row>
    <row r="35" spans="1:15">
      <c r="B35" s="502"/>
      <c r="C35" s="502"/>
    </row>
    <row r="41" spans="1:15">
      <c r="A41" s="499"/>
      <c r="B41" s="499"/>
      <c r="C41" s="499"/>
    </row>
    <row r="42" spans="1:15">
      <c r="A42" s="499"/>
      <c r="B42" s="499"/>
      <c r="C42" s="49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C6" sqref="C6:K11"/>
    </sheetView>
  </sheetViews>
  <sheetFormatPr defaultColWidth="8.7109375" defaultRowHeight="12"/>
  <cols>
    <col min="1" max="1" width="11.7109375" style="510" bestFit="1" customWidth="1"/>
    <col min="2" max="2" width="80.28515625" style="510" customWidth="1"/>
    <col min="3" max="3" width="17.28515625" style="510" bestFit="1" customWidth="1"/>
    <col min="4" max="5" width="22.28515625" style="510" bestFit="1" customWidth="1"/>
    <col min="6" max="6" width="20.28515625" style="510" bestFit="1" customWidth="1"/>
    <col min="7" max="7" width="20.85546875" style="510" bestFit="1" customWidth="1"/>
    <col min="8" max="8" width="23.28515625" style="510" bestFit="1" customWidth="1"/>
    <col min="9" max="9" width="22.28515625" style="510" customWidth="1"/>
    <col min="10" max="10" width="19.28515625" style="510" bestFit="1" customWidth="1"/>
    <col min="11" max="11" width="17.7109375" style="510" bestFit="1" customWidth="1"/>
    <col min="12" max="16384" width="8.7109375" style="510"/>
  </cols>
  <sheetData>
    <row r="1" spans="1:11" s="469" customFormat="1" ht="13.5">
      <c r="A1" s="460" t="s">
        <v>30</v>
      </c>
      <c r="B1" s="3" t="str">
        <f>'Info '!C2</f>
        <v>JSC Silk Road Bank</v>
      </c>
    </row>
    <row r="2" spans="1:11" s="469" customFormat="1" ht="13.5">
      <c r="A2" s="460" t="s">
        <v>31</v>
      </c>
      <c r="B2" s="550">
        <f>'1. key ratios '!B2</f>
        <v>44742</v>
      </c>
    </row>
    <row r="3" spans="1:11" s="469" customFormat="1" ht="12.75">
      <c r="A3" s="461" t="s">
        <v>676</v>
      </c>
    </row>
    <row r="4" spans="1:11">
      <c r="C4" s="511" t="s">
        <v>0</v>
      </c>
      <c r="D4" s="511" t="s">
        <v>1</v>
      </c>
      <c r="E4" s="511" t="s">
        <v>2</v>
      </c>
      <c r="F4" s="511" t="s">
        <v>3</v>
      </c>
      <c r="G4" s="511" t="s">
        <v>4</v>
      </c>
      <c r="H4" s="511" t="s">
        <v>5</v>
      </c>
      <c r="I4" s="511" t="s">
        <v>8</v>
      </c>
      <c r="J4" s="511" t="s">
        <v>9</v>
      </c>
      <c r="K4" s="511" t="s">
        <v>10</v>
      </c>
    </row>
    <row r="5" spans="1:11" ht="105" customHeight="1">
      <c r="A5" s="735" t="s">
        <v>677</v>
      </c>
      <c r="B5" s="736"/>
      <c r="C5" s="491" t="s">
        <v>678</v>
      </c>
      <c r="D5" s="491" t="s">
        <v>679</v>
      </c>
      <c r="E5" s="491" t="s">
        <v>680</v>
      </c>
      <c r="F5" s="512" t="s">
        <v>681</v>
      </c>
      <c r="G5" s="491" t="s">
        <v>682</v>
      </c>
      <c r="H5" s="491" t="s">
        <v>683</v>
      </c>
      <c r="I5" s="491" t="s">
        <v>684</v>
      </c>
      <c r="J5" s="491" t="s">
        <v>685</v>
      </c>
      <c r="K5" s="491" t="s">
        <v>686</v>
      </c>
    </row>
    <row r="6" spans="1:11" ht="12.75">
      <c r="A6" s="465">
        <v>1</v>
      </c>
      <c r="B6" s="465" t="s">
        <v>632</v>
      </c>
      <c r="C6" s="552"/>
      <c r="D6" s="552"/>
      <c r="E6" s="552"/>
      <c r="F6" s="552"/>
      <c r="G6" s="552">
        <v>12748462.370000001</v>
      </c>
      <c r="H6" s="552"/>
      <c r="I6" s="552">
        <v>74873.38</v>
      </c>
      <c r="J6" s="552"/>
      <c r="K6" s="552">
        <v>3365904.7399999965</v>
      </c>
    </row>
    <row r="7" spans="1:11" ht="12.75">
      <c r="A7" s="465">
        <v>2</v>
      </c>
      <c r="B7" s="465" t="s">
        <v>687</v>
      </c>
      <c r="C7" s="552"/>
      <c r="D7" s="552"/>
      <c r="E7" s="552"/>
      <c r="F7" s="552"/>
      <c r="G7" s="552"/>
      <c r="H7" s="552"/>
      <c r="I7" s="552"/>
      <c r="J7" s="552"/>
      <c r="K7" s="552">
        <v>5000000</v>
      </c>
    </row>
    <row r="8" spans="1:11" ht="12.75">
      <c r="A8" s="465">
        <v>3</v>
      </c>
      <c r="B8" s="465" t="s">
        <v>640</v>
      </c>
      <c r="C8" s="552">
        <v>1318789</v>
      </c>
      <c r="D8" s="552"/>
      <c r="E8" s="552"/>
      <c r="F8" s="552"/>
      <c r="G8" s="552"/>
      <c r="H8" s="552"/>
      <c r="I8" s="552"/>
      <c r="J8" s="552"/>
      <c r="K8" s="552">
        <v>116781.39</v>
      </c>
    </row>
    <row r="9" spans="1:11" ht="12.75">
      <c r="A9" s="465">
        <v>4</v>
      </c>
      <c r="B9" s="489" t="s">
        <v>688</v>
      </c>
      <c r="C9" s="552"/>
      <c r="D9" s="552"/>
      <c r="E9" s="552"/>
      <c r="F9" s="552"/>
      <c r="G9" s="552">
        <v>2149772.9299999997</v>
      </c>
      <c r="H9" s="552"/>
      <c r="I9" s="552"/>
      <c r="J9" s="552"/>
      <c r="K9" s="552">
        <v>212946.06000000006</v>
      </c>
    </row>
    <row r="10" spans="1:11" ht="12.75">
      <c r="A10" s="465">
        <v>5</v>
      </c>
      <c r="B10" s="489" t="s">
        <v>689</v>
      </c>
      <c r="C10" s="552"/>
      <c r="D10" s="552"/>
      <c r="E10" s="552"/>
      <c r="F10" s="552"/>
      <c r="G10" s="552"/>
      <c r="H10" s="552"/>
      <c r="I10" s="552"/>
      <c r="J10" s="552"/>
      <c r="K10" s="552"/>
    </row>
    <row r="11" spans="1:11" ht="12.75">
      <c r="A11" s="465">
        <v>6</v>
      </c>
      <c r="B11" s="489" t="s">
        <v>690</v>
      </c>
      <c r="C11" s="552"/>
      <c r="D11" s="552"/>
      <c r="E11" s="552"/>
      <c r="F11" s="552"/>
      <c r="G11" s="552"/>
      <c r="H11" s="552"/>
      <c r="I11" s="552"/>
      <c r="J11" s="552"/>
      <c r="K11" s="552"/>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opLeftCell="B1" zoomScale="90" zoomScaleNormal="90" workbookViewId="0">
      <selection activeCell="M34" sqref="M34"/>
    </sheetView>
  </sheetViews>
  <sheetFormatPr defaultRowHeight="15"/>
  <cols>
    <col min="1" max="1" width="10" bestFit="1" customWidth="1"/>
    <col min="2" max="2" width="71.7109375" customWidth="1"/>
    <col min="3" max="3" width="12.7109375" customWidth="1"/>
    <col min="4" max="4" width="11.7109375" customWidth="1"/>
    <col min="5" max="5" width="11.42578125" customWidth="1"/>
    <col min="6" max="6" width="12.28515625" customWidth="1"/>
    <col min="7" max="8" width="9.85546875" customWidth="1"/>
    <col min="9" max="9" width="10.7109375" bestFit="1" customWidth="1"/>
    <col min="10" max="14" width="11.85546875" customWidth="1"/>
    <col min="15" max="15" width="12.42578125" bestFit="1" customWidth="1"/>
    <col min="16" max="19" width="18.7109375" customWidth="1"/>
  </cols>
  <sheetData>
    <row r="1" spans="1:19">
      <c r="A1" s="460" t="s">
        <v>30</v>
      </c>
      <c r="B1" s="3" t="str">
        <f>'Info '!C2</f>
        <v>JSC Silk Road Bank</v>
      </c>
    </row>
    <row r="2" spans="1:19">
      <c r="A2" s="460" t="s">
        <v>31</v>
      </c>
      <c r="B2" s="550">
        <f>'1. key ratios '!B2</f>
        <v>44742</v>
      </c>
    </row>
    <row r="3" spans="1:19">
      <c r="A3" s="461" t="s">
        <v>714</v>
      </c>
      <c r="B3" s="469"/>
    </row>
    <row r="4" spans="1:19">
      <c r="A4" s="461"/>
      <c r="B4" s="469"/>
    </row>
    <row r="5" spans="1:19">
      <c r="A5" s="739" t="s">
        <v>715</v>
      </c>
      <c r="B5" s="739"/>
      <c r="C5" s="737" t="s">
        <v>734</v>
      </c>
      <c r="D5" s="737"/>
      <c r="E5" s="737"/>
      <c r="F5" s="737"/>
      <c r="G5" s="737"/>
      <c r="H5" s="737"/>
      <c r="I5" s="737" t="s">
        <v>736</v>
      </c>
      <c r="J5" s="737"/>
      <c r="K5" s="737"/>
      <c r="L5" s="737"/>
      <c r="M5" s="737"/>
      <c r="N5" s="738"/>
      <c r="O5" s="740" t="s">
        <v>716</v>
      </c>
      <c r="P5" s="740" t="s">
        <v>730</v>
      </c>
      <c r="Q5" s="740" t="s">
        <v>731</v>
      </c>
      <c r="R5" s="740" t="s">
        <v>735</v>
      </c>
      <c r="S5" s="740" t="s">
        <v>732</v>
      </c>
    </row>
    <row r="6" spans="1:19" ht="32.450000000000003" customHeight="1">
      <c r="A6" s="739"/>
      <c r="B6" s="739"/>
      <c r="C6" s="522"/>
      <c r="D6" s="487" t="s">
        <v>671</v>
      </c>
      <c r="E6" s="487" t="s">
        <v>672</v>
      </c>
      <c r="F6" s="487" t="s">
        <v>673</v>
      </c>
      <c r="G6" s="487" t="s">
        <v>674</v>
      </c>
      <c r="H6" s="487" t="s">
        <v>675</v>
      </c>
      <c r="I6" s="522"/>
      <c r="J6" s="487" t="s">
        <v>671</v>
      </c>
      <c r="K6" s="487" t="s">
        <v>672</v>
      </c>
      <c r="L6" s="487" t="s">
        <v>673</v>
      </c>
      <c r="M6" s="487" t="s">
        <v>674</v>
      </c>
      <c r="N6" s="523" t="s">
        <v>675</v>
      </c>
      <c r="O6" s="740"/>
      <c r="P6" s="740"/>
      <c r="Q6" s="740"/>
      <c r="R6" s="740"/>
      <c r="S6" s="740"/>
    </row>
    <row r="7" spans="1:19">
      <c r="A7" s="515">
        <v>1</v>
      </c>
      <c r="B7" s="517" t="s">
        <v>724</v>
      </c>
      <c r="C7" s="563">
        <v>0</v>
      </c>
      <c r="D7" s="563">
        <v>0</v>
      </c>
      <c r="E7" s="563">
        <v>0</v>
      </c>
      <c r="F7" s="563">
        <v>0</v>
      </c>
      <c r="G7" s="563">
        <v>0</v>
      </c>
      <c r="H7" s="563">
        <v>0</v>
      </c>
      <c r="I7" s="563">
        <v>0</v>
      </c>
      <c r="J7" s="563">
        <v>0</v>
      </c>
      <c r="K7" s="563">
        <v>0</v>
      </c>
      <c r="L7" s="563">
        <v>0</v>
      </c>
      <c r="M7" s="563">
        <v>0</v>
      </c>
      <c r="N7" s="563">
        <v>0</v>
      </c>
      <c r="O7" s="563">
        <v>0</v>
      </c>
      <c r="P7" s="567">
        <v>0</v>
      </c>
      <c r="Q7" s="567">
        <v>0</v>
      </c>
      <c r="R7" s="567">
        <v>0</v>
      </c>
      <c r="S7" s="568">
        <v>0</v>
      </c>
    </row>
    <row r="8" spans="1:19">
      <c r="A8" s="515">
        <v>2</v>
      </c>
      <c r="B8" s="518" t="s">
        <v>723</v>
      </c>
      <c r="C8" s="563">
        <v>5226567.21</v>
      </c>
      <c r="D8" s="563">
        <v>4932624.71</v>
      </c>
      <c r="E8" s="563">
        <v>30175.18</v>
      </c>
      <c r="F8" s="563">
        <v>165321.07</v>
      </c>
      <c r="G8" s="563">
        <v>43715.44</v>
      </c>
      <c r="H8" s="563">
        <v>54730.81</v>
      </c>
      <c r="I8" s="563">
        <v>227854.9</v>
      </c>
      <c r="J8" s="563">
        <v>98652.54</v>
      </c>
      <c r="K8" s="563">
        <v>3017.51</v>
      </c>
      <c r="L8" s="563">
        <v>49596.32</v>
      </c>
      <c r="M8" s="563">
        <v>21857.72</v>
      </c>
      <c r="N8" s="563">
        <v>54730.81</v>
      </c>
      <c r="O8" s="563">
        <v>396</v>
      </c>
      <c r="P8" s="567">
        <v>0.13907853785030799</v>
      </c>
      <c r="Q8" s="567">
        <v>0.16136993093343199</v>
      </c>
      <c r="R8" s="567">
        <v>0.13363327132073699</v>
      </c>
      <c r="S8" s="568">
        <v>51.906745643984401</v>
      </c>
    </row>
    <row r="9" spans="1:19">
      <c r="A9" s="515">
        <v>3</v>
      </c>
      <c r="B9" s="518" t="s">
        <v>722</v>
      </c>
      <c r="C9" s="563">
        <v>91166.68</v>
      </c>
      <c r="D9" s="563">
        <v>47511.83</v>
      </c>
      <c r="E9" s="563">
        <v>11358.96</v>
      </c>
      <c r="F9" s="563">
        <v>6836.87</v>
      </c>
      <c r="G9" s="563">
        <v>6718.26</v>
      </c>
      <c r="H9" s="563">
        <v>18740.759999999998</v>
      </c>
      <c r="I9" s="563">
        <v>26237.22</v>
      </c>
      <c r="J9" s="563">
        <v>950.31</v>
      </c>
      <c r="K9" s="563">
        <v>1135.9000000000001</v>
      </c>
      <c r="L9" s="563">
        <v>2051.0700000000002</v>
      </c>
      <c r="M9" s="563">
        <v>3359.18</v>
      </c>
      <c r="N9" s="563">
        <v>18740.759999999998</v>
      </c>
      <c r="O9" s="563">
        <v>328</v>
      </c>
      <c r="P9" s="567">
        <v>0.35</v>
      </c>
      <c r="Q9" s="567">
        <v>0.42144895353355899</v>
      </c>
      <c r="R9" s="567">
        <v>0.35</v>
      </c>
      <c r="S9" s="568">
        <v>4.3340166208137001</v>
      </c>
    </row>
    <row r="10" spans="1:19">
      <c r="A10" s="515">
        <v>4</v>
      </c>
      <c r="B10" s="518" t="s">
        <v>721</v>
      </c>
      <c r="C10" s="563">
        <v>3370.04</v>
      </c>
      <c r="D10" s="563">
        <v>3370.04</v>
      </c>
      <c r="E10" s="563">
        <v>0</v>
      </c>
      <c r="F10" s="563">
        <v>0</v>
      </c>
      <c r="G10" s="563">
        <v>0</v>
      </c>
      <c r="H10" s="563">
        <v>0</v>
      </c>
      <c r="I10" s="563">
        <v>67.41</v>
      </c>
      <c r="J10" s="563">
        <v>67.41</v>
      </c>
      <c r="K10" s="563">
        <v>0</v>
      </c>
      <c r="L10" s="563">
        <v>0</v>
      </c>
      <c r="M10" s="563">
        <v>0</v>
      </c>
      <c r="N10" s="563">
        <v>0</v>
      </c>
      <c r="O10" s="563">
        <v>6</v>
      </c>
      <c r="P10" s="567">
        <v>0</v>
      </c>
      <c r="Q10" s="567">
        <v>0</v>
      </c>
      <c r="R10" s="567">
        <v>0.10377355041184599</v>
      </c>
      <c r="S10" s="568">
        <v>6.0572859669321399</v>
      </c>
    </row>
    <row r="11" spans="1:19">
      <c r="A11" s="515">
        <v>5</v>
      </c>
      <c r="B11" s="518" t="s">
        <v>720</v>
      </c>
      <c r="C11" s="563">
        <v>29551.75</v>
      </c>
      <c r="D11" s="563">
        <v>29542.13</v>
      </c>
      <c r="E11" s="563">
        <v>1.5</v>
      </c>
      <c r="F11" s="563">
        <v>1.5</v>
      </c>
      <c r="G11" s="563">
        <v>1</v>
      </c>
      <c r="H11" s="563">
        <v>5.62</v>
      </c>
      <c r="I11" s="563">
        <v>597.56000000000006</v>
      </c>
      <c r="J11" s="563">
        <v>590.84</v>
      </c>
      <c r="K11" s="563">
        <v>0.15</v>
      </c>
      <c r="L11" s="563">
        <v>0.45</v>
      </c>
      <c r="M11" s="563">
        <v>0.5</v>
      </c>
      <c r="N11" s="563">
        <v>5.62</v>
      </c>
      <c r="O11" s="563">
        <v>26</v>
      </c>
      <c r="P11" s="567">
        <v>0.17</v>
      </c>
      <c r="Q11" s="567">
        <v>0.17100000000000001</v>
      </c>
      <c r="R11" s="567">
        <v>0.17326284568595701</v>
      </c>
      <c r="S11" s="568">
        <v>14.7376339485338</v>
      </c>
    </row>
    <row r="12" spans="1:19">
      <c r="A12" s="515">
        <v>6</v>
      </c>
      <c r="B12" s="518" t="s">
        <v>719</v>
      </c>
      <c r="C12" s="563">
        <v>58890.33</v>
      </c>
      <c r="D12" s="563">
        <v>58490</v>
      </c>
      <c r="E12" s="563">
        <v>0.8</v>
      </c>
      <c r="F12" s="563">
        <v>0</v>
      </c>
      <c r="G12" s="563">
        <v>399.53</v>
      </c>
      <c r="H12" s="563">
        <v>0</v>
      </c>
      <c r="I12" s="563">
        <v>1369.6399999999999</v>
      </c>
      <c r="J12" s="563">
        <v>1169.79</v>
      </c>
      <c r="K12" s="563">
        <v>0.08</v>
      </c>
      <c r="L12" s="563">
        <v>0</v>
      </c>
      <c r="M12" s="563">
        <v>199.77</v>
      </c>
      <c r="N12" s="563">
        <v>0</v>
      </c>
      <c r="O12" s="563">
        <v>70</v>
      </c>
      <c r="P12" s="567">
        <v>0.18</v>
      </c>
      <c r="Q12" s="567">
        <v>0.26500000000000001</v>
      </c>
      <c r="R12" s="567">
        <v>0.26708940500078698</v>
      </c>
      <c r="S12" s="568">
        <v>11.271083096324899</v>
      </c>
    </row>
    <row r="13" spans="1:19">
      <c r="A13" s="515">
        <v>7</v>
      </c>
      <c r="B13" s="518" t="s">
        <v>718</v>
      </c>
      <c r="C13" s="563">
        <v>288153.39999999997</v>
      </c>
      <c r="D13" s="563">
        <v>287429.49</v>
      </c>
      <c r="E13" s="563">
        <v>0</v>
      </c>
      <c r="F13" s="563">
        <v>0</v>
      </c>
      <c r="G13" s="563">
        <v>723.91</v>
      </c>
      <c r="H13" s="563">
        <v>0</v>
      </c>
      <c r="I13" s="563">
        <v>6110.56</v>
      </c>
      <c r="J13" s="563">
        <v>5748.6</v>
      </c>
      <c r="K13" s="563">
        <v>0</v>
      </c>
      <c r="L13" s="563">
        <v>0</v>
      </c>
      <c r="M13" s="563">
        <v>361.96</v>
      </c>
      <c r="N13" s="563">
        <v>0</v>
      </c>
      <c r="O13" s="563">
        <v>8</v>
      </c>
      <c r="P13" s="567">
        <v>0.12</v>
      </c>
      <c r="Q13" s="567">
        <v>0.13300000000000001</v>
      </c>
      <c r="R13" s="567">
        <v>0.12288453474276401</v>
      </c>
      <c r="S13" s="568">
        <v>72.060226523729298</v>
      </c>
    </row>
    <row r="14" spans="1:19">
      <c r="A14" s="524">
        <v>7.1</v>
      </c>
      <c r="B14" s="519" t="s">
        <v>727</v>
      </c>
      <c r="C14" s="563">
        <v>78886.45</v>
      </c>
      <c r="D14" s="563">
        <v>78886.45</v>
      </c>
      <c r="E14" s="563">
        <v>0</v>
      </c>
      <c r="F14" s="563">
        <v>0</v>
      </c>
      <c r="G14" s="563">
        <v>0</v>
      </c>
      <c r="H14" s="563">
        <v>0</v>
      </c>
      <c r="I14" s="563">
        <v>1577.73</v>
      </c>
      <c r="J14" s="563">
        <v>1577.73</v>
      </c>
      <c r="K14" s="563">
        <v>0</v>
      </c>
      <c r="L14" s="563">
        <v>0</v>
      </c>
      <c r="M14" s="563">
        <v>0</v>
      </c>
      <c r="N14" s="563">
        <v>0</v>
      </c>
      <c r="O14" s="563">
        <v>2</v>
      </c>
      <c r="P14" s="567">
        <v>0.12</v>
      </c>
      <c r="Q14" s="567">
        <v>0.13300000000000001</v>
      </c>
      <c r="R14" s="567">
        <v>0.107605868942004</v>
      </c>
      <c r="S14" s="568">
        <v>66.124991174022895</v>
      </c>
    </row>
    <row r="15" spans="1:19">
      <c r="A15" s="524">
        <v>7.2</v>
      </c>
      <c r="B15" s="519" t="s">
        <v>729</v>
      </c>
      <c r="C15" s="563">
        <v>79100.320000000007</v>
      </c>
      <c r="D15" s="563">
        <v>79100.320000000007</v>
      </c>
      <c r="E15" s="563">
        <v>0</v>
      </c>
      <c r="F15" s="563">
        <v>0</v>
      </c>
      <c r="G15" s="563">
        <v>0</v>
      </c>
      <c r="H15" s="563">
        <v>0</v>
      </c>
      <c r="I15" s="563">
        <v>1582.01</v>
      </c>
      <c r="J15" s="563">
        <v>1582.01</v>
      </c>
      <c r="K15" s="563">
        <v>0</v>
      </c>
      <c r="L15" s="563">
        <v>0</v>
      </c>
      <c r="M15" s="563">
        <v>0</v>
      </c>
      <c r="N15" s="563">
        <v>0</v>
      </c>
      <c r="O15" s="563">
        <v>2</v>
      </c>
      <c r="P15" s="567">
        <v>0</v>
      </c>
      <c r="Q15" s="567">
        <v>0</v>
      </c>
      <c r="R15" s="567">
        <v>0.131918567459651</v>
      </c>
      <c r="S15" s="568">
        <v>96.895438096836997</v>
      </c>
    </row>
    <row r="16" spans="1:19">
      <c r="A16" s="524">
        <v>7.3</v>
      </c>
      <c r="B16" s="519" t="s">
        <v>726</v>
      </c>
      <c r="C16" s="563">
        <v>130166.63</v>
      </c>
      <c r="D16" s="563">
        <v>129442.72</v>
      </c>
      <c r="E16" s="563">
        <v>0</v>
      </c>
      <c r="F16" s="563">
        <v>0</v>
      </c>
      <c r="G16" s="563">
        <v>723.91</v>
      </c>
      <c r="H16" s="563">
        <v>0</v>
      </c>
      <c r="I16" s="563">
        <v>2950.82</v>
      </c>
      <c r="J16" s="563">
        <v>2588.86</v>
      </c>
      <c r="K16" s="563">
        <v>0</v>
      </c>
      <c r="L16" s="563">
        <v>0</v>
      </c>
      <c r="M16" s="563">
        <v>361.96</v>
      </c>
      <c r="N16" s="563">
        <v>0</v>
      </c>
      <c r="O16" s="563">
        <v>4</v>
      </c>
      <c r="P16" s="567">
        <v>0</v>
      </c>
      <c r="Q16" s="567">
        <v>0</v>
      </c>
      <c r="R16" s="567">
        <v>0.12667528347673701</v>
      </c>
      <c r="S16" s="568">
        <v>60.5009550865432</v>
      </c>
    </row>
    <row r="17" spans="1:19">
      <c r="A17" s="515">
        <v>8</v>
      </c>
      <c r="B17" s="518" t="s">
        <v>725</v>
      </c>
      <c r="C17" s="563">
        <v>0</v>
      </c>
      <c r="D17" s="563">
        <v>0</v>
      </c>
      <c r="E17" s="563">
        <v>0</v>
      </c>
      <c r="F17" s="563">
        <v>0</v>
      </c>
      <c r="G17" s="563">
        <v>0</v>
      </c>
      <c r="H17" s="563">
        <v>0</v>
      </c>
      <c r="I17" s="565">
        <v>0</v>
      </c>
      <c r="J17" s="565">
        <v>0</v>
      </c>
      <c r="K17" s="565">
        <v>0</v>
      </c>
      <c r="L17" s="565">
        <v>0</v>
      </c>
      <c r="M17" s="565">
        <v>0</v>
      </c>
      <c r="N17" s="565">
        <v>0</v>
      </c>
      <c r="O17" s="565">
        <v>0</v>
      </c>
      <c r="P17" s="567">
        <v>0</v>
      </c>
      <c r="Q17" s="567">
        <v>0</v>
      </c>
      <c r="R17" s="567">
        <v>0</v>
      </c>
      <c r="S17" s="568">
        <v>0</v>
      </c>
    </row>
    <row r="18" spans="1:19">
      <c r="A18" s="516">
        <v>9</v>
      </c>
      <c r="B18" s="520" t="s">
        <v>717</v>
      </c>
      <c r="C18" s="565">
        <v>0</v>
      </c>
      <c r="D18" s="565">
        <v>0</v>
      </c>
      <c r="E18" s="565">
        <v>0</v>
      </c>
      <c r="F18" s="565">
        <v>0</v>
      </c>
      <c r="G18" s="565">
        <v>0</v>
      </c>
      <c r="H18" s="565">
        <v>0</v>
      </c>
      <c r="I18" s="563">
        <v>0</v>
      </c>
      <c r="J18" s="563">
        <v>0</v>
      </c>
      <c r="K18" s="563">
        <v>0</v>
      </c>
      <c r="L18" s="563">
        <v>0</v>
      </c>
      <c r="M18" s="563">
        <v>0</v>
      </c>
      <c r="N18" s="563">
        <v>0</v>
      </c>
      <c r="O18" s="563">
        <v>0</v>
      </c>
      <c r="P18" s="569">
        <v>0</v>
      </c>
      <c r="Q18" s="569">
        <v>0</v>
      </c>
      <c r="R18" s="569">
        <v>0</v>
      </c>
      <c r="S18" s="570">
        <v>0</v>
      </c>
    </row>
    <row r="19" spans="1:19">
      <c r="A19" s="515">
        <v>10</v>
      </c>
      <c r="B19" s="521" t="s">
        <v>728</v>
      </c>
      <c r="C19" s="563">
        <v>5697699.4100000001</v>
      </c>
      <c r="D19" s="563">
        <v>5358968.1999999993</v>
      </c>
      <c r="E19" s="563">
        <v>41536.44</v>
      </c>
      <c r="F19" s="563">
        <v>172159.44</v>
      </c>
      <c r="G19" s="563">
        <v>51558.140000000007</v>
      </c>
      <c r="H19" s="563">
        <v>73477.19</v>
      </c>
      <c r="I19" s="563">
        <v>262237.29000000004</v>
      </c>
      <c r="J19" s="563">
        <v>107179.49</v>
      </c>
      <c r="K19" s="563">
        <v>4153.6400000000003</v>
      </c>
      <c r="L19" s="563">
        <v>51647.839999999997</v>
      </c>
      <c r="M19" s="563">
        <v>25779.129999999997</v>
      </c>
      <c r="N19" s="563">
        <v>73477.19</v>
      </c>
      <c r="O19" s="563">
        <v>834</v>
      </c>
      <c r="P19" s="567">
        <v>0.138551845785679</v>
      </c>
      <c r="Q19" s="567">
        <v>0.16061015815294599</v>
      </c>
      <c r="R19" s="567">
        <v>0.135991326695246</v>
      </c>
      <c r="S19" s="568">
        <v>51.665965960509403</v>
      </c>
    </row>
    <row r="20" spans="1:19" ht="25.5">
      <c r="A20" s="524">
        <v>10.1</v>
      </c>
      <c r="B20" s="519" t="s">
        <v>733</v>
      </c>
      <c r="C20" s="563">
        <v>0</v>
      </c>
      <c r="D20" s="563">
        <v>0</v>
      </c>
      <c r="E20" s="563">
        <v>0</v>
      </c>
      <c r="F20" s="563">
        <v>0</v>
      </c>
      <c r="G20" s="563">
        <v>0</v>
      </c>
      <c r="H20" s="563">
        <v>0</v>
      </c>
      <c r="I20" s="563"/>
      <c r="J20" s="563"/>
      <c r="K20" s="563"/>
      <c r="L20" s="563"/>
      <c r="M20" s="563"/>
      <c r="N20" s="563"/>
      <c r="O20" s="564"/>
      <c r="P20" s="566"/>
      <c r="Q20" s="566"/>
      <c r="R20" s="566"/>
      <c r="S20" s="564"/>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zoomScale="70" zoomScaleNormal="70" workbookViewId="0">
      <pane xSplit="1" ySplit="5" topLeftCell="B6" activePane="bottomRight" state="frozen"/>
      <selection activeCell="B9" sqref="B9"/>
      <selection pane="topRight" activeCell="B9" sqref="B9"/>
      <selection pane="bottomLeft" activeCell="B9" sqref="B9"/>
      <selection pane="bottomRight" activeCell="C7" sqref="C7:H41"/>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2" t="s">
        <v>30</v>
      </c>
      <c r="B1" s="4" t="str">
        <f>'Info '!C2</f>
        <v>JSC Silk Road Bank</v>
      </c>
    </row>
    <row r="2" spans="1:8">
      <c r="A2" s="2" t="s">
        <v>31</v>
      </c>
      <c r="B2" s="550">
        <f>'1. key ratios '!B2</f>
        <v>44742</v>
      </c>
    </row>
    <row r="3" spans="1:8">
      <c r="A3" s="2"/>
    </row>
    <row r="4" spans="1:8" ht="15" thickBot="1">
      <c r="A4" s="3" t="s">
        <v>32</v>
      </c>
      <c r="B4" s="19" t="s">
        <v>33</v>
      </c>
      <c r="C4" s="3"/>
      <c r="D4" s="20"/>
      <c r="E4" s="20"/>
      <c r="F4" s="21"/>
      <c r="G4" s="21"/>
      <c r="H4" s="22" t="s">
        <v>73</v>
      </c>
    </row>
    <row r="5" spans="1:8">
      <c r="A5" s="23"/>
      <c r="B5" s="24"/>
      <c r="C5" s="635" t="s">
        <v>68</v>
      </c>
      <c r="D5" s="636"/>
      <c r="E5" s="637"/>
      <c r="F5" s="635" t="s">
        <v>72</v>
      </c>
      <c r="G5" s="636"/>
      <c r="H5" s="638"/>
    </row>
    <row r="6" spans="1:8">
      <c r="A6" s="25" t="s">
        <v>6</v>
      </c>
      <c r="B6" s="26" t="s">
        <v>34</v>
      </c>
      <c r="C6" s="27" t="s">
        <v>69</v>
      </c>
      <c r="D6" s="27" t="s">
        <v>70</v>
      </c>
      <c r="E6" s="27" t="s">
        <v>71</v>
      </c>
      <c r="F6" s="27" t="s">
        <v>69</v>
      </c>
      <c r="G6" s="27" t="s">
        <v>70</v>
      </c>
      <c r="H6" s="28" t="s">
        <v>71</v>
      </c>
    </row>
    <row r="7" spans="1:8">
      <c r="A7" s="25">
        <v>1</v>
      </c>
      <c r="B7" s="29" t="s">
        <v>35</v>
      </c>
      <c r="C7" s="30">
        <v>798980.38</v>
      </c>
      <c r="D7" s="30">
        <v>781777.98</v>
      </c>
      <c r="E7" s="31">
        <v>1580758.3599999999</v>
      </c>
      <c r="F7" s="32">
        <v>635465.48</v>
      </c>
      <c r="G7" s="33">
        <v>1030674.44</v>
      </c>
      <c r="H7" s="34">
        <v>1666139.92</v>
      </c>
    </row>
    <row r="8" spans="1:8">
      <c r="A8" s="25">
        <v>2</v>
      </c>
      <c r="B8" s="29" t="s">
        <v>36</v>
      </c>
      <c r="C8" s="30">
        <v>383568.19</v>
      </c>
      <c r="D8" s="30">
        <v>1501517.1900000002</v>
      </c>
      <c r="E8" s="31">
        <v>1885085.3800000001</v>
      </c>
      <c r="F8" s="32">
        <v>6744844.9699999997</v>
      </c>
      <c r="G8" s="33">
        <v>2831507.43</v>
      </c>
      <c r="H8" s="34">
        <v>9576352.4000000004</v>
      </c>
    </row>
    <row r="9" spans="1:8">
      <c r="A9" s="25">
        <v>3</v>
      </c>
      <c r="B9" s="29" t="s">
        <v>37</v>
      </c>
      <c r="C9" s="30">
        <v>218319.1</v>
      </c>
      <c r="D9" s="30">
        <v>519766.88999999996</v>
      </c>
      <c r="E9" s="31">
        <v>738085.99</v>
      </c>
      <c r="F9" s="32">
        <v>243589.15</v>
      </c>
      <c r="G9" s="33">
        <v>11819388.9</v>
      </c>
      <c r="H9" s="34">
        <v>12062978.050000001</v>
      </c>
    </row>
    <row r="10" spans="1:8">
      <c r="A10" s="25">
        <v>4</v>
      </c>
      <c r="B10" s="29" t="s">
        <v>38</v>
      </c>
      <c r="C10" s="30">
        <v>0</v>
      </c>
      <c r="D10" s="30">
        <v>0</v>
      </c>
      <c r="E10" s="31">
        <v>0</v>
      </c>
      <c r="F10" s="32">
        <v>0</v>
      </c>
      <c r="G10" s="33">
        <v>0</v>
      </c>
      <c r="H10" s="34">
        <v>0</v>
      </c>
    </row>
    <row r="11" spans="1:8">
      <c r="A11" s="25">
        <v>5</v>
      </c>
      <c r="B11" s="29" t="s">
        <v>39</v>
      </c>
      <c r="C11" s="30">
        <v>33776423.810000002</v>
      </c>
      <c r="D11" s="30">
        <v>0</v>
      </c>
      <c r="E11" s="31">
        <v>33776423.810000002</v>
      </c>
      <c r="F11" s="32">
        <v>39931437.770000003</v>
      </c>
      <c r="G11" s="33">
        <v>0</v>
      </c>
      <c r="H11" s="34">
        <v>39931437.770000003</v>
      </c>
    </row>
    <row r="12" spans="1:8">
      <c r="A12" s="25">
        <v>6.1</v>
      </c>
      <c r="B12" s="35" t="s">
        <v>40</v>
      </c>
      <c r="C12" s="30">
        <v>13017373.68</v>
      </c>
      <c r="D12" s="30">
        <v>3171866.81</v>
      </c>
      <c r="E12" s="31">
        <v>16189240.49</v>
      </c>
      <c r="F12" s="32">
        <v>8518852.9000000004</v>
      </c>
      <c r="G12" s="33">
        <v>3888920.99</v>
      </c>
      <c r="H12" s="34">
        <v>12407773.890000001</v>
      </c>
    </row>
    <row r="13" spans="1:8">
      <c r="A13" s="25">
        <v>6.2</v>
      </c>
      <c r="B13" s="35" t="s">
        <v>41</v>
      </c>
      <c r="C13" s="30">
        <v>-672104.47</v>
      </c>
      <c r="D13" s="30">
        <v>-378310.42</v>
      </c>
      <c r="E13" s="31">
        <v>-1050414.8899999999</v>
      </c>
      <c r="F13" s="32">
        <v>-743871.54468469997</v>
      </c>
      <c r="G13" s="33">
        <v>-627119.17928931001</v>
      </c>
      <c r="H13" s="34">
        <v>-1370990.72397401</v>
      </c>
    </row>
    <row r="14" spans="1:8">
      <c r="A14" s="25">
        <v>6</v>
      </c>
      <c r="B14" s="29" t="s">
        <v>42</v>
      </c>
      <c r="C14" s="31">
        <v>12345269.209999999</v>
      </c>
      <c r="D14" s="31">
        <v>2793556.39</v>
      </c>
      <c r="E14" s="31">
        <v>15138825.6</v>
      </c>
      <c r="F14" s="31">
        <v>7774981.3553153006</v>
      </c>
      <c r="G14" s="31">
        <v>3261801.81071069</v>
      </c>
      <c r="H14" s="34">
        <v>11036783.166025991</v>
      </c>
    </row>
    <row r="15" spans="1:8">
      <c r="A15" s="25">
        <v>7</v>
      </c>
      <c r="B15" s="29" t="s">
        <v>43</v>
      </c>
      <c r="C15" s="30">
        <v>1098673.95</v>
      </c>
      <c r="D15" s="30">
        <v>12319.449999999999</v>
      </c>
      <c r="E15" s="31">
        <v>1110993.3999999999</v>
      </c>
      <c r="F15" s="32">
        <v>1197661.8</v>
      </c>
      <c r="G15" s="33">
        <v>20453.899999999998</v>
      </c>
      <c r="H15" s="34">
        <v>1218115.7</v>
      </c>
    </row>
    <row r="16" spans="1:8">
      <c r="A16" s="25">
        <v>8</v>
      </c>
      <c r="B16" s="29" t="s">
        <v>198</v>
      </c>
      <c r="C16" s="30">
        <v>256968.93</v>
      </c>
      <c r="D16" s="30">
        <v>0</v>
      </c>
      <c r="E16" s="31">
        <v>256968.93</v>
      </c>
      <c r="F16" s="32">
        <v>280730.19</v>
      </c>
      <c r="G16" s="33">
        <v>0</v>
      </c>
      <c r="H16" s="34">
        <v>280730.19</v>
      </c>
    </row>
    <row r="17" spans="1:8">
      <c r="A17" s="25">
        <v>9</v>
      </c>
      <c r="B17" s="29" t="s">
        <v>44</v>
      </c>
      <c r="C17" s="30">
        <v>20000</v>
      </c>
      <c r="D17" s="30">
        <v>0</v>
      </c>
      <c r="E17" s="31">
        <v>20000</v>
      </c>
      <c r="F17" s="32">
        <v>20000</v>
      </c>
      <c r="G17" s="33">
        <v>0</v>
      </c>
      <c r="H17" s="34">
        <v>20000</v>
      </c>
    </row>
    <row r="18" spans="1:8">
      <c r="A18" s="25">
        <v>10</v>
      </c>
      <c r="B18" s="29" t="s">
        <v>45</v>
      </c>
      <c r="C18" s="30">
        <v>16337553.759999994</v>
      </c>
      <c r="D18" s="30">
        <v>0</v>
      </c>
      <c r="E18" s="31">
        <v>16337553.759999994</v>
      </c>
      <c r="F18" s="32">
        <v>15120328.160000002</v>
      </c>
      <c r="G18" s="33">
        <v>0</v>
      </c>
      <c r="H18" s="34">
        <v>15120328.160000002</v>
      </c>
    </row>
    <row r="19" spans="1:8">
      <c r="A19" s="25">
        <v>11</v>
      </c>
      <c r="B19" s="29" t="s">
        <v>46</v>
      </c>
      <c r="C19" s="30">
        <v>3667103.46</v>
      </c>
      <c r="D19" s="30">
        <v>1700.75</v>
      </c>
      <c r="E19" s="31">
        <v>3668804.21</v>
      </c>
      <c r="F19" s="32">
        <v>5671355.0699999994</v>
      </c>
      <c r="G19" s="33">
        <v>338269.68999999994</v>
      </c>
      <c r="H19" s="34">
        <v>6009624.7599999998</v>
      </c>
    </row>
    <row r="20" spans="1:8">
      <c r="A20" s="25">
        <v>12</v>
      </c>
      <c r="B20" s="37" t="s">
        <v>47</v>
      </c>
      <c r="C20" s="31">
        <v>68902860.789999992</v>
      </c>
      <c r="D20" s="31">
        <v>5610638.6500000004</v>
      </c>
      <c r="E20" s="31">
        <v>74513499.439999998</v>
      </c>
      <c r="F20" s="31">
        <v>77620393.945315301</v>
      </c>
      <c r="G20" s="31">
        <v>19302096.17071069</v>
      </c>
      <c r="H20" s="34">
        <v>96922490.116025984</v>
      </c>
    </row>
    <row r="21" spans="1:8">
      <c r="A21" s="25"/>
      <c r="B21" s="26" t="s">
        <v>48</v>
      </c>
      <c r="C21" s="38"/>
      <c r="D21" s="38"/>
      <c r="E21" s="38"/>
      <c r="F21" s="39"/>
      <c r="G21" s="40"/>
      <c r="H21" s="41"/>
    </row>
    <row r="22" spans="1:8">
      <c r="A22" s="25">
        <v>13</v>
      </c>
      <c r="B22" s="29" t="s">
        <v>49</v>
      </c>
      <c r="C22" s="30">
        <v>0</v>
      </c>
      <c r="D22" s="30">
        <v>0</v>
      </c>
      <c r="E22" s="31">
        <v>0</v>
      </c>
      <c r="F22" s="32">
        <v>0</v>
      </c>
      <c r="G22" s="33">
        <v>0</v>
      </c>
      <c r="H22" s="34">
        <v>0</v>
      </c>
    </row>
    <row r="23" spans="1:8">
      <c r="A23" s="25">
        <v>14</v>
      </c>
      <c r="B23" s="29" t="s">
        <v>50</v>
      </c>
      <c r="C23" s="30">
        <v>3116930.17</v>
      </c>
      <c r="D23" s="30">
        <v>1877063.83</v>
      </c>
      <c r="E23" s="31">
        <v>4993994</v>
      </c>
      <c r="F23" s="32">
        <v>2697688.5700000003</v>
      </c>
      <c r="G23" s="33">
        <v>4115636.71</v>
      </c>
      <c r="H23" s="34">
        <v>6813325.2800000003</v>
      </c>
    </row>
    <row r="24" spans="1:8">
      <c r="A24" s="25">
        <v>15</v>
      </c>
      <c r="B24" s="29" t="s">
        <v>51</v>
      </c>
      <c r="C24" s="30">
        <v>993707.71</v>
      </c>
      <c r="D24" s="30">
        <v>300372.10000000003</v>
      </c>
      <c r="E24" s="31">
        <v>1294079.81</v>
      </c>
      <c r="F24" s="32">
        <v>752346.39999999991</v>
      </c>
      <c r="G24" s="33">
        <v>282117.05000000005</v>
      </c>
      <c r="H24" s="34">
        <v>1034463.45</v>
      </c>
    </row>
    <row r="25" spans="1:8">
      <c r="A25" s="25">
        <v>16</v>
      </c>
      <c r="B25" s="29" t="s">
        <v>52</v>
      </c>
      <c r="C25" s="30">
        <v>1997370</v>
      </c>
      <c r="D25" s="30">
        <v>137889.21000000002</v>
      </c>
      <c r="E25" s="31">
        <v>2135259.21</v>
      </c>
      <c r="F25" s="32">
        <v>1996100</v>
      </c>
      <c r="G25" s="33">
        <v>213791.24000000002</v>
      </c>
      <c r="H25" s="34">
        <v>2209891.2400000002</v>
      </c>
    </row>
    <row r="26" spans="1:8">
      <c r="A26" s="25">
        <v>17</v>
      </c>
      <c r="B26" s="29" t="s">
        <v>53</v>
      </c>
      <c r="C26" s="38">
        <v>0</v>
      </c>
      <c r="D26" s="38">
        <v>0</v>
      </c>
      <c r="E26" s="31">
        <v>0</v>
      </c>
      <c r="F26" s="39"/>
      <c r="G26" s="40"/>
      <c r="H26" s="34">
        <v>0</v>
      </c>
    </row>
    <row r="27" spans="1:8">
      <c r="A27" s="25">
        <v>18</v>
      </c>
      <c r="B27" s="29" t="s">
        <v>54</v>
      </c>
      <c r="C27" s="30">
        <v>7500000</v>
      </c>
      <c r="D27" s="30">
        <v>0</v>
      </c>
      <c r="E27" s="31">
        <v>7500000</v>
      </c>
      <c r="F27" s="32">
        <v>28777506.109999999</v>
      </c>
      <c r="G27" s="33">
        <v>0</v>
      </c>
      <c r="H27" s="34">
        <v>28777506.109999999</v>
      </c>
    </row>
    <row r="28" spans="1:8">
      <c r="A28" s="25">
        <v>19</v>
      </c>
      <c r="B28" s="29" t="s">
        <v>55</v>
      </c>
      <c r="C28" s="30">
        <v>318217.51</v>
      </c>
      <c r="D28" s="30">
        <v>7672.45</v>
      </c>
      <c r="E28" s="31">
        <v>325889.96000000002</v>
      </c>
      <c r="F28" s="32">
        <v>160759.16</v>
      </c>
      <c r="G28" s="33">
        <v>7488.16</v>
      </c>
      <c r="H28" s="34">
        <v>168247.32</v>
      </c>
    </row>
    <row r="29" spans="1:8">
      <c r="A29" s="25">
        <v>20</v>
      </c>
      <c r="B29" s="29" t="s">
        <v>56</v>
      </c>
      <c r="C29" s="30">
        <v>2430519.89</v>
      </c>
      <c r="D29" s="30">
        <v>1397197.8800000001</v>
      </c>
      <c r="E29" s="31">
        <v>3827717.7700000005</v>
      </c>
      <c r="F29" s="32">
        <v>1790029.4200000002</v>
      </c>
      <c r="G29" s="33">
        <v>1875729.27</v>
      </c>
      <c r="H29" s="34">
        <v>3665758.6900000004</v>
      </c>
    </row>
    <row r="30" spans="1:8">
      <c r="A30" s="25">
        <v>21</v>
      </c>
      <c r="B30" s="29" t="s">
        <v>57</v>
      </c>
      <c r="C30" s="30">
        <v>2500000</v>
      </c>
      <c r="D30" s="30">
        <v>0</v>
      </c>
      <c r="E30" s="31">
        <v>2500000</v>
      </c>
      <c r="F30" s="32">
        <v>0</v>
      </c>
      <c r="G30" s="33">
        <v>0</v>
      </c>
      <c r="H30" s="34">
        <v>0</v>
      </c>
    </row>
    <row r="31" spans="1:8">
      <c r="A31" s="25">
        <v>22</v>
      </c>
      <c r="B31" s="37" t="s">
        <v>58</v>
      </c>
      <c r="C31" s="31">
        <v>18856745.280000001</v>
      </c>
      <c r="D31" s="31">
        <v>3720195.4700000007</v>
      </c>
      <c r="E31" s="31">
        <v>22576940.75</v>
      </c>
      <c r="F31" s="31">
        <v>36174429.659999996</v>
      </c>
      <c r="G31" s="31">
        <v>6494762.4299999997</v>
      </c>
      <c r="H31" s="34">
        <v>42669192.089999996</v>
      </c>
    </row>
    <row r="32" spans="1:8">
      <c r="A32" s="25"/>
      <c r="B32" s="26" t="s">
        <v>59</v>
      </c>
      <c r="C32" s="38"/>
      <c r="D32" s="38"/>
      <c r="E32" s="30"/>
      <c r="F32" s="39"/>
      <c r="G32" s="40"/>
      <c r="H32" s="41"/>
    </row>
    <row r="33" spans="1:8">
      <c r="A33" s="25">
        <v>23</v>
      </c>
      <c r="B33" s="29" t="s">
        <v>60</v>
      </c>
      <c r="C33" s="30">
        <v>61146400</v>
      </c>
      <c r="D33" s="38">
        <v>0</v>
      </c>
      <c r="E33" s="31">
        <v>61146400</v>
      </c>
      <c r="F33" s="32">
        <v>61146400</v>
      </c>
      <c r="G33" s="40">
        <v>0</v>
      </c>
      <c r="H33" s="34">
        <v>61146400</v>
      </c>
    </row>
    <row r="34" spans="1:8">
      <c r="A34" s="25">
        <v>24</v>
      </c>
      <c r="B34" s="29" t="s">
        <v>61</v>
      </c>
      <c r="C34" s="30">
        <v>0</v>
      </c>
      <c r="D34" s="38">
        <v>0</v>
      </c>
      <c r="E34" s="31">
        <v>0</v>
      </c>
      <c r="F34" s="32">
        <v>0</v>
      </c>
      <c r="G34" s="40">
        <v>0</v>
      </c>
      <c r="H34" s="34">
        <v>0</v>
      </c>
    </row>
    <row r="35" spans="1:8">
      <c r="A35" s="25">
        <v>25</v>
      </c>
      <c r="B35" s="36" t="s">
        <v>62</v>
      </c>
      <c r="C35" s="30">
        <v>0</v>
      </c>
      <c r="D35" s="38">
        <v>0</v>
      </c>
      <c r="E35" s="31">
        <v>0</v>
      </c>
      <c r="F35" s="32">
        <v>0</v>
      </c>
      <c r="G35" s="40">
        <v>0</v>
      </c>
      <c r="H35" s="34">
        <v>0</v>
      </c>
    </row>
    <row r="36" spans="1:8">
      <c r="A36" s="25">
        <v>26</v>
      </c>
      <c r="B36" s="29" t="s">
        <v>63</v>
      </c>
      <c r="C36" s="30">
        <v>0</v>
      </c>
      <c r="D36" s="38">
        <v>0</v>
      </c>
      <c r="E36" s="31">
        <v>0</v>
      </c>
      <c r="F36" s="32">
        <v>0</v>
      </c>
      <c r="G36" s="40">
        <v>0</v>
      </c>
      <c r="H36" s="34">
        <v>0</v>
      </c>
    </row>
    <row r="37" spans="1:8">
      <c r="A37" s="25">
        <v>27</v>
      </c>
      <c r="B37" s="29" t="s">
        <v>64</v>
      </c>
      <c r="C37" s="30">
        <v>0</v>
      </c>
      <c r="D37" s="38">
        <v>0</v>
      </c>
      <c r="E37" s="31">
        <v>0</v>
      </c>
      <c r="F37" s="32">
        <v>0</v>
      </c>
      <c r="G37" s="40">
        <v>0</v>
      </c>
      <c r="H37" s="34">
        <v>0</v>
      </c>
    </row>
    <row r="38" spans="1:8">
      <c r="A38" s="25">
        <v>28</v>
      </c>
      <c r="B38" s="29" t="s">
        <v>65</v>
      </c>
      <c r="C38" s="30">
        <v>-13171169.060000001</v>
      </c>
      <c r="D38" s="38">
        <v>0</v>
      </c>
      <c r="E38" s="31">
        <v>-13171169.060000001</v>
      </c>
      <c r="F38" s="32">
        <v>-11875534.790000001</v>
      </c>
      <c r="G38" s="40">
        <v>0</v>
      </c>
      <c r="H38" s="34">
        <v>-11875534.790000001</v>
      </c>
    </row>
    <row r="39" spans="1:8">
      <c r="A39" s="25">
        <v>29</v>
      </c>
      <c r="B39" s="29" t="s">
        <v>66</v>
      </c>
      <c r="C39" s="30">
        <v>3961327.54</v>
      </c>
      <c r="D39" s="38">
        <v>0</v>
      </c>
      <c r="E39" s="31">
        <v>3961327.54</v>
      </c>
      <c r="F39" s="32">
        <v>4982432.3</v>
      </c>
      <c r="G39" s="40">
        <v>0</v>
      </c>
      <c r="H39" s="34">
        <v>4982432.3</v>
      </c>
    </row>
    <row r="40" spans="1:8">
      <c r="A40" s="25">
        <v>30</v>
      </c>
      <c r="B40" s="265" t="s">
        <v>265</v>
      </c>
      <c r="C40" s="30">
        <v>51936558.479999997</v>
      </c>
      <c r="D40" s="38">
        <v>0</v>
      </c>
      <c r="E40" s="31">
        <v>51936558.479999997</v>
      </c>
      <c r="F40" s="32">
        <v>54253297.509999998</v>
      </c>
      <c r="G40" s="40">
        <v>0</v>
      </c>
      <c r="H40" s="34">
        <v>54253297.509999998</v>
      </c>
    </row>
    <row r="41" spans="1:8" ht="15" thickBot="1">
      <c r="A41" s="42">
        <v>31</v>
      </c>
      <c r="B41" s="43" t="s">
        <v>67</v>
      </c>
      <c r="C41" s="44">
        <v>70793303.75999999</v>
      </c>
      <c r="D41" s="44">
        <v>3720195.4700000007</v>
      </c>
      <c r="E41" s="44">
        <v>74513499.229999989</v>
      </c>
      <c r="F41" s="44">
        <v>90427727.169999987</v>
      </c>
      <c r="G41" s="44">
        <v>6494762.4299999997</v>
      </c>
      <c r="H41" s="45">
        <v>96922489.599999994</v>
      </c>
    </row>
    <row r="43" spans="1:8">
      <c r="B43" s="46"/>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zoomScale="85" zoomScaleNormal="85" workbookViewId="0">
      <pane xSplit="1" ySplit="6" topLeftCell="B34" activePane="bottomRight" state="frozen"/>
      <selection activeCell="B9" sqref="B9"/>
      <selection pane="topRight" activeCell="B9" sqref="B9"/>
      <selection pane="bottomLeft" activeCell="B9" sqref="B9"/>
      <selection pane="bottomRight" activeCell="C8" sqref="C8:H67"/>
    </sheetView>
  </sheetViews>
  <sheetFormatPr defaultColWidth="9.28515625" defaultRowHeight="12.75"/>
  <cols>
    <col min="1" max="1" width="9.5703125" style="4" bestFit="1" customWidth="1"/>
    <col min="2" max="2" width="69.85546875" style="4" customWidth="1"/>
    <col min="3" max="8" width="12.7109375" style="4" customWidth="1"/>
    <col min="9" max="9" width="8.7109375" style="4" customWidth="1"/>
    <col min="10" max="16384" width="9.28515625" style="4"/>
  </cols>
  <sheetData>
    <row r="1" spans="1:8">
      <c r="A1" s="2" t="s">
        <v>30</v>
      </c>
      <c r="B1" s="3" t="str">
        <f>'Info '!C2</f>
        <v>JSC Silk Road Bank</v>
      </c>
      <c r="C1" s="3"/>
    </row>
    <row r="2" spans="1:8">
      <c r="A2" s="2" t="s">
        <v>31</v>
      </c>
      <c r="B2" s="550">
        <f>'1. key ratios '!B2</f>
        <v>44742</v>
      </c>
      <c r="C2" s="414"/>
    </row>
    <row r="3" spans="1:8">
      <c r="A3" s="2"/>
      <c r="B3" s="3"/>
      <c r="C3" s="3"/>
    </row>
    <row r="4" spans="1:8" ht="13.5" thickBot="1">
      <c r="A4" s="3" t="s">
        <v>194</v>
      </c>
      <c r="B4" s="223" t="s">
        <v>22</v>
      </c>
      <c r="C4" s="3"/>
      <c r="D4" s="20"/>
      <c r="E4" s="20"/>
      <c r="F4" s="21"/>
      <c r="G4" s="21"/>
      <c r="H4" s="48" t="s">
        <v>73</v>
      </c>
    </row>
    <row r="5" spans="1:8">
      <c r="A5" s="49" t="s">
        <v>6</v>
      </c>
      <c r="B5" s="50"/>
      <c r="C5" s="635" t="s">
        <v>68</v>
      </c>
      <c r="D5" s="636"/>
      <c r="E5" s="637"/>
      <c r="F5" s="635" t="s">
        <v>72</v>
      </c>
      <c r="G5" s="636"/>
      <c r="H5" s="638"/>
    </row>
    <row r="6" spans="1:8">
      <c r="A6" s="51" t="s">
        <v>6</v>
      </c>
      <c r="B6" s="52"/>
      <c r="C6" s="27" t="s">
        <v>69</v>
      </c>
      <c r="D6" s="27" t="s">
        <v>70</v>
      </c>
      <c r="E6" s="27" t="s">
        <v>71</v>
      </c>
      <c r="F6" s="27" t="s">
        <v>69</v>
      </c>
      <c r="G6" s="27" t="s">
        <v>70</v>
      </c>
      <c r="H6" s="28" t="s">
        <v>71</v>
      </c>
    </row>
    <row r="7" spans="1:8">
      <c r="A7" s="25"/>
      <c r="B7" s="223" t="s">
        <v>193</v>
      </c>
      <c r="C7" s="53"/>
      <c r="D7" s="53"/>
      <c r="E7" s="53"/>
      <c r="F7" s="53"/>
      <c r="G7" s="53"/>
      <c r="H7" s="54"/>
    </row>
    <row r="8" spans="1:8">
      <c r="A8" s="25">
        <v>1</v>
      </c>
      <c r="B8" s="55" t="s">
        <v>192</v>
      </c>
      <c r="C8" s="572">
        <v>124886.24</v>
      </c>
      <c r="D8" s="572">
        <v>-805.16</v>
      </c>
      <c r="E8" s="573">
        <v>124081.08</v>
      </c>
      <c r="F8" s="572">
        <v>105031.72</v>
      </c>
      <c r="G8" s="572">
        <v>-4871.33</v>
      </c>
      <c r="H8" s="574">
        <v>100160.39</v>
      </c>
    </row>
    <row r="9" spans="1:8">
      <c r="A9" s="25">
        <v>2</v>
      </c>
      <c r="B9" s="55" t="s">
        <v>191</v>
      </c>
      <c r="C9" s="575">
        <v>774857.84000000008</v>
      </c>
      <c r="D9" s="575">
        <v>227393.25</v>
      </c>
      <c r="E9" s="573">
        <v>1002251.0900000001</v>
      </c>
      <c r="F9" s="575">
        <v>488546.4</v>
      </c>
      <c r="G9" s="575">
        <v>211382.00999999998</v>
      </c>
      <c r="H9" s="574">
        <v>699928.41</v>
      </c>
    </row>
    <row r="10" spans="1:8">
      <c r="A10" s="25">
        <v>2.1</v>
      </c>
      <c r="B10" s="56" t="s">
        <v>190</v>
      </c>
      <c r="C10" s="572">
        <v>0</v>
      </c>
      <c r="D10" s="572">
        <v>0</v>
      </c>
      <c r="E10" s="573">
        <v>0</v>
      </c>
      <c r="F10" s="572">
        <v>0</v>
      </c>
      <c r="G10" s="572">
        <v>0</v>
      </c>
      <c r="H10" s="574">
        <v>0</v>
      </c>
    </row>
    <row r="11" spans="1:8">
      <c r="A11" s="25">
        <v>2.2000000000000002</v>
      </c>
      <c r="B11" s="56" t="s">
        <v>189</v>
      </c>
      <c r="C11" s="572">
        <v>422529.64</v>
      </c>
      <c r="D11" s="572">
        <v>70377.790000000008</v>
      </c>
      <c r="E11" s="573">
        <v>492907.43000000005</v>
      </c>
      <c r="F11" s="572">
        <v>118556.31</v>
      </c>
      <c r="G11" s="572">
        <v>97464.76</v>
      </c>
      <c r="H11" s="574">
        <v>216021.07</v>
      </c>
    </row>
    <row r="12" spans="1:8">
      <c r="A12" s="25">
        <v>2.2999999999999998</v>
      </c>
      <c r="B12" s="56" t="s">
        <v>188</v>
      </c>
      <c r="C12" s="572">
        <v>0</v>
      </c>
      <c r="D12" s="572">
        <v>0</v>
      </c>
      <c r="E12" s="573">
        <v>0</v>
      </c>
      <c r="F12" s="572">
        <v>0</v>
      </c>
      <c r="G12" s="572">
        <v>0</v>
      </c>
      <c r="H12" s="574">
        <v>0</v>
      </c>
    </row>
    <row r="13" spans="1:8">
      <c r="A13" s="25">
        <v>2.4</v>
      </c>
      <c r="B13" s="56" t="s">
        <v>187</v>
      </c>
      <c r="C13" s="572">
        <v>0</v>
      </c>
      <c r="D13" s="572">
        <v>0</v>
      </c>
      <c r="E13" s="573">
        <v>0</v>
      </c>
      <c r="F13" s="572">
        <v>0</v>
      </c>
      <c r="G13" s="572">
        <v>0</v>
      </c>
      <c r="H13" s="574">
        <v>0</v>
      </c>
    </row>
    <row r="14" spans="1:8">
      <c r="A14" s="25">
        <v>2.5</v>
      </c>
      <c r="B14" s="56" t="s">
        <v>186</v>
      </c>
      <c r="C14" s="572">
        <v>0</v>
      </c>
      <c r="D14" s="572">
        <v>96086.15</v>
      </c>
      <c r="E14" s="573">
        <v>96086.15</v>
      </c>
      <c r="F14" s="572">
        <v>0</v>
      </c>
      <c r="G14" s="572">
        <v>105578.95</v>
      </c>
      <c r="H14" s="574">
        <v>105578.95</v>
      </c>
    </row>
    <row r="15" spans="1:8">
      <c r="A15" s="25">
        <v>2.6</v>
      </c>
      <c r="B15" s="56" t="s">
        <v>185</v>
      </c>
      <c r="C15" s="572">
        <v>0</v>
      </c>
      <c r="D15" s="572">
        <v>0</v>
      </c>
      <c r="E15" s="573">
        <v>0</v>
      </c>
      <c r="F15" s="572">
        <v>0</v>
      </c>
      <c r="G15" s="572">
        <v>0</v>
      </c>
      <c r="H15" s="574">
        <v>0</v>
      </c>
    </row>
    <row r="16" spans="1:8">
      <c r="A16" s="25">
        <v>2.7</v>
      </c>
      <c r="B16" s="56" t="s">
        <v>184</v>
      </c>
      <c r="C16" s="572">
        <v>0</v>
      </c>
      <c r="D16" s="572">
        <v>0</v>
      </c>
      <c r="E16" s="573">
        <v>0</v>
      </c>
      <c r="F16" s="572">
        <v>0</v>
      </c>
      <c r="G16" s="572">
        <v>0</v>
      </c>
      <c r="H16" s="574">
        <v>0</v>
      </c>
    </row>
    <row r="17" spans="1:8">
      <c r="A17" s="25">
        <v>2.8</v>
      </c>
      <c r="B17" s="56" t="s">
        <v>183</v>
      </c>
      <c r="C17" s="572">
        <v>352328.2</v>
      </c>
      <c r="D17" s="572">
        <v>60929.31</v>
      </c>
      <c r="E17" s="573">
        <v>413257.51</v>
      </c>
      <c r="F17" s="572">
        <v>369990.09</v>
      </c>
      <c r="G17" s="572">
        <v>8338.2999999999993</v>
      </c>
      <c r="H17" s="574">
        <v>378328.39</v>
      </c>
    </row>
    <row r="18" spans="1:8">
      <c r="A18" s="25">
        <v>2.9</v>
      </c>
      <c r="B18" s="56" t="s">
        <v>182</v>
      </c>
      <c r="C18" s="572">
        <v>0</v>
      </c>
      <c r="D18" s="572">
        <v>0</v>
      </c>
      <c r="E18" s="573">
        <v>0</v>
      </c>
      <c r="F18" s="572">
        <v>0</v>
      </c>
      <c r="G18" s="572">
        <v>0</v>
      </c>
      <c r="H18" s="574">
        <v>0</v>
      </c>
    </row>
    <row r="19" spans="1:8">
      <c r="A19" s="25">
        <v>3</v>
      </c>
      <c r="B19" s="55" t="s">
        <v>181</v>
      </c>
      <c r="C19" s="572">
        <v>15601.21</v>
      </c>
      <c r="D19" s="572">
        <v>19594.22</v>
      </c>
      <c r="E19" s="573">
        <v>35195.43</v>
      </c>
      <c r="F19" s="572">
        <v>19052.36</v>
      </c>
      <c r="G19" s="572">
        <v>-16333.67</v>
      </c>
      <c r="H19" s="574">
        <v>2718.6900000000005</v>
      </c>
    </row>
    <row r="20" spans="1:8">
      <c r="A20" s="25">
        <v>4</v>
      </c>
      <c r="B20" s="55" t="s">
        <v>180</v>
      </c>
      <c r="C20" s="572">
        <v>1826195.41</v>
      </c>
      <c r="D20" s="572"/>
      <c r="E20" s="573">
        <v>1826195.41</v>
      </c>
      <c r="F20" s="572">
        <v>1906511.04</v>
      </c>
      <c r="G20" s="572"/>
      <c r="H20" s="574">
        <v>1906511.04</v>
      </c>
    </row>
    <row r="21" spans="1:8">
      <c r="A21" s="25">
        <v>5</v>
      </c>
      <c r="B21" s="55" t="s">
        <v>179</v>
      </c>
      <c r="C21" s="572">
        <v>8980.5</v>
      </c>
      <c r="D21" s="572">
        <v>1287.58</v>
      </c>
      <c r="E21" s="573">
        <v>10268.08</v>
      </c>
      <c r="F21" s="572">
        <v>4339.04</v>
      </c>
      <c r="G21" s="572">
        <v>1399.8</v>
      </c>
      <c r="H21" s="574">
        <v>5738.84</v>
      </c>
    </row>
    <row r="22" spans="1:8">
      <c r="A22" s="25">
        <v>6</v>
      </c>
      <c r="B22" s="57" t="s">
        <v>178</v>
      </c>
      <c r="C22" s="575">
        <v>2750521.2</v>
      </c>
      <c r="D22" s="575">
        <v>247469.88999999998</v>
      </c>
      <c r="E22" s="573">
        <v>2997991.0900000003</v>
      </c>
      <c r="F22" s="575">
        <v>2523480.56</v>
      </c>
      <c r="G22" s="575">
        <v>191576.80999999997</v>
      </c>
      <c r="H22" s="574">
        <v>2715057.37</v>
      </c>
    </row>
    <row r="23" spans="1:8">
      <c r="A23" s="25"/>
      <c r="B23" s="223" t="s">
        <v>177</v>
      </c>
      <c r="C23" s="576"/>
      <c r="D23" s="576"/>
      <c r="E23" s="577"/>
      <c r="F23" s="576"/>
      <c r="G23" s="576"/>
      <c r="H23" s="578"/>
    </row>
    <row r="24" spans="1:8">
      <c r="A24" s="25">
        <v>7</v>
      </c>
      <c r="B24" s="55" t="s">
        <v>176</v>
      </c>
      <c r="C24" s="572">
        <v>232131.56</v>
      </c>
      <c r="D24" s="572">
        <v>0</v>
      </c>
      <c r="E24" s="573">
        <v>232131.56</v>
      </c>
      <c r="F24" s="572">
        <v>191188.19</v>
      </c>
      <c r="G24" s="572">
        <v>18465.89</v>
      </c>
      <c r="H24" s="574">
        <v>209654.08000000002</v>
      </c>
    </row>
    <row r="25" spans="1:8">
      <c r="A25" s="25">
        <v>8</v>
      </c>
      <c r="B25" s="55" t="s">
        <v>175</v>
      </c>
      <c r="C25" s="572">
        <v>115917.19</v>
      </c>
      <c r="D25" s="572">
        <v>2027.04</v>
      </c>
      <c r="E25" s="573">
        <v>117944.23</v>
      </c>
      <c r="F25" s="572">
        <v>98742.57</v>
      </c>
      <c r="G25" s="572">
        <v>3883.04</v>
      </c>
      <c r="H25" s="574">
        <v>102625.61</v>
      </c>
    </row>
    <row r="26" spans="1:8">
      <c r="A26" s="25">
        <v>9</v>
      </c>
      <c r="B26" s="55" t="s">
        <v>174</v>
      </c>
      <c r="C26" s="572">
        <v>13317.82</v>
      </c>
      <c r="D26" s="572">
        <v>0</v>
      </c>
      <c r="E26" s="573">
        <v>13317.82</v>
      </c>
      <c r="F26" s="572">
        <v>52067.67</v>
      </c>
      <c r="G26" s="572">
        <v>0</v>
      </c>
      <c r="H26" s="574">
        <v>52067.67</v>
      </c>
    </row>
    <row r="27" spans="1:8">
      <c r="A27" s="25">
        <v>10</v>
      </c>
      <c r="B27" s="55" t="s">
        <v>173</v>
      </c>
      <c r="C27" s="572">
        <v>30390.84</v>
      </c>
      <c r="D27" s="572"/>
      <c r="E27" s="573">
        <v>30390.84</v>
      </c>
      <c r="F27" s="572">
        <v>34125.74</v>
      </c>
      <c r="G27" s="572"/>
      <c r="H27" s="574">
        <v>34125.74</v>
      </c>
    </row>
    <row r="28" spans="1:8">
      <c r="A28" s="25">
        <v>11</v>
      </c>
      <c r="B28" s="55" t="s">
        <v>172</v>
      </c>
      <c r="C28" s="572">
        <v>984762.28</v>
      </c>
      <c r="D28" s="572">
        <v>0.16</v>
      </c>
      <c r="E28" s="573">
        <v>984762.44000000006</v>
      </c>
      <c r="F28" s="572">
        <v>514158.43</v>
      </c>
      <c r="G28" s="572">
        <v>0</v>
      </c>
      <c r="H28" s="574">
        <v>514158.43</v>
      </c>
    </row>
    <row r="29" spans="1:8">
      <c r="A29" s="25">
        <v>12</v>
      </c>
      <c r="B29" s="55" t="s">
        <v>171</v>
      </c>
      <c r="C29" s="572"/>
      <c r="D29" s="572"/>
      <c r="E29" s="573">
        <v>0</v>
      </c>
      <c r="F29" s="572"/>
      <c r="G29" s="572"/>
      <c r="H29" s="574">
        <v>0</v>
      </c>
    </row>
    <row r="30" spans="1:8">
      <c r="A30" s="25">
        <v>13</v>
      </c>
      <c r="B30" s="58" t="s">
        <v>170</v>
      </c>
      <c r="C30" s="575">
        <v>1376519.69</v>
      </c>
      <c r="D30" s="575">
        <v>2027.2</v>
      </c>
      <c r="E30" s="573">
        <v>1378546.89</v>
      </c>
      <c r="F30" s="575">
        <v>890282.6</v>
      </c>
      <c r="G30" s="575">
        <v>22348.93</v>
      </c>
      <c r="H30" s="574">
        <v>912631.53</v>
      </c>
    </row>
    <row r="31" spans="1:8">
      <c r="A31" s="25">
        <v>14</v>
      </c>
      <c r="B31" s="58" t="s">
        <v>169</v>
      </c>
      <c r="C31" s="575">
        <v>1374001.5100000002</v>
      </c>
      <c r="D31" s="575">
        <v>245442.68999999997</v>
      </c>
      <c r="E31" s="573">
        <v>1619444.2000000002</v>
      </c>
      <c r="F31" s="575">
        <v>1633197.96</v>
      </c>
      <c r="G31" s="575">
        <v>169227.87999999998</v>
      </c>
      <c r="H31" s="574">
        <v>1802425.8399999999</v>
      </c>
    </row>
    <row r="32" spans="1:8">
      <c r="A32" s="25"/>
      <c r="B32" s="59"/>
      <c r="C32" s="579"/>
      <c r="D32" s="580"/>
      <c r="E32" s="577"/>
      <c r="F32" s="580"/>
      <c r="G32" s="580"/>
      <c r="H32" s="578"/>
    </row>
    <row r="33" spans="1:8">
      <c r="A33" s="25"/>
      <c r="B33" s="59" t="s">
        <v>168</v>
      </c>
      <c r="C33" s="576"/>
      <c r="D33" s="576"/>
      <c r="E33" s="577"/>
      <c r="F33" s="576"/>
      <c r="G33" s="576"/>
      <c r="H33" s="578"/>
    </row>
    <row r="34" spans="1:8">
      <c r="A34" s="25">
        <v>15</v>
      </c>
      <c r="B34" s="60" t="s">
        <v>167</v>
      </c>
      <c r="C34" s="573">
        <v>-127175.5</v>
      </c>
      <c r="D34" s="573">
        <v>-98125.930000000008</v>
      </c>
      <c r="E34" s="573">
        <v>-225301.43</v>
      </c>
      <c r="F34" s="573">
        <v>-67175.23000000001</v>
      </c>
      <c r="G34" s="573">
        <v>260362.38</v>
      </c>
      <c r="H34" s="573">
        <v>193187.15</v>
      </c>
    </row>
    <row r="35" spans="1:8">
      <c r="A35" s="25">
        <v>15.1</v>
      </c>
      <c r="B35" s="56" t="s">
        <v>166</v>
      </c>
      <c r="C35" s="572">
        <v>80328.75</v>
      </c>
      <c r="D35" s="572">
        <v>7745.7</v>
      </c>
      <c r="E35" s="573">
        <v>88074.45</v>
      </c>
      <c r="F35" s="572">
        <v>132067.65</v>
      </c>
      <c r="G35" s="572">
        <v>367509.83</v>
      </c>
      <c r="H35" s="573">
        <v>499577.48</v>
      </c>
    </row>
    <row r="36" spans="1:8">
      <c r="A36" s="25">
        <v>15.2</v>
      </c>
      <c r="B36" s="56" t="s">
        <v>165</v>
      </c>
      <c r="C36" s="572">
        <v>207504.25</v>
      </c>
      <c r="D36" s="572">
        <v>105871.63</v>
      </c>
      <c r="E36" s="573">
        <v>313375.88</v>
      </c>
      <c r="F36" s="572">
        <v>199242.88</v>
      </c>
      <c r="G36" s="572">
        <v>107147.45</v>
      </c>
      <c r="H36" s="573">
        <v>306390.33</v>
      </c>
    </row>
    <row r="37" spans="1:8">
      <c r="A37" s="25">
        <v>16</v>
      </c>
      <c r="B37" s="55" t="s">
        <v>164</v>
      </c>
      <c r="C37" s="572">
        <v>0</v>
      </c>
      <c r="D37" s="572">
        <v>0</v>
      </c>
      <c r="E37" s="573">
        <v>0</v>
      </c>
      <c r="F37" s="572">
        <v>0</v>
      </c>
      <c r="G37" s="572">
        <v>0</v>
      </c>
      <c r="H37" s="573">
        <v>0</v>
      </c>
    </row>
    <row r="38" spans="1:8">
      <c r="A38" s="25">
        <v>17</v>
      </c>
      <c r="B38" s="55" t="s">
        <v>163</v>
      </c>
      <c r="C38" s="572">
        <v>0</v>
      </c>
      <c r="D38" s="572"/>
      <c r="E38" s="573">
        <v>0</v>
      </c>
      <c r="F38" s="572">
        <v>0</v>
      </c>
      <c r="G38" s="572"/>
      <c r="H38" s="573">
        <v>0</v>
      </c>
    </row>
    <row r="39" spans="1:8">
      <c r="A39" s="25">
        <v>18</v>
      </c>
      <c r="B39" s="55" t="s">
        <v>162</v>
      </c>
      <c r="C39" s="572">
        <v>0</v>
      </c>
      <c r="D39" s="572"/>
      <c r="E39" s="573">
        <v>0</v>
      </c>
      <c r="F39" s="572">
        <v>0</v>
      </c>
      <c r="G39" s="572"/>
      <c r="H39" s="573">
        <v>0</v>
      </c>
    </row>
    <row r="40" spans="1:8">
      <c r="A40" s="25">
        <v>19</v>
      </c>
      <c r="B40" s="55" t="s">
        <v>161</v>
      </c>
      <c r="C40" s="572">
        <v>696095.06</v>
      </c>
      <c r="D40" s="572"/>
      <c r="E40" s="573">
        <v>696095.06</v>
      </c>
      <c r="F40" s="572">
        <v>1564473.48</v>
      </c>
      <c r="G40" s="572"/>
      <c r="H40" s="573">
        <v>1564473.48</v>
      </c>
    </row>
    <row r="41" spans="1:8">
      <c r="A41" s="25">
        <v>20</v>
      </c>
      <c r="B41" s="55" t="s">
        <v>160</v>
      </c>
      <c r="C41" s="572">
        <v>-1022664.21</v>
      </c>
      <c r="D41" s="572"/>
      <c r="E41" s="573">
        <v>-1022664.21</v>
      </c>
      <c r="F41" s="572">
        <v>-2423284.65</v>
      </c>
      <c r="G41" s="572"/>
      <c r="H41" s="573">
        <v>-2423284.65</v>
      </c>
    </row>
    <row r="42" spans="1:8">
      <c r="A42" s="25">
        <v>21</v>
      </c>
      <c r="B42" s="55" t="s">
        <v>159</v>
      </c>
      <c r="C42" s="572">
        <v>-1500</v>
      </c>
      <c r="D42" s="572"/>
      <c r="E42" s="573">
        <v>-1500</v>
      </c>
      <c r="F42" s="572">
        <v>-78153.67</v>
      </c>
      <c r="G42" s="572"/>
      <c r="H42" s="573">
        <v>-78153.67</v>
      </c>
    </row>
    <row r="43" spans="1:8">
      <c r="A43" s="25">
        <v>22</v>
      </c>
      <c r="B43" s="55" t="s">
        <v>158</v>
      </c>
      <c r="C43" s="572">
        <v>615.57000000000005</v>
      </c>
      <c r="D43" s="572"/>
      <c r="E43" s="573">
        <v>615.57000000000005</v>
      </c>
      <c r="F43" s="572">
        <v>5894.36</v>
      </c>
      <c r="G43" s="572"/>
      <c r="H43" s="573">
        <v>5894.36</v>
      </c>
    </row>
    <row r="44" spans="1:8">
      <c r="A44" s="25">
        <v>23</v>
      </c>
      <c r="B44" s="55" t="s">
        <v>157</v>
      </c>
      <c r="C44" s="572">
        <v>25349.39</v>
      </c>
      <c r="D44" s="572">
        <v>0</v>
      </c>
      <c r="E44" s="573">
        <v>25349.39</v>
      </c>
      <c r="F44" s="572">
        <v>17525.32</v>
      </c>
      <c r="G44" s="572">
        <v>0</v>
      </c>
      <c r="H44" s="573">
        <v>17525.32</v>
      </c>
    </row>
    <row r="45" spans="1:8">
      <c r="A45" s="25">
        <v>24</v>
      </c>
      <c r="B45" s="58" t="s">
        <v>272</v>
      </c>
      <c r="C45" s="575">
        <v>-429279.68999999989</v>
      </c>
      <c r="D45" s="575">
        <v>-98125.930000000008</v>
      </c>
      <c r="E45" s="573">
        <v>-527405.61999999988</v>
      </c>
      <c r="F45" s="575">
        <v>-980720.39</v>
      </c>
      <c r="G45" s="575">
        <v>260362.38</v>
      </c>
      <c r="H45" s="573">
        <v>-720358.01</v>
      </c>
    </row>
    <row r="46" spans="1:8">
      <c r="A46" s="25"/>
      <c r="B46" s="223" t="s">
        <v>156</v>
      </c>
      <c r="C46" s="576"/>
      <c r="D46" s="576"/>
      <c r="E46" s="577"/>
      <c r="F46" s="576"/>
      <c r="G46" s="576"/>
      <c r="H46" s="578"/>
    </row>
    <row r="47" spans="1:8">
      <c r="A47" s="25">
        <v>25</v>
      </c>
      <c r="B47" s="55" t="s">
        <v>155</v>
      </c>
      <c r="C47" s="572">
        <v>179443.5</v>
      </c>
      <c r="D47" s="572">
        <v>119894.88</v>
      </c>
      <c r="E47" s="573">
        <v>299338.38</v>
      </c>
      <c r="F47" s="572">
        <v>145927.57</v>
      </c>
      <c r="G47" s="572">
        <v>157131.54</v>
      </c>
      <c r="H47" s="574">
        <v>303059.11</v>
      </c>
    </row>
    <row r="48" spans="1:8">
      <c r="A48" s="25">
        <v>26</v>
      </c>
      <c r="B48" s="55" t="s">
        <v>154</v>
      </c>
      <c r="C48" s="572">
        <v>150315.98000000001</v>
      </c>
      <c r="D48" s="572">
        <v>126562.43</v>
      </c>
      <c r="E48" s="573">
        <v>276878.41000000003</v>
      </c>
      <c r="F48" s="572">
        <v>116826.81</v>
      </c>
      <c r="G48" s="572">
        <v>124332.58</v>
      </c>
      <c r="H48" s="574">
        <v>241159.39</v>
      </c>
    </row>
    <row r="49" spans="1:8">
      <c r="A49" s="25">
        <v>27</v>
      </c>
      <c r="B49" s="55" t="s">
        <v>153</v>
      </c>
      <c r="C49" s="572">
        <v>1738496.74</v>
      </c>
      <c r="D49" s="572"/>
      <c r="E49" s="573">
        <v>1738496.74</v>
      </c>
      <c r="F49" s="572">
        <v>1430344.86</v>
      </c>
      <c r="G49" s="572"/>
      <c r="H49" s="574">
        <v>1430344.86</v>
      </c>
    </row>
    <row r="50" spans="1:8">
      <c r="A50" s="25">
        <v>28</v>
      </c>
      <c r="B50" s="55" t="s">
        <v>152</v>
      </c>
      <c r="C50" s="572">
        <v>6403.33</v>
      </c>
      <c r="D50" s="572"/>
      <c r="E50" s="573">
        <v>6403.33</v>
      </c>
      <c r="F50" s="572">
        <v>0</v>
      </c>
      <c r="G50" s="572"/>
      <c r="H50" s="574">
        <v>0</v>
      </c>
    </row>
    <row r="51" spans="1:8">
      <c r="A51" s="25">
        <v>29</v>
      </c>
      <c r="B51" s="55" t="s">
        <v>151</v>
      </c>
      <c r="C51" s="572">
        <v>332090.36</v>
      </c>
      <c r="D51" s="572"/>
      <c r="E51" s="573">
        <v>332090.36</v>
      </c>
      <c r="F51" s="572">
        <v>265771.73</v>
      </c>
      <c r="G51" s="572"/>
      <c r="H51" s="574">
        <v>265771.73</v>
      </c>
    </row>
    <row r="52" spans="1:8">
      <c r="A52" s="25">
        <v>30</v>
      </c>
      <c r="B52" s="55" t="s">
        <v>150</v>
      </c>
      <c r="C52" s="572">
        <v>593776.19999999995</v>
      </c>
      <c r="D52" s="572">
        <v>16371.54</v>
      </c>
      <c r="E52" s="573">
        <v>610147.74</v>
      </c>
      <c r="F52" s="572">
        <v>500076.95</v>
      </c>
      <c r="G52" s="572">
        <v>0</v>
      </c>
      <c r="H52" s="574">
        <v>500076.95</v>
      </c>
    </row>
    <row r="53" spans="1:8">
      <c r="A53" s="25">
        <v>31</v>
      </c>
      <c r="B53" s="58" t="s">
        <v>273</v>
      </c>
      <c r="C53" s="575">
        <v>3000526.1100000003</v>
      </c>
      <c r="D53" s="575">
        <v>262828.84999999998</v>
      </c>
      <c r="E53" s="573">
        <v>3263354.9600000004</v>
      </c>
      <c r="F53" s="575">
        <v>2458947.9200000004</v>
      </c>
      <c r="G53" s="575">
        <v>281464.12</v>
      </c>
      <c r="H53" s="573">
        <v>2740412.0400000005</v>
      </c>
    </row>
    <row r="54" spans="1:8">
      <c r="A54" s="25">
        <v>32</v>
      </c>
      <c r="B54" s="58" t="s">
        <v>274</v>
      </c>
      <c r="C54" s="575">
        <v>-3429805.8000000003</v>
      </c>
      <c r="D54" s="575">
        <v>-360954.77999999997</v>
      </c>
      <c r="E54" s="573">
        <v>-3790760.58</v>
      </c>
      <c r="F54" s="575">
        <v>-3439668.3100000005</v>
      </c>
      <c r="G54" s="575">
        <v>-21101.739999999991</v>
      </c>
      <c r="H54" s="573">
        <v>-3460770.0500000007</v>
      </c>
    </row>
    <row r="55" spans="1:8">
      <c r="A55" s="25"/>
      <c r="B55" s="59"/>
      <c r="C55" s="580"/>
      <c r="D55" s="580"/>
      <c r="E55" s="577"/>
      <c r="F55" s="580"/>
      <c r="G55" s="580"/>
      <c r="H55" s="578"/>
    </row>
    <row r="56" spans="1:8">
      <c r="A56" s="25">
        <v>33</v>
      </c>
      <c r="B56" s="58" t="s">
        <v>149</v>
      </c>
      <c r="C56" s="575">
        <v>-2055804.29</v>
      </c>
      <c r="D56" s="575">
        <v>-115512.09</v>
      </c>
      <c r="E56" s="573">
        <v>-2171316.38</v>
      </c>
      <c r="F56" s="575">
        <v>-1806470.3500000006</v>
      </c>
      <c r="G56" s="575">
        <v>148126.13999999998</v>
      </c>
      <c r="H56" s="574">
        <v>-1658344.2100000007</v>
      </c>
    </row>
    <row r="57" spans="1:8">
      <c r="A57" s="25"/>
      <c r="B57" s="59"/>
      <c r="C57" s="580"/>
      <c r="D57" s="580"/>
      <c r="E57" s="577"/>
      <c r="F57" s="580"/>
      <c r="G57" s="580"/>
      <c r="H57" s="578"/>
    </row>
    <row r="58" spans="1:8">
      <c r="A58" s="25">
        <v>34</v>
      </c>
      <c r="B58" s="55" t="s">
        <v>148</v>
      </c>
      <c r="C58" s="572">
        <v>-111389.43</v>
      </c>
      <c r="D58" s="572"/>
      <c r="E58" s="573">
        <v>-111389.43</v>
      </c>
      <c r="F58" s="572">
        <v>-29797.49</v>
      </c>
      <c r="G58" s="572"/>
      <c r="H58" s="574">
        <v>-29797.49</v>
      </c>
    </row>
    <row r="59" spans="1:8" s="224" customFormat="1">
      <c r="A59" s="25">
        <v>35</v>
      </c>
      <c r="B59" s="55" t="s">
        <v>147</v>
      </c>
      <c r="C59" s="572"/>
      <c r="D59" s="572"/>
      <c r="E59" s="573">
        <v>0</v>
      </c>
      <c r="F59" s="572"/>
      <c r="G59" s="572"/>
      <c r="H59" s="574">
        <v>0</v>
      </c>
    </row>
    <row r="60" spans="1:8">
      <c r="A60" s="25">
        <v>36</v>
      </c>
      <c r="B60" s="55" t="s">
        <v>146</v>
      </c>
      <c r="C60" s="572">
        <v>-161981.31</v>
      </c>
      <c r="D60" s="572"/>
      <c r="E60" s="573">
        <v>-161981.31</v>
      </c>
      <c r="F60" s="572">
        <v>-1855167.18</v>
      </c>
      <c r="G60" s="572"/>
      <c r="H60" s="574">
        <v>-1855167.18</v>
      </c>
    </row>
    <row r="61" spans="1:8">
      <c r="A61" s="25">
        <v>37</v>
      </c>
      <c r="B61" s="58" t="s">
        <v>145</v>
      </c>
      <c r="C61" s="575">
        <v>-273370.74</v>
      </c>
      <c r="D61" s="575"/>
      <c r="E61" s="573">
        <v>-273370.74</v>
      </c>
      <c r="F61" s="575">
        <v>-1884964.67</v>
      </c>
      <c r="G61" s="575">
        <v>0</v>
      </c>
      <c r="H61" s="574">
        <v>-1884964.67</v>
      </c>
    </row>
    <row r="62" spans="1:8">
      <c r="A62" s="25"/>
      <c r="B62" s="61"/>
      <c r="C62" s="576"/>
      <c r="D62" s="576"/>
      <c r="E62" s="577"/>
      <c r="F62" s="576"/>
      <c r="G62" s="576"/>
      <c r="H62" s="578"/>
    </row>
    <row r="63" spans="1:8">
      <c r="A63" s="25">
        <v>38</v>
      </c>
      <c r="B63" s="62" t="s">
        <v>144</v>
      </c>
      <c r="C63" s="575">
        <v>-1782433.55</v>
      </c>
      <c r="D63" s="575">
        <v>-115512.09</v>
      </c>
      <c r="E63" s="573">
        <v>-1897945.6400000001</v>
      </c>
      <c r="F63" s="575">
        <v>78494.319999999367</v>
      </c>
      <c r="G63" s="575">
        <v>148126.13999999998</v>
      </c>
      <c r="H63" s="574">
        <v>226620.45999999935</v>
      </c>
    </row>
    <row r="64" spans="1:8">
      <c r="A64" s="51">
        <v>39</v>
      </c>
      <c r="B64" s="55" t="s">
        <v>143</v>
      </c>
      <c r="C64" s="581">
        <v>0</v>
      </c>
      <c r="D64" s="581"/>
      <c r="E64" s="573">
        <v>0</v>
      </c>
      <c r="F64" s="581">
        <v>0</v>
      </c>
      <c r="G64" s="581"/>
      <c r="H64" s="574">
        <v>0</v>
      </c>
    </row>
    <row r="65" spans="1:8">
      <c r="A65" s="25">
        <v>40</v>
      </c>
      <c r="B65" s="58" t="s">
        <v>142</v>
      </c>
      <c r="C65" s="575">
        <v>-1782433.55</v>
      </c>
      <c r="D65" s="575">
        <v>-115512.09</v>
      </c>
      <c r="E65" s="573">
        <v>-1897945.6400000001</v>
      </c>
      <c r="F65" s="575">
        <v>78494.319999999367</v>
      </c>
      <c r="G65" s="575">
        <v>148126.13999999998</v>
      </c>
      <c r="H65" s="574">
        <v>226620.45999999935</v>
      </c>
    </row>
    <row r="66" spans="1:8">
      <c r="A66" s="51">
        <v>41</v>
      </c>
      <c r="B66" s="55" t="s">
        <v>141</v>
      </c>
      <c r="C66" s="581">
        <v>0</v>
      </c>
      <c r="D66" s="581"/>
      <c r="E66" s="573">
        <v>0</v>
      </c>
      <c r="F66" s="581">
        <v>0</v>
      </c>
      <c r="G66" s="581"/>
      <c r="H66" s="574">
        <v>0</v>
      </c>
    </row>
    <row r="67" spans="1:8" ht="13.5" thickBot="1">
      <c r="A67" s="63">
        <v>42</v>
      </c>
      <c r="B67" s="64" t="s">
        <v>140</v>
      </c>
      <c r="C67" s="582">
        <v>-1782433.55</v>
      </c>
      <c r="D67" s="582">
        <v>-115512.09</v>
      </c>
      <c r="E67" s="583">
        <v>-1897945.6400000001</v>
      </c>
      <c r="F67" s="582">
        <v>78494.319999999367</v>
      </c>
      <c r="G67" s="582">
        <v>148126.13999999998</v>
      </c>
      <c r="H67" s="584">
        <v>226620.45999999935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85" zoomScaleNormal="85" workbookViewId="0">
      <selection activeCell="C7" sqref="C7:H53"/>
    </sheetView>
  </sheetViews>
  <sheetFormatPr defaultColWidth="9.28515625" defaultRowHeight="14.25"/>
  <cols>
    <col min="1" max="1" width="9.5703125" style="5" bestFit="1" customWidth="1"/>
    <col min="2" max="2" width="72.28515625" style="5" customWidth="1"/>
    <col min="3" max="8" width="12.7109375" style="5" customWidth="1"/>
    <col min="9" max="16384" width="9.28515625" style="5"/>
  </cols>
  <sheetData>
    <row r="1" spans="1:8">
      <c r="A1" s="2" t="s">
        <v>30</v>
      </c>
      <c r="B1" s="3" t="str">
        <f>'Info '!C2</f>
        <v>JSC Silk Road Bank</v>
      </c>
    </row>
    <row r="2" spans="1:8">
      <c r="A2" s="2" t="s">
        <v>31</v>
      </c>
      <c r="B2" s="415">
        <f>'1. key ratios '!B2</f>
        <v>44742</v>
      </c>
    </row>
    <row r="3" spans="1:8">
      <c r="A3" s="4"/>
    </row>
    <row r="4" spans="1:8" ht="15" thickBot="1">
      <c r="A4" s="4" t="s">
        <v>74</v>
      </c>
      <c r="B4" s="4"/>
      <c r="C4" s="204"/>
      <c r="D4" s="204"/>
      <c r="E4" s="204"/>
      <c r="F4" s="204"/>
      <c r="G4" s="204"/>
      <c r="H4" s="205" t="s">
        <v>73</v>
      </c>
    </row>
    <row r="5" spans="1:8">
      <c r="A5" s="639" t="s">
        <v>6</v>
      </c>
      <c r="B5" s="641" t="s">
        <v>339</v>
      </c>
      <c r="C5" s="635" t="s">
        <v>68</v>
      </c>
      <c r="D5" s="636"/>
      <c r="E5" s="637"/>
      <c r="F5" s="635" t="s">
        <v>72</v>
      </c>
      <c r="G5" s="636"/>
      <c r="H5" s="638"/>
    </row>
    <row r="6" spans="1:8">
      <c r="A6" s="640"/>
      <c r="B6" s="642"/>
      <c r="C6" s="27" t="s">
        <v>286</v>
      </c>
      <c r="D6" s="27" t="s">
        <v>121</v>
      </c>
      <c r="E6" s="27" t="s">
        <v>108</v>
      </c>
      <c r="F6" s="27" t="s">
        <v>286</v>
      </c>
      <c r="G6" s="27" t="s">
        <v>121</v>
      </c>
      <c r="H6" s="28" t="s">
        <v>108</v>
      </c>
    </row>
    <row r="7" spans="1:8">
      <c r="A7" s="85">
        <v>1</v>
      </c>
      <c r="B7" s="206" t="s">
        <v>373</v>
      </c>
      <c r="C7" s="33">
        <v>1377142.53</v>
      </c>
      <c r="D7" s="33">
        <v>58427.86</v>
      </c>
      <c r="E7" s="207">
        <v>1435570.3900000001</v>
      </c>
      <c r="F7" s="33">
        <v>177048.98</v>
      </c>
      <c r="G7" s="33">
        <v>63206</v>
      </c>
      <c r="H7" s="34">
        <v>240254.98</v>
      </c>
    </row>
    <row r="8" spans="1:8">
      <c r="A8" s="85">
        <v>1.1000000000000001</v>
      </c>
      <c r="B8" s="254" t="s">
        <v>304</v>
      </c>
      <c r="C8" s="33">
        <v>1289500</v>
      </c>
      <c r="D8" s="33">
        <v>29289</v>
      </c>
      <c r="E8" s="207">
        <v>1318789</v>
      </c>
      <c r="F8" s="33">
        <v>125000</v>
      </c>
      <c r="G8" s="33">
        <v>31603</v>
      </c>
      <c r="H8" s="34">
        <v>156603</v>
      </c>
    </row>
    <row r="9" spans="1:8">
      <c r="A9" s="85">
        <v>1.2</v>
      </c>
      <c r="B9" s="254" t="s">
        <v>305</v>
      </c>
      <c r="C9" s="33"/>
      <c r="D9" s="33"/>
      <c r="E9" s="207">
        <v>0</v>
      </c>
      <c r="F9" s="33"/>
      <c r="G9" s="33"/>
      <c r="H9" s="34">
        <v>0</v>
      </c>
    </row>
    <row r="10" spans="1:8">
      <c r="A10" s="85">
        <v>1.3</v>
      </c>
      <c r="B10" s="254" t="s">
        <v>306</v>
      </c>
      <c r="C10" s="33">
        <v>87642.53</v>
      </c>
      <c r="D10" s="33">
        <v>29138.86</v>
      </c>
      <c r="E10" s="207">
        <v>116781.39</v>
      </c>
      <c r="F10" s="33">
        <v>52048.98</v>
      </c>
      <c r="G10" s="33">
        <v>31603</v>
      </c>
      <c r="H10" s="34">
        <v>83651.98000000001</v>
      </c>
    </row>
    <row r="11" spans="1:8">
      <c r="A11" s="85">
        <v>1.4</v>
      </c>
      <c r="B11" s="254" t="s">
        <v>287</v>
      </c>
      <c r="C11" s="33"/>
      <c r="D11" s="33"/>
      <c r="E11" s="207">
        <v>0</v>
      </c>
      <c r="F11" s="33"/>
      <c r="G11" s="33"/>
      <c r="H11" s="34">
        <v>0</v>
      </c>
    </row>
    <row r="12" spans="1:8" ht="29.25" customHeight="1">
      <c r="A12" s="85">
        <v>2</v>
      </c>
      <c r="B12" s="209" t="s">
        <v>308</v>
      </c>
      <c r="C12" s="33"/>
      <c r="D12" s="33"/>
      <c r="E12" s="207">
        <v>0</v>
      </c>
      <c r="F12" s="33"/>
      <c r="G12" s="33"/>
      <c r="H12" s="34">
        <v>0</v>
      </c>
    </row>
    <row r="13" spans="1:8" ht="19.899999999999999" customHeight="1">
      <c r="A13" s="85">
        <v>3</v>
      </c>
      <c r="B13" s="209" t="s">
        <v>307</v>
      </c>
      <c r="C13" s="33"/>
      <c r="D13" s="33"/>
      <c r="E13" s="207">
        <v>0</v>
      </c>
      <c r="F13" s="33"/>
      <c r="G13" s="33"/>
      <c r="H13" s="34">
        <v>0</v>
      </c>
    </row>
    <row r="14" spans="1:8">
      <c r="A14" s="85">
        <v>3.1</v>
      </c>
      <c r="B14" s="255" t="s">
        <v>288</v>
      </c>
      <c r="C14" s="33"/>
      <c r="D14" s="33"/>
      <c r="E14" s="207">
        <v>0</v>
      </c>
      <c r="F14" s="33"/>
      <c r="G14" s="33"/>
      <c r="H14" s="34">
        <v>0</v>
      </c>
    </row>
    <row r="15" spans="1:8">
      <c r="A15" s="85">
        <v>3.2</v>
      </c>
      <c r="B15" s="255" t="s">
        <v>289</v>
      </c>
      <c r="C15" s="33"/>
      <c r="D15" s="33"/>
      <c r="E15" s="207">
        <v>0</v>
      </c>
      <c r="F15" s="33"/>
      <c r="G15" s="33"/>
      <c r="H15" s="34">
        <v>0</v>
      </c>
    </row>
    <row r="16" spans="1:8">
      <c r="A16" s="85">
        <v>4</v>
      </c>
      <c r="B16" s="258" t="s">
        <v>318</v>
      </c>
      <c r="C16" s="33">
        <v>191000</v>
      </c>
      <c r="D16" s="33">
        <v>5857800</v>
      </c>
      <c r="E16" s="207">
        <v>6048800</v>
      </c>
      <c r="F16" s="33">
        <v>84000</v>
      </c>
      <c r="G16" s="33">
        <v>316030</v>
      </c>
      <c r="H16" s="34">
        <v>400030</v>
      </c>
    </row>
    <row r="17" spans="1:8">
      <c r="A17" s="85">
        <v>4.0999999999999996</v>
      </c>
      <c r="B17" s="255" t="s">
        <v>309</v>
      </c>
      <c r="C17" s="33">
        <v>191000</v>
      </c>
      <c r="D17" s="33">
        <v>5857800</v>
      </c>
      <c r="E17" s="207">
        <v>6048800</v>
      </c>
      <c r="F17" s="33">
        <v>84000</v>
      </c>
      <c r="G17" s="33">
        <v>316030</v>
      </c>
      <c r="H17" s="34">
        <v>400030</v>
      </c>
    </row>
    <row r="18" spans="1:8">
      <c r="A18" s="85">
        <v>4.2</v>
      </c>
      <c r="B18" s="255" t="s">
        <v>303</v>
      </c>
      <c r="C18" s="33"/>
      <c r="D18" s="33"/>
      <c r="E18" s="207">
        <v>0</v>
      </c>
      <c r="F18" s="33"/>
      <c r="G18" s="33"/>
      <c r="H18" s="34">
        <v>0</v>
      </c>
    </row>
    <row r="19" spans="1:8">
      <c r="A19" s="85">
        <v>5</v>
      </c>
      <c r="B19" s="209" t="s">
        <v>317</v>
      </c>
      <c r="C19" s="33">
        <v>1216000</v>
      </c>
      <c r="D19" s="33">
        <v>18204927.510000002</v>
      </c>
      <c r="E19" s="207">
        <v>19420927.510000002</v>
      </c>
      <c r="F19" s="33">
        <v>245000</v>
      </c>
      <c r="G19" s="33">
        <v>24763004.700000003</v>
      </c>
      <c r="H19" s="34">
        <v>25008004.700000003</v>
      </c>
    </row>
    <row r="20" spans="1:8">
      <c r="A20" s="85">
        <v>5.0999999999999996</v>
      </c>
      <c r="B20" s="256" t="s">
        <v>292</v>
      </c>
      <c r="C20" s="33">
        <v>1201000</v>
      </c>
      <c r="D20" s="33">
        <v>35146.800000000003</v>
      </c>
      <c r="E20" s="207">
        <v>1236146.8</v>
      </c>
      <c r="F20" s="33">
        <v>140000</v>
      </c>
      <c r="G20" s="33">
        <v>37923.599999999999</v>
      </c>
      <c r="H20" s="34">
        <v>177923.6</v>
      </c>
    </row>
    <row r="21" spans="1:8">
      <c r="A21" s="85">
        <v>5.2</v>
      </c>
      <c r="B21" s="256" t="s">
        <v>291</v>
      </c>
      <c r="C21" s="33"/>
      <c r="D21" s="33"/>
      <c r="E21" s="207">
        <v>0</v>
      </c>
      <c r="F21" s="33"/>
      <c r="G21" s="33"/>
      <c r="H21" s="34">
        <v>0</v>
      </c>
    </row>
    <row r="22" spans="1:8">
      <c r="A22" s="85">
        <v>5.3</v>
      </c>
      <c r="B22" s="256" t="s">
        <v>290</v>
      </c>
      <c r="C22" s="33"/>
      <c r="D22" s="33"/>
      <c r="E22" s="207">
        <v>0</v>
      </c>
      <c r="F22" s="33"/>
      <c r="G22" s="33"/>
      <c r="H22" s="34">
        <v>0</v>
      </c>
    </row>
    <row r="23" spans="1:8">
      <c r="A23" s="85" t="s">
        <v>15</v>
      </c>
      <c r="B23" s="210" t="s">
        <v>75</v>
      </c>
      <c r="C23" s="33">
        <v>0</v>
      </c>
      <c r="D23" s="33">
        <v>5937029.4400000004</v>
      </c>
      <c r="E23" s="207">
        <v>5937029.4400000004</v>
      </c>
      <c r="F23" s="33">
        <v>90000</v>
      </c>
      <c r="G23" s="33">
        <v>5173411.0999999996</v>
      </c>
      <c r="H23" s="34">
        <v>5263411.0999999996</v>
      </c>
    </row>
    <row r="24" spans="1:8">
      <c r="A24" s="85" t="s">
        <v>16</v>
      </c>
      <c r="B24" s="210" t="s">
        <v>76</v>
      </c>
      <c r="C24" s="33">
        <v>0</v>
      </c>
      <c r="D24" s="33">
        <v>7386392.9100000001</v>
      </c>
      <c r="E24" s="207">
        <v>7386392.9100000001</v>
      </c>
      <c r="F24" s="33">
        <v>0</v>
      </c>
      <c r="G24" s="33">
        <v>14590157.01</v>
      </c>
      <c r="H24" s="34">
        <v>14590157.01</v>
      </c>
    </row>
    <row r="25" spans="1:8">
      <c r="A25" s="85" t="s">
        <v>17</v>
      </c>
      <c r="B25" s="210" t="s">
        <v>77</v>
      </c>
      <c r="C25" s="33">
        <v>0</v>
      </c>
      <c r="D25" s="33">
        <v>0</v>
      </c>
      <c r="E25" s="207">
        <v>0</v>
      </c>
      <c r="F25" s="33">
        <v>0</v>
      </c>
      <c r="G25" s="33">
        <v>0</v>
      </c>
      <c r="H25" s="34">
        <v>0</v>
      </c>
    </row>
    <row r="26" spans="1:8">
      <c r="A26" s="85" t="s">
        <v>18</v>
      </c>
      <c r="B26" s="210" t="s">
        <v>78</v>
      </c>
      <c r="C26" s="33">
        <v>0</v>
      </c>
      <c r="D26" s="33">
        <v>4846358.3600000003</v>
      </c>
      <c r="E26" s="207">
        <v>4846358.3600000003</v>
      </c>
      <c r="F26" s="33">
        <v>0</v>
      </c>
      <c r="G26" s="33">
        <v>4961512.99</v>
      </c>
      <c r="H26" s="34">
        <v>4961512.99</v>
      </c>
    </row>
    <row r="27" spans="1:8">
      <c r="A27" s="85" t="s">
        <v>19</v>
      </c>
      <c r="B27" s="210" t="s">
        <v>79</v>
      </c>
      <c r="C27" s="33">
        <v>0</v>
      </c>
      <c r="D27" s="33">
        <v>0</v>
      </c>
      <c r="E27" s="207">
        <v>0</v>
      </c>
      <c r="F27" s="33">
        <v>0</v>
      </c>
      <c r="G27" s="33">
        <v>0</v>
      </c>
      <c r="H27" s="34">
        <v>0</v>
      </c>
    </row>
    <row r="28" spans="1:8">
      <c r="A28" s="85">
        <v>5.4</v>
      </c>
      <c r="B28" s="256" t="s">
        <v>293</v>
      </c>
      <c r="C28" s="33">
        <v>0</v>
      </c>
      <c r="D28" s="33">
        <v>0</v>
      </c>
      <c r="E28" s="207">
        <v>0</v>
      </c>
      <c r="F28" s="33">
        <v>0</v>
      </c>
      <c r="G28" s="33">
        <v>0</v>
      </c>
      <c r="H28" s="34">
        <v>0</v>
      </c>
    </row>
    <row r="29" spans="1:8">
      <c r="A29" s="85">
        <v>5.5</v>
      </c>
      <c r="B29" s="256" t="s">
        <v>294</v>
      </c>
      <c r="C29" s="33">
        <v>15000</v>
      </c>
      <c r="D29" s="33">
        <v>0</v>
      </c>
      <c r="E29" s="207">
        <v>15000</v>
      </c>
      <c r="F29" s="33">
        <v>15000</v>
      </c>
      <c r="G29" s="33">
        <v>0</v>
      </c>
      <c r="H29" s="34">
        <v>15000</v>
      </c>
    </row>
    <row r="30" spans="1:8">
      <c r="A30" s="85">
        <v>5.6</v>
      </c>
      <c r="B30" s="256" t="s">
        <v>295</v>
      </c>
      <c r="C30" s="33">
        <v>0</v>
      </c>
      <c r="D30" s="33">
        <v>0</v>
      </c>
      <c r="E30" s="207">
        <v>0</v>
      </c>
      <c r="F30" s="33">
        <v>0</v>
      </c>
      <c r="G30" s="33">
        <v>0</v>
      </c>
      <c r="H30" s="34">
        <v>0</v>
      </c>
    </row>
    <row r="31" spans="1:8">
      <c r="A31" s="85">
        <v>5.7</v>
      </c>
      <c r="B31" s="256" t="s">
        <v>79</v>
      </c>
      <c r="C31" s="33">
        <v>0</v>
      </c>
      <c r="D31" s="33">
        <v>0</v>
      </c>
      <c r="E31" s="207">
        <v>0</v>
      </c>
      <c r="F31" s="33">
        <v>0</v>
      </c>
      <c r="G31" s="33">
        <v>0</v>
      </c>
      <c r="H31" s="34">
        <v>0</v>
      </c>
    </row>
    <row r="32" spans="1:8">
      <c r="A32" s="85">
        <v>6</v>
      </c>
      <c r="B32" s="209" t="s">
        <v>323</v>
      </c>
      <c r="C32" s="33">
        <v>3967200</v>
      </c>
      <c r="D32" s="33">
        <v>5857800</v>
      </c>
      <c r="E32" s="207">
        <v>9825000</v>
      </c>
      <c r="F32" s="33">
        <v>6363900</v>
      </c>
      <c r="G32" s="33">
        <v>22122100</v>
      </c>
      <c r="H32" s="34">
        <v>28486000</v>
      </c>
    </row>
    <row r="33" spans="1:8">
      <c r="A33" s="85">
        <v>6.1</v>
      </c>
      <c r="B33" s="257" t="s">
        <v>313</v>
      </c>
      <c r="C33" s="33">
        <v>0</v>
      </c>
      <c r="D33" s="33">
        <v>5857800</v>
      </c>
      <c r="E33" s="207">
        <v>5857800</v>
      </c>
      <c r="F33" s="33">
        <v>0</v>
      </c>
      <c r="G33" s="33">
        <v>22122100</v>
      </c>
      <c r="H33" s="34">
        <v>22122100</v>
      </c>
    </row>
    <row r="34" spans="1:8">
      <c r="A34" s="85">
        <v>6.2</v>
      </c>
      <c r="B34" s="257" t="s">
        <v>314</v>
      </c>
      <c r="C34" s="33">
        <v>3967200</v>
      </c>
      <c r="D34" s="33">
        <v>0</v>
      </c>
      <c r="E34" s="207">
        <v>3967200</v>
      </c>
      <c r="F34" s="33">
        <v>6363900</v>
      </c>
      <c r="G34" s="33">
        <v>0</v>
      </c>
      <c r="H34" s="34">
        <v>6363900</v>
      </c>
    </row>
    <row r="35" spans="1:8">
      <c r="A35" s="85">
        <v>6.3</v>
      </c>
      <c r="B35" s="257" t="s">
        <v>310</v>
      </c>
      <c r="C35" s="33"/>
      <c r="D35" s="33"/>
      <c r="E35" s="207">
        <v>0</v>
      </c>
      <c r="F35" s="33"/>
      <c r="G35" s="33"/>
      <c r="H35" s="34">
        <v>0</v>
      </c>
    </row>
    <row r="36" spans="1:8">
      <c r="A36" s="85">
        <v>6.4</v>
      </c>
      <c r="B36" s="257" t="s">
        <v>311</v>
      </c>
      <c r="C36" s="33"/>
      <c r="D36" s="33"/>
      <c r="E36" s="207">
        <v>0</v>
      </c>
      <c r="F36" s="33"/>
      <c r="G36" s="33"/>
      <c r="H36" s="34">
        <v>0</v>
      </c>
    </row>
    <row r="37" spans="1:8">
      <c r="A37" s="85">
        <v>6.5</v>
      </c>
      <c r="B37" s="257" t="s">
        <v>312</v>
      </c>
      <c r="C37" s="33"/>
      <c r="D37" s="33"/>
      <c r="E37" s="207">
        <v>0</v>
      </c>
      <c r="F37" s="33"/>
      <c r="G37" s="33"/>
      <c r="H37" s="34">
        <v>0</v>
      </c>
    </row>
    <row r="38" spans="1:8">
      <c r="A38" s="85">
        <v>6.6</v>
      </c>
      <c r="B38" s="257" t="s">
        <v>315</v>
      </c>
      <c r="C38" s="33"/>
      <c r="D38" s="33"/>
      <c r="E38" s="207">
        <v>0</v>
      </c>
      <c r="F38" s="33"/>
      <c r="G38" s="33"/>
      <c r="H38" s="34">
        <v>0</v>
      </c>
    </row>
    <row r="39" spans="1:8">
      <c r="A39" s="85">
        <v>6.7</v>
      </c>
      <c r="B39" s="257" t="s">
        <v>316</v>
      </c>
      <c r="C39" s="33"/>
      <c r="D39" s="33"/>
      <c r="E39" s="207">
        <v>0</v>
      </c>
      <c r="F39" s="33"/>
      <c r="G39" s="33"/>
      <c r="H39" s="34">
        <v>0</v>
      </c>
    </row>
    <row r="40" spans="1:8">
      <c r="A40" s="85">
        <v>7</v>
      </c>
      <c r="B40" s="209" t="s">
        <v>319</v>
      </c>
      <c r="C40" s="33">
        <v>9139569</v>
      </c>
      <c r="D40" s="33">
        <v>7542776</v>
      </c>
      <c r="E40" s="207">
        <v>16682345</v>
      </c>
      <c r="F40" s="33">
        <v>8302418</v>
      </c>
      <c r="G40" s="33">
        <v>3358715</v>
      </c>
      <c r="H40" s="34">
        <v>11661133</v>
      </c>
    </row>
    <row r="41" spans="1:8">
      <c r="A41" s="85">
        <v>7.1</v>
      </c>
      <c r="B41" s="208" t="s">
        <v>320</v>
      </c>
      <c r="C41" s="33">
        <v>0</v>
      </c>
      <c r="D41" s="33">
        <v>0</v>
      </c>
      <c r="E41" s="207">
        <v>0</v>
      </c>
      <c r="F41" s="33">
        <v>41839</v>
      </c>
      <c r="G41" s="33">
        <v>0</v>
      </c>
      <c r="H41" s="34">
        <v>41839</v>
      </c>
    </row>
    <row r="42" spans="1:8" ht="25.5">
      <c r="A42" s="85">
        <v>7.2</v>
      </c>
      <c r="B42" s="208" t="s">
        <v>321</v>
      </c>
      <c r="C42" s="33">
        <v>1655762</v>
      </c>
      <c r="D42" s="33">
        <v>2525582</v>
      </c>
      <c r="E42" s="207">
        <v>4181344</v>
      </c>
      <c r="F42" s="33">
        <v>2242439</v>
      </c>
      <c r="G42" s="33">
        <v>2252123</v>
      </c>
      <c r="H42" s="34">
        <v>4494562</v>
      </c>
    </row>
    <row r="43" spans="1:8" ht="25.5">
      <c r="A43" s="85">
        <v>7.3</v>
      </c>
      <c r="B43" s="208" t="s">
        <v>324</v>
      </c>
      <c r="C43" s="33">
        <v>4146758</v>
      </c>
      <c r="D43" s="33">
        <v>1168220</v>
      </c>
      <c r="E43" s="207">
        <v>5314978</v>
      </c>
      <c r="F43" s="33">
        <v>4092819</v>
      </c>
      <c r="G43" s="33">
        <v>765111</v>
      </c>
      <c r="H43" s="34">
        <v>4857930</v>
      </c>
    </row>
    <row r="44" spans="1:8" ht="25.5">
      <c r="A44" s="85">
        <v>7.4</v>
      </c>
      <c r="B44" s="208" t="s">
        <v>325</v>
      </c>
      <c r="C44" s="33">
        <v>3337049</v>
      </c>
      <c r="D44" s="33">
        <v>3848974</v>
      </c>
      <c r="E44" s="207">
        <v>7186023</v>
      </c>
      <c r="F44" s="33">
        <v>1925321</v>
      </c>
      <c r="G44" s="33">
        <v>341481</v>
      </c>
      <c r="H44" s="34">
        <v>2266802</v>
      </c>
    </row>
    <row r="45" spans="1:8">
      <c r="A45" s="85">
        <v>8</v>
      </c>
      <c r="B45" s="209" t="s">
        <v>302</v>
      </c>
      <c r="C45" s="33"/>
      <c r="D45" s="33"/>
      <c r="E45" s="207">
        <v>0</v>
      </c>
      <c r="F45" s="33"/>
      <c r="G45" s="33"/>
      <c r="H45" s="34">
        <v>0</v>
      </c>
    </row>
    <row r="46" spans="1:8">
      <c r="A46" s="85">
        <v>8.1</v>
      </c>
      <c r="B46" s="255" t="s">
        <v>326</v>
      </c>
      <c r="C46" s="33"/>
      <c r="D46" s="33"/>
      <c r="E46" s="207">
        <v>0</v>
      </c>
      <c r="F46" s="33"/>
      <c r="G46" s="33"/>
      <c r="H46" s="34">
        <v>0</v>
      </c>
    </row>
    <row r="47" spans="1:8">
      <c r="A47" s="85">
        <v>8.1999999999999993</v>
      </c>
      <c r="B47" s="255" t="s">
        <v>327</v>
      </c>
      <c r="C47" s="33"/>
      <c r="D47" s="33"/>
      <c r="E47" s="207">
        <v>0</v>
      </c>
      <c r="F47" s="33"/>
      <c r="G47" s="33"/>
      <c r="H47" s="34">
        <v>0</v>
      </c>
    </row>
    <row r="48" spans="1:8">
      <c r="A48" s="85">
        <v>8.3000000000000007</v>
      </c>
      <c r="B48" s="255" t="s">
        <v>328</v>
      </c>
      <c r="C48" s="33"/>
      <c r="D48" s="33"/>
      <c r="E48" s="207">
        <v>0</v>
      </c>
      <c r="F48" s="33"/>
      <c r="G48" s="33"/>
      <c r="H48" s="34">
        <v>0</v>
      </c>
    </row>
    <row r="49" spans="1:8">
      <c r="A49" s="85">
        <v>8.4</v>
      </c>
      <c r="B49" s="255" t="s">
        <v>329</v>
      </c>
      <c r="C49" s="33"/>
      <c r="D49" s="33"/>
      <c r="E49" s="207">
        <v>0</v>
      </c>
      <c r="F49" s="33"/>
      <c r="G49" s="33"/>
      <c r="H49" s="34">
        <v>0</v>
      </c>
    </row>
    <row r="50" spans="1:8">
      <c r="A50" s="85">
        <v>8.5</v>
      </c>
      <c r="B50" s="255" t="s">
        <v>330</v>
      </c>
      <c r="C50" s="33"/>
      <c r="D50" s="33"/>
      <c r="E50" s="207">
        <v>0</v>
      </c>
      <c r="F50" s="33"/>
      <c r="G50" s="33"/>
      <c r="H50" s="34">
        <v>0</v>
      </c>
    </row>
    <row r="51" spans="1:8">
      <c r="A51" s="85">
        <v>8.6</v>
      </c>
      <c r="B51" s="255" t="s">
        <v>331</v>
      </c>
      <c r="C51" s="33"/>
      <c r="D51" s="33"/>
      <c r="E51" s="207">
        <v>0</v>
      </c>
      <c r="F51" s="33"/>
      <c r="G51" s="33"/>
      <c r="H51" s="34">
        <v>0</v>
      </c>
    </row>
    <row r="52" spans="1:8">
      <c r="A52" s="85">
        <v>8.6999999999999993</v>
      </c>
      <c r="B52" s="255" t="s">
        <v>332</v>
      </c>
      <c r="C52" s="33"/>
      <c r="D52" s="33"/>
      <c r="E52" s="207">
        <v>0</v>
      </c>
      <c r="F52" s="33"/>
      <c r="G52" s="33"/>
      <c r="H52" s="34">
        <v>0</v>
      </c>
    </row>
    <row r="53" spans="1:8" ht="15" thickBot="1">
      <c r="A53" s="211">
        <v>9</v>
      </c>
      <c r="B53" s="212" t="s">
        <v>322</v>
      </c>
      <c r="C53" s="213"/>
      <c r="D53" s="213"/>
      <c r="E53" s="214">
        <v>0</v>
      </c>
      <c r="F53" s="213"/>
      <c r="G53" s="213"/>
      <c r="H53" s="45">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5" sqref="C5"/>
    </sheetView>
  </sheetViews>
  <sheetFormatPr defaultColWidth="9.28515625" defaultRowHeight="12.75"/>
  <cols>
    <col min="1" max="1" width="9.5703125" style="4" bestFit="1" customWidth="1"/>
    <col min="2" max="2" width="93.5703125" style="4" customWidth="1"/>
    <col min="3" max="4" width="10.7109375" style="4" customWidth="1"/>
    <col min="5" max="11" width="9.7109375" style="47" customWidth="1"/>
    <col min="12" max="16384" width="9.28515625" style="47"/>
  </cols>
  <sheetData>
    <row r="1" spans="1:7">
      <c r="A1" s="2" t="s">
        <v>30</v>
      </c>
      <c r="B1" s="3" t="str">
        <f>'Info '!C2</f>
        <v>JSC Silk Road Bank</v>
      </c>
      <c r="C1" s="3"/>
    </row>
    <row r="2" spans="1:7">
      <c r="A2" s="2" t="s">
        <v>31</v>
      </c>
      <c r="B2" s="550">
        <f>'1. key ratios '!B2</f>
        <v>44742</v>
      </c>
      <c r="C2" s="3"/>
    </row>
    <row r="3" spans="1:7">
      <c r="A3" s="2"/>
      <c r="B3" s="3"/>
      <c r="C3" s="3"/>
    </row>
    <row r="4" spans="1:7" ht="15" customHeight="1" thickBot="1">
      <c r="A4" s="4" t="s">
        <v>197</v>
      </c>
      <c r="B4" s="151" t="s">
        <v>296</v>
      </c>
      <c r="C4" s="65" t="s">
        <v>73</v>
      </c>
    </row>
    <row r="5" spans="1:7" ht="15" customHeight="1">
      <c r="A5" s="242" t="s">
        <v>6</v>
      </c>
      <c r="B5" s="243"/>
      <c r="C5" s="412" t="str">
        <f>INT((MONTH($B$2))/3)&amp;"Q"&amp;"-"&amp;YEAR($B$2)</f>
        <v>2Q-2022</v>
      </c>
      <c r="D5" s="412" t="str">
        <f>IF(INT(MONTH($B$2))=3, "4"&amp;"Q"&amp;"-"&amp;YEAR($B$2)-1, IF(INT(MONTH($B$2))=6, "1"&amp;"Q"&amp;"-"&amp;YEAR($B$2), IF(INT(MONTH($B$2))=9, "2"&amp;"Q"&amp;"-"&amp;YEAR($B$2),IF(INT(MONTH($B$2))=12, "3"&amp;"Q"&amp;"-"&amp;YEAR($B$2), 0))))</f>
        <v>1Q-2022</v>
      </c>
      <c r="E5" s="412" t="str">
        <f>IF(INT(MONTH($B$2))=3, "3"&amp;"Q"&amp;"-"&amp;YEAR($B$2)-1, IF(INT(MONTH($B$2))=6, "4"&amp;"Q"&amp;"-"&amp;YEAR($B$2)-1, IF(INT(MONTH($B$2))=9, "1"&amp;"Q"&amp;"-"&amp;YEAR($B$2),IF(INT(MONTH($B$2))=12, "2"&amp;"Q"&amp;"-"&amp;YEAR($B$2), 0))))</f>
        <v>4Q-2021</v>
      </c>
      <c r="F5" s="412" t="str">
        <f>IF(INT(MONTH($B$2))=3, "2"&amp;"Q"&amp;"-"&amp;YEAR($B$2)-1, IF(INT(MONTH($B$2))=6, "3"&amp;"Q"&amp;"-"&amp;YEAR($B$2)-1, IF(INT(MONTH($B$2))=9, "4"&amp;"Q"&amp;"-"&amp;YEAR($B$2)-1,IF(INT(MONTH($B$2))=12, "1"&amp;"Q"&amp;"-"&amp;YEAR($B$2), 0))))</f>
        <v>3Q-2021</v>
      </c>
      <c r="G5" s="413" t="str">
        <f>IF(INT(MONTH($B$2))=3, "1"&amp;"Q"&amp;"-"&amp;YEAR($B$2)-1, IF(INT(MONTH($B$2))=6, "2"&amp;"Q"&amp;"-"&amp;YEAR($B$2)-1, IF(INT(MONTH($B$2))=9, "3"&amp;"Q"&amp;"-"&amp;YEAR($B$2)-1,IF(INT(MONTH($B$2))=12, "4"&amp;"Q"&amp;"-"&amp;YEAR($B$2)-1, 0))))</f>
        <v>2Q-2021</v>
      </c>
    </row>
    <row r="6" spans="1:7" ht="15" customHeight="1">
      <c r="A6" s="66">
        <v>1</v>
      </c>
      <c r="B6" s="340" t="s">
        <v>300</v>
      </c>
      <c r="C6" s="404">
        <v>44248185.415999994</v>
      </c>
      <c r="D6" s="406">
        <v>55390784.489</v>
      </c>
      <c r="E6" s="342">
        <v>53811175.459999993</v>
      </c>
      <c r="F6" s="404">
        <v>48568360.967</v>
      </c>
      <c r="G6" s="409">
        <v>53087462.533000007</v>
      </c>
    </row>
    <row r="7" spans="1:7" ht="15" customHeight="1">
      <c r="A7" s="66">
        <v>1.1000000000000001</v>
      </c>
      <c r="B7" s="340" t="s">
        <v>480</v>
      </c>
      <c r="C7" s="405">
        <v>42732896.415999994</v>
      </c>
      <c r="D7" s="407">
        <v>54719003.888999999</v>
      </c>
      <c r="E7" s="405">
        <v>53453855.459999993</v>
      </c>
      <c r="F7" s="405">
        <v>48212211.766999997</v>
      </c>
      <c r="G7" s="410">
        <v>52361139.533000007</v>
      </c>
    </row>
    <row r="8" spans="1:7">
      <c r="A8" s="66" t="s">
        <v>14</v>
      </c>
      <c r="B8" s="340" t="s">
        <v>196</v>
      </c>
      <c r="C8" s="405">
        <v>0</v>
      </c>
      <c r="D8" s="407">
        <v>0</v>
      </c>
      <c r="E8" s="405">
        <v>0</v>
      </c>
      <c r="F8" s="405">
        <v>0</v>
      </c>
      <c r="G8" s="410">
        <v>0</v>
      </c>
    </row>
    <row r="9" spans="1:7" ht="15" customHeight="1">
      <c r="A9" s="66">
        <v>1.2</v>
      </c>
      <c r="B9" s="341" t="s">
        <v>195</v>
      </c>
      <c r="C9" s="405">
        <v>1318789</v>
      </c>
      <c r="D9" s="407">
        <v>510513</v>
      </c>
      <c r="E9" s="405">
        <v>155976</v>
      </c>
      <c r="F9" s="405">
        <v>156228</v>
      </c>
      <c r="G9" s="410">
        <v>156603</v>
      </c>
    </row>
    <row r="10" spans="1:7" ht="15" customHeight="1">
      <c r="A10" s="66">
        <v>1.3</v>
      </c>
      <c r="B10" s="340" t="s">
        <v>28</v>
      </c>
      <c r="C10" s="405">
        <v>196500</v>
      </c>
      <c r="D10" s="407">
        <v>161267.6</v>
      </c>
      <c r="E10" s="405">
        <v>201344</v>
      </c>
      <c r="F10" s="405">
        <v>199921.2</v>
      </c>
      <c r="G10" s="410">
        <v>569720</v>
      </c>
    </row>
    <row r="11" spans="1:7" ht="15" customHeight="1">
      <c r="A11" s="66">
        <v>2</v>
      </c>
      <c r="B11" s="340" t="s">
        <v>297</v>
      </c>
      <c r="C11" s="405">
        <v>264348.69100150996</v>
      </c>
      <c r="D11" s="407">
        <v>7160193.2829701798</v>
      </c>
      <c r="E11" s="405">
        <v>3328281.2730880897</v>
      </c>
      <c r="F11" s="405">
        <v>6683803.1720572971</v>
      </c>
      <c r="G11" s="410">
        <v>3060146.2058309983</v>
      </c>
    </row>
    <row r="12" spans="1:7" ht="15" customHeight="1">
      <c r="A12" s="66">
        <v>3</v>
      </c>
      <c r="B12" s="340" t="s">
        <v>298</v>
      </c>
      <c r="C12" s="405">
        <v>9340583.0187499989</v>
      </c>
      <c r="D12" s="407">
        <v>9340583.0187499989</v>
      </c>
      <c r="E12" s="405">
        <v>9340583.0187499989</v>
      </c>
      <c r="F12" s="405">
        <v>10603091.6875</v>
      </c>
      <c r="G12" s="410">
        <v>10603091.6875</v>
      </c>
    </row>
    <row r="13" spans="1:7" ht="15" customHeight="1" thickBot="1">
      <c r="A13" s="68">
        <v>4</v>
      </c>
      <c r="B13" s="69" t="s">
        <v>299</v>
      </c>
      <c r="C13" s="343">
        <v>53853117.125751503</v>
      </c>
      <c r="D13" s="408">
        <v>71891560.79072018</v>
      </c>
      <c r="E13" s="344">
        <v>66480039.751838081</v>
      </c>
      <c r="F13" s="343">
        <v>65855255.826557294</v>
      </c>
      <c r="G13" s="411">
        <v>66750700.426331006</v>
      </c>
    </row>
    <row r="14" spans="1:7">
      <c r="B14" s="72"/>
    </row>
    <row r="15" spans="1:7" ht="25.5">
      <c r="B15" s="72" t="s">
        <v>481</v>
      </c>
    </row>
    <row r="16" spans="1:7">
      <c r="B16" s="72"/>
    </row>
    <row r="17" s="47" customFormat="1" ht="11.25"/>
    <row r="18" s="47" customFormat="1" ht="11.25"/>
    <row r="19" s="47" customFormat="1" ht="11.25"/>
    <row r="20" s="47" customFormat="1" ht="11.25"/>
    <row r="21" s="47" customFormat="1" ht="11.25"/>
    <row r="22" s="47" customFormat="1" ht="11.25"/>
    <row r="23" s="47" customFormat="1" ht="11.25"/>
    <row r="24" s="47" customFormat="1" ht="11.25"/>
    <row r="25" s="47" customFormat="1" ht="11.25"/>
    <row r="26" s="47" customFormat="1" ht="11.25"/>
    <row r="27" s="47" customFormat="1" ht="11.25"/>
    <row r="28" s="47" customFormat="1" ht="11.25"/>
    <row r="29" s="47"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3"/>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31" sqref="B31"/>
    </sheetView>
  </sheetViews>
  <sheetFormatPr defaultColWidth="9.28515625" defaultRowHeight="14.25"/>
  <cols>
    <col min="1" max="1" width="9.5703125" style="4" bestFit="1" customWidth="1"/>
    <col min="2" max="2" width="65.5703125" style="4" customWidth="1"/>
    <col min="3" max="3" width="29.140625" style="4" customWidth="1"/>
    <col min="4" max="16384" width="9.28515625" style="5"/>
  </cols>
  <sheetData>
    <row r="1" spans="1:3">
      <c r="A1" s="2" t="s">
        <v>30</v>
      </c>
      <c r="B1" s="3" t="s">
        <v>738</v>
      </c>
    </row>
    <row r="2" spans="1:3">
      <c r="A2" s="2" t="s">
        <v>31</v>
      </c>
      <c r="B2" s="550">
        <v>44651</v>
      </c>
    </row>
    <row r="4" spans="1:3" ht="28.15" customHeight="1" thickBot="1">
      <c r="A4" s="617" t="s">
        <v>80</v>
      </c>
      <c r="B4" s="618" t="s">
        <v>266</v>
      </c>
      <c r="C4" s="619"/>
    </row>
    <row r="5" spans="1:3">
      <c r="A5" s="73"/>
      <c r="B5" s="402" t="s">
        <v>81</v>
      </c>
      <c r="C5" s="403" t="s">
        <v>494</v>
      </c>
    </row>
    <row r="6" spans="1:3">
      <c r="A6" s="74">
        <v>1</v>
      </c>
      <c r="B6" s="543" t="s">
        <v>742</v>
      </c>
      <c r="C6" s="620" t="s">
        <v>743</v>
      </c>
    </row>
    <row r="7" spans="1:3">
      <c r="A7" s="74">
        <v>2</v>
      </c>
      <c r="B7" s="543" t="s">
        <v>744</v>
      </c>
      <c r="C7" s="620" t="s">
        <v>745</v>
      </c>
    </row>
    <row r="8" spans="1:3">
      <c r="A8" s="74">
        <v>3</v>
      </c>
      <c r="B8" s="543" t="s">
        <v>746</v>
      </c>
      <c r="C8" s="620" t="s">
        <v>745</v>
      </c>
    </row>
    <row r="9" spans="1:3">
      <c r="A9" s="74">
        <v>4</v>
      </c>
      <c r="B9" s="543" t="s">
        <v>747</v>
      </c>
      <c r="C9" s="620" t="s">
        <v>745</v>
      </c>
    </row>
    <row r="10" spans="1:3">
      <c r="A10" s="74">
        <v>5</v>
      </c>
      <c r="B10" s="543" t="s">
        <v>748</v>
      </c>
      <c r="C10" s="620" t="s">
        <v>749</v>
      </c>
    </row>
    <row r="11" spans="1:3">
      <c r="A11" s="74"/>
      <c r="B11" s="545"/>
      <c r="C11" s="621"/>
    </row>
    <row r="12" spans="1:3" ht="25.5">
      <c r="A12" s="74"/>
      <c r="B12" s="622" t="s">
        <v>82</v>
      </c>
      <c r="C12" s="623" t="s">
        <v>495</v>
      </c>
    </row>
    <row r="13" spans="1:3">
      <c r="A13" s="74">
        <v>1</v>
      </c>
      <c r="B13" s="543" t="s">
        <v>750</v>
      </c>
      <c r="C13" s="624" t="s">
        <v>766</v>
      </c>
    </row>
    <row r="14" spans="1:3">
      <c r="A14" s="74">
        <v>2</v>
      </c>
      <c r="B14" s="543" t="s">
        <v>764</v>
      </c>
      <c r="C14" s="624" t="s">
        <v>765</v>
      </c>
    </row>
    <row r="15" spans="1:3">
      <c r="A15" s="74">
        <v>3</v>
      </c>
      <c r="B15" s="543" t="s">
        <v>752</v>
      </c>
      <c r="C15" s="624" t="s">
        <v>767</v>
      </c>
    </row>
    <row r="16" spans="1:3" ht="25.5">
      <c r="A16" s="628">
        <v>4</v>
      </c>
      <c r="B16" s="625" t="s">
        <v>751</v>
      </c>
      <c r="C16" s="626" t="s">
        <v>769</v>
      </c>
    </row>
    <row r="17" spans="1:3">
      <c r="A17" s="74">
        <v>5</v>
      </c>
      <c r="B17" s="543" t="s">
        <v>768</v>
      </c>
      <c r="C17" s="624" t="s">
        <v>770</v>
      </c>
    </row>
    <row r="18" spans="1:3">
      <c r="A18" s="74">
        <v>6</v>
      </c>
      <c r="B18" s="543" t="s">
        <v>774</v>
      </c>
      <c r="C18" s="624" t="s">
        <v>775</v>
      </c>
    </row>
    <row r="19" spans="1:3" ht="15.75" customHeight="1">
      <c r="A19" s="74">
        <v>7</v>
      </c>
      <c r="B19" s="543" t="s">
        <v>776</v>
      </c>
      <c r="C19" s="626" t="s">
        <v>777</v>
      </c>
    </row>
    <row r="20" spans="1:3" ht="15.75" customHeight="1">
      <c r="A20" s="74"/>
      <c r="B20" s="543"/>
      <c r="C20" s="626"/>
    </row>
    <row r="21" spans="1:3" ht="30" customHeight="1">
      <c r="A21" s="74"/>
      <c r="B21" s="643" t="s">
        <v>83</v>
      </c>
      <c r="C21" s="644"/>
    </row>
    <row r="22" spans="1:3">
      <c r="A22" s="74">
        <v>1</v>
      </c>
      <c r="B22" s="543" t="s">
        <v>753</v>
      </c>
      <c r="C22" s="546">
        <v>0.61763897792838174</v>
      </c>
    </row>
    <row r="23" spans="1:3">
      <c r="A23" s="74">
        <v>2</v>
      </c>
      <c r="B23" s="543" t="s">
        <v>754</v>
      </c>
      <c r="C23" s="546">
        <v>0.3823005115591433</v>
      </c>
    </row>
    <row r="24" spans="1:3" ht="15.75" customHeight="1">
      <c r="A24" s="74"/>
      <c r="B24" s="543"/>
      <c r="C24" s="620"/>
    </row>
    <row r="25" spans="1:3" ht="29.25" customHeight="1">
      <c r="A25" s="74"/>
      <c r="B25" s="643" t="s">
        <v>84</v>
      </c>
      <c r="C25" s="644"/>
    </row>
    <row r="26" spans="1:3" ht="15">
      <c r="A26" s="544">
        <v>1</v>
      </c>
      <c r="B26" s="545" t="s">
        <v>753</v>
      </c>
      <c r="C26" s="546">
        <v>0.61763900000000005</v>
      </c>
    </row>
    <row r="27" spans="1:3" ht="15">
      <c r="A27" s="547">
        <v>1.1000000000000001</v>
      </c>
      <c r="B27" s="545" t="s">
        <v>755</v>
      </c>
      <c r="C27" s="548">
        <v>0.3823185273376683</v>
      </c>
    </row>
    <row r="28" spans="1:3" ht="15">
      <c r="A28" s="547">
        <v>1.2</v>
      </c>
      <c r="B28" s="545" t="s">
        <v>756</v>
      </c>
      <c r="C28" s="548">
        <v>0.17652121989193151</v>
      </c>
    </row>
    <row r="29" spans="1:3" ht="15">
      <c r="A29" s="547">
        <v>1.3</v>
      </c>
      <c r="B29" s="545" t="s">
        <v>747</v>
      </c>
      <c r="C29" s="548">
        <v>5.8799230698781943E-2</v>
      </c>
    </row>
    <row r="30" spans="1:3" ht="15">
      <c r="A30" s="544">
        <v>2</v>
      </c>
      <c r="B30" s="545" t="s">
        <v>754</v>
      </c>
      <c r="C30" s="548">
        <v>0.3823005115591433</v>
      </c>
    </row>
    <row r="31" spans="1:3" ht="25.5">
      <c r="A31" s="547">
        <v>2.1</v>
      </c>
      <c r="B31" s="545" t="s">
        <v>757</v>
      </c>
      <c r="C31" s="548">
        <v>0.3823005115591433</v>
      </c>
    </row>
    <row r="32" spans="1:3" ht="15">
      <c r="A32" s="549" t="s">
        <v>758</v>
      </c>
      <c r="B32" s="545" t="s">
        <v>759</v>
      </c>
      <c r="C32" s="548">
        <v>0.3823005115591433</v>
      </c>
    </row>
    <row r="33" spans="1:3" ht="15" thickBot="1">
      <c r="A33" s="75"/>
      <c r="B33" s="76"/>
      <c r="C33" s="627"/>
    </row>
  </sheetData>
  <mergeCells count="2">
    <mergeCell ref="B21:C21"/>
    <mergeCell ref="B25:C25"/>
  </mergeCells>
  <dataValidations count="1">
    <dataValidation type="list" allowBlank="1" showInputMessage="1" showErrorMessage="1" sqref="C6:C10" xr:uid="{26124CC7-1597-4274-8D29-4653C4BC453F}">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8" sqref="C8:E21"/>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5">
      <c r="A1" s="71" t="s">
        <v>30</v>
      </c>
      <c r="B1" s="3" t="str">
        <f>'Info '!C2</f>
        <v>JSC Silk Road Bank</v>
      </c>
    </row>
    <row r="2" spans="1:5" s="2" customFormat="1" ht="15.75" customHeight="1">
      <c r="A2" s="71" t="s">
        <v>31</v>
      </c>
      <c r="B2" s="550">
        <f>'1. key ratios '!B2</f>
        <v>44742</v>
      </c>
    </row>
    <row r="3" spans="1:5" s="2" customFormat="1" ht="15.75" customHeight="1">
      <c r="A3" s="71"/>
    </row>
    <row r="4" spans="1:5" s="2" customFormat="1" ht="15.75" customHeight="1" thickBot="1">
      <c r="A4" s="286" t="s">
        <v>201</v>
      </c>
      <c r="B4" s="649" t="s">
        <v>346</v>
      </c>
      <c r="C4" s="650"/>
      <c r="D4" s="650"/>
      <c r="E4" s="650"/>
    </row>
    <row r="5" spans="1:5" s="80" customFormat="1" ht="17.649999999999999" customHeight="1">
      <c r="A5" s="225"/>
      <c r="B5" s="226"/>
      <c r="C5" s="78" t="s">
        <v>0</v>
      </c>
      <c r="D5" s="78" t="s">
        <v>1</v>
      </c>
      <c r="E5" s="79" t="s">
        <v>2</v>
      </c>
    </row>
    <row r="6" spans="1:5" ht="14.65" customHeight="1">
      <c r="A6" s="168"/>
      <c r="B6" s="645" t="s">
        <v>353</v>
      </c>
      <c r="C6" s="645" t="s">
        <v>92</v>
      </c>
      <c r="D6" s="647" t="s">
        <v>200</v>
      </c>
      <c r="E6" s="648"/>
    </row>
    <row r="7" spans="1:5" ht="99.6" customHeight="1">
      <c r="A7" s="168"/>
      <c r="B7" s="646"/>
      <c r="C7" s="645"/>
      <c r="D7" s="319" t="s">
        <v>199</v>
      </c>
      <c r="E7" s="320" t="s">
        <v>354</v>
      </c>
    </row>
    <row r="8" spans="1:5">
      <c r="A8" s="82">
        <v>1</v>
      </c>
      <c r="B8" s="321" t="s">
        <v>35</v>
      </c>
      <c r="C8" s="322">
        <v>1580758.3599999999</v>
      </c>
      <c r="D8" s="322"/>
      <c r="E8" s="323">
        <v>1580758.3599999999</v>
      </c>
    </row>
    <row r="9" spans="1:5">
      <c r="A9" s="82">
        <v>2</v>
      </c>
      <c r="B9" s="321" t="s">
        <v>36</v>
      </c>
      <c r="C9" s="322">
        <v>1885085.3800000001</v>
      </c>
      <c r="D9" s="322"/>
      <c r="E9" s="323">
        <v>1885085.3800000001</v>
      </c>
    </row>
    <row r="10" spans="1:5">
      <c r="A10" s="82">
        <v>3</v>
      </c>
      <c r="B10" s="321" t="s">
        <v>37</v>
      </c>
      <c r="C10" s="322">
        <v>738085.99</v>
      </c>
      <c r="D10" s="322"/>
      <c r="E10" s="323">
        <v>738085.99</v>
      </c>
    </row>
    <row r="11" spans="1:5">
      <c r="A11" s="82">
        <v>4</v>
      </c>
      <c r="B11" s="321" t="s">
        <v>38</v>
      </c>
      <c r="C11" s="322">
        <v>0</v>
      </c>
      <c r="D11" s="322"/>
      <c r="E11" s="323">
        <v>0</v>
      </c>
    </row>
    <row r="12" spans="1:5">
      <c r="A12" s="82">
        <v>5</v>
      </c>
      <c r="B12" s="321" t="s">
        <v>39</v>
      </c>
      <c r="C12" s="322">
        <v>33776423.810000002</v>
      </c>
      <c r="D12" s="322"/>
      <c r="E12" s="323">
        <v>33776423.810000002</v>
      </c>
    </row>
    <row r="13" spans="1:5">
      <c r="A13" s="82">
        <v>6.1</v>
      </c>
      <c r="B13" s="324" t="s">
        <v>40</v>
      </c>
      <c r="C13" s="325">
        <v>16189240.49</v>
      </c>
      <c r="D13" s="322"/>
      <c r="E13" s="323">
        <v>16189240.49</v>
      </c>
    </row>
    <row r="14" spans="1:5">
      <c r="A14" s="82">
        <v>6.2</v>
      </c>
      <c r="B14" s="326" t="s">
        <v>41</v>
      </c>
      <c r="C14" s="325">
        <v>-1050414.8899999999</v>
      </c>
      <c r="D14" s="322"/>
      <c r="E14" s="323">
        <v>-1050414.8899999999</v>
      </c>
    </row>
    <row r="15" spans="1:5">
      <c r="A15" s="82">
        <v>6</v>
      </c>
      <c r="B15" s="321" t="s">
        <v>42</v>
      </c>
      <c r="C15" s="322">
        <v>15138825.6</v>
      </c>
      <c r="D15" s="322"/>
      <c r="E15" s="323">
        <v>15138825.6</v>
      </c>
    </row>
    <row r="16" spans="1:5">
      <c r="A16" s="82">
        <v>7</v>
      </c>
      <c r="B16" s="321" t="s">
        <v>43</v>
      </c>
      <c r="C16" s="322">
        <v>1110993.3999999999</v>
      </c>
      <c r="D16" s="322"/>
      <c r="E16" s="323">
        <v>1110993.3999999999</v>
      </c>
    </row>
    <row r="17" spans="1:7">
      <c r="A17" s="82">
        <v>8</v>
      </c>
      <c r="B17" s="321" t="s">
        <v>198</v>
      </c>
      <c r="C17" s="322">
        <v>256968.93</v>
      </c>
      <c r="D17" s="322"/>
      <c r="E17" s="323">
        <v>256968.93</v>
      </c>
      <c r="F17" s="83"/>
      <c r="G17" s="83"/>
    </row>
    <row r="18" spans="1:7">
      <c r="A18" s="82">
        <v>9</v>
      </c>
      <c r="B18" s="321" t="s">
        <v>44</v>
      </c>
      <c r="C18" s="322">
        <v>20000</v>
      </c>
      <c r="D18" s="322"/>
      <c r="E18" s="323">
        <v>20000</v>
      </c>
      <c r="G18" s="83"/>
    </row>
    <row r="19" spans="1:7">
      <c r="A19" s="82">
        <v>10</v>
      </c>
      <c r="B19" s="321" t="s">
        <v>45</v>
      </c>
      <c r="C19" s="322">
        <v>16337553.759999994</v>
      </c>
      <c r="D19" s="322">
        <v>306121.21999999997</v>
      </c>
      <c r="E19" s="323">
        <v>16031432.539999994</v>
      </c>
      <c r="G19" s="83"/>
    </row>
    <row r="20" spans="1:7">
      <c r="A20" s="82">
        <v>11</v>
      </c>
      <c r="B20" s="321" t="s">
        <v>46</v>
      </c>
      <c r="C20" s="322">
        <v>3668804.21</v>
      </c>
      <c r="D20" s="322"/>
      <c r="E20" s="323">
        <v>3668804.21</v>
      </c>
    </row>
    <row r="21" spans="1:7" ht="26.25" thickBot="1">
      <c r="A21" s="171"/>
      <c r="B21" s="287" t="s">
        <v>356</v>
      </c>
      <c r="C21" s="227">
        <v>74513499.439999998</v>
      </c>
      <c r="D21" s="227">
        <v>306121.21999999997</v>
      </c>
      <c r="E21" s="327">
        <v>74207378.219999999</v>
      </c>
    </row>
    <row r="22" spans="1:7">
      <c r="A22" s="5"/>
      <c r="B22" s="5"/>
      <c r="C22" s="5"/>
      <c r="D22" s="5"/>
      <c r="E22" s="5"/>
    </row>
    <row r="23" spans="1:7">
      <c r="A23" s="5"/>
      <c r="B23" s="5"/>
      <c r="C23" s="5"/>
      <c r="D23" s="5"/>
      <c r="E23" s="5"/>
    </row>
    <row r="25" spans="1:7" s="4" customFormat="1">
      <c r="B25" s="84"/>
      <c r="F25" s="5"/>
      <c r="G25" s="5"/>
    </row>
    <row r="26" spans="1:7" s="4" customFormat="1">
      <c r="B26" s="84"/>
      <c r="F26" s="5"/>
      <c r="G26" s="5"/>
    </row>
    <row r="27" spans="1:7" s="4" customFormat="1">
      <c r="B27" s="84"/>
      <c r="F27" s="5"/>
      <c r="G27" s="5"/>
    </row>
    <row r="28" spans="1:7" s="4" customFormat="1">
      <c r="B28" s="84"/>
      <c r="F28" s="5"/>
      <c r="G28" s="5"/>
    </row>
    <row r="29" spans="1:7" s="4" customFormat="1">
      <c r="B29" s="84"/>
      <c r="F29" s="5"/>
      <c r="G29" s="5"/>
    </row>
    <row r="30" spans="1:7" s="4" customFormat="1">
      <c r="B30" s="84"/>
      <c r="F30" s="5"/>
      <c r="G30" s="5"/>
    </row>
    <row r="31" spans="1:7" s="4" customFormat="1">
      <c r="B31" s="84"/>
      <c r="F31" s="5"/>
      <c r="G31" s="5"/>
    </row>
    <row r="32" spans="1:7" s="4" customFormat="1">
      <c r="B32" s="84"/>
      <c r="F32" s="5"/>
      <c r="G32" s="5"/>
    </row>
    <row r="33" spans="2:7" s="4" customFormat="1">
      <c r="B33" s="84"/>
      <c r="F33" s="5"/>
      <c r="G33" s="5"/>
    </row>
    <row r="34" spans="2:7" s="4" customFormat="1">
      <c r="B34" s="84"/>
      <c r="F34" s="5"/>
      <c r="G34" s="5"/>
    </row>
    <row r="35" spans="2:7" s="4" customFormat="1">
      <c r="B35" s="84"/>
      <c r="F35" s="5"/>
      <c r="G35" s="5"/>
    </row>
    <row r="36" spans="2:7" s="4" customFormat="1">
      <c r="B36" s="84"/>
      <c r="F36" s="5"/>
      <c r="G36" s="5"/>
    </row>
    <row r="37" spans="2:7" s="4" customFormat="1">
      <c r="B37" s="84"/>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C13"/>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Silk Road Bank</v>
      </c>
    </row>
    <row r="2" spans="1:6" s="2" customFormat="1" ht="15.75" customHeight="1">
      <c r="A2" s="2" t="s">
        <v>31</v>
      </c>
      <c r="B2" s="550">
        <f>'1. key ratios '!B2</f>
        <v>44742</v>
      </c>
      <c r="C2" s="4"/>
      <c r="D2" s="4"/>
      <c r="E2" s="4"/>
      <c r="F2" s="4"/>
    </row>
    <row r="3" spans="1:6" s="2" customFormat="1" ht="15.75" customHeight="1">
      <c r="C3" s="4"/>
      <c r="D3" s="4"/>
      <c r="E3" s="4"/>
      <c r="F3" s="4"/>
    </row>
    <row r="4" spans="1:6" s="2" customFormat="1" ht="13.5" thickBot="1">
      <c r="A4" s="2" t="s">
        <v>85</v>
      </c>
      <c r="B4" s="288" t="s">
        <v>333</v>
      </c>
      <c r="C4" s="77" t="s">
        <v>73</v>
      </c>
      <c r="D4" s="4"/>
      <c r="E4" s="4"/>
      <c r="F4" s="4"/>
    </row>
    <row r="5" spans="1:6">
      <c r="A5" s="231">
        <v>1</v>
      </c>
      <c r="B5" s="289" t="s">
        <v>355</v>
      </c>
      <c r="C5" s="232">
        <v>74207378.219999999</v>
      </c>
    </row>
    <row r="6" spans="1:6">
      <c r="A6" s="85">
        <v>2.1</v>
      </c>
      <c r="B6" s="169" t="s">
        <v>334</v>
      </c>
      <c r="C6" s="160">
        <v>1435570.39</v>
      </c>
    </row>
    <row r="7" spans="1:6" s="72" customFormat="1" outlineLevel="1">
      <c r="A7" s="66">
        <v>2.2000000000000002</v>
      </c>
      <c r="B7" s="67" t="s">
        <v>335</v>
      </c>
      <c r="C7" s="233">
        <v>9825000</v>
      </c>
    </row>
    <row r="8" spans="1:6" s="72" customFormat="1" ht="25.5">
      <c r="A8" s="66">
        <v>3</v>
      </c>
      <c r="B8" s="229" t="s">
        <v>336</v>
      </c>
      <c r="C8" s="234">
        <v>85467948.609999999</v>
      </c>
    </row>
    <row r="9" spans="1:6">
      <c r="A9" s="85">
        <v>4</v>
      </c>
      <c r="B9" s="86" t="s">
        <v>87</v>
      </c>
      <c r="C9" s="160">
        <v>375699.83</v>
      </c>
    </row>
    <row r="10" spans="1:6" s="72" customFormat="1" outlineLevel="1">
      <c r="A10" s="66">
        <v>5.0999999999999996</v>
      </c>
      <c r="B10" s="67" t="s">
        <v>337</v>
      </c>
      <c r="C10" s="233">
        <v>-116781.3899999999</v>
      </c>
    </row>
    <row r="11" spans="1:6" s="72" customFormat="1" outlineLevel="1">
      <c r="A11" s="66">
        <v>5.2</v>
      </c>
      <c r="B11" s="67" t="s">
        <v>338</v>
      </c>
      <c r="C11" s="233">
        <v>-9628500</v>
      </c>
    </row>
    <row r="12" spans="1:6" s="72" customFormat="1">
      <c r="A12" s="66">
        <v>6</v>
      </c>
      <c r="B12" s="228" t="s">
        <v>482</v>
      </c>
      <c r="C12" s="233">
        <v>0</v>
      </c>
    </row>
    <row r="13" spans="1:6" s="72" customFormat="1" ht="13.5" thickBot="1">
      <c r="A13" s="68">
        <v>7</v>
      </c>
      <c r="B13" s="230" t="s">
        <v>284</v>
      </c>
      <c r="C13" s="235">
        <v>76098367.049999997</v>
      </c>
    </row>
    <row r="15" spans="1:6" ht="25.5">
      <c r="B15" s="72" t="s">
        <v>483</v>
      </c>
    </row>
    <row r="17" spans="1:2" ht="15">
      <c r="A17" s="244"/>
      <c r="B17" s="245"/>
    </row>
    <row r="18" spans="1:2" ht="15">
      <c r="A18" s="249"/>
      <c r="B18" s="250"/>
    </row>
    <row r="19" spans="1:2">
      <c r="A19" s="251"/>
      <c r="B19" s="246"/>
    </row>
    <row r="20" spans="1:2">
      <c r="A20" s="252"/>
      <c r="B20" s="247"/>
    </row>
    <row r="21" spans="1:2">
      <c r="A21" s="252"/>
      <c r="B21" s="250"/>
    </row>
    <row r="22" spans="1:2">
      <c r="A22" s="251"/>
      <c r="B22" s="248"/>
    </row>
    <row r="23" spans="1:2">
      <c r="A23" s="252"/>
      <c r="B23" s="247"/>
    </row>
    <row r="24" spans="1:2">
      <c r="A24" s="252"/>
      <c r="B24" s="247"/>
    </row>
    <row r="25" spans="1:2">
      <c r="A25" s="252"/>
      <c r="B25" s="253"/>
    </row>
    <row r="26" spans="1:2">
      <c r="A26" s="252"/>
      <c r="B26" s="250"/>
    </row>
    <row r="27" spans="1:2">
      <c r="B27" s="84"/>
    </row>
    <row r="28" spans="1:2">
      <c r="B28" s="84"/>
    </row>
    <row r="29" spans="1:2">
      <c r="B29" s="84"/>
    </row>
    <row r="30" spans="1:2">
      <c r="B30" s="84"/>
    </row>
    <row r="31" spans="1:2">
      <c r="B31" s="84"/>
    </row>
    <row r="32" spans="1:2">
      <c r="B32" s="84"/>
    </row>
    <row r="33" spans="2:2">
      <c r="B33" s="8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3s9WnXbs2MmCW9xbSN6ZGPGcy7fzCURiQHEx8OmEgDY=</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UMl3XamX/BrzuFY4lYp0w9rbbaOJo2IuFk1iKCrCWvQ=</DigestValue>
    </Reference>
  </SignedInfo>
  <SignatureValue>qdoGJ9ftd3mRoOAqRTH1bJ+bDcv91gR6MxWnT+a56SDbF1bCcicZaTFO8wTjSv+JAwl72pBFF5Qk
Prnm/4wAKJntEhzRLIQeP5kTjB+UJytp68y6iT9cdzPiwvEvTqgXhaBOb4rsO20mpdJYfRm+newo
mlamyt9a1PFVhQqzV/qL8WKHVKXwO6v7C8bA0Eh2yEpBGU1B5b4xOE4f5kyZw+0pdXfin9ycfvJB
a1L5jrERk+6asonmXWNhqPsYvmdo2aTkoT12DJesEpWx1xVilMccfNZxl8v6ITWDXEgyb8DKmN/b
txbM03pC6Vo14CZ0T3whvaL6XNNLdrK+pqz3TA==</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SSMqBFd1CgjuWrRmkSeO/kcx3yT9MWWSMw8ey2nyD28=</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niXafekc9BiCSvFroAKtKWlsEeRIGZLzWWwFLiyfLYg=</DigestValue>
      </Reference>
      <Reference URI="/xl/styles.xml?ContentType=application/vnd.openxmlformats-officedocument.spreadsheetml.styles+xml">
        <DigestMethod Algorithm="http://www.w3.org/2001/04/xmlenc#sha256"/>
        <DigestValue>8O7cuQsv1nQS9/alwlJ1vj/FP4YH8PW73qbvGfrayvg=</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pJo6HpY8tp6vS4F04NAqhV981J1hIr2nhigFDHneuxg=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HP6ZWqtR2cUmP1B0zFY6uCQLNFMCNba76wNefmzXB6s=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9biTnqr6FNjoepbqIvhpbPMFIZ6V2MA4CKr0IDIsaVA=</DigestValue>
      </Reference>
      <Reference URI="/xl/worksheets/sheet10.xml?ContentType=application/vnd.openxmlformats-officedocument.spreadsheetml.worksheet+xml">
        <DigestMethod Algorithm="http://www.w3.org/2001/04/xmlenc#sha256"/>
        <DigestValue>5lZFT1mQ/CFAURYVEB7kcXUwBZBmlXmmRwpUuoZYkyU=</DigestValue>
      </Reference>
      <Reference URI="/xl/worksheets/sheet11.xml?ContentType=application/vnd.openxmlformats-officedocument.spreadsheetml.worksheet+xml">
        <DigestMethod Algorithm="http://www.w3.org/2001/04/xmlenc#sha256"/>
        <DigestValue>0MLOPoDqT+W7ZRc1Ult40mMxu7kgTH3/KwdutNthoWw=</DigestValue>
      </Reference>
      <Reference URI="/xl/worksheets/sheet12.xml?ContentType=application/vnd.openxmlformats-officedocument.spreadsheetml.worksheet+xml">
        <DigestMethod Algorithm="http://www.w3.org/2001/04/xmlenc#sha256"/>
        <DigestValue>QkAnwp/9IXRFYyhn+klN/EMecM4CCzYC73hJgNj+X8g=</DigestValue>
      </Reference>
      <Reference URI="/xl/worksheets/sheet13.xml?ContentType=application/vnd.openxmlformats-officedocument.spreadsheetml.worksheet+xml">
        <DigestMethod Algorithm="http://www.w3.org/2001/04/xmlenc#sha256"/>
        <DigestValue>4uW+gZxmWrJ/bdYLhHAwIkTrSH3TB2ZLtwdkgF4KXQc=</DigestValue>
      </Reference>
      <Reference URI="/xl/worksheets/sheet14.xml?ContentType=application/vnd.openxmlformats-officedocument.spreadsheetml.worksheet+xml">
        <DigestMethod Algorithm="http://www.w3.org/2001/04/xmlenc#sha256"/>
        <DigestValue>V/9lTmqQfEeEcipsd3Glm/m702fWsC0Vw8XfmUa3qB8=</DigestValue>
      </Reference>
      <Reference URI="/xl/worksheets/sheet15.xml?ContentType=application/vnd.openxmlformats-officedocument.spreadsheetml.worksheet+xml">
        <DigestMethod Algorithm="http://www.w3.org/2001/04/xmlenc#sha256"/>
        <DigestValue>hJFk2X2lKDzJpmciKVk4XaSfX/7fI7TYeTadvAhIsbo=</DigestValue>
      </Reference>
      <Reference URI="/xl/worksheets/sheet16.xml?ContentType=application/vnd.openxmlformats-officedocument.spreadsheetml.worksheet+xml">
        <DigestMethod Algorithm="http://www.w3.org/2001/04/xmlenc#sha256"/>
        <DigestValue>x/mvEm/boZpzKhhrFHVjOYISmXoAX5ibX0INgqaFSqI=</DigestValue>
      </Reference>
      <Reference URI="/xl/worksheets/sheet17.xml?ContentType=application/vnd.openxmlformats-officedocument.spreadsheetml.worksheet+xml">
        <DigestMethod Algorithm="http://www.w3.org/2001/04/xmlenc#sha256"/>
        <DigestValue>QwD8Wa2tZw4PsUworJm1/xxNzofVXwTUv0SM7mKN1Ho=</DigestValue>
      </Reference>
      <Reference URI="/xl/worksheets/sheet18.xml?ContentType=application/vnd.openxmlformats-officedocument.spreadsheetml.worksheet+xml">
        <DigestMethod Algorithm="http://www.w3.org/2001/04/xmlenc#sha256"/>
        <DigestValue>92g3qwfx1Xmo6agoqX5VU9ENfBwofu0J2o98n6O72yU=</DigestValue>
      </Reference>
      <Reference URI="/xl/worksheets/sheet19.xml?ContentType=application/vnd.openxmlformats-officedocument.spreadsheetml.worksheet+xml">
        <DigestMethod Algorithm="http://www.w3.org/2001/04/xmlenc#sha256"/>
        <DigestValue>3Xv8M27BjPnS9EG3J2GjXJohNWKHN4wGWAD0pcRNfGk=</DigestValue>
      </Reference>
      <Reference URI="/xl/worksheets/sheet2.xml?ContentType=application/vnd.openxmlformats-officedocument.spreadsheetml.worksheet+xml">
        <DigestMethod Algorithm="http://www.w3.org/2001/04/xmlenc#sha256"/>
        <DigestValue>veji6JBYQjLe32ib4LHj3gOcaDqT3NJu71g300kY/oY=</DigestValue>
      </Reference>
      <Reference URI="/xl/worksheets/sheet20.xml?ContentType=application/vnd.openxmlformats-officedocument.spreadsheetml.worksheet+xml">
        <DigestMethod Algorithm="http://www.w3.org/2001/04/xmlenc#sha256"/>
        <DigestValue>3ltlXTfJnv5TXoPPIZSdjz1FnmyTDRmFcnVTSItgi0k=</DigestValue>
      </Reference>
      <Reference URI="/xl/worksheets/sheet21.xml?ContentType=application/vnd.openxmlformats-officedocument.spreadsheetml.worksheet+xml">
        <DigestMethod Algorithm="http://www.w3.org/2001/04/xmlenc#sha256"/>
        <DigestValue>C0swFbHAluufuetbC21lzVk3jVAXO91BNk16Y5i6C1w=</DigestValue>
      </Reference>
      <Reference URI="/xl/worksheets/sheet22.xml?ContentType=application/vnd.openxmlformats-officedocument.spreadsheetml.worksheet+xml">
        <DigestMethod Algorithm="http://www.w3.org/2001/04/xmlenc#sha256"/>
        <DigestValue>J7lZMTzq5SHLGCF8B8shSDfNJl/p6DzNmu4As047Q00=</DigestValue>
      </Reference>
      <Reference URI="/xl/worksheets/sheet23.xml?ContentType=application/vnd.openxmlformats-officedocument.spreadsheetml.worksheet+xml">
        <DigestMethod Algorithm="http://www.w3.org/2001/04/xmlenc#sha256"/>
        <DigestValue>LGMS9RGjDczXciEMQG3lyCKGsCHyEM7lqGtghNis/9c=</DigestValue>
      </Reference>
      <Reference URI="/xl/worksheets/sheet24.xml?ContentType=application/vnd.openxmlformats-officedocument.spreadsheetml.worksheet+xml">
        <DigestMethod Algorithm="http://www.w3.org/2001/04/xmlenc#sha256"/>
        <DigestValue>/cct5WZY2E69DDjKqNtb3KSOCS/Ydk3vvzTNFPk6tKU=</DigestValue>
      </Reference>
      <Reference URI="/xl/worksheets/sheet25.xml?ContentType=application/vnd.openxmlformats-officedocument.spreadsheetml.worksheet+xml">
        <DigestMethod Algorithm="http://www.w3.org/2001/04/xmlenc#sha256"/>
        <DigestValue>qFYpkGz4QZ8/ZN9qDuAP2w95r8MGnL/GSrA+wR8WWbo=</DigestValue>
      </Reference>
      <Reference URI="/xl/worksheets/sheet26.xml?ContentType=application/vnd.openxmlformats-officedocument.spreadsheetml.worksheet+xml">
        <DigestMethod Algorithm="http://www.w3.org/2001/04/xmlenc#sha256"/>
        <DigestValue>G38yg9Z4berIaNank08ldaJOi+T3L6iFX7elhXE+KKg=</DigestValue>
      </Reference>
      <Reference URI="/xl/worksheets/sheet27.xml?ContentType=application/vnd.openxmlformats-officedocument.spreadsheetml.worksheet+xml">
        <DigestMethod Algorithm="http://www.w3.org/2001/04/xmlenc#sha256"/>
        <DigestValue>5VkDFUpXm6DQAdkowS6A7Exzd0V8uNZ+PCA8A6LukeM=</DigestValue>
      </Reference>
      <Reference URI="/xl/worksheets/sheet28.xml?ContentType=application/vnd.openxmlformats-officedocument.spreadsheetml.worksheet+xml">
        <DigestMethod Algorithm="http://www.w3.org/2001/04/xmlenc#sha256"/>
        <DigestValue>/PK5GrB/D6m78V/TK24Rars3+jGhb303+K2uGaWqXxE=</DigestValue>
      </Reference>
      <Reference URI="/xl/worksheets/sheet29.xml?ContentType=application/vnd.openxmlformats-officedocument.spreadsheetml.worksheet+xml">
        <DigestMethod Algorithm="http://www.w3.org/2001/04/xmlenc#sha256"/>
        <DigestValue>Epr6XUwYkG2mNOeZ5OTkDOn9DD/OdhZvmc6c92LwQWA=</DigestValue>
      </Reference>
      <Reference URI="/xl/worksheets/sheet3.xml?ContentType=application/vnd.openxmlformats-officedocument.spreadsheetml.worksheet+xml">
        <DigestMethod Algorithm="http://www.w3.org/2001/04/xmlenc#sha256"/>
        <DigestValue>uC3ExNrePmQ+ZR26+f8LDzH8q8XC4emTpuhfYZaKjpo=</DigestValue>
      </Reference>
      <Reference URI="/xl/worksheets/sheet4.xml?ContentType=application/vnd.openxmlformats-officedocument.spreadsheetml.worksheet+xml">
        <DigestMethod Algorithm="http://www.w3.org/2001/04/xmlenc#sha256"/>
        <DigestValue>j/uuL7aRHiaLnHHYowSAvrN8zX5Cgq4SrL+9yz81REg=</DigestValue>
      </Reference>
      <Reference URI="/xl/worksheets/sheet5.xml?ContentType=application/vnd.openxmlformats-officedocument.spreadsheetml.worksheet+xml">
        <DigestMethod Algorithm="http://www.w3.org/2001/04/xmlenc#sha256"/>
        <DigestValue>hJU+n0kspvlwjhtByTnx1lHzTrfLGfvEusR4BBF/JGc=</DigestValue>
      </Reference>
      <Reference URI="/xl/worksheets/sheet6.xml?ContentType=application/vnd.openxmlformats-officedocument.spreadsheetml.worksheet+xml">
        <DigestMethod Algorithm="http://www.w3.org/2001/04/xmlenc#sha256"/>
        <DigestValue>yZovrF+GTlAzqpOOxQNON/oS+4DADLJjWOk7d6RqhaY=</DigestValue>
      </Reference>
      <Reference URI="/xl/worksheets/sheet7.xml?ContentType=application/vnd.openxmlformats-officedocument.spreadsheetml.worksheet+xml">
        <DigestMethod Algorithm="http://www.w3.org/2001/04/xmlenc#sha256"/>
        <DigestValue>esuXyGTkxG8LWv1otCMK4asYlVe3KttKXyTPF/fFXi0=</DigestValue>
      </Reference>
      <Reference URI="/xl/worksheets/sheet8.xml?ContentType=application/vnd.openxmlformats-officedocument.spreadsheetml.worksheet+xml">
        <DigestMethod Algorithm="http://www.w3.org/2001/04/xmlenc#sha256"/>
        <DigestValue>LX68GHwgrmBnzDoXvna9zyQHlpkpmrQkzhS45jOcEsE=</DigestValue>
      </Reference>
      <Reference URI="/xl/worksheets/sheet9.xml?ContentType=application/vnd.openxmlformats-officedocument.spreadsheetml.worksheet+xml">
        <DigestMethod Algorithm="http://www.w3.org/2001/04/xmlenc#sha256"/>
        <DigestValue>QX5aBAOo7I1boK2VXncjv67yaX++Nqkx2ts+76mGCSY=</DigestValue>
      </Reference>
    </Manifest>
    <SignatureProperties>
      <SignatureProperty Id="idSignatureTime" Target="#idPackageSignature">
        <mdssi:SignatureTime xmlns:mdssi="http://schemas.openxmlformats.org/package/2006/digital-signature">
          <mdssi:Format>YYYY-MM-DDThh:mm:ssTZD</mdssi:Format>
          <mdssi:Value>2023-03-01T12:23:36Z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2023-03-01T12:23:36Z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AhoJpr5Av/h044b1zYuQjsHBe1xdBqozDMF5dN3BFxE=</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BNYDeBnv+3v8XJB6h0H0Wzuq+KxnRk3OHGG0zUNJXQ0=</DigestValue>
    </Reference>
  </SignedInfo>
  <SignatureValue>G/8EzZNxvf0jtC1FIx8tAr5ab0GTn0kX1ZX0MJ+4d9r0fipX+o6yqlfdO4cDX93d1iLpkjrY0EXM
1LmkbxICLfWLbw/cNLS52q+4qOzlGacXfkAEuJlrAhqzOItZRmZca2ETmK2tr6oyvJUlCxP37YQF
jRKuMWRNcQAQ+SXUiWEDV58R03+BULjuJBObQlSukMg8zc5wPsQEQ3z7vIeXDni4k1goEozXNrKC
Z8e2CTz2OxIcVF02BtOxQn5nzdeuJDh84vjyOQI/01Pj6BigbApoD3bLIHW4a6DYnJcw4tRvMyTg
PnPr/BVzDXA0knig2PvxypJfQo365p8ySIsnyQ==</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SSMqBFd1CgjuWrRmkSeO/kcx3yT9MWWSMw8ey2nyD28=</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niXafekc9BiCSvFroAKtKWlsEeRIGZLzWWwFLiyfLYg=</DigestValue>
      </Reference>
      <Reference URI="/xl/styles.xml?ContentType=application/vnd.openxmlformats-officedocument.spreadsheetml.styles+xml">
        <DigestMethod Algorithm="http://www.w3.org/2001/04/xmlenc#sha256"/>
        <DigestValue>8O7cuQsv1nQS9/alwlJ1vj/FP4YH8PW73qbvGfrayvg=</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pJo6HpY8tp6vS4F04NAqhV981J1hIr2nhigFDHneuxg=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HP6ZWqtR2cUmP1B0zFY6uCQLNFMCNba76wNefmzXB6s=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9biTnqr6FNjoepbqIvhpbPMFIZ6V2MA4CKr0IDIsaVA=</DigestValue>
      </Reference>
      <Reference URI="/xl/worksheets/sheet10.xml?ContentType=application/vnd.openxmlformats-officedocument.spreadsheetml.worksheet+xml">
        <DigestMethod Algorithm="http://www.w3.org/2001/04/xmlenc#sha256"/>
        <DigestValue>5lZFT1mQ/CFAURYVEB7kcXUwBZBmlXmmRwpUuoZYkyU=</DigestValue>
      </Reference>
      <Reference URI="/xl/worksheets/sheet11.xml?ContentType=application/vnd.openxmlformats-officedocument.spreadsheetml.worksheet+xml">
        <DigestMethod Algorithm="http://www.w3.org/2001/04/xmlenc#sha256"/>
        <DigestValue>0MLOPoDqT+W7ZRc1Ult40mMxu7kgTH3/KwdutNthoWw=</DigestValue>
      </Reference>
      <Reference URI="/xl/worksheets/sheet12.xml?ContentType=application/vnd.openxmlformats-officedocument.spreadsheetml.worksheet+xml">
        <DigestMethod Algorithm="http://www.w3.org/2001/04/xmlenc#sha256"/>
        <DigestValue>QkAnwp/9IXRFYyhn+klN/EMecM4CCzYC73hJgNj+X8g=</DigestValue>
      </Reference>
      <Reference URI="/xl/worksheets/sheet13.xml?ContentType=application/vnd.openxmlformats-officedocument.spreadsheetml.worksheet+xml">
        <DigestMethod Algorithm="http://www.w3.org/2001/04/xmlenc#sha256"/>
        <DigestValue>4uW+gZxmWrJ/bdYLhHAwIkTrSH3TB2ZLtwdkgF4KXQc=</DigestValue>
      </Reference>
      <Reference URI="/xl/worksheets/sheet14.xml?ContentType=application/vnd.openxmlformats-officedocument.spreadsheetml.worksheet+xml">
        <DigestMethod Algorithm="http://www.w3.org/2001/04/xmlenc#sha256"/>
        <DigestValue>V/9lTmqQfEeEcipsd3Glm/m702fWsC0Vw8XfmUa3qB8=</DigestValue>
      </Reference>
      <Reference URI="/xl/worksheets/sheet15.xml?ContentType=application/vnd.openxmlformats-officedocument.spreadsheetml.worksheet+xml">
        <DigestMethod Algorithm="http://www.w3.org/2001/04/xmlenc#sha256"/>
        <DigestValue>hJFk2X2lKDzJpmciKVk4XaSfX/7fI7TYeTadvAhIsbo=</DigestValue>
      </Reference>
      <Reference URI="/xl/worksheets/sheet16.xml?ContentType=application/vnd.openxmlformats-officedocument.spreadsheetml.worksheet+xml">
        <DigestMethod Algorithm="http://www.w3.org/2001/04/xmlenc#sha256"/>
        <DigestValue>x/mvEm/boZpzKhhrFHVjOYISmXoAX5ibX0INgqaFSqI=</DigestValue>
      </Reference>
      <Reference URI="/xl/worksheets/sheet17.xml?ContentType=application/vnd.openxmlformats-officedocument.spreadsheetml.worksheet+xml">
        <DigestMethod Algorithm="http://www.w3.org/2001/04/xmlenc#sha256"/>
        <DigestValue>QwD8Wa2tZw4PsUworJm1/xxNzofVXwTUv0SM7mKN1Ho=</DigestValue>
      </Reference>
      <Reference URI="/xl/worksheets/sheet18.xml?ContentType=application/vnd.openxmlformats-officedocument.spreadsheetml.worksheet+xml">
        <DigestMethod Algorithm="http://www.w3.org/2001/04/xmlenc#sha256"/>
        <DigestValue>92g3qwfx1Xmo6agoqX5VU9ENfBwofu0J2o98n6O72yU=</DigestValue>
      </Reference>
      <Reference URI="/xl/worksheets/sheet19.xml?ContentType=application/vnd.openxmlformats-officedocument.spreadsheetml.worksheet+xml">
        <DigestMethod Algorithm="http://www.w3.org/2001/04/xmlenc#sha256"/>
        <DigestValue>3Xv8M27BjPnS9EG3J2GjXJohNWKHN4wGWAD0pcRNfGk=</DigestValue>
      </Reference>
      <Reference URI="/xl/worksheets/sheet2.xml?ContentType=application/vnd.openxmlformats-officedocument.spreadsheetml.worksheet+xml">
        <DigestMethod Algorithm="http://www.w3.org/2001/04/xmlenc#sha256"/>
        <DigestValue>veji6JBYQjLe32ib4LHj3gOcaDqT3NJu71g300kY/oY=</DigestValue>
      </Reference>
      <Reference URI="/xl/worksheets/sheet20.xml?ContentType=application/vnd.openxmlformats-officedocument.spreadsheetml.worksheet+xml">
        <DigestMethod Algorithm="http://www.w3.org/2001/04/xmlenc#sha256"/>
        <DigestValue>3ltlXTfJnv5TXoPPIZSdjz1FnmyTDRmFcnVTSItgi0k=</DigestValue>
      </Reference>
      <Reference URI="/xl/worksheets/sheet21.xml?ContentType=application/vnd.openxmlformats-officedocument.spreadsheetml.worksheet+xml">
        <DigestMethod Algorithm="http://www.w3.org/2001/04/xmlenc#sha256"/>
        <DigestValue>C0swFbHAluufuetbC21lzVk3jVAXO91BNk16Y5i6C1w=</DigestValue>
      </Reference>
      <Reference URI="/xl/worksheets/sheet22.xml?ContentType=application/vnd.openxmlformats-officedocument.spreadsheetml.worksheet+xml">
        <DigestMethod Algorithm="http://www.w3.org/2001/04/xmlenc#sha256"/>
        <DigestValue>J7lZMTzq5SHLGCF8B8shSDfNJl/p6DzNmu4As047Q00=</DigestValue>
      </Reference>
      <Reference URI="/xl/worksheets/sheet23.xml?ContentType=application/vnd.openxmlformats-officedocument.spreadsheetml.worksheet+xml">
        <DigestMethod Algorithm="http://www.w3.org/2001/04/xmlenc#sha256"/>
        <DigestValue>LGMS9RGjDczXciEMQG3lyCKGsCHyEM7lqGtghNis/9c=</DigestValue>
      </Reference>
      <Reference URI="/xl/worksheets/sheet24.xml?ContentType=application/vnd.openxmlformats-officedocument.spreadsheetml.worksheet+xml">
        <DigestMethod Algorithm="http://www.w3.org/2001/04/xmlenc#sha256"/>
        <DigestValue>/cct5WZY2E69DDjKqNtb3KSOCS/Ydk3vvzTNFPk6tKU=</DigestValue>
      </Reference>
      <Reference URI="/xl/worksheets/sheet25.xml?ContentType=application/vnd.openxmlformats-officedocument.spreadsheetml.worksheet+xml">
        <DigestMethod Algorithm="http://www.w3.org/2001/04/xmlenc#sha256"/>
        <DigestValue>qFYpkGz4QZ8/ZN9qDuAP2w95r8MGnL/GSrA+wR8WWbo=</DigestValue>
      </Reference>
      <Reference URI="/xl/worksheets/sheet26.xml?ContentType=application/vnd.openxmlformats-officedocument.spreadsheetml.worksheet+xml">
        <DigestMethod Algorithm="http://www.w3.org/2001/04/xmlenc#sha256"/>
        <DigestValue>G38yg9Z4berIaNank08ldaJOi+T3L6iFX7elhXE+KKg=</DigestValue>
      </Reference>
      <Reference URI="/xl/worksheets/sheet27.xml?ContentType=application/vnd.openxmlformats-officedocument.spreadsheetml.worksheet+xml">
        <DigestMethod Algorithm="http://www.w3.org/2001/04/xmlenc#sha256"/>
        <DigestValue>5VkDFUpXm6DQAdkowS6A7Exzd0V8uNZ+PCA8A6LukeM=</DigestValue>
      </Reference>
      <Reference URI="/xl/worksheets/sheet28.xml?ContentType=application/vnd.openxmlformats-officedocument.spreadsheetml.worksheet+xml">
        <DigestMethod Algorithm="http://www.w3.org/2001/04/xmlenc#sha256"/>
        <DigestValue>/PK5GrB/D6m78V/TK24Rars3+jGhb303+K2uGaWqXxE=</DigestValue>
      </Reference>
      <Reference URI="/xl/worksheets/sheet29.xml?ContentType=application/vnd.openxmlformats-officedocument.spreadsheetml.worksheet+xml">
        <DigestMethod Algorithm="http://www.w3.org/2001/04/xmlenc#sha256"/>
        <DigestValue>Epr6XUwYkG2mNOeZ5OTkDOn9DD/OdhZvmc6c92LwQWA=</DigestValue>
      </Reference>
      <Reference URI="/xl/worksheets/sheet3.xml?ContentType=application/vnd.openxmlformats-officedocument.spreadsheetml.worksheet+xml">
        <DigestMethod Algorithm="http://www.w3.org/2001/04/xmlenc#sha256"/>
        <DigestValue>uC3ExNrePmQ+ZR26+f8LDzH8q8XC4emTpuhfYZaKjpo=</DigestValue>
      </Reference>
      <Reference URI="/xl/worksheets/sheet4.xml?ContentType=application/vnd.openxmlformats-officedocument.spreadsheetml.worksheet+xml">
        <DigestMethod Algorithm="http://www.w3.org/2001/04/xmlenc#sha256"/>
        <DigestValue>j/uuL7aRHiaLnHHYowSAvrN8zX5Cgq4SrL+9yz81REg=</DigestValue>
      </Reference>
      <Reference URI="/xl/worksheets/sheet5.xml?ContentType=application/vnd.openxmlformats-officedocument.spreadsheetml.worksheet+xml">
        <DigestMethod Algorithm="http://www.w3.org/2001/04/xmlenc#sha256"/>
        <DigestValue>hJU+n0kspvlwjhtByTnx1lHzTrfLGfvEusR4BBF/JGc=</DigestValue>
      </Reference>
      <Reference URI="/xl/worksheets/sheet6.xml?ContentType=application/vnd.openxmlformats-officedocument.spreadsheetml.worksheet+xml">
        <DigestMethod Algorithm="http://www.w3.org/2001/04/xmlenc#sha256"/>
        <DigestValue>yZovrF+GTlAzqpOOxQNON/oS+4DADLJjWOk7d6RqhaY=</DigestValue>
      </Reference>
      <Reference URI="/xl/worksheets/sheet7.xml?ContentType=application/vnd.openxmlformats-officedocument.spreadsheetml.worksheet+xml">
        <DigestMethod Algorithm="http://www.w3.org/2001/04/xmlenc#sha256"/>
        <DigestValue>esuXyGTkxG8LWv1otCMK4asYlVe3KttKXyTPF/fFXi0=</DigestValue>
      </Reference>
      <Reference URI="/xl/worksheets/sheet8.xml?ContentType=application/vnd.openxmlformats-officedocument.spreadsheetml.worksheet+xml">
        <DigestMethod Algorithm="http://www.w3.org/2001/04/xmlenc#sha256"/>
        <DigestValue>LX68GHwgrmBnzDoXvna9zyQHlpkpmrQkzhS45jOcEsE=</DigestValue>
      </Reference>
      <Reference URI="/xl/worksheets/sheet9.xml?ContentType=application/vnd.openxmlformats-officedocument.spreadsheetml.worksheet+xml">
        <DigestMethod Algorithm="http://www.w3.org/2001/04/xmlenc#sha256"/>
        <DigestValue>QX5aBAOo7I1boK2VXncjv67yaX++Nqkx2ts+76mGCSY=</DigestValue>
      </Reference>
    </Manifest>
    <SignatureProperties>
      <SignatureProperty Id="idSignatureTime" Target="#idPackageSignature">
        <mdssi:SignatureTime xmlns:mdssi="http://schemas.openxmlformats.org/package/2006/digital-signature">
          <mdssi:Format>YYYY-MM-DDThh:mm:ssTZD</mdssi:Format>
          <mdssi:Value>2023-03-01T13:33:09Z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2023-03-01T13:33:09Z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2023-03-01T12:23:29Z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