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BF481B04-E2A6-438E-AEB3-CCC6ECDC187B}" xr6:coauthVersionLast="47" xr6:coauthVersionMax="47" xr10:uidLastSave="{00000000-0000-0000-0000-000000000000}"/>
  <bookViews>
    <workbookView xWindow="-120" yWindow="-120" windowWidth="29040" windowHeight="15840" tabRatio="919" firstSheet="12"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94" l="1"/>
  <c r="D19" i="94"/>
  <c r="C20" i="94"/>
  <c r="D20" i="94" s="1"/>
  <c r="C21" i="94"/>
  <c r="D21" i="94"/>
  <c r="B2" i="97" l="1"/>
  <c r="B2" i="95"/>
  <c r="B2" i="92"/>
  <c r="B2" i="93"/>
  <c r="B2" i="91"/>
  <c r="B2" i="64"/>
  <c r="B2" i="90"/>
  <c r="B2" i="69"/>
  <c r="B2" i="94"/>
  <c r="B2" i="89"/>
  <c r="B2" i="73"/>
  <c r="B2" i="88"/>
  <c r="B2" i="52"/>
  <c r="B2" i="86"/>
  <c r="B2" i="75"/>
  <c r="B2" i="85"/>
  <c r="B2" i="107" l="1"/>
  <c r="B1" i="107"/>
  <c r="B1" i="106" l="1"/>
  <c r="B1" i="105"/>
  <c r="B1" i="104"/>
  <c r="B1" i="103"/>
  <c r="B1" i="102"/>
  <c r="B1" i="101"/>
  <c r="B1" i="100"/>
  <c r="B1" i="99"/>
  <c r="B1" i="98"/>
  <c r="B2" i="106" l="1"/>
  <c r="B2" i="105"/>
  <c r="B2" i="104"/>
  <c r="B2" i="103"/>
  <c r="B2" i="102"/>
  <c r="B2" i="101"/>
  <c r="B2" i="100"/>
  <c r="B2" i="99"/>
  <c r="B2" i="98"/>
  <c r="I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B1" i="97" l="1"/>
  <c r="B1" i="95" l="1"/>
  <c r="B1" i="92"/>
  <c r="B1" i="93"/>
  <c r="C1" i="91"/>
  <c r="B1" i="64"/>
  <c r="B1" i="90"/>
  <c r="B1" i="69"/>
  <c r="B1" i="94"/>
  <c r="B1" i="89"/>
  <c r="B1" i="73"/>
  <c r="B1" i="88"/>
  <c r="B1" i="52"/>
  <c r="B1" i="86"/>
  <c r="B1" i="75"/>
  <c r="B2" i="83"/>
  <c r="G5" i="86"/>
  <c r="F5" i="86"/>
  <c r="E5" i="86"/>
  <c r="D5" i="86"/>
  <c r="C5" i="86"/>
  <c r="G5" i="84"/>
  <c r="F5" i="84"/>
  <c r="E5" i="84"/>
  <c r="D5" i="84"/>
  <c r="C5" i="84"/>
  <c r="B1" i="91" l="1"/>
  <c r="B1" i="85"/>
  <c r="B1" i="83"/>
  <c r="B1" i="84"/>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E8" i="92"/>
  <c r="M7" i="92"/>
  <c r="L7" i="92"/>
  <c r="J7" i="92"/>
  <c r="I7" i="92"/>
  <c r="H7" i="92"/>
  <c r="H21" i="92" s="1"/>
  <c r="G7" i="92"/>
  <c r="G21" i="92" s="1"/>
  <c r="F7" i="92"/>
  <c r="C7" i="92"/>
  <c r="M21" i="92" l="1"/>
  <c r="I21" i="92"/>
  <c r="F21" i="92"/>
  <c r="J21" i="92"/>
  <c r="E14" i="92"/>
  <c r="L21" i="92"/>
  <c r="E7" i="92"/>
  <c r="E21" i="92" s="1"/>
  <c r="K8" i="92"/>
  <c r="C21" i="92"/>
  <c r="N14" i="92"/>
  <c r="N8" i="92" l="1"/>
  <c r="N7" i="92" s="1"/>
  <c r="N21" i="92" s="1"/>
  <c r="K7" i="92"/>
  <c r="K21" i="92" s="1"/>
  <c r="S21" i="90"/>
  <c r="S20" i="90"/>
  <c r="S19" i="90"/>
  <c r="S18" i="90"/>
  <c r="S17" i="90"/>
  <c r="S16" i="90"/>
  <c r="S15" i="90"/>
  <c r="S14" i="90"/>
  <c r="S13" i="90"/>
  <c r="S12" i="90"/>
  <c r="S11" i="90"/>
  <c r="S10" i="90"/>
  <c r="S9" i="90"/>
  <c r="S8" i="90"/>
  <c r="C21" i="88" l="1"/>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D21" i="88" l="1"/>
  <c r="E21" i="88"/>
  <c r="C5" i="73" s="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<sst xmlns="http://schemas.openxmlformats.org/spreadsheetml/2006/main" count="1164" uniqueCount="772">
  <si>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</si>
  <si>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</si>
  <si>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</si>
  <si>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</si>
  <si>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</si>
  <si>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</si>
  <si>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</si>
  <si>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</si>
  <si>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</si>
  <si>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</si>
  <si>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</si>
  <si>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</si>
  <si>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</si>
  <si>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</si>
  <si>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</si>
  <si>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</si>
  <si>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</si>
  <si>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</si>
  <si>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</si>
  <si>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</si>
  <si>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</si>
  <si>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</si>
  <si>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</si>
  <si>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</si>
  <si>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</si>
  <si>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</si>
  <si>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</si>
  <si>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</si>
  <si>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</si>
  <si>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</si>
  <si>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</si>
  <si>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</si>
  <si>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</si>
  <si>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</si>
  <si>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</si>
  <si>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</si>
  <si>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</si>
  <si>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</si>
  <si>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</si>
  <si>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</si>
  <si>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</si>
  <si>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</si>
  <si>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</si>
  <si>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</si>
  <si>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</si>
  <si>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</si>
  <si>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</si>
  <si>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</si>
  <si>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</si>
  <si>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</si>
  <si>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</si>
  <si>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</si>
  <si>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</si>
  <si>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</si>
  <si>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</si>
  <si>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</si>
  <si>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</si>
  <si>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</si>
  <si>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</si>
  <si>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</si>
  <si>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</si>
  <si>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</si>
  <si>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</si>
  <si>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</si>
  <si>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</si>
  <si>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</si>
  <si>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</si>
  <si>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</si>
  <si>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</si>
  <si>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</si>
  <si>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</si>
  <si>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</si>
  <si>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</si>
  <si>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</si>
  <si>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</si>
  <si>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</si>
  <si>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</si>
  <si>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</si>
  <si>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</si>
  <si>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</si>
  <si>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</si>
  <si>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</si>
  <si>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</si>
  <si>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</si>
  <si>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</si>
  <si>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</si>
  <si>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</si>
  <si>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</si>
  <si>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</si>
  <si>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</si>
  <si>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</si>
  <si>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</si>
  <si>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</si>
  <si>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</si>
  <si>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</si>
  <si>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</si>
  <si>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</si>
  <si>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</si>
  <si>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</si>
  <si>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</si>
  <si>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</si>
  <si>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</si>
  <si>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</si>
  <si>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</si>
  <si>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</si>
  <si>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</si>
  <si>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</si>
  <si>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</si>
  <si>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</si>
  <si>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</si>
  <si>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</si>
  <si>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</si>
  <si>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</si>
  <si>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</si>
  <si>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</si>
  <si>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</si>
  <si>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</si>
  <si>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</si>
  <si>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</si>
  <si>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</si>
  <si>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</si>
  <si>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</si>
  <si>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</si>
  <si>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</si>
  <si>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</si>
  <si>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</si>
  <si>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</si>
  <si>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</si>
  <si>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</si>
  <si>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</si>
  <si>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</si>
  <si>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</si>
  <si>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</si>
  <si>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</si>
  <si>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</si>
  <si>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</si>
  <si>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</si>
  <si>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</si>
  <si>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</si>
  <si>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</si>
  <si>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</si>
  <si>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</si>
  <si>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</si>
  <si>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</si>
  <si>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</si>
  <si>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</si>
  <si>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</si>
  <si>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</si>
  <si>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</si>
  <si>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</si>
  <si>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</si>
  <si>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</si>
  <si>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</si>
  <si>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</si>
  <si>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</si>
  <si>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</si>
  <si>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</si>
  <si>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</si>
  <si>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</si>
  <si>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</si>
  <si>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</si>
  <si>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</si>
  <si>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</si>
  <si>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</si>
  <si>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</si>
  <si>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</si>
  <si>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</si>
  <si>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</si>
  <si>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</si>
  <si>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</si>
  <si>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</si>
  <si>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</si>
  <si>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</si>
  <si>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</si>
  <si>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</si>
  <si>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</si>
  <si>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</si>
  <si>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</si>
  <si>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</si>
  <si>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</si>
  <si>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</si>
  <si>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</si>
  <si>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</si>
  <si>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</si>
  <si>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</si>
  <si>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</si>
  <si>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</si>
  <si>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</si>
  <si>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</si>
  <si>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</si>
  <si>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</si>
  <si>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</si>
  <si>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</si>
  <si>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</si>
  <si>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</si>
  <si>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</si>
  <si>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</si>
  <si>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</si>
  <si>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</si>
  <si>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</si>
  <si>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</si>
  <si>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</si>
  <si>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</si>
  <si>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</si>
  <si>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</si>
  <si>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</si>
  <si>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</si>
  <si>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</si>
  <si>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</si>
  <si>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</si>
  <si>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</si>
  <si>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</si>
  <si>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</si>
  <si>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</si>
  <si>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</si>
  <si>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</si>
  <si>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</si>
  <si>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</si>
  <si>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</si>
  <si>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</si>
  <si>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</si>
  <si>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</si>
  <si>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</si>
  <si>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</si>
  <si>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</si>
  <si>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</si>
  <si>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</si>
  <si>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</si>
  <si>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</si>
  <si>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</si>
  <si>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</si>
  <si>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</si>
  <si>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</si>
  <si>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</si>
  <si>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</si>
  <si>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</si>
  <si>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</si>
  <si>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</si>
  <si>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</si>
  <si>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</si>
  <si>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</si>
  <si>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</si>
  <si>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</si>
  <si>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</si>
  <si>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</si>
  <si>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</si>
  <si>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</si>
  <si>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</si>
  <si>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</si>
  <si>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</si>
  <si>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</si>
  <si>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</si>
  <si>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</si>
  <si>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</si>
  <si>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</si>
  <si>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</si>
  <si>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</si>
  <si>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</si>
  <si>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</si>
  <si>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</si>
  <si>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</si>
  <si>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</si>
  <si>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</si>
  <si>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</si>
  <si>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</si>
  <si>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</si>
  <si>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</si>
  <si>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</si>
  <si>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</si>
  <si>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</si>
  <si>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</si>
  <si>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</si>
  <si>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</si>
  <si>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</si>
  <si>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</si>
  <si>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</si>
  <si>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</si>
  <si>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</si>
  <si>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</si>
  <si>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</si>
  <si>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</si>
  <si>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</si>
  <si>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</si>
  <si>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</si>
  <si>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</si>
  <si>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</si>
  <si>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</si>
  <si>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</si>
  <si>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</si>
  <si>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</si>
  <si>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</si>
  <si>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</si>
  <si>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</si>
  <si>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</si>
  <si>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</si>
  <si>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</si>
  <si>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</si>
  <si>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</si>
  <si>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</si>
  <si>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</si>
  <si>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</si>
  <si>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</si>
  <si>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</si>
  <si>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</si>
  <si>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</si>
  <si>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</si>
  <si>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</si>
  <si>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</si>
  <si>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</si>
  <si>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</si>
  <si>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</si>
  <si>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</si>
  <si>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</si>
  <si>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</si>
  <si>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</si>
  <si>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</si>
  <si>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</si>
  <si>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</si>
  <si>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</si>
  <si>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</si>
  <si>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</si>
  <si>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</si>
  <si>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</si>
  <si>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</si>
  <si>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</si>
  <si>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</si>
  <si>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</si>
  <si>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</si>
  <si>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</si>
  <si>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</si>
  <si>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</si>
  <si>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</si>
  <si>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</si>
  <si>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</si>
  <si>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</si>
  <si>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</si>
  <si>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</si>
  <si>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</si>
  <si>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</si>
  <si>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</si>
  <si>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</si>
  <si>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</si>
  <si>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</si>
  <si>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</si>
  <si>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</si>
  <si>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</si>
  <si>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</si>
  <si>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</si>
  <si>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</si>
  <si>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</si>
  <si>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</si>
  <si>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</si>
  <si>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</si>
  <si>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</si>
  <si>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</si>
  <si>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</si>
  <si>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</si>
  <si>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</si>
  <si>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</si>
  <si>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</si>
  <si>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</si>
  <si>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</si>
  <si>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</si>
  <si>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</si>
  <si>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</si>
  <si>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</si>
  <si>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</si>
  <si>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</si>
  <si>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</si>
  <si>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</si>
  <si>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</si>
  <si>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</si>
  <si>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</si>
  <si>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</si>
  <si>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</si>
  <si>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</si>
  <si>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</si>
  <si>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</si>
  <si>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</si>
  <si>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</si>
  <si>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</si>
  <si>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</si>
  <si>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</si>
  <si>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</si>
  <si>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</si>
  <si>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</si>
  <si>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</si>
  <si>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</si>
  <si>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</si>
  <si>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</si>
  <si>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</si>
  <si>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</si>
  <si>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</si>
  <si>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</si>
  <si>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</si>
  <si>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</si>
  <si>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</si>
  <si>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</si>
  <si>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</si>
  <si>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</si>
  <si>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</si>
  <si>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</si>
  <si>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</si>
  <si>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</si>
  <si>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</si>
  <si>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</si>
  <si>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</si>
  <si>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</si>
  <si>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</si>
  <si>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</si>
  <si>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</si>
  <si>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</si>
  <si>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</si>
  <si>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</si>
  <si>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</si>
  <si>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</si>
  <si>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</si>
  <si>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</si>
  <si>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</si>
  <si>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</si>
  <si>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</si>
  <si>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</si>
  <si>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</si>
  <si>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</si>
  <si>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</si>
  <si>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</si>
  <si>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</si>
  <si>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</si>
  <si>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</si>
  <si>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</si>
  <si>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</si>
  <si>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</si>
  <si>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</si>
  <si>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</si>
  <si>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</si>
  <si>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</si>
  <si>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</si>
  <si>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</si>
  <si>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</si>
  <si>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</si>
  <si>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</si>
  <si>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</si>
  <si>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</si>
  <si>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</si>
  <si>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</si>
  <si>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</si>
  <si>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</si>
  <si>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</si>
  <si>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</si>
  <si>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</si>
  <si>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</si>
  <si>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</si>
  <si>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</si>
  <si>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</si>
  <si>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</si>
  <si>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</si>
  <si>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</si>
  <si>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</si>
  <si>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</si>
  <si>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</si>
  <si>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</si>
  <si>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</si>
  <si>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</si>
  <si>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</si>
  <si>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</si>
  <si>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</si>
  <si>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</si>
  <si>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</si>
  <si>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</si>
  <si>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</si>
  <si>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</si>
  <si>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</si>
  <si>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</si>
  <si>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</si>
  <si>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</si>
  <si>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</si>
  <si>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</si>
  <si>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</si>
  <si>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</si>
  <si>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</si>
  <si>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</si>
  <si>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</si>
  <si>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</si>
  <si>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</si>
  <si>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</si>
  <si>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</si>
  <si>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</si>
  <si>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</si>
  <si>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</si>
  <si>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</si>
  <si>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</si>
  <si>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</si>
  <si>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</si>
  <si>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</si>
  <si>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</si>
  <si>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</si>
  <si>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</si>
  <si>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</si>
  <si>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</si>
  <si>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</si>
  <si>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</si>
  <si>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</si>
  <si>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</si>
  <si>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</si>
  <si>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</si>
  <si>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</si>
  <si>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</si>
  <si>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</si>
  <si>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</si>
  <si>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</si>
  <si>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</si>
  <si>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</si>
  <si>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</si>
  <si>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</si>
  <si>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</si>
  <si>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</si>
  <si>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</si>
  <si>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</si>
  <si>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</si>
  <si>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</si>
  <si>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</si>
  <si>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</si>
  <si>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</si>
  <si>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</si>
  <si>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</si>
  <si>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</si>
  <si>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</si>
  <si>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</si>
  <si>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</si>
  <si>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</si>
  <si>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</si>
  <si>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</si>
  <si>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</si>
  <si>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</si>
  <si>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</si>
  <si>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</si>
  <si>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</si>
  <si>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</si>
  <si>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</si>
  <si>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</si>
  <si>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</si>
  <si>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</si>
  <si>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</si>
  <si>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</si>
  <si>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</si>
  <si>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</si>
  <si>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</si>
  <si>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</si>
  <si>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</si>
  <si>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</si>
  <si>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</si>
  <si>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</si>
  <si>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</si>
  <si>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</si>
  <si>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</si>
  <si>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</si>
  <si>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</si>
  <si>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</si>
  <si>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</si>
  <si>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</si>
  <si>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</si>
  <si>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</si>
  <si>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</si>
  <si>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</si>
  <si>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</si>
  <si>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</si>
  <si>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</si>
  <si>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</si>
  <si>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</si>
  <si>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</si>
  <si>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</si>
  <si>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</si>
  <si>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</si>
  <si>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</si>
  <si>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</si>
  <si>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</si>
  <si>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</si>
  <si>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</si>
  <si>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</si>
  <si>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</si>
  <si>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</si>
  <si>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</si>
  <si>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</si>
  <si>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</si>
  <si>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</si>
  <si>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</si>
  <si>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</si>
  <si>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</si>
  <si>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</si>
  <si>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</si>
  <si>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</si>
  <si>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</si>
  <si>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</si>
  <si>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</si>
  <si>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</si>
  <si>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</si>
  <si>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</si>
  <si>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</si>
  <si>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</si>
  <si>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</si>
  <si>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</si>
  <si>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</si>
  <si>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</si>
  <si>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</si>
  <si>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</si>
  <si>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</si>
  <si>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</si>
  <si>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</si>
  <si>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</si>
  <si>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</si>
  <si>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</si>
  <si>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</si>
  <si>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</si>
  <si>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</si>
  <si>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</si>
  <si>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</si>
  <si>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</si>
  <si>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</si>
  <si>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</si>
  <si>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</si>
  <si>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</si>
  <si>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</si>
  <si>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</si>
  <si>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</si>
  <si>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</si>
  <si>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</si>
  <si>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</si>
  <si>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</si>
  <si>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</si>
  <si>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</si>
  <si>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</si>
  <si>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</si>
  <si>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</si>
  <si>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</si>
  <si>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</si>
  <si>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</si>
  <si>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</si>
  <si>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</si>
  <si>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</si>
  <si>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</si>
  <si>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</si>
  <si>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</si>
  <si>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</si>
  <si>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</si>
  <si>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</si>
  <si>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</si>
  <si>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</si>
  <si>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</si>
  <si>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</si>
  <si>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</si>
  <si>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</si>
  <si>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</si>
  <si>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</si>
  <si>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</si>
  <si>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</si>
  <si>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</si>
  <si>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</si>
  <si>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</si>
  <si>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</si>
  <si>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</si>
  <si>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</si>
  <si>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</si>
  <si>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</si>
  <si>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</si>
  <si>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</si>
  <si>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</si>
  <si>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</si>
  <si>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</si>
  <si>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</si>
  <si>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</si>
  <si>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</si>
  <si>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</si>
  <si>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</si>
  <si>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</si>
  <si>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</si>
  <si>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</si>
  <si>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</si>
  <si>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</si>
  <si>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</si>
  <si>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</si>
  <si>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</si>
  <si>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</si>
  <si>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</si>
  <si>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</si>
  <si>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</si>
  <si>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</si>
  <si>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</si>
  <si>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</si>
  <si>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</si>
  <si>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</si>
  <si>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</si>
  <si>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</si>
  <si>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</si>
  <si>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</si>
  <si>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</si>
  <si>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</si>
  <si>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</si>
  <si>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</si>
  <si>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</si>
  <si>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</si>
  <si>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</si>
  <si>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</si>
  <si>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</si>
  <si>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</si>
  <si>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</si>
  <si>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</si>
  <si>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</si>
  <si>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</si>
  <si>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</si>
  <si>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</si>
  <si>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</si>
  <si>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Of which: General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</si>
  <si>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</si>
  <si>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</si>
  <si>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</si>
  <si>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</si>
  <si>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</si>
  <si>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</si>
  <si>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</si>
  <si>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</si>
  <si>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</si>
  <si>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</si>
  <si>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</si>
  <si>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</si>
  <si>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</si>
  <si>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</si>
  <si>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</si>
  <si>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</si>
  <si>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</si>
  <si>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</si>
  <si>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</si>
  <si>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</si>
  <si>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</si>
  <si>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</si>
  <si>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</si>
  <si>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</si>
  <si>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</si>
  <si>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</si>
  <si>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Silk Road Bank</t>
  </si>
  <si>
    <t>I.Managadze</t>
  </si>
  <si>
    <t>A.Lursmanashvili</t>
  </si>
  <si>
    <t>www.silkroadbank.ge</t>
  </si>
  <si>
    <t>Irakli Managadze</t>
  </si>
  <si>
    <t>Independent chair</t>
  </si>
  <si>
    <t>Vasil Kenkishvili</t>
  </si>
  <si>
    <t>Non-independent member</t>
  </si>
  <si>
    <t>Mamuka Shurgaia</t>
  </si>
  <si>
    <t>David Franz Borger, /Germany/</t>
  </si>
  <si>
    <t>Mzia Kokuashvili</t>
  </si>
  <si>
    <t>Independent member</t>
  </si>
  <si>
    <t>Archil Lursmanashvili</t>
  </si>
  <si>
    <t>Natia Merabishvili</t>
  </si>
  <si>
    <t>George Gibradze</t>
  </si>
  <si>
    <t>SILK ROAD GROUP HOLDING (MALTA) LIMITED, /MALTA/</t>
  </si>
  <si>
    <t xml:space="preserve">Partomta LLC  </t>
  </si>
  <si>
    <t>RAMISHVILI GEORGE</t>
  </si>
  <si>
    <t>TOPURIA ALEXSI</t>
  </si>
  <si>
    <t>Private Company Limited by Shares BREITENBERG PTE. LTD,  /Singapore/</t>
  </si>
  <si>
    <t>2.1.1</t>
  </si>
  <si>
    <t>TATISHEV YERKIN, /KAZAKHSTAN/</t>
  </si>
  <si>
    <t>table 9 (Capital), N39</t>
  </si>
  <si>
    <t>Table 9 (Capital), N2</t>
  </si>
  <si>
    <t>Table 9 (Capital), N6</t>
  </si>
  <si>
    <t>Table 9 (Capital), N5</t>
  </si>
  <si>
    <t>Beka Kvezereli</t>
  </si>
  <si>
    <t>Financial Director</t>
  </si>
  <si>
    <t>General Director</t>
  </si>
  <si>
    <t>Legal Director</t>
  </si>
  <si>
    <t>Irakli Bendeliani</t>
  </si>
  <si>
    <t>Director of Operations Management</t>
  </si>
  <si>
    <t>Director of Information Teqnology</t>
  </si>
  <si>
    <t>table 9 (Capital), N37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</si>
</sst>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32">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22"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Border="1" applyAlignment="1">
      <alignment horizontal="right"/>
    </xf>
    <xf numFmtId="193" fontId="2" fillId="0" borderId="3" xfId="0" applyNumberFormat="1" applyFont="1" applyBorder="1" applyAlignment="1">
      <alignment horizontal="right"/>
    </xf>
    <xf numFmtId="193" fontId="2" fillId="36" borderId="22"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3" fontId="2" fillId="0" borderId="3" xfId="7" applyNumberFormat="1" applyFont="1" applyFill="1" applyBorder="1" applyAlignment="1" applyProtection="1">
      <alignment horizontal="right"/>
      <protection locked="0"/>
    </xf>
    <xf numFmtId="193" fontId="2" fillId="0" borderId="10"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22" xfId="0" applyNumberFormat="1" applyFont="1" applyBorder="1" applyAlignment="1">
      <alignment horizontal="right"/>
    </xf>
    <xf numFmtId="0" fontId="2" fillId="0" borderId="24" xfId="0" applyFont="1" applyBorder="1" applyAlignment="1">
      <alignment horizontal="left" indent="1"/>
    </xf>
    <xf numFmtId="0" fontId="45" fillId="0" borderId="74" xfId="0" applyFont="1" applyBorder="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Border="1" applyAlignment="1">
      <alignment horizontal="left" wrapText="1" indent="2"/>
    </xf>
    <xf numFmtId="0" fontId="45" fillId="0" borderId="3" xfId="0" applyFont="1" applyBorder="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Border="1" applyAlignment="1">
      <alignment horizontal="left"/>
    </xf>
    <xf numFmtId="0" fontId="45" fillId="0" borderId="3" xfId="0" applyFont="1" applyBorder="1" applyAlignment="1">
      <alignment horizontal="center"/>
    </xf>
    <xf numFmtId="0" fontId="45" fillId="3" borderId="3" xfId="0" applyFont="1" applyFill="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38" fontId="2" fillId="0" borderId="3" xfId="0" applyNumberFormat="1" applyFont="1" applyBorder="1" applyAlignment="1" applyProtection="1">
      <alignment horizontal="right" vertical="center"/>
      <protection locked="0"/>
    </xf>
    <xf numFmtId="0" fontId="2" fillId="0" borderId="24" xfId="0" applyFont="1" applyBorder="1" applyAlignment="1">
      <alignment horizontal="left" vertical="center" indent="1"/>
    </xf>
    <xf numFmtId="0" fontId="45" fillId="0" borderId="25" xfId="0" applyFont="1" applyBorder="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193" fontId="84" fillId="0" borderId="21" xfId="0" applyNumberFormat="1" applyFont="1" applyBorder="1"/>
    <xf numFmtId="193" fontId="84" fillId="0" borderId="22" xfId="0" applyNumberFormat="1" applyFont="1" applyBorder="1"/>
    <xf numFmtId="193" fontId="84" fillId="36" borderId="56" xfId="0" applyNumberFormat="1" applyFont="1" applyFill="1" applyBorder="1"/>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193" fontId="2" fillId="0" borderId="25" xfId="0" applyNumberFormat="1" applyFont="1" applyBorder="1" applyAlignment="1">
      <alignment horizontal="right"/>
    </xf>
    <xf numFmtId="193" fontId="2" fillId="36" borderId="25"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5" xfId="0" applyNumberFormat="1" applyFont="1" applyFill="1" applyBorder="1"/>
    <xf numFmtId="0" fontId="84" fillId="0" borderId="75"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193"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92" xfId="0" applyFont="1" applyBorder="1" applyAlignment="1">
      <alignment vertical="center"/>
    </xf>
    <xf numFmtId="0" fontId="3" fillId="0" borderId="70" xfId="0" applyFont="1" applyBorder="1" applyAlignment="1">
      <alignment vertical="center"/>
    </xf>
    <xf numFmtId="0" fontId="3" fillId="0" borderId="21" xfId="0" applyFont="1" applyBorder="1" applyAlignment="1">
      <alignment horizontal="center" vertical="center"/>
    </xf>
    <xf numFmtId="0" fontId="3" fillId="0" borderId="87" xfId="0" applyFont="1" applyBorder="1" applyAlignment="1">
      <alignment vertical="center"/>
    </xf>
    <xf numFmtId="0" fontId="3" fillId="0" borderId="93" xfId="0" applyFont="1" applyBorder="1" applyAlignment="1">
      <alignment vertical="center"/>
    </xf>
    <xf numFmtId="0" fontId="3" fillId="0" borderId="88" xfId="0" applyFont="1" applyBorder="1" applyAlignment="1">
      <alignment vertical="center"/>
    </xf>
    <xf numFmtId="0" fontId="4" fillId="0" borderId="87"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3" borderId="69"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29" xfId="0" applyFont="1" applyBorder="1" applyAlignment="1">
      <alignment vertical="center"/>
    </xf>
    <xf numFmtId="0" fontId="3" fillId="0" borderId="20" xfId="0" applyFont="1" applyBorder="1" applyAlignment="1">
      <alignment vertical="center"/>
    </xf>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7" xfId="0" applyFont="1" applyBorder="1" applyAlignment="1">
      <alignment vertical="center"/>
    </xf>
    <xf numFmtId="0" fontId="3" fillId="0" borderId="98" xfId="0" applyFont="1" applyBorder="1" applyAlignment="1">
      <alignment vertical="center"/>
    </xf>
    <xf numFmtId="0" fontId="3" fillId="0" borderId="99" xfId="0" applyFont="1" applyBorder="1" applyAlignment="1">
      <alignment horizontal="center" vertical="center"/>
    </xf>
    <xf numFmtId="0" fontId="3" fillId="0" borderId="100" xfId="0" applyFont="1" applyBorder="1" applyAlignment="1">
      <alignment vertical="center"/>
    </xf>
    <xf numFmtId="169" fontId="9" fillId="37" borderId="33" xfId="20" applyBorder="1"/>
    <xf numFmtId="0" fontId="3" fillId="0" borderId="101" xfId="0" applyFont="1" applyBorder="1" applyAlignment="1">
      <alignment vertical="center"/>
    </xf>
    <xf numFmtId="0" fontId="3" fillId="0" borderId="102" xfId="0" applyFont="1" applyBorder="1" applyAlignment="1">
      <alignment vertical="center"/>
    </xf>
    <xf numFmtId="0" fontId="4" fillId="0" borderId="0" xfId="0" applyFont="1" applyAlignment="1">
      <alignment horizontal="center"/>
    </xf>
    <xf numFmtId="0" fontId="86" fillId="0" borderId="87"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7" xfId="0" applyFont="1" applyBorder="1"/>
    <xf numFmtId="193" fontId="84" fillId="0" borderId="87" xfId="0" applyNumberFormat="1" applyFont="1" applyBorder="1" applyAlignment="1">
      <alignment horizontal="center" vertical="center"/>
    </xf>
    <xf numFmtId="193" fontId="84" fillId="0" borderId="88" xfId="0" applyNumberFormat="1" applyFont="1" applyBorder="1" applyAlignment="1">
      <alignment horizontal="center" vertical="center"/>
    </xf>
    <xf numFmtId="0" fontId="84" fillId="0" borderId="87" xfId="0" applyFont="1" applyBorder="1" applyAlignment="1">
      <alignment horizontal="left" indent="1"/>
    </xf>
    <xf numFmtId="193" fontId="88" fillId="0" borderId="87" xfId="0" applyNumberFormat="1" applyFont="1" applyBorder="1" applyAlignment="1">
      <alignment horizontal="center" vertical="center"/>
    </xf>
    <xf numFmtId="0" fontId="88" fillId="0" borderId="87"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Border="1" applyAlignment="1">
      <alignment horizontal="right" vertical="center" wrapText="1"/>
    </xf>
    <xf numFmtId="0" fontId="101"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4" xfId="5" applyNumberFormat="1" applyFont="1" applyBorder="1" applyAlignment="1" applyProtection="1">
      <alignment horizontal="left" vertical="center"/>
      <protection locked="0"/>
    </xf>
    <xf numFmtId="0" fontId="103" fillId="0" borderId="25" xfId="9" applyFont="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7" xfId="20964" applyFont="1" applyFill="1" applyBorder="1">
      <alignment vertical="center"/>
    </xf>
    <xf numFmtId="0" fontId="45" fillId="77" borderId="108" xfId="20964" applyFont="1" applyFill="1" applyBorder="1">
      <alignment vertical="center"/>
    </xf>
    <xf numFmtId="0" fontId="45" fillId="77" borderId="105" xfId="20964" applyFont="1" applyFill="1" applyBorder="1">
      <alignment vertical="center"/>
    </xf>
    <xf numFmtId="0" fontId="106" fillId="70" borderId="104" xfId="20964" applyFont="1" applyFill="1" applyBorder="1" applyAlignment="1">
      <alignment horizontal="center" vertical="center"/>
    </xf>
    <xf numFmtId="0" fontId="106" fillId="70" borderId="105" xfId="20964" applyFont="1" applyFill="1" applyBorder="1" applyAlignment="1">
      <alignment horizontal="left" vertical="center" wrapText="1"/>
    </xf>
    <xf numFmtId="164" fontId="106" fillId="0" borderId="106" xfId="7" applyNumberFormat="1" applyFont="1" applyFill="1" applyBorder="1" applyAlignment="1" applyProtection="1">
      <alignment horizontal="right" vertical="center"/>
      <protection locked="0"/>
    </xf>
    <xf numFmtId="0" fontId="105" fillId="78" borderId="106" xfId="20964" applyFont="1" applyFill="1" applyBorder="1" applyAlignment="1">
      <alignment horizontal="center" vertical="center"/>
    </xf>
    <xf numFmtId="0" fontId="105"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7" fillId="70" borderId="104" xfId="20964" applyFont="1" applyFill="1" applyBorder="1" applyAlignment="1">
      <alignment horizontal="center" vertical="center"/>
    </xf>
    <xf numFmtId="0" fontId="106" fillId="70" borderId="108" xfId="20964" applyFont="1" applyFill="1" applyBorder="1" applyAlignment="1">
      <alignment vertical="center" wrapText="1"/>
    </xf>
    <xf numFmtId="0" fontId="106" fillId="70" borderId="105" xfId="20964" applyFont="1" applyFill="1" applyBorder="1" applyAlignment="1">
      <alignment horizontal="left" vertical="center"/>
    </xf>
    <xf numFmtId="0" fontId="107" fillId="3" borderId="104" xfId="20964" applyFont="1" applyFill="1" applyBorder="1" applyAlignment="1">
      <alignment horizontal="center" vertical="center"/>
    </xf>
    <xf numFmtId="0" fontId="106" fillId="3" borderId="105" xfId="20964" applyFont="1" applyFill="1" applyBorder="1" applyAlignment="1">
      <alignment horizontal="left" vertical="center"/>
    </xf>
    <xf numFmtId="0" fontId="107" fillId="0" borderId="104" xfId="20964" applyFont="1" applyBorder="1" applyAlignment="1">
      <alignment horizontal="center" vertical="center"/>
    </xf>
    <xf numFmtId="0" fontId="106" fillId="0" borderId="105" xfId="20964" applyFont="1" applyBorder="1" applyAlignment="1">
      <alignment horizontal="left" vertical="center"/>
    </xf>
    <xf numFmtId="0" fontId="108" fillId="78" borderId="106" xfId="20964" applyFont="1" applyFill="1" applyBorder="1" applyAlignment="1">
      <alignment horizontal="center" vertical="center"/>
    </xf>
    <xf numFmtId="0" fontId="105" fillId="78" borderId="108" xfId="20964" applyFont="1" applyFill="1" applyBorder="1">
      <alignment vertical="center"/>
    </xf>
    <xf numFmtId="164" fontId="106" fillId="78" borderId="106" xfId="7" applyNumberFormat="1" applyFont="1" applyFill="1" applyBorder="1" applyAlignment="1" applyProtection="1">
      <alignment horizontal="right" vertical="center"/>
      <protection locked="0"/>
    </xf>
    <xf numFmtId="0" fontId="105" fillId="77" borderId="107" xfId="20964" applyFont="1" applyFill="1" applyBorder="1">
      <alignment vertical="center"/>
    </xf>
    <xf numFmtId="0" fontId="105" fillId="77" borderId="108" xfId="20964" applyFont="1" applyFill="1" applyBorder="1">
      <alignment vertical="center"/>
    </xf>
    <xf numFmtId="164" fontId="105" fillId="77" borderId="105" xfId="7" applyNumberFormat="1" applyFont="1" applyFill="1" applyBorder="1" applyAlignment="1">
      <alignment horizontal="right" vertical="center"/>
    </xf>
    <xf numFmtId="0" fontId="110" fillId="3" borderId="104" xfId="20964" applyFont="1" applyFill="1" applyBorder="1" applyAlignment="1">
      <alignment horizontal="center" vertical="center"/>
    </xf>
    <xf numFmtId="0" fontId="111" fillId="78" borderId="106" xfId="20964" applyFont="1" applyFill="1" applyBorder="1" applyAlignment="1">
      <alignment horizontal="center" vertical="center"/>
    </xf>
    <xf numFmtId="0" fontId="45" fillId="78" borderId="108" xfId="20964" applyFont="1" applyFill="1" applyBorder="1">
      <alignment vertical="center"/>
    </xf>
    <xf numFmtId="0" fontId="110" fillId="70" borderId="104" xfId="20964" applyFont="1" applyFill="1" applyBorder="1" applyAlignment="1">
      <alignment horizontal="center" vertical="center"/>
    </xf>
    <xf numFmtId="164" fontId="106" fillId="3" borderId="106" xfId="7" applyNumberFormat="1" applyFont="1" applyFill="1" applyBorder="1" applyAlignment="1" applyProtection="1">
      <alignment horizontal="right" vertical="center"/>
      <protection locked="0"/>
    </xf>
    <xf numFmtId="0" fontId="111" fillId="3" borderId="106" xfId="20964" applyFont="1" applyFill="1" applyBorder="1" applyAlignment="1">
      <alignment horizontal="center" vertical="center"/>
    </xf>
    <xf numFmtId="0" fontId="45" fillId="3" borderId="108" xfId="20964" applyFont="1" applyFill="1" applyBorder="1">
      <alignment vertical="center"/>
    </xf>
    <xf numFmtId="0" fontId="107"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1" fillId="0" borderId="106" xfId="0" applyFont="1" applyBorder="1" applyAlignment="1">
      <alignment horizontal="left" vertical="center" wrapText="1"/>
    </xf>
    <xf numFmtId="10" fontId="97" fillId="0" borderId="106" xfId="20962" applyNumberFormat="1" applyFont="1" applyFill="1" applyBorder="1" applyAlignment="1">
      <alignment horizontal="left" vertical="center" wrapText="1"/>
    </xf>
    <xf numFmtId="1" fontId="3" fillId="0" borderId="88" xfId="0" applyNumberFormat="1" applyFont="1" applyBorder="1" applyAlignment="1">
      <alignment horizontal="righ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1"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Border="1" applyAlignment="1">
      <alignment horizontal="left" vertical="center" wrapText="1"/>
    </xf>
    <xf numFmtId="10" fontId="4" fillId="36" borderId="88" xfId="0" applyNumberFormat="1" applyFont="1" applyFill="1" applyBorder="1" applyAlignment="1">
      <alignment horizontal="left" vertical="center" wrapText="1"/>
    </xf>
    <xf numFmtId="10" fontId="4" fillId="36" borderId="88" xfId="20962" applyNumberFormat="1" applyFont="1" applyFill="1" applyBorder="1" applyAlignment="1">
      <alignment horizontal="left" vertical="center" wrapText="1"/>
    </xf>
    <xf numFmtId="0" fontId="4" fillId="36" borderId="88" xfId="0" applyFont="1" applyFill="1" applyBorder="1" applyAlignment="1">
      <alignment horizontal="center" vertical="center" wrapText="1"/>
    </xf>
    <xf numFmtId="1" fontId="3" fillId="0" borderId="26" xfId="0" applyNumberFormat="1" applyFont="1" applyBorder="1" applyAlignment="1">
      <alignment horizontal="righ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4" fillId="36" borderId="106" xfId="0" applyNumberFormat="1" applyFont="1" applyFill="1" applyBorder="1" applyAlignment="1">
      <alignment vertical="center" wrapText="1"/>
    </xf>
    <xf numFmtId="3" fontId="104" fillId="0" borderId="106" xfId="0" applyNumberFormat="1" applyFont="1" applyBorder="1" applyAlignment="1">
      <alignment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3"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Border="1" applyAlignment="1">
      <alignment horizontal="center"/>
    </xf>
    <xf numFmtId="0" fontId="3" fillId="3" borderId="6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100"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100" fillId="0" borderId="10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193" fontId="2" fillId="2" borderId="104" xfId="0" applyNumberFormat="1" applyFont="1" applyFill="1" applyBorder="1" applyAlignment="1" applyProtection="1">
      <alignment vertical="center"/>
      <protection locked="0"/>
    </xf>
    <xf numFmtId="193" fontId="87" fillId="2" borderId="104" xfId="0" applyNumberFormat="1" applyFont="1" applyFill="1" applyBorder="1" applyAlignment="1" applyProtection="1">
      <alignment vertical="center"/>
      <protection locked="0"/>
    </xf>
    <xf numFmtId="193" fontId="87" fillId="2" borderId="98"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21" xfId="13" applyFont="1" applyBorder="1" applyAlignment="1" applyProtection="1">
      <alignment horizontal="left" vertical="center" wrapText="1"/>
      <protection locked="0"/>
    </xf>
    <xf numFmtId="49" fontId="118" fillId="0" borderId="121" xfId="5" applyNumberFormat="1" applyFont="1" applyBorder="1" applyAlignment="1" applyProtection="1">
      <alignment horizontal="right" vertical="center"/>
      <protection locked="0"/>
    </xf>
    <xf numFmtId="49" fontId="119" fillId="0" borderId="121" xfId="5" applyNumberFormat="1" applyFont="1" applyBorder="1" applyAlignment="1" applyProtection="1">
      <alignment horizontal="right" vertical="center"/>
      <protection locked="0"/>
    </xf>
    <xf numFmtId="0" fontId="114" fillId="0" borderId="121" xfId="0" applyFont="1" applyBorder="1"/>
    <xf numFmtId="166" fontId="113" fillId="0" borderId="121" xfId="20965" applyFont="1" applyFill="1" applyBorder="1"/>
    <xf numFmtId="49" fontId="118" fillId="0" borderId="121" xfId="5" applyNumberFormat="1" applyFont="1" applyBorder="1" applyAlignment="1" applyProtection="1">
      <alignment horizontal="right" vertical="center" wrapText="1"/>
      <protection locked="0"/>
    </xf>
    <xf numFmtId="49" fontId="119" fillId="0" borderId="121" xfId="5" applyNumberFormat="1" applyFont="1" applyBorder="1" applyAlignment="1" applyProtection="1">
      <alignment horizontal="right" vertical="center" wrapText="1"/>
      <protection locked="0"/>
    </xf>
    <xf numFmtId="0" fontId="114" fillId="0" borderId="0" xfId="0" applyFont="1"/>
    <xf numFmtId="0" fontId="113" fillId="0" borderId="121" xfId="0" applyFont="1" applyBorder="1" applyAlignment="1">
      <alignment horizontal="left" vertical="center" wrapText="1"/>
    </xf>
    <xf numFmtId="0" fontId="117" fillId="0" borderId="121" xfId="0" applyFont="1" applyBorder="1"/>
    <xf numFmtId="0" fontId="116" fillId="0" borderId="121" xfId="0" applyFont="1" applyBorder="1" applyAlignment="1">
      <alignment horizontal="left" indent="1"/>
    </xf>
    <xf numFmtId="0" fontId="116" fillId="0" borderId="121" xfId="0" applyFont="1" applyBorder="1" applyAlignment="1">
      <alignment horizontal="left" wrapText="1" indent="1"/>
    </xf>
    <xf numFmtId="0" fontId="113" fillId="0" borderId="121" xfId="0" applyFont="1" applyBorder="1" applyAlignment="1">
      <alignment horizontal="left" indent="1"/>
    </xf>
    <xf numFmtId="0" fontId="113" fillId="0" borderId="121" xfId="0" applyFont="1" applyBorder="1" applyAlignment="1">
      <alignment horizontal="left" wrapText="1" indent="2"/>
    </xf>
    <xf numFmtId="0" fontId="116" fillId="0" borderId="121" xfId="0" applyFont="1" applyBorder="1" applyAlignment="1">
      <alignment horizontal="left" vertical="center" indent="1"/>
    </xf>
    <xf numFmtId="0" fontId="114" fillId="0" borderId="121" xfId="0" applyFont="1" applyBorder="1" applyAlignment="1">
      <alignment horizontal="left" wrapText="1"/>
    </xf>
    <xf numFmtId="0" fontId="114" fillId="0" borderId="121" xfId="0" applyFont="1" applyBorder="1" applyAlignment="1">
      <alignment horizontal="left" wrapText="1" indent="2"/>
    </xf>
    <xf numFmtId="49" fontId="114" fillId="0" borderId="121" xfId="0" applyNumberFormat="1" applyFont="1" applyBorder="1" applyAlignment="1">
      <alignment horizontal="left" indent="3"/>
    </xf>
    <xf numFmtId="49" fontId="114" fillId="0" borderId="121" xfId="0" applyNumberFormat="1" applyFont="1" applyBorder="1" applyAlignment="1">
      <alignment horizontal="left" indent="1"/>
    </xf>
    <xf numFmtId="49" fontId="114" fillId="0" borderId="121" xfId="0" applyNumberFormat="1" applyFont="1" applyBorder="1" applyAlignment="1">
      <alignment horizontal="left" vertical="top" wrapText="1" indent="2"/>
    </xf>
    <xf numFmtId="49" fontId="114" fillId="0" borderId="121" xfId="0" applyNumberFormat="1" applyFont="1" applyBorder="1" applyAlignment="1">
      <alignment horizontal="left" wrapText="1" indent="3"/>
    </xf>
    <xf numFmtId="49" fontId="114" fillId="0" borderId="121" xfId="0" applyNumberFormat="1" applyFont="1" applyBorder="1" applyAlignment="1">
      <alignment horizontal="left" wrapText="1" indent="2"/>
    </xf>
    <xf numFmtId="0" fontId="114" fillId="0" borderId="121" xfId="0" applyFont="1" applyBorder="1" applyAlignment="1">
      <alignment horizontal="left" wrapText="1" indent="1"/>
    </xf>
    <xf numFmtId="49" fontId="114" fillId="0" borderId="121" xfId="0" applyNumberFormat="1" applyFont="1" applyBorder="1" applyAlignment="1">
      <alignment horizontal="left" wrapText="1" indent="1"/>
    </xf>
    <xf numFmtId="0" fontId="116" fillId="0" borderId="75" xfId="0" applyFont="1" applyBorder="1" applyAlignment="1">
      <alignment horizontal="left" vertical="center" wrapText="1"/>
    </xf>
    <xf numFmtId="0" fontId="114" fillId="0" borderId="122" xfId="0" applyFont="1" applyBorder="1" applyAlignment="1">
      <alignment horizontal="center" vertical="center" wrapText="1"/>
    </xf>
    <xf numFmtId="0" fontId="116" fillId="0" borderId="121" xfId="0" applyFont="1" applyBorder="1" applyAlignment="1">
      <alignment horizontal="left" vertical="center" wrapText="1"/>
    </xf>
    <xf numFmtId="0" fontId="114" fillId="0" borderId="121" xfId="0" applyFont="1" applyBorder="1" applyAlignment="1">
      <alignment horizontal="left" indent="1"/>
    </xf>
    <xf numFmtId="0" fontId="6" fillId="0" borderId="121" xfId="17" applyBorder="1" applyAlignment="1" applyProtection="1"/>
    <xf numFmtId="0" fontId="117" fillId="0" borderId="121"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21"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21" xfId="0" applyFont="1" applyBorder="1" applyAlignment="1">
      <alignment horizontal="center" vertical="center"/>
    </xf>
    <xf numFmtId="0" fontId="114" fillId="0" borderId="121" xfId="0" applyFont="1" applyBorder="1" applyAlignment="1">
      <alignment horizontal="center" vertical="center" wrapText="1"/>
    </xf>
    <xf numFmtId="0" fontId="117" fillId="0" borderId="0" xfId="0" applyFont="1"/>
    <xf numFmtId="0" fontId="114" fillId="0" borderId="121" xfId="0" applyFont="1" applyBorder="1" applyAlignment="1">
      <alignment wrapText="1"/>
    </xf>
    <xf numFmtId="0" fontId="114" fillId="0" borderId="121"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21" xfId="0" applyNumberFormat="1" applyFont="1" applyBorder="1" applyAlignment="1">
      <alignment horizontal="center" vertical="center" wrapText="1"/>
    </xf>
    <xf numFmtId="0" fontId="114" fillId="0" borderId="121" xfId="0" applyFont="1" applyBorder="1" applyAlignment="1">
      <alignment horizontal="center"/>
    </xf>
    <xf numFmtId="0" fontId="114" fillId="0" borderId="7" xfId="0" applyFont="1" applyBorder="1"/>
    <xf numFmtId="0" fontId="114" fillId="0" borderId="121" xfId="0" applyFont="1" applyBorder="1" applyAlignment="1">
      <alignment horizontal="left" indent="2"/>
    </xf>
    <xf numFmtId="0" fontId="122" fillId="0" borderId="0" xfId="0" applyFont="1"/>
    <xf numFmtId="0" fontId="122" fillId="0" borderId="0" xfId="0" applyFont="1" applyAlignment="1">
      <alignment horizontal="center" vertical="center"/>
    </xf>
    <xf numFmtId="0" fontId="116" fillId="0" borderId="121" xfId="0" applyFont="1" applyBorder="1" applyAlignment="1">
      <alignment horizontal="center" vertical="center" wrapText="1"/>
    </xf>
    <xf numFmtId="0" fontId="114" fillId="79" borderId="121" xfId="0" applyFont="1" applyFill="1" applyBorder="1"/>
    <xf numFmtId="0" fontId="117" fillId="79" borderId="121" xfId="0" applyFont="1" applyFill="1" applyBorder="1"/>
    <xf numFmtId="0" fontId="0" fillId="0" borderId="121" xfId="0" applyBorder="1" applyAlignment="1">
      <alignment horizontal="left" indent="2"/>
    </xf>
    <xf numFmtId="0" fontId="0" fillId="0" borderId="122" xfId="0" applyBorder="1" applyAlignment="1">
      <alignment horizontal="left" indent="2"/>
    </xf>
    <xf numFmtId="0" fontId="124" fillId="0" borderId="128" xfId="0" applyFont="1" applyBorder="1" applyAlignment="1">
      <alignment vertical="center" wrapText="1" readingOrder="1"/>
    </xf>
    <xf numFmtId="0" fontId="124" fillId="0" borderId="129" xfId="0" applyFont="1" applyBorder="1" applyAlignment="1">
      <alignment vertical="center" wrapText="1" readingOrder="1"/>
    </xf>
    <xf numFmtId="0" fontId="124" fillId="0" borderId="129" xfId="0" applyFont="1" applyBorder="1" applyAlignment="1">
      <alignment horizontal="left" vertical="center" wrapText="1" indent="1" readingOrder="1"/>
    </xf>
    <xf numFmtId="0" fontId="124" fillId="0" borderId="130" xfId="0" applyFont="1" applyBorder="1" applyAlignment="1">
      <alignment vertical="center" wrapText="1" readingOrder="1"/>
    </xf>
    <xf numFmtId="0" fontId="125" fillId="0" borderId="121" xfId="0" applyFont="1" applyBorder="1" applyAlignment="1">
      <alignment vertical="center" wrapText="1" readingOrder="1"/>
    </xf>
    <xf numFmtId="0" fontId="0" fillId="0" borderId="7" xfId="0" applyBorder="1"/>
    <xf numFmtId="0" fontId="114" fillId="0" borderId="113" xfId="0" applyFont="1" applyBorder="1" applyAlignment="1">
      <alignment horizontal="center" vertical="center" wrapText="1"/>
    </xf>
    <xf numFmtId="0" fontId="0" fillId="0" borderId="121" xfId="0" applyBorder="1" applyAlignment="1">
      <alignment horizontal="left" indent="3"/>
    </xf>
    <xf numFmtId="0" fontId="6" fillId="0" borderId="3" xfId="17" applyBorder="1" applyAlignment="1" applyProtection="1"/>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2" fillId="2" borderId="104" xfId="20962" applyNumberFormat="1" applyFont="1" applyFill="1" applyBorder="1" applyAlignment="1" applyProtection="1">
      <alignment vertical="center"/>
      <protection locked="0"/>
    </xf>
    <xf numFmtId="10" fontId="87" fillId="2" borderId="104" xfId="20962" applyNumberFormat="1" applyFont="1" applyFill="1" applyBorder="1" applyAlignment="1" applyProtection="1">
      <alignment vertical="center"/>
      <protection locked="0"/>
    </xf>
    <xf numFmtId="10" fontId="87" fillId="2" borderId="98" xfId="20962" applyNumberFormat="1" applyFont="1" applyFill="1" applyBorder="1" applyAlignment="1" applyProtection="1">
      <alignment vertical="center"/>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3" xfId="20962" applyNumberFormat="1" applyFont="1" applyFill="1" applyBorder="1"/>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45" fillId="0" borderId="3" xfId="20962" applyNumberFormat="1" applyFont="1" applyFill="1" applyBorder="1" applyAlignment="1" applyProtection="1">
      <alignment horizontal="center" vertical="center" wrapText="1"/>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0" fontId="2" fillId="0" borderId="123" xfId="0" applyFont="1" applyBorder="1" applyAlignment="1">
      <alignment wrapText="1"/>
    </xf>
    <xf numFmtId="9" fontId="84" fillId="0" borderId="23" xfId="20962" applyFont="1" applyBorder="1" applyAlignment="1"/>
    <xf numFmtId="9" fontId="84" fillId="0" borderId="91" xfId="20962" applyFont="1" applyBorder="1" applyAlignment="1"/>
    <xf numFmtId="0" fontId="95" fillId="0" borderId="21" xfId="0" applyFont="1" applyBorder="1" applyAlignment="1">
      <alignment vertical="center"/>
    </xf>
    <xf numFmtId="0" fontId="2" fillId="0" borderId="121" xfId="0" applyFont="1" applyBorder="1" applyAlignment="1">
      <alignment wrapText="1"/>
    </xf>
    <xf numFmtId="10" fontId="84" fillId="0" borderId="91" xfId="20962" applyNumberFormat="1" applyFont="1" applyBorder="1" applyAlignment="1"/>
    <xf numFmtId="0" fontId="95" fillId="0" borderId="94" xfId="0" applyFont="1" applyBorder="1" applyAlignment="1">
      <alignment vertical="center"/>
    </xf>
    <xf numFmtId="10" fontId="84" fillId="0" borderId="131" xfId="20962" applyNumberFormat="1" applyFont="1" applyBorder="1" applyAlignment="1"/>
    <xf numFmtId="0" fontId="95" fillId="0" borderId="94" xfId="0" applyFont="1" applyBorder="1" applyAlignment="1">
      <alignment horizontal="right" vertical="center"/>
    </xf>
    <xf numFmtId="14" fontId="84" fillId="0" borderId="0" xfId="0" applyNumberFormat="1" applyFont="1" applyAlignment="1">
      <alignment horizontal="left"/>
    </xf>
    <xf numFmtId="9" fontId="106" fillId="0" borderId="106" xfId="20962" applyFont="1" applyFill="1" applyBorder="1" applyAlignment="1" applyProtection="1">
      <alignment horizontal="right" vertical="center"/>
      <protection locked="0"/>
    </xf>
    <xf numFmtId="43" fontId="114" fillId="0" borderId="121" xfId="7" applyFont="1" applyFill="1" applyBorder="1"/>
    <xf numFmtId="164" fontId="114" fillId="0" borderId="121" xfId="7" applyNumberFormat="1" applyFont="1" applyFill="1" applyBorder="1"/>
    <xf numFmtId="43" fontId="117" fillId="0" borderId="121" xfId="7" applyFont="1" applyFill="1" applyBorder="1"/>
    <xf numFmtId="164" fontId="117" fillId="0" borderId="121" xfId="7" applyNumberFormat="1" applyFont="1" applyFill="1" applyBorder="1"/>
    <xf numFmtId="166" fontId="116" fillId="0" borderId="121" xfId="20965" applyFont="1" applyFill="1" applyBorder="1"/>
    <xf numFmtId="43" fontId="117" fillId="0" borderId="121" xfId="7" applyFont="1" applyFill="1" applyBorder="1" applyAlignment="1">
      <alignment horizontal="right"/>
    </xf>
    <xf numFmtId="43" fontId="114" fillId="0" borderId="121" xfId="7" applyFont="1" applyFill="1" applyBorder="1" applyAlignment="1">
      <alignment horizontal="right"/>
    </xf>
    <xf numFmtId="43" fontId="114" fillId="0" borderId="121" xfId="7" applyFont="1" applyFill="1" applyBorder="1" applyAlignment="1">
      <alignment horizontal="right" indent="1"/>
    </xf>
    <xf numFmtId="43" fontId="117" fillId="0" borderId="121" xfId="7" applyFont="1" applyBorder="1" applyAlignment="1">
      <alignment horizontal="right"/>
    </xf>
    <xf numFmtId="43" fontId="114" fillId="0" borderId="121" xfId="7" applyFont="1" applyBorder="1" applyAlignment="1">
      <alignment horizontal="right"/>
    </xf>
    <xf numFmtId="43" fontId="114" fillId="80" borderId="121" xfId="7" applyFont="1" applyFill="1" applyBorder="1" applyAlignment="1">
      <alignment horizontal="right"/>
    </xf>
    <xf numFmtId="43" fontId="114" fillId="0" borderId="121" xfId="7" applyFont="1" applyBorder="1" applyAlignment="1">
      <alignment horizontal="right" indent="1"/>
    </xf>
    <xf numFmtId="43" fontId="117" fillId="0" borderId="7" xfId="7" applyFont="1" applyFill="1" applyBorder="1" applyAlignment="1">
      <alignment horizontal="center"/>
    </xf>
    <xf numFmtId="43" fontId="114" fillId="0" borderId="121" xfId="7" applyFont="1" applyFill="1" applyBorder="1" applyAlignment="1">
      <alignment horizontal="center"/>
    </xf>
    <xf numFmtId="43" fontId="114" fillId="0" borderId="121" xfId="7" applyFont="1" applyFill="1" applyBorder="1" applyAlignment="1">
      <alignment horizontal="center" vertical="top" wrapText="1"/>
    </xf>
    <xf numFmtId="43" fontId="114" fillId="0" borderId="121" xfId="7" applyFont="1" applyFill="1" applyBorder="1" applyAlignment="1">
      <alignment horizontal="center" wrapText="1"/>
    </xf>
    <xf numFmtId="43" fontId="113" fillId="0" borderId="121" xfId="7" applyFont="1" applyFill="1" applyBorder="1" applyAlignment="1">
      <alignment horizontal="left" vertical="center" wrapText="1"/>
    </xf>
    <xf numFmtId="43" fontId="114" fillId="0" borderId="121" xfId="7" applyFont="1" applyFill="1" applyBorder="1" applyAlignment="1">
      <alignment horizontal="center" vertical="center" wrapText="1"/>
    </xf>
    <xf numFmtId="43" fontId="114" fillId="0" borderId="121" xfId="7" applyFont="1" applyFill="1" applyBorder="1" applyAlignment="1">
      <alignment horizontal="center" vertical="center"/>
    </xf>
    <xf numFmtId="43" fontId="116" fillId="0" borderId="121" xfId="7" applyFont="1" applyFill="1" applyBorder="1" applyAlignment="1">
      <alignment horizontal="left" vertical="center" wrapText="1"/>
    </xf>
    <xf numFmtId="43" fontId="122" fillId="0" borderId="121" xfId="7" applyFont="1" applyBorder="1"/>
    <xf numFmtId="43" fontId="0" fillId="0" borderId="121" xfId="7" applyFont="1" applyBorder="1"/>
    <xf numFmtId="43" fontId="122" fillId="0" borderId="122" xfId="7" applyFont="1" applyBorder="1"/>
    <xf numFmtId="10" fontId="0" fillId="0" borderId="121" xfId="20962" applyNumberFormat="1" applyFont="1" applyBorder="1"/>
    <xf numFmtId="0" fontId="2" fillId="0" borderId="91" xfId="0" applyFont="1" applyBorder="1"/>
    <xf numFmtId="0" fontId="2" fillId="0" borderId="8" xfId="0" applyFont="1" applyBorder="1" applyAlignment="1">
      <alignment vertical="top" wrapText="1"/>
    </xf>
    <xf numFmtId="10" fontId="123" fillId="0" borderId="121" xfId="20962" applyNumberFormat="1" applyFont="1" applyBorder="1"/>
    <xf numFmtId="43" fontId="123" fillId="0" borderId="121" xfId="7" applyFont="1" applyBorder="1"/>
    <xf numFmtId="10" fontId="123" fillId="0" borderId="122" xfId="20962" applyNumberFormat="1" applyFont="1" applyBorder="1"/>
    <xf numFmtId="43" fontId="123" fillId="0" borderId="122" xfId="7" applyFont="1" applyBorder="1"/>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7" xfId="0" applyFont="1" applyBorder="1" applyAlignment="1">
      <alignment horizontal="center" vertical="center" wrapText="1"/>
    </xf>
    <xf numFmtId="0" fontId="45" fillId="0" borderId="87" xfId="11" applyFont="1" applyBorder="1" applyAlignment="1">
      <alignment horizontal="center" vertical="center" wrapText="1"/>
    </xf>
    <xf numFmtId="0" fontId="45" fillId="0" borderId="88"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8" xfId="0" applyFont="1" applyBorder="1" applyAlignment="1">
      <alignment horizontal="left" vertical="center"/>
    </xf>
    <xf numFmtId="0" fontId="100"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11" xfId="0" applyFont="1" applyBorder="1" applyAlignment="1">
      <alignment horizontal="left" vertical="center" wrapText="1"/>
    </xf>
    <xf numFmtId="0" fontId="116" fillId="0" borderId="112" xfId="0" applyFont="1" applyBorder="1" applyAlignment="1">
      <alignment horizontal="left" vertical="center" wrapText="1"/>
    </xf>
    <xf numFmtId="0" fontId="116" fillId="0" borderId="116" xfId="0" applyFont="1" applyBorder="1" applyAlignment="1">
      <alignment horizontal="left" vertical="center" wrapText="1"/>
    </xf>
    <xf numFmtId="0" fontId="116" fillId="0" borderId="117" xfId="0" applyFont="1" applyBorder="1" applyAlignment="1">
      <alignment horizontal="left" vertical="center" wrapText="1"/>
    </xf>
    <xf numFmtId="0" fontId="116" fillId="0" borderId="119" xfId="0" applyFont="1" applyBorder="1" applyAlignment="1">
      <alignment horizontal="left" vertical="center" wrapText="1"/>
    </xf>
    <xf numFmtId="0" fontId="116" fillId="0" borderId="120" xfId="0" applyFont="1" applyBorder="1" applyAlignment="1">
      <alignment horizontal="left" vertical="center" wrapText="1"/>
    </xf>
    <xf numFmtId="0" fontId="117" fillId="0" borderId="113" xfId="0" applyFont="1" applyBorder="1" applyAlignment="1">
      <alignment horizontal="center" vertical="center" wrapText="1"/>
    </xf>
    <xf numFmtId="0" fontId="117" fillId="0" borderId="114" xfId="0" applyFont="1" applyBorder="1" applyAlignment="1">
      <alignment horizontal="center" vertical="center" wrapText="1"/>
    </xf>
    <xf numFmtId="0" fontId="117" fillId="0" borderId="115" xfId="0" applyFont="1" applyBorder="1" applyAlignment="1">
      <alignment horizontal="center" vertical="center" wrapText="1"/>
    </xf>
    <xf numFmtId="0" fontId="117" fillId="0" borderId="92" xfId="0" applyFont="1" applyBorder="1" applyAlignment="1">
      <alignment horizontal="center" vertical="center" wrapText="1"/>
    </xf>
    <xf numFmtId="0" fontId="117" fillId="0" borderId="118" xfId="0" applyFont="1" applyBorder="1" applyAlignment="1">
      <alignment horizontal="center" vertical="center" wrapText="1"/>
    </xf>
    <xf numFmtId="0" fontId="117" fillId="0" borderId="82" xfId="0" applyFont="1" applyBorder="1" applyAlignment="1">
      <alignment horizontal="center" vertical="center" wrapText="1"/>
    </xf>
    <xf numFmtId="0" fontId="114" fillId="0" borderId="122"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21" xfId="0" applyFont="1" applyBorder="1" applyAlignment="1">
      <alignment horizontal="center" vertical="center" wrapText="1"/>
    </xf>
    <xf numFmtId="0" fontId="121" fillId="0" borderId="121" xfId="0" applyFont="1" applyBorder="1" applyAlignment="1">
      <alignment horizontal="center" vertical="center"/>
    </xf>
    <xf numFmtId="0" fontId="121" fillId="0" borderId="113" xfId="0" applyFont="1" applyBorder="1" applyAlignment="1">
      <alignment horizontal="center" vertical="center"/>
    </xf>
    <xf numFmtId="0" fontId="121" fillId="0" borderId="115" xfId="0" applyFont="1" applyBorder="1" applyAlignment="1">
      <alignment horizontal="center" vertical="center"/>
    </xf>
    <xf numFmtId="0" fontId="121" fillId="0" borderId="92" xfId="0" applyFont="1" applyBorder="1" applyAlignment="1">
      <alignment horizontal="center" vertical="center"/>
    </xf>
    <xf numFmtId="0" fontId="121" fillId="0" borderId="82" xfId="0" applyFont="1" applyBorder="1" applyAlignment="1">
      <alignment horizontal="center" vertical="center"/>
    </xf>
    <xf numFmtId="0" fontId="117" fillId="0" borderId="121" xfId="0" applyFont="1" applyBorder="1" applyAlignment="1">
      <alignment horizontal="center" vertical="center" wrapText="1"/>
    </xf>
    <xf numFmtId="0" fontId="117" fillId="0" borderId="77" xfId="0" applyFont="1" applyBorder="1" applyAlignment="1">
      <alignment horizontal="center" vertical="center" wrapText="1"/>
    </xf>
    <xf numFmtId="0" fontId="117" fillId="0" borderId="75" xfId="0" applyFont="1" applyBorder="1" applyAlignment="1">
      <alignment horizontal="center" vertical="center" wrapText="1"/>
    </xf>
    <xf numFmtId="0" fontId="114" fillId="0" borderId="123" xfId="0" applyFont="1" applyBorder="1" applyAlignment="1">
      <alignment horizontal="center" vertical="center" wrapText="1"/>
    </xf>
    <xf numFmtId="0" fontId="114" fillId="0" borderId="124" xfId="0" applyFont="1" applyBorder="1" applyAlignment="1">
      <alignment horizontal="center" vertical="center" wrapText="1"/>
    </xf>
    <xf numFmtId="0" fontId="114" fillId="0" borderId="125" xfId="0" applyFont="1" applyBorder="1" applyAlignment="1">
      <alignment horizontal="center" vertical="center" wrapText="1"/>
    </xf>
    <xf numFmtId="0" fontId="117" fillId="0" borderId="83"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83" xfId="0" applyFont="1" applyBorder="1" applyAlignment="1">
      <alignment horizontal="center" vertical="center" wrapText="1"/>
    </xf>
    <xf numFmtId="0" fontId="114" fillId="0" borderId="77" xfId="0" applyFont="1" applyBorder="1" applyAlignment="1">
      <alignment horizontal="center" vertical="center" wrapText="1"/>
    </xf>
    <xf numFmtId="0" fontId="114" fillId="0" borderId="0" xfId="0" applyFont="1" applyAlignment="1">
      <alignment horizontal="center" vertical="center" wrapText="1"/>
    </xf>
    <xf numFmtId="0" fontId="114" fillId="0" borderId="75" xfId="0" applyFont="1" applyBorder="1" applyAlignment="1">
      <alignment horizontal="center" vertical="center" wrapText="1"/>
    </xf>
    <xf numFmtId="0" fontId="114" fillId="0" borderId="82" xfId="0" applyFont="1" applyBorder="1" applyAlignment="1">
      <alignment horizontal="center" vertical="center" wrapText="1"/>
    </xf>
    <xf numFmtId="0" fontId="117" fillId="0" borderId="113" xfId="0" applyFont="1" applyBorder="1" applyAlignment="1">
      <alignment horizontal="center" vertical="top" wrapText="1"/>
    </xf>
    <xf numFmtId="0" fontId="117" fillId="0" borderId="115" xfId="0" applyFont="1" applyBorder="1" applyAlignment="1">
      <alignment horizontal="center" vertical="top" wrapText="1"/>
    </xf>
    <xf numFmtId="0" fontId="117" fillId="0" borderId="77" xfId="0" applyFont="1" applyBorder="1" applyAlignment="1">
      <alignment horizontal="center" vertical="top" wrapText="1"/>
    </xf>
    <xf numFmtId="0" fontId="117" fillId="0" borderId="75" xfId="0" applyFont="1" applyBorder="1" applyAlignment="1">
      <alignment horizontal="center" vertical="top" wrapText="1"/>
    </xf>
    <xf numFmtId="0" fontId="117" fillId="0" borderId="92" xfId="0" applyFont="1" applyBorder="1" applyAlignment="1">
      <alignment horizontal="center" vertical="top" wrapText="1"/>
    </xf>
    <xf numFmtId="0" fontId="117" fillId="0" borderId="82" xfId="0" applyFont="1" applyBorder="1" applyAlignment="1">
      <alignment horizontal="center" vertical="top" wrapText="1"/>
    </xf>
    <xf numFmtId="0" fontId="114" fillId="0" borderId="0" xfId="0" applyFont="1" applyAlignment="1">
      <alignment horizontal="center" vertical="center"/>
    </xf>
    <xf numFmtId="0" fontId="114" fillId="0" borderId="75" xfId="0" applyFont="1" applyBorder="1" applyAlignment="1">
      <alignment horizontal="center" vertical="center"/>
    </xf>
    <xf numFmtId="0" fontId="114" fillId="0" borderId="77" xfId="0" applyFont="1" applyBorder="1" applyAlignment="1">
      <alignment horizontal="center" vertical="center"/>
    </xf>
    <xf numFmtId="0" fontId="114" fillId="0" borderId="123" xfId="0" applyFont="1" applyBorder="1" applyAlignment="1">
      <alignment horizontal="center" vertical="center"/>
    </xf>
    <xf numFmtId="0" fontId="114" fillId="0" borderId="124" xfId="0" applyFont="1" applyBorder="1" applyAlignment="1">
      <alignment horizontal="center" vertical="center"/>
    </xf>
    <xf numFmtId="0" fontId="114" fillId="0" borderId="125" xfId="0" applyFont="1" applyBorder="1" applyAlignment="1">
      <alignment horizontal="center" vertical="center"/>
    </xf>
    <xf numFmtId="0" fontId="114" fillId="0" borderId="113" xfId="0" applyFont="1" applyBorder="1" applyAlignment="1">
      <alignment horizontal="center" vertical="top" wrapText="1"/>
    </xf>
    <xf numFmtId="0" fontId="114" fillId="0" borderId="114" xfId="0" applyFont="1" applyBorder="1" applyAlignment="1">
      <alignment horizontal="center" vertical="top" wrapText="1"/>
    </xf>
    <xf numFmtId="0" fontId="114" fillId="0" borderId="115" xfId="0" applyFont="1" applyBorder="1" applyAlignment="1">
      <alignment horizontal="center" vertical="top" wrapText="1"/>
    </xf>
    <xf numFmtId="0" fontId="114" fillId="0" borderId="124" xfId="0" applyFont="1" applyBorder="1" applyAlignment="1">
      <alignment horizontal="center" vertical="top" wrapText="1"/>
    </xf>
    <xf numFmtId="0" fontId="114" fillId="0" borderId="125" xfId="0" applyFont="1" applyBorder="1" applyAlignment="1">
      <alignment horizontal="center" vertical="top" wrapText="1"/>
    </xf>
    <xf numFmtId="0" fontId="114" fillId="0" borderId="122" xfId="0" applyFont="1" applyBorder="1" applyAlignment="1">
      <alignment horizontal="center" vertical="top" wrapText="1"/>
    </xf>
    <xf numFmtId="0" fontId="114" fillId="0" borderId="7" xfId="0" applyFont="1" applyBorder="1" applyAlignment="1">
      <alignment horizontal="center" vertical="top" wrapText="1"/>
    </xf>
    <xf numFmtId="0" fontId="116" fillId="0" borderId="126" xfId="0" applyFont="1" applyBorder="1" applyAlignment="1">
      <alignment horizontal="left" vertical="top" wrapText="1"/>
    </xf>
    <xf numFmtId="0" fontId="116" fillId="0" borderId="127" xfId="0" applyFont="1" applyBorder="1" applyAlignment="1">
      <alignment horizontal="left" vertical="top" wrapText="1"/>
    </xf>
    <xf numFmtId="0" fontId="122" fillId="0" borderId="122" xfId="0" applyFont="1" applyBorder="1" applyAlignment="1">
      <alignment horizontal="center" vertical="center" wrapText="1"/>
    </xf>
    <xf numFmtId="0" fontId="122" fillId="0" borderId="113" xfId="0" applyFont="1" applyBorder="1" applyAlignment="1">
      <alignment horizontal="center" vertical="center" wrapText="1"/>
    </xf>
    <xf numFmtId="0" fontId="126" fillId="0" borderId="121" xfId="0" applyFont="1" applyBorder="1" applyAlignment="1">
      <alignment horizontal="center" vertical="center"/>
    </xf>
    <xf numFmtId="0" fontId="123" fillId="0" borderId="121"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road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85" zoomScaleNormal="85" workbookViewId="0">
      <selection activeCell="C14" sqref="C14"/>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88"/>
      <c r="B1" s="234" t="s">
        <v>343</v>
      </c>
      <c r="C1" s="188"/>
    </row>
    <row r="2" spans="1:3">
      <c r="A2" s="235">
        <v>1</v>
      </c>
      <c r="B2" s="381" t="s">
        <v>344</v>
      </c>
      <c r="C2" s="100" t="s">
        <v>738</v>
      </c>
    </row>
    <row r="3" spans="1:3">
      <c r="A3" s="235">
        <v>2</v>
      </c>
      <c r="B3" s="382" t="s">
        <v>340</v>
      </c>
      <c r="C3" s="100" t="s">
        <v>739</v>
      </c>
    </row>
    <row r="4" spans="1:3">
      <c r="A4" s="235">
        <v>3</v>
      </c>
      <c r="B4" s="383" t="s">
        <v>345</v>
      </c>
      <c r="C4" s="100" t="s">
        <v>740</v>
      </c>
    </row>
    <row r="5" spans="1:3">
      <c r="A5" s="236">
        <v>4</v>
      </c>
      <c r="B5" s="384" t="s">
        <v>341</v>
      </c>
      <c r="C5" s="567" t="s">
        <v>741</v>
      </c>
    </row>
    <row r="6" spans="1:3" s="237" customFormat="1" ht="45.75" customHeight="1">
      <c r="A6" s="626" t="s">
        <v>419</v>
      </c>
      <c r="B6" s="627"/>
      <c r="C6" s="627"/>
    </row>
    <row r="7" spans="1:3" ht="15">
      <c r="A7" s="238" t="s">
        <v>29</v>
      </c>
      <c r="B7" s="234" t="s">
        <v>342</v>
      </c>
    </row>
    <row r="8" spans="1:3">
      <c r="A8" s="188">
        <v>1</v>
      </c>
      <c r="B8" s="278" t="s">
        <v>20</v>
      </c>
    </row>
    <row r="9" spans="1:3">
      <c r="A9" s="188">
        <v>2</v>
      </c>
      <c r="B9" s="279" t="s">
        <v>21</v>
      </c>
    </row>
    <row r="10" spans="1:3">
      <c r="A10" s="188">
        <v>3</v>
      </c>
      <c r="B10" s="279" t="s">
        <v>22</v>
      </c>
    </row>
    <row r="11" spans="1:3">
      <c r="A11" s="188">
        <v>4</v>
      </c>
      <c r="B11" s="279" t="s">
        <v>23</v>
      </c>
    </row>
    <row r="12" spans="1:3">
      <c r="A12" s="188">
        <v>5</v>
      </c>
      <c r="B12" s="279" t="s">
        <v>24</v>
      </c>
    </row>
    <row r="13" spans="1:3">
      <c r="A13" s="188">
        <v>6</v>
      </c>
      <c r="B13" s="280" t="s">
        <v>352</v>
      </c>
    </row>
    <row r="14" spans="1:3">
      <c r="A14" s="188">
        <v>7</v>
      </c>
      <c r="B14" s="279" t="s">
        <v>346</v>
      </c>
    </row>
    <row r="15" spans="1:3">
      <c r="A15" s="188">
        <v>8</v>
      </c>
      <c r="B15" s="279" t="s">
        <v>347</v>
      </c>
    </row>
    <row r="16" spans="1:3">
      <c r="A16" s="188">
        <v>9</v>
      </c>
      <c r="B16" s="279" t="s">
        <v>25</v>
      </c>
    </row>
    <row r="17" spans="1:2">
      <c r="A17" s="380" t="s">
        <v>418</v>
      </c>
      <c r="B17" s="379" t="s">
        <v>405</v>
      </c>
    </row>
    <row r="18" spans="1:2">
      <c r="A18" s="188">
        <v>10</v>
      </c>
      <c r="B18" s="279" t="s">
        <v>26</v>
      </c>
    </row>
    <row r="19" spans="1:2">
      <c r="A19" s="188">
        <v>11</v>
      </c>
      <c r="B19" s="280" t="s">
        <v>348</v>
      </c>
    </row>
    <row r="20" spans="1:2">
      <c r="A20" s="188">
        <v>12</v>
      </c>
      <c r="B20" s="280" t="s">
        <v>27</v>
      </c>
    </row>
    <row r="21" spans="1:2">
      <c r="A21" s="436">
        <v>13</v>
      </c>
      <c r="B21" s="437" t="s">
        <v>349</v>
      </c>
    </row>
    <row r="22" spans="1:2">
      <c r="A22" s="436">
        <v>14</v>
      </c>
      <c r="B22" s="438" t="s">
        <v>376</v>
      </c>
    </row>
    <row r="23" spans="1:2">
      <c r="A23" s="436">
        <v>15</v>
      </c>
      <c r="B23" s="439" t="s">
        <v>28</v>
      </c>
    </row>
    <row r="24" spans="1:2">
      <c r="A24" s="436">
        <v>15.1</v>
      </c>
      <c r="B24" s="440" t="s">
        <v>432</v>
      </c>
    </row>
    <row r="25" spans="1:2">
      <c r="A25" s="436">
        <v>16</v>
      </c>
      <c r="B25" s="440" t="s">
        <v>496</v>
      </c>
    </row>
    <row r="26" spans="1:2">
      <c r="A26" s="436">
        <v>17</v>
      </c>
      <c r="B26" s="440" t="s">
        <v>537</v>
      </c>
    </row>
    <row r="27" spans="1:2">
      <c r="A27" s="436">
        <v>18</v>
      </c>
      <c r="B27" s="440" t="s">
        <v>707</v>
      </c>
    </row>
    <row r="28" spans="1:2">
      <c r="A28" s="436">
        <v>19</v>
      </c>
      <c r="B28" s="440" t="s">
        <v>708</v>
      </c>
    </row>
    <row r="29" spans="1:2">
      <c r="A29" s="436">
        <v>20</v>
      </c>
      <c r="B29" s="532" t="s">
        <v>538</v>
      </c>
    </row>
    <row r="30" spans="1:2">
      <c r="A30" s="436">
        <v>21</v>
      </c>
      <c r="B30" s="440" t="s">
        <v>704</v>
      </c>
    </row>
    <row r="31" spans="1:2">
      <c r="A31" s="436">
        <v>22</v>
      </c>
      <c r="B31" s="440" t="s">
        <v>539</v>
      </c>
    </row>
    <row r="32" spans="1:2">
      <c r="A32" s="436">
        <v>23</v>
      </c>
      <c r="B32" s="440" t="s">
        <v>540</v>
      </c>
    </row>
    <row r="33" spans="1:2">
      <c r="A33" s="436">
        <v>24</v>
      </c>
      <c r="B33" s="440" t="s">
        <v>541</v>
      </c>
    </row>
    <row r="34" spans="1:2">
      <c r="A34" s="436">
        <v>25</v>
      </c>
      <c r="B34" s="440" t="s">
        <v>542</v>
      </c>
    </row>
    <row r="35" spans="1:2">
      <c r="A35" s="436">
        <v>26</v>
      </c>
      <c r="B35" s="440" t="s">
        <v>737</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5D2262FD-863C-404A-A748-B3F12B04A2F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C36" activePane="bottomRight" state="frozen"/>
      <selection activeCell="B9" sqref="B9"/>
      <selection pane="topRight" activeCell="B9" sqref="B9"/>
      <selection pane="bottomLeft" activeCell="B9" sqref="B9"/>
      <selection pane="bottomRight" activeCell="C6" sqref="C6:C52"/>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Silk Road Bank</v>
      </c>
    </row>
    <row r="2" spans="1:3" s="2" customFormat="1" ht="15.75" customHeight="1">
      <c r="A2" s="2" t="s">
        <v>31</v>
      </c>
      <c r="B2" s="457">
        <f>'1. key ratios '!B2</f>
        <v>44561</v>
      </c>
    </row>
    <row r="3" spans="1:3" s="2" customFormat="1" ht="15.75" customHeight="1"/>
    <row r="4" spans="1:3" ht="13.5" thickBot="1">
      <c r="A4" s="4" t="s">
        <v>245</v>
      </c>
      <c r="B4" s="170" t="s">
        <v>244</v>
      </c>
    </row>
    <row r="5" spans="1:3">
      <c r="A5" s="107" t="s">
        <v>6</v>
      </c>
      <c r="B5" s="108"/>
      <c r="C5" s="109" t="s">
        <v>73</v>
      </c>
    </row>
    <row r="6" spans="1:3">
      <c r="A6" s="110">
        <v>1</v>
      </c>
      <c r="B6" s="111" t="s">
        <v>243</v>
      </c>
      <c r="C6" s="112">
        <v>53834503.950000003</v>
      </c>
    </row>
    <row r="7" spans="1:3">
      <c r="A7" s="110">
        <v>2</v>
      </c>
      <c r="B7" s="113" t="s">
        <v>242</v>
      </c>
      <c r="C7" s="114">
        <v>61146400</v>
      </c>
    </row>
    <row r="8" spans="1:3">
      <c r="A8" s="110">
        <v>3</v>
      </c>
      <c r="B8" s="115" t="s">
        <v>241</v>
      </c>
      <c r="C8" s="114"/>
    </row>
    <row r="9" spans="1:3">
      <c r="A9" s="110">
        <v>4</v>
      </c>
      <c r="B9" s="115" t="s">
        <v>240</v>
      </c>
      <c r="C9" s="114"/>
    </row>
    <row r="10" spans="1:3">
      <c r="A10" s="110">
        <v>5</v>
      </c>
      <c r="B10" s="115" t="s">
        <v>239</v>
      </c>
      <c r="C10" s="114">
        <v>3961327.54</v>
      </c>
    </row>
    <row r="11" spans="1:3">
      <c r="A11" s="110">
        <v>6</v>
      </c>
      <c r="B11" s="116" t="s">
        <v>238</v>
      </c>
      <c r="C11" s="114">
        <v>-11273223.59</v>
      </c>
    </row>
    <row r="12" spans="1:3" s="83" customFormat="1">
      <c r="A12" s="110">
        <v>7</v>
      </c>
      <c r="B12" s="111" t="s">
        <v>237</v>
      </c>
      <c r="C12" s="117">
        <v>4202113.66</v>
      </c>
    </row>
    <row r="13" spans="1:3" s="83" customFormat="1">
      <c r="A13" s="110">
        <v>8</v>
      </c>
      <c r="B13" s="118" t="s">
        <v>236</v>
      </c>
      <c r="C13" s="119">
        <v>3961327.54</v>
      </c>
    </row>
    <row r="14" spans="1:3" s="83" customFormat="1" ht="25.5">
      <c r="A14" s="110">
        <v>9</v>
      </c>
      <c r="B14" s="120" t="s">
        <v>235</v>
      </c>
      <c r="C14" s="119"/>
    </row>
    <row r="15" spans="1:3" s="83" customFormat="1">
      <c r="A15" s="110">
        <v>10</v>
      </c>
      <c r="B15" s="121" t="s">
        <v>234</v>
      </c>
      <c r="C15" s="119">
        <v>240786.11999999988</v>
      </c>
    </row>
    <row r="16" spans="1:3" s="83" customFormat="1">
      <c r="A16" s="110">
        <v>11</v>
      </c>
      <c r="B16" s="122" t="s">
        <v>233</v>
      </c>
      <c r="C16" s="119"/>
    </row>
    <row r="17" spans="1:3" s="83" customFormat="1">
      <c r="A17" s="110">
        <v>12</v>
      </c>
      <c r="B17" s="121" t="s">
        <v>232</v>
      </c>
      <c r="C17" s="119"/>
    </row>
    <row r="18" spans="1:3" s="83" customFormat="1">
      <c r="A18" s="110">
        <v>13</v>
      </c>
      <c r="B18" s="121" t="s">
        <v>231</v>
      </c>
      <c r="C18" s="119"/>
    </row>
    <row r="19" spans="1:3" s="83" customFormat="1">
      <c r="A19" s="110">
        <v>14</v>
      </c>
      <c r="B19" s="121" t="s">
        <v>230</v>
      </c>
      <c r="C19" s="119"/>
    </row>
    <row r="20" spans="1:3" s="83" customFormat="1">
      <c r="A20" s="110">
        <v>15</v>
      </c>
      <c r="B20" s="121" t="s">
        <v>229</v>
      </c>
      <c r="C20" s="119"/>
    </row>
    <row r="21" spans="1:3" s="83" customFormat="1" ht="25.5">
      <c r="A21" s="110">
        <v>16</v>
      </c>
      <c r="B21" s="120" t="s">
        <v>228</v>
      </c>
      <c r="C21" s="119"/>
    </row>
    <row r="22" spans="1:3" s="83" customFormat="1">
      <c r="A22" s="110">
        <v>17</v>
      </c>
      <c r="B22" s="123" t="s">
        <v>227</v>
      </c>
      <c r="C22" s="119"/>
    </row>
    <row r="23" spans="1:3" s="83" customFormat="1">
      <c r="A23" s="110">
        <v>18</v>
      </c>
      <c r="B23" s="120" t="s">
        <v>226</v>
      </c>
      <c r="C23" s="119"/>
    </row>
    <row r="24" spans="1:3" s="83" customFormat="1" ht="25.5">
      <c r="A24" s="110">
        <v>19</v>
      </c>
      <c r="B24" s="120" t="s">
        <v>203</v>
      </c>
      <c r="C24" s="119"/>
    </row>
    <row r="25" spans="1:3" s="83" customFormat="1">
      <c r="A25" s="110">
        <v>20</v>
      </c>
      <c r="B25" s="122" t="s">
        <v>225</v>
      </c>
      <c r="C25" s="119"/>
    </row>
    <row r="26" spans="1:3" s="83" customFormat="1">
      <c r="A26" s="110">
        <v>21</v>
      </c>
      <c r="B26" s="122" t="s">
        <v>224</v>
      </c>
      <c r="C26" s="119"/>
    </row>
    <row r="27" spans="1:3" s="83" customFormat="1">
      <c r="A27" s="110">
        <v>22</v>
      </c>
      <c r="B27" s="122" t="s">
        <v>223</v>
      </c>
      <c r="C27" s="119"/>
    </row>
    <row r="28" spans="1:3" s="83" customFormat="1">
      <c r="A28" s="110">
        <v>23</v>
      </c>
      <c r="B28" s="124" t="s">
        <v>222</v>
      </c>
      <c r="C28" s="117">
        <v>49632390.290000007</v>
      </c>
    </row>
    <row r="29" spans="1:3" s="83" customFormat="1">
      <c r="A29" s="125"/>
      <c r="B29" s="126"/>
      <c r="C29" s="119"/>
    </row>
    <row r="30" spans="1:3" s="83" customFormat="1">
      <c r="A30" s="125">
        <v>24</v>
      </c>
      <c r="B30" s="124" t="s">
        <v>221</v>
      </c>
      <c r="C30" s="117">
        <v>0</v>
      </c>
    </row>
    <row r="31" spans="1:3" s="83" customFormat="1">
      <c r="A31" s="125">
        <v>25</v>
      </c>
      <c r="B31" s="115" t="s">
        <v>220</v>
      </c>
      <c r="C31" s="127">
        <v>0</v>
      </c>
    </row>
    <row r="32" spans="1:3" s="83" customFormat="1">
      <c r="A32" s="125">
        <v>26</v>
      </c>
      <c r="B32" s="128" t="s">
        <v>301</v>
      </c>
      <c r="C32" s="119"/>
    </row>
    <row r="33" spans="1:3" s="83" customFormat="1">
      <c r="A33" s="125">
        <v>27</v>
      </c>
      <c r="B33" s="128" t="s">
        <v>219</v>
      </c>
      <c r="C33" s="119"/>
    </row>
    <row r="34" spans="1:3" s="83" customFormat="1">
      <c r="A34" s="125">
        <v>28</v>
      </c>
      <c r="B34" s="115" t="s">
        <v>218</v>
      </c>
      <c r="C34" s="119"/>
    </row>
    <row r="35" spans="1:3" s="83" customFormat="1">
      <c r="A35" s="125">
        <v>29</v>
      </c>
      <c r="B35" s="124" t="s">
        <v>217</v>
      </c>
      <c r="C35" s="117">
        <v>0</v>
      </c>
    </row>
    <row r="36" spans="1:3" s="83" customFormat="1">
      <c r="A36" s="125">
        <v>30</v>
      </c>
      <c r="B36" s="120" t="s">
        <v>216</v>
      </c>
      <c r="C36" s="119"/>
    </row>
    <row r="37" spans="1:3" s="83" customFormat="1">
      <c r="A37" s="125">
        <v>31</v>
      </c>
      <c r="B37" s="121" t="s">
        <v>215</v>
      </c>
      <c r="C37" s="119"/>
    </row>
    <row r="38" spans="1:3" s="83" customFormat="1" ht="25.5">
      <c r="A38" s="125">
        <v>32</v>
      </c>
      <c r="B38" s="120" t="s">
        <v>214</v>
      </c>
      <c r="C38" s="119"/>
    </row>
    <row r="39" spans="1:3" s="83" customFormat="1" ht="25.5">
      <c r="A39" s="125">
        <v>33</v>
      </c>
      <c r="B39" s="120" t="s">
        <v>203</v>
      </c>
      <c r="C39" s="119"/>
    </row>
    <row r="40" spans="1:3" s="83" customFormat="1">
      <c r="A40" s="125">
        <v>34</v>
      </c>
      <c r="B40" s="122" t="s">
        <v>213</v>
      </c>
      <c r="C40" s="119"/>
    </row>
    <row r="41" spans="1:3" s="83" customFormat="1">
      <c r="A41" s="125">
        <v>35</v>
      </c>
      <c r="B41" s="124" t="s">
        <v>212</v>
      </c>
      <c r="C41" s="117">
        <v>0</v>
      </c>
    </row>
    <row r="42" spans="1:3" s="83" customFormat="1">
      <c r="A42" s="125"/>
      <c r="B42" s="126"/>
      <c r="C42" s="119"/>
    </row>
    <row r="43" spans="1:3" s="83" customFormat="1">
      <c r="A43" s="125">
        <v>36</v>
      </c>
      <c r="B43" s="129" t="s">
        <v>211</v>
      </c>
      <c r="C43" s="117">
        <v>2863095.33</v>
      </c>
    </row>
    <row r="44" spans="1:3" s="83" customFormat="1">
      <c r="A44" s="125">
        <v>37</v>
      </c>
      <c r="B44" s="115" t="s">
        <v>210</v>
      </c>
      <c r="C44" s="119">
        <v>2500000</v>
      </c>
    </row>
    <row r="45" spans="1:3" s="83" customFormat="1">
      <c r="A45" s="125">
        <v>38</v>
      </c>
      <c r="B45" s="115" t="s">
        <v>209</v>
      </c>
      <c r="C45" s="119"/>
    </row>
    <row r="46" spans="1:3" s="83" customFormat="1">
      <c r="A46" s="125">
        <v>39</v>
      </c>
      <c r="B46" s="115" t="s">
        <v>208</v>
      </c>
      <c r="C46" s="119">
        <v>363095.33</v>
      </c>
    </row>
    <row r="47" spans="1:3" s="83" customFormat="1">
      <c r="A47" s="125">
        <v>40</v>
      </c>
      <c r="B47" s="129" t="s">
        <v>207</v>
      </c>
      <c r="C47" s="117">
        <v>0</v>
      </c>
    </row>
    <row r="48" spans="1:3" s="83" customFormat="1">
      <c r="A48" s="125">
        <v>41</v>
      </c>
      <c r="B48" s="120" t="s">
        <v>206</v>
      </c>
      <c r="C48" s="119"/>
    </row>
    <row r="49" spans="1:3" s="83" customFormat="1">
      <c r="A49" s="125">
        <v>42</v>
      </c>
      <c r="B49" s="121" t="s">
        <v>205</v>
      </c>
      <c r="C49" s="119"/>
    </row>
    <row r="50" spans="1:3" s="83" customFormat="1">
      <c r="A50" s="125">
        <v>43</v>
      </c>
      <c r="B50" s="120" t="s">
        <v>204</v>
      </c>
      <c r="C50" s="119"/>
    </row>
    <row r="51" spans="1:3" s="83" customFormat="1" ht="25.5">
      <c r="A51" s="125">
        <v>44</v>
      </c>
      <c r="B51" s="120" t="s">
        <v>203</v>
      </c>
      <c r="C51" s="119"/>
    </row>
    <row r="52" spans="1:3" s="83" customFormat="1" ht="13.5" thickBot="1">
      <c r="A52" s="130">
        <v>45</v>
      </c>
      <c r="B52" s="131" t="s">
        <v>202</v>
      </c>
      <c r="C52" s="132">
        <v>2863095.33</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topLeftCell="A12" workbookViewId="0">
      <selection activeCell="C19" sqref="C19"/>
    </sheetView>
  </sheetViews>
  <sheetFormatPr defaultColWidth="9.28515625" defaultRowHeight="12.75"/>
  <cols>
    <col min="1" max="1" width="9.42578125" style="265" bestFit="1" customWidth="1"/>
    <col min="2" max="2" width="59" style="265" customWidth="1"/>
    <col min="3" max="3" width="16.7109375" style="265" bestFit="1" customWidth="1"/>
    <col min="4" max="4" width="13.28515625" style="265" bestFit="1" customWidth="1"/>
    <col min="5" max="16384" width="9.28515625" style="265"/>
  </cols>
  <sheetData>
    <row r="1" spans="1:4" ht="15">
      <c r="A1" s="263" t="s">
        <v>30</v>
      </c>
      <c r="B1" s="3" t="str">
        <f>'Info '!C2</f>
        <v>JSC Silk Road Bank</v>
      </c>
    </row>
    <row r="2" spans="1:4" s="263" customFormat="1" ht="15.75" customHeight="1">
      <c r="A2" s="263" t="s">
        <v>31</v>
      </c>
      <c r="B2" s="457">
        <f>'1. key ratios '!B2</f>
        <v>44561</v>
      </c>
    </row>
    <row r="3" spans="1:4" s="263" customFormat="1" ht="15.75" customHeight="1"/>
    <row r="4" spans="1:4" ht="13.5" thickBot="1">
      <c r="A4" s="265" t="s">
        <v>404</v>
      </c>
      <c r="B4" s="369" t="s">
        <v>405</v>
      </c>
    </row>
    <row r="5" spans="1:4" s="270" customFormat="1" ht="12.75" customHeight="1">
      <c r="A5" s="434"/>
      <c r="B5" s="435" t="s">
        <v>408</v>
      </c>
      <c r="C5" s="362" t="s">
        <v>406</v>
      </c>
      <c r="D5" s="363" t="s">
        <v>407</v>
      </c>
    </row>
    <row r="6" spans="1:4" s="370" customFormat="1">
      <c r="A6" s="364">
        <v>1</v>
      </c>
      <c r="B6" s="426" t="s">
        <v>409</v>
      </c>
      <c r="C6" s="426"/>
      <c r="D6" s="365"/>
    </row>
    <row r="7" spans="1:4" s="370" customFormat="1">
      <c r="A7" s="366" t="s">
        <v>395</v>
      </c>
      <c r="B7" s="427" t="s">
        <v>410</v>
      </c>
      <c r="C7" s="418">
        <v>4.4999999999999998E-2</v>
      </c>
      <c r="D7" s="419">
        <v>2991601.7888327134</v>
      </c>
    </row>
    <row r="8" spans="1:4" s="370" customFormat="1">
      <c r="A8" s="366" t="s">
        <v>396</v>
      </c>
      <c r="B8" s="427" t="s">
        <v>411</v>
      </c>
      <c r="C8" s="420">
        <v>0.06</v>
      </c>
      <c r="D8" s="419">
        <v>3988802.3851102847</v>
      </c>
    </row>
    <row r="9" spans="1:4" s="370" customFormat="1">
      <c r="A9" s="366" t="s">
        <v>397</v>
      </c>
      <c r="B9" s="427" t="s">
        <v>412</v>
      </c>
      <c r="C9" s="420">
        <v>0.08</v>
      </c>
      <c r="D9" s="419">
        <v>5318403.1801470462</v>
      </c>
    </row>
    <row r="10" spans="1:4" s="370" customFormat="1">
      <c r="A10" s="364" t="s">
        <v>398</v>
      </c>
      <c r="B10" s="426" t="s">
        <v>413</v>
      </c>
      <c r="C10" s="421"/>
      <c r="D10" s="428"/>
    </row>
    <row r="11" spans="1:4" s="371" customFormat="1">
      <c r="A11" s="367" t="s">
        <v>399</v>
      </c>
      <c r="B11" s="417" t="s">
        <v>479</v>
      </c>
      <c r="C11" s="422">
        <v>0</v>
      </c>
      <c r="D11" s="419">
        <v>0</v>
      </c>
    </row>
    <row r="12" spans="1:4" s="371" customFormat="1">
      <c r="A12" s="367" t="s">
        <v>400</v>
      </c>
      <c r="B12" s="417" t="s">
        <v>414</v>
      </c>
      <c r="C12" s="422">
        <v>0</v>
      </c>
      <c r="D12" s="419">
        <v>0</v>
      </c>
    </row>
    <row r="13" spans="1:4" s="371" customFormat="1">
      <c r="A13" s="367" t="s">
        <v>401</v>
      </c>
      <c r="B13" s="417" t="s">
        <v>415</v>
      </c>
      <c r="C13" s="422">
        <v>0</v>
      </c>
      <c r="D13" s="419">
        <v>0</v>
      </c>
    </row>
    <row r="14" spans="1:4" s="371" customFormat="1">
      <c r="A14" s="364" t="s">
        <v>402</v>
      </c>
      <c r="B14" s="426" t="s">
        <v>476</v>
      </c>
      <c r="C14" s="423"/>
      <c r="D14" s="429"/>
    </row>
    <row r="15" spans="1:4" s="371" customFormat="1">
      <c r="A15" s="367">
        <v>3.1</v>
      </c>
      <c r="B15" s="417" t="s">
        <v>420</v>
      </c>
      <c r="C15" s="422">
        <v>4.2224604505965407E-2</v>
      </c>
      <c r="D15" s="419">
        <v>2807093.3860622216</v>
      </c>
    </row>
    <row r="16" spans="1:4" s="371" customFormat="1">
      <c r="A16" s="367">
        <v>3.2</v>
      </c>
      <c r="B16" s="417" t="s">
        <v>421</v>
      </c>
      <c r="C16" s="422">
        <v>5.6303005243366649E-2</v>
      </c>
      <c r="D16" s="419">
        <v>3743026.026726963</v>
      </c>
    </row>
    <row r="17" spans="1:4" s="370" customFormat="1">
      <c r="A17" s="367">
        <v>3.3</v>
      </c>
      <c r="B17" s="417" t="s">
        <v>422</v>
      </c>
      <c r="C17" s="422">
        <v>0.139830213812566</v>
      </c>
      <c r="D17" s="419">
        <v>9295918.1727674063</v>
      </c>
    </row>
    <row r="18" spans="1:4" s="270" customFormat="1" ht="12.75" customHeight="1">
      <c r="A18" s="432"/>
      <c r="B18" s="433" t="s">
        <v>475</v>
      </c>
      <c r="C18" s="424" t="s">
        <v>406</v>
      </c>
      <c r="D18" s="430" t="s">
        <v>407</v>
      </c>
    </row>
    <row r="19" spans="1:4" s="370" customFormat="1">
      <c r="A19" s="368">
        <v>4</v>
      </c>
      <c r="B19" s="417" t="s">
        <v>416</v>
      </c>
      <c r="C19" s="422">
        <f>C7+C11+C12+C13+C15</f>
        <v>8.7224604505965406E-2</v>
      </c>
      <c r="D19" s="419">
        <f>C19*'5. RWA '!$C$13</f>
        <v>5798695.1748949355</v>
      </c>
    </row>
    <row r="20" spans="1:4" s="370" customFormat="1">
      <c r="A20" s="368">
        <v>5</v>
      </c>
      <c r="B20" s="417" t="s">
        <v>136</v>
      </c>
      <c r="C20" s="422">
        <f>C8+C11+C12+C13+C16</f>
        <v>0.11630300524336665</v>
      </c>
      <c r="D20" s="419">
        <f>C20*'5. RWA '!$C$13</f>
        <v>7731828.4118372472</v>
      </c>
    </row>
    <row r="21" spans="1:4" s="370" customFormat="1" ht="13.5" thickBot="1">
      <c r="A21" s="372" t="s">
        <v>403</v>
      </c>
      <c r="B21" s="373" t="s">
        <v>417</v>
      </c>
      <c r="C21" s="425">
        <f>C9+C11+C12+C13+C17</f>
        <v>0.21983021381256601</v>
      </c>
      <c r="D21" s="431">
        <f>C21*'5. RWA '!$C$13</f>
        <v>14614321.352914453</v>
      </c>
    </row>
    <row r="23" spans="1:4" ht="51">
      <c r="B23" s="312"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85" zoomScaleNormal="85" workbookViewId="0">
      <pane xSplit="1" ySplit="5" topLeftCell="B6" activePane="bottomRight" state="frozen"/>
      <selection activeCell="B47" sqref="B47"/>
      <selection pane="topRight" activeCell="B47" sqref="B47"/>
      <selection pane="bottomLeft" activeCell="B47" sqref="B47"/>
      <selection pane="bottomRight" activeCell="C18" sqref="C18"/>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Silk Road Bank</v>
      </c>
      <c r="E1" s="4"/>
      <c r="F1" s="4"/>
    </row>
    <row r="2" spans="1:6" s="2" customFormat="1" ht="15.75" customHeight="1">
      <c r="A2" s="2" t="s">
        <v>31</v>
      </c>
      <c r="B2" s="457">
        <f>'1. key ratios '!B2</f>
        <v>44561</v>
      </c>
    </row>
    <row r="3" spans="1:6" s="2" customFormat="1" ht="15.75" customHeight="1">
      <c r="A3" s="133"/>
    </row>
    <row r="4" spans="1:6" s="2" customFormat="1" ht="15.75" customHeight="1" thickBot="1">
      <c r="A4" s="2" t="s">
        <v>86</v>
      </c>
      <c r="B4" s="255" t="s">
        <v>285</v>
      </c>
      <c r="D4" s="48" t="s">
        <v>73</v>
      </c>
    </row>
    <row r="5" spans="1:6" ht="25.5">
      <c r="A5" s="134" t="s">
        <v>6</v>
      </c>
      <c r="B5" s="282" t="s">
        <v>339</v>
      </c>
      <c r="C5" s="135" t="s">
        <v>92</v>
      </c>
      <c r="D5" s="136" t="s">
        <v>93</v>
      </c>
    </row>
    <row r="6" spans="1:6">
      <c r="A6" s="101">
        <v>1</v>
      </c>
      <c r="B6" s="137" t="s">
        <v>35</v>
      </c>
      <c r="C6" s="138">
        <v>1536967.12</v>
      </c>
      <c r="D6" s="139"/>
      <c r="E6" s="140"/>
    </row>
    <row r="7" spans="1:6">
      <c r="A7" s="101">
        <v>2</v>
      </c>
      <c r="B7" s="141" t="s">
        <v>36</v>
      </c>
      <c r="C7" s="142">
        <v>2296251.4700000002</v>
      </c>
      <c r="D7" s="143"/>
      <c r="E7" s="140"/>
    </row>
    <row r="8" spans="1:6">
      <c r="A8" s="101">
        <v>3</v>
      </c>
      <c r="B8" s="141" t="s">
        <v>37</v>
      </c>
      <c r="C8" s="142">
        <v>12630562.100000001</v>
      </c>
      <c r="D8" s="143"/>
      <c r="E8" s="140"/>
    </row>
    <row r="9" spans="1:6">
      <c r="A9" s="101">
        <v>4</v>
      </c>
      <c r="B9" s="141" t="s">
        <v>38</v>
      </c>
      <c r="C9" s="142">
        <v>0</v>
      </c>
      <c r="D9" s="143"/>
      <c r="E9" s="140"/>
    </row>
    <row r="10" spans="1:6">
      <c r="A10" s="101">
        <v>5</v>
      </c>
      <c r="B10" s="141" t="s">
        <v>39</v>
      </c>
      <c r="C10" s="142">
        <v>39801872.650000006</v>
      </c>
      <c r="D10" s="143"/>
      <c r="E10" s="140"/>
    </row>
    <row r="11" spans="1:6">
      <c r="A11" s="101">
        <v>5.0999999999999996</v>
      </c>
      <c r="B11" s="148" t="s">
        <v>711</v>
      </c>
      <c r="C11" s="142">
        <v>-100000</v>
      </c>
      <c r="D11" s="149" t="s">
        <v>760</v>
      </c>
      <c r="E11" s="140"/>
    </row>
    <row r="12" spans="1:6">
      <c r="A12" s="101">
        <v>6.1</v>
      </c>
      <c r="B12" s="256" t="s">
        <v>40</v>
      </c>
      <c r="C12" s="144">
        <v>15968818.640000001</v>
      </c>
      <c r="D12" s="145"/>
      <c r="E12" s="146"/>
    </row>
    <row r="13" spans="1:6">
      <c r="A13" s="101">
        <v>6.2</v>
      </c>
      <c r="B13" s="257" t="s">
        <v>41</v>
      </c>
      <c r="C13" s="144">
        <v>-1112925.48</v>
      </c>
      <c r="D13" s="145"/>
      <c r="E13" s="146"/>
    </row>
    <row r="14" spans="1:6">
      <c r="A14" s="101" t="s">
        <v>710</v>
      </c>
      <c r="B14" s="148" t="s">
        <v>711</v>
      </c>
      <c r="C14" s="144">
        <v>-263095.33</v>
      </c>
      <c r="D14" s="149" t="s">
        <v>760</v>
      </c>
      <c r="E14" s="146"/>
    </row>
    <row r="15" spans="1:6">
      <c r="A15" s="101">
        <v>6</v>
      </c>
      <c r="B15" s="141" t="s">
        <v>42</v>
      </c>
      <c r="C15" s="147">
        <v>14855893.16</v>
      </c>
      <c r="D15" s="145"/>
      <c r="E15" s="140"/>
    </row>
    <row r="16" spans="1:6">
      <c r="A16" s="101">
        <v>7</v>
      </c>
      <c r="B16" s="141" t="s">
        <v>43</v>
      </c>
      <c r="C16" s="142">
        <v>1207808.5599999998</v>
      </c>
      <c r="D16" s="143"/>
      <c r="E16" s="140"/>
    </row>
    <row r="17" spans="1:5">
      <c r="A17" s="101">
        <v>8</v>
      </c>
      <c r="B17" s="141" t="s">
        <v>198</v>
      </c>
      <c r="C17" s="142">
        <v>129064.76</v>
      </c>
      <c r="D17" s="143"/>
      <c r="E17" s="140"/>
    </row>
    <row r="18" spans="1:5">
      <c r="A18" s="101">
        <v>9</v>
      </c>
      <c r="B18" s="141" t="s">
        <v>44</v>
      </c>
      <c r="C18" s="142">
        <v>20000</v>
      </c>
      <c r="D18" s="143"/>
      <c r="E18" s="140"/>
    </row>
    <row r="19" spans="1:5">
      <c r="A19" s="101">
        <v>9.1</v>
      </c>
      <c r="B19" s="148" t="s">
        <v>88</v>
      </c>
      <c r="C19" s="144"/>
      <c r="D19" s="143"/>
      <c r="E19" s="140"/>
    </row>
    <row r="20" spans="1:5">
      <c r="A20" s="101">
        <v>9.1999999999999993</v>
      </c>
      <c r="B20" s="148" t="s">
        <v>89</v>
      </c>
      <c r="C20" s="144"/>
      <c r="D20" s="143"/>
      <c r="E20" s="140"/>
    </row>
    <row r="21" spans="1:5">
      <c r="A21" s="101">
        <v>9.3000000000000007</v>
      </c>
      <c r="B21" s="148" t="s">
        <v>267</v>
      </c>
      <c r="C21" s="144"/>
      <c r="D21" s="143"/>
      <c r="E21" s="140"/>
    </row>
    <row r="22" spans="1:5">
      <c r="A22" s="101">
        <v>10</v>
      </c>
      <c r="B22" s="141" t="s">
        <v>45</v>
      </c>
      <c r="C22" s="142">
        <v>16493714.329999996</v>
      </c>
      <c r="D22" s="143"/>
      <c r="E22" s="140"/>
    </row>
    <row r="23" spans="1:5">
      <c r="A23" s="101">
        <v>10.1</v>
      </c>
      <c r="B23" s="148" t="s">
        <v>90</v>
      </c>
      <c r="C23" s="142">
        <v>240786.11999999988</v>
      </c>
      <c r="D23" s="149" t="s">
        <v>91</v>
      </c>
      <c r="E23" s="140"/>
    </row>
    <row r="24" spans="1:5">
      <c r="A24" s="101">
        <v>11</v>
      </c>
      <c r="B24" s="141" t="s">
        <v>46</v>
      </c>
      <c r="C24" s="142">
        <v>1910654.09</v>
      </c>
      <c r="D24" s="143"/>
      <c r="E24" s="140"/>
    </row>
    <row r="25" spans="1:5" ht="15">
      <c r="A25" s="101">
        <v>12</v>
      </c>
      <c r="B25" s="153" t="s">
        <v>47</v>
      </c>
      <c r="C25" s="154">
        <v>90882788.24000001</v>
      </c>
      <c r="D25" s="155"/>
      <c r="E25" s="156"/>
    </row>
    <row r="26" spans="1:5">
      <c r="A26" s="101">
        <v>13</v>
      </c>
      <c r="B26" s="141" t="s">
        <v>49</v>
      </c>
      <c r="C26" s="157">
        <v>0</v>
      </c>
      <c r="D26" s="158"/>
      <c r="E26" s="140"/>
    </row>
    <row r="27" spans="1:5">
      <c r="A27" s="101">
        <v>14</v>
      </c>
      <c r="B27" s="141" t="s">
        <v>50</v>
      </c>
      <c r="C27" s="142">
        <v>6367591.6799999997</v>
      </c>
      <c r="D27" s="143"/>
      <c r="E27" s="140"/>
    </row>
    <row r="28" spans="1:5">
      <c r="A28" s="101">
        <v>15</v>
      </c>
      <c r="B28" s="141" t="s">
        <v>51</v>
      </c>
      <c r="C28" s="142">
        <v>1017867.6099999999</v>
      </c>
      <c r="D28" s="143"/>
      <c r="E28" s="140"/>
    </row>
    <row r="29" spans="1:5">
      <c r="A29" s="101">
        <v>16</v>
      </c>
      <c r="B29" s="141" t="s">
        <v>52</v>
      </c>
      <c r="C29" s="142">
        <v>2154095.84</v>
      </c>
      <c r="D29" s="143"/>
      <c r="E29" s="140"/>
    </row>
    <row r="30" spans="1:5">
      <c r="A30" s="101">
        <v>17</v>
      </c>
      <c r="B30" s="141" t="s">
        <v>53</v>
      </c>
      <c r="C30" s="142">
        <v>0</v>
      </c>
      <c r="D30" s="143"/>
      <c r="E30" s="140"/>
    </row>
    <row r="31" spans="1:5">
      <c r="A31" s="101">
        <v>18</v>
      </c>
      <c r="B31" s="141" t="s">
        <v>54</v>
      </c>
      <c r="C31" s="142">
        <v>23220616.530000001</v>
      </c>
      <c r="D31" s="143"/>
      <c r="E31" s="140"/>
    </row>
    <row r="32" spans="1:5">
      <c r="A32" s="101">
        <v>19</v>
      </c>
      <c r="B32" s="141" t="s">
        <v>55</v>
      </c>
      <c r="C32" s="142">
        <v>139089.04999999999</v>
      </c>
      <c r="D32" s="143"/>
      <c r="E32" s="140"/>
    </row>
    <row r="33" spans="1:5">
      <c r="A33" s="101">
        <v>20</v>
      </c>
      <c r="B33" s="141" t="s">
        <v>56</v>
      </c>
      <c r="C33" s="142">
        <v>1649023.1800000002</v>
      </c>
      <c r="D33" s="143"/>
      <c r="E33" s="140"/>
    </row>
    <row r="34" spans="1:5">
      <c r="A34" s="101">
        <v>20.100000000000001</v>
      </c>
      <c r="B34" s="159" t="s">
        <v>713</v>
      </c>
      <c r="C34" s="151">
        <v>-3119.52</v>
      </c>
      <c r="D34" s="152"/>
      <c r="E34" s="140"/>
    </row>
    <row r="35" spans="1:5">
      <c r="A35" s="101">
        <v>21</v>
      </c>
      <c r="B35" s="150" t="s">
        <v>57</v>
      </c>
      <c r="C35" s="151">
        <v>2500000</v>
      </c>
      <c r="D35" s="152"/>
      <c r="E35" s="140"/>
    </row>
    <row r="36" spans="1:5">
      <c r="A36" s="101">
        <v>21.1</v>
      </c>
      <c r="B36" s="159" t="s">
        <v>712</v>
      </c>
      <c r="C36" s="160">
        <v>2500000</v>
      </c>
      <c r="D36" s="149" t="s">
        <v>771</v>
      </c>
      <c r="E36" s="140"/>
    </row>
    <row r="37" spans="1:5" ht="15">
      <c r="A37" s="101">
        <v>22</v>
      </c>
      <c r="B37" s="153" t="s">
        <v>58</v>
      </c>
      <c r="C37" s="154">
        <v>37048283.890000001</v>
      </c>
      <c r="D37" s="155"/>
      <c r="E37" s="156"/>
    </row>
    <row r="38" spans="1:5">
      <c r="A38" s="101">
        <v>23</v>
      </c>
      <c r="B38" s="150" t="s">
        <v>60</v>
      </c>
      <c r="C38" s="142">
        <v>61146400</v>
      </c>
      <c r="D38" s="143" t="s">
        <v>761</v>
      </c>
      <c r="E38" s="140"/>
    </row>
    <row r="39" spans="1:5">
      <c r="A39" s="101">
        <v>24</v>
      </c>
      <c r="B39" s="150" t="s">
        <v>61</v>
      </c>
      <c r="C39" s="142"/>
      <c r="D39" s="143"/>
      <c r="E39" s="140"/>
    </row>
    <row r="40" spans="1:5">
      <c r="A40" s="101">
        <v>25</v>
      </c>
      <c r="B40" s="150" t="s">
        <v>62</v>
      </c>
      <c r="C40" s="142"/>
      <c r="D40" s="143"/>
      <c r="E40" s="140"/>
    </row>
    <row r="41" spans="1:5">
      <c r="A41" s="101">
        <v>26</v>
      </c>
      <c r="B41" s="150" t="s">
        <v>63</v>
      </c>
      <c r="C41" s="142"/>
      <c r="D41" s="143"/>
      <c r="E41" s="140"/>
    </row>
    <row r="42" spans="1:5">
      <c r="A42" s="101">
        <v>27</v>
      </c>
      <c r="B42" s="150" t="s">
        <v>64</v>
      </c>
      <c r="C42" s="142"/>
      <c r="D42" s="143"/>
      <c r="E42" s="140"/>
    </row>
    <row r="43" spans="1:5">
      <c r="A43" s="101">
        <v>28</v>
      </c>
      <c r="B43" s="150" t="s">
        <v>65</v>
      </c>
      <c r="C43" s="142">
        <v>-11273223.59</v>
      </c>
      <c r="D43" s="143" t="s">
        <v>762</v>
      </c>
      <c r="E43" s="140"/>
    </row>
    <row r="44" spans="1:5">
      <c r="A44" s="101">
        <v>29</v>
      </c>
      <c r="B44" s="150" t="s">
        <v>66</v>
      </c>
      <c r="C44" s="142">
        <v>3961327.54</v>
      </c>
      <c r="D44" s="143" t="s">
        <v>763</v>
      </c>
      <c r="E44" s="140"/>
    </row>
    <row r="45" spans="1:5" ht="15.75" thickBot="1">
      <c r="A45" s="161">
        <v>30</v>
      </c>
      <c r="B45" s="162" t="s">
        <v>265</v>
      </c>
      <c r="C45" s="163">
        <v>53834503.949999996</v>
      </c>
      <c r="D45" s="164"/>
      <c r="E45" s="15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I5" activePane="bottomRight" state="frozen"/>
      <selection activeCell="B9" sqref="B9"/>
      <selection pane="topRight" activeCell="B9" sqref="B9"/>
      <selection pane="bottomLeft" activeCell="B9" sqref="B9"/>
      <selection pane="bottomRight" activeCell="C8" sqref="C8:R21"/>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7" bestFit="1" customWidth="1"/>
    <col min="17" max="17" width="14.7109375" style="47" customWidth="1"/>
    <col min="18" max="18" width="13" style="47" bestFit="1" customWidth="1"/>
    <col min="19" max="19" width="34.7109375" style="47" customWidth="1"/>
    <col min="20" max="16384" width="9.28515625" style="47"/>
  </cols>
  <sheetData>
    <row r="1" spans="1:19">
      <c r="A1" s="2" t="s">
        <v>30</v>
      </c>
      <c r="B1" s="3" t="str">
        <f>'Info '!C2</f>
        <v>JSC Silk Road Bank</v>
      </c>
    </row>
    <row r="2" spans="1:19">
      <c r="A2" s="2" t="s">
        <v>31</v>
      </c>
      <c r="B2" s="457">
        <f>'1. key ratios '!B2</f>
        <v>44561</v>
      </c>
    </row>
    <row r="4" spans="1:19" ht="26.25" thickBot="1">
      <c r="A4" s="4" t="s">
        <v>248</v>
      </c>
      <c r="B4" s="302" t="s">
        <v>374</v>
      </c>
    </row>
    <row r="5" spans="1:19" s="290" customFormat="1">
      <c r="A5" s="285"/>
      <c r="B5" s="286"/>
      <c r="C5" s="287" t="s">
        <v>0</v>
      </c>
      <c r="D5" s="287" t="s">
        <v>1</v>
      </c>
      <c r="E5" s="287" t="s">
        <v>2</v>
      </c>
      <c r="F5" s="287" t="s">
        <v>3</v>
      </c>
      <c r="G5" s="287" t="s">
        <v>4</v>
      </c>
      <c r="H5" s="287" t="s">
        <v>5</v>
      </c>
      <c r="I5" s="287" t="s">
        <v>8</v>
      </c>
      <c r="J5" s="287" t="s">
        <v>9</v>
      </c>
      <c r="K5" s="287" t="s">
        <v>10</v>
      </c>
      <c r="L5" s="287" t="s">
        <v>11</v>
      </c>
      <c r="M5" s="287" t="s">
        <v>12</v>
      </c>
      <c r="N5" s="287" t="s">
        <v>13</v>
      </c>
      <c r="O5" s="287" t="s">
        <v>357</v>
      </c>
      <c r="P5" s="287" t="s">
        <v>358</v>
      </c>
      <c r="Q5" s="287" t="s">
        <v>359</v>
      </c>
      <c r="R5" s="288" t="s">
        <v>360</v>
      </c>
      <c r="S5" s="289" t="s">
        <v>361</v>
      </c>
    </row>
    <row r="6" spans="1:19" s="290" customFormat="1" ht="99" customHeight="1">
      <c r="A6" s="291"/>
      <c r="B6" s="648" t="s">
        <v>362</v>
      </c>
      <c r="C6" s="644">
        <v>0</v>
      </c>
      <c r="D6" s="645"/>
      <c r="E6" s="644">
        <v>0.2</v>
      </c>
      <c r="F6" s="645"/>
      <c r="G6" s="644">
        <v>0.35</v>
      </c>
      <c r="H6" s="645"/>
      <c r="I6" s="644">
        <v>0.5</v>
      </c>
      <c r="J6" s="645"/>
      <c r="K6" s="644">
        <v>0.75</v>
      </c>
      <c r="L6" s="645"/>
      <c r="M6" s="644">
        <v>1</v>
      </c>
      <c r="N6" s="645"/>
      <c r="O6" s="644">
        <v>1.5</v>
      </c>
      <c r="P6" s="645"/>
      <c r="Q6" s="644">
        <v>2.5</v>
      </c>
      <c r="R6" s="645"/>
      <c r="S6" s="646" t="s">
        <v>247</v>
      </c>
    </row>
    <row r="7" spans="1:19" s="290" customFormat="1" ht="30.75" customHeight="1">
      <c r="A7" s="291"/>
      <c r="B7" s="649"/>
      <c r="C7" s="281" t="s">
        <v>250</v>
      </c>
      <c r="D7" s="281" t="s">
        <v>249</v>
      </c>
      <c r="E7" s="281" t="s">
        <v>250</v>
      </c>
      <c r="F7" s="281" t="s">
        <v>249</v>
      </c>
      <c r="G7" s="281" t="s">
        <v>250</v>
      </c>
      <c r="H7" s="281" t="s">
        <v>249</v>
      </c>
      <c r="I7" s="281" t="s">
        <v>250</v>
      </c>
      <c r="J7" s="281" t="s">
        <v>249</v>
      </c>
      <c r="K7" s="281" t="s">
        <v>250</v>
      </c>
      <c r="L7" s="281" t="s">
        <v>249</v>
      </c>
      <c r="M7" s="281" t="s">
        <v>250</v>
      </c>
      <c r="N7" s="281" t="s">
        <v>249</v>
      </c>
      <c r="O7" s="281" t="s">
        <v>250</v>
      </c>
      <c r="P7" s="281" t="s">
        <v>249</v>
      </c>
      <c r="Q7" s="281" t="s">
        <v>250</v>
      </c>
      <c r="R7" s="281" t="s">
        <v>249</v>
      </c>
      <c r="S7" s="647"/>
    </row>
    <row r="8" spans="1:19">
      <c r="A8" s="165">
        <v>1</v>
      </c>
      <c r="B8" s="1" t="s">
        <v>95</v>
      </c>
      <c r="C8" s="166">
        <v>35827558.560000002</v>
      </c>
      <c r="D8" s="166"/>
      <c r="E8" s="166">
        <v>0</v>
      </c>
      <c r="F8" s="166"/>
      <c r="G8" s="166">
        <v>0</v>
      </c>
      <c r="H8" s="166"/>
      <c r="I8" s="166">
        <v>0</v>
      </c>
      <c r="J8" s="166"/>
      <c r="K8" s="166">
        <v>0</v>
      </c>
      <c r="L8" s="166"/>
      <c r="M8" s="166">
        <v>2296251.4700000002</v>
      </c>
      <c r="N8" s="166"/>
      <c r="O8" s="166">
        <v>0</v>
      </c>
      <c r="P8" s="166"/>
      <c r="Q8" s="166">
        <v>0</v>
      </c>
      <c r="R8" s="166"/>
      <c r="S8" s="303">
        <f>$C$6*SUM(C8:D8)+$E$6*SUM(E8:F8)+$G$6*SUM(G8:H8)+$I$6*SUM(I8:J8)+$K$6*SUM(K8:L8)+$M$6*SUM(M8:N8)+$O$6*SUM(O8:P8)+$Q$6*SUM(Q8:R8)</f>
        <v>2296251.4700000002</v>
      </c>
    </row>
    <row r="9" spans="1:19">
      <c r="A9" s="165">
        <v>2</v>
      </c>
      <c r="B9" s="1" t="s">
        <v>96</v>
      </c>
      <c r="C9" s="166">
        <v>0</v>
      </c>
      <c r="D9" s="166"/>
      <c r="E9" s="166">
        <v>0</v>
      </c>
      <c r="F9" s="166"/>
      <c r="G9" s="166">
        <v>0</v>
      </c>
      <c r="H9" s="166"/>
      <c r="I9" s="166">
        <v>0</v>
      </c>
      <c r="J9" s="166"/>
      <c r="K9" s="166">
        <v>0</v>
      </c>
      <c r="L9" s="166"/>
      <c r="M9" s="166">
        <v>0</v>
      </c>
      <c r="N9" s="166"/>
      <c r="O9" s="166">
        <v>0</v>
      </c>
      <c r="P9" s="166"/>
      <c r="Q9" s="166">
        <v>0</v>
      </c>
      <c r="R9" s="166"/>
      <c r="S9" s="303">
        <f t="shared" ref="S9:S21" si="0">$C$6*SUM(C9:D9)+$E$6*SUM(E9:F9)+$G$6*SUM(G9:H9)+$I$6*SUM(I9:J9)+$K$6*SUM(K9:L9)+$M$6*SUM(M9:N9)+$O$6*SUM(O9:P9)+$Q$6*SUM(Q9:R9)</f>
        <v>0</v>
      </c>
    </row>
    <row r="10" spans="1:19">
      <c r="A10" s="165">
        <v>3</v>
      </c>
      <c r="B10" s="1" t="s">
        <v>268</v>
      </c>
      <c r="C10" s="166">
        <v>0</v>
      </c>
      <c r="D10" s="166"/>
      <c r="E10" s="166">
        <v>0</v>
      </c>
      <c r="F10" s="166"/>
      <c r="G10" s="166">
        <v>0</v>
      </c>
      <c r="H10" s="166"/>
      <c r="I10" s="166">
        <v>0</v>
      </c>
      <c r="J10" s="166"/>
      <c r="K10" s="166">
        <v>0</v>
      </c>
      <c r="L10" s="166"/>
      <c r="M10" s="166">
        <v>0</v>
      </c>
      <c r="N10" s="166"/>
      <c r="O10" s="166">
        <v>0</v>
      </c>
      <c r="P10" s="166"/>
      <c r="Q10" s="166">
        <v>0</v>
      </c>
      <c r="R10" s="166"/>
      <c r="S10" s="303">
        <f t="shared" si="0"/>
        <v>0</v>
      </c>
    </row>
    <row r="11" spans="1:19">
      <c r="A11" s="165">
        <v>4</v>
      </c>
      <c r="B11" s="1" t="s">
        <v>97</v>
      </c>
      <c r="C11" s="166">
        <v>0</v>
      </c>
      <c r="D11" s="166"/>
      <c r="E11" s="166">
        <v>0</v>
      </c>
      <c r="F11" s="166"/>
      <c r="G11" s="166">
        <v>0</v>
      </c>
      <c r="H11" s="166"/>
      <c r="I11" s="166">
        <v>0</v>
      </c>
      <c r="J11" s="166"/>
      <c r="K11" s="166">
        <v>0</v>
      </c>
      <c r="L11" s="166"/>
      <c r="M11" s="166">
        <v>0</v>
      </c>
      <c r="N11" s="166"/>
      <c r="O11" s="166">
        <v>0</v>
      </c>
      <c r="P11" s="166"/>
      <c r="Q11" s="166">
        <v>0</v>
      </c>
      <c r="R11" s="166"/>
      <c r="S11" s="303">
        <f t="shared" si="0"/>
        <v>0</v>
      </c>
    </row>
    <row r="12" spans="1:19">
      <c r="A12" s="165">
        <v>5</v>
      </c>
      <c r="B12" s="1" t="s">
        <v>98</v>
      </c>
      <c r="C12" s="166">
        <v>0</v>
      </c>
      <c r="D12" s="166"/>
      <c r="E12" s="166">
        <v>0</v>
      </c>
      <c r="F12" s="166"/>
      <c r="G12" s="166">
        <v>0</v>
      </c>
      <c r="H12" s="166"/>
      <c r="I12" s="166">
        <v>0</v>
      </c>
      <c r="J12" s="166"/>
      <c r="K12" s="166">
        <v>0</v>
      </c>
      <c r="L12" s="166"/>
      <c r="M12" s="166">
        <v>0</v>
      </c>
      <c r="N12" s="166"/>
      <c r="O12" s="166">
        <v>0</v>
      </c>
      <c r="P12" s="166"/>
      <c r="Q12" s="166">
        <v>0</v>
      </c>
      <c r="R12" s="166"/>
      <c r="S12" s="303">
        <f t="shared" si="0"/>
        <v>0</v>
      </c>
    </row>
    <row r="13" spans="1:19">
      <c r="A13" s="165">
        <v>6</v>
      </c>
      <c r="B13" s="1" t="s">
        <v>99</v>
      </c>
      <c r="C13" s="166">
        <v>0</v>
      </c>
      <c r="D13" s="166"/>
      <c r="E13" s="166">
        <v>320863.63</v>
      </c>
      <c r="F13" s="166"/>
      <c r="G13" s="166">
        <v>0</v>
      </c>
      <c r="H13" s="166"/>
      <c r="I13" s="166">
        <v>0</v>
      </c>
      <c r="J13" s="166"/>
      <c r="K13" s="166">
        <v>0</v>
      </c>
      <c r="L13" s="166"/>
      <c r="M13" s="166">
        <v>12309710.130000001</v>
      </c>
      <c r="N13" s="166"/>
      <c r="O13" s="166">
        <v>0</v>
      </c>
      <c r="P13" s="166"/>
      <c r="Q13" s="166">
        <v>0</v>
      </c>
      <c r="R13" s="166"/>
      <c r="S13" s="303">
        <f t="shared" si="0"/>
        <v>12373882.856000001</v>
      </c>
    </row>
    <row r="14" spans="1:19">
      <c r="A14" s="165">
        <v>7</v>
      </c>
      <c r="B14" s="1" t="s">
        <v>100</v>
      </c>
      <c r="C14" s="166">
        <v>0</v>
      </c>
      <c r="D14" s="166"/>
      <c r="E14" s="166">
        <v>0</v>
      </c>
      <c r="F14" s="166"/>
      <c r="G14" s="166">
        <v>0</v>
      </c>
      <c r="H14" s="166"/>
      <c r="I14" s="166">
        <v>0</v>
      </c>
      <c r="J14" s="166"/>
      <c r="K14" s="166">
        <v>0</v>
      </c>
      <c r="L14" s="166"/>
      <c r="M14" s="166">
        <v>9517585</v>
      </c>
      <c r="N14" s="166">
        <v>155976</v>
      </c>
      <c r="O14" s="166">
        <v>0</v>
      </c>
      <c r="P14" s="166"/>
      <c r="Q14" s="166">
        <v>0</v>
      </c>
      <c r="R14" s="166"/>
      <c r="S14" s="303">
        <f t="shared" si="0"/>
        <v>9673561</v>
      </c>
    </row>
    <row r="15" spans="1:19">
      <c r="A15" s="165">
        <v>8</v>
      </c>
      <c r="B15" s="1" t="s">
        <v>101</v>
      </c>
      <c r="C15" s="166">
        <v>0</v>
      </c>
      <c r="D15" s="166"/>
      <c r="E15" s="166">
        <v>0</v>
      </c>
      <c r="F15" s="166"/>
      <c r="G15" s="166">
        <v>0</v>
      </c>
      <c r="H15" s="166"/>
      <c r="I15" s="166">
        <v>0</v>
      </c>
      <c r="J15" s="166"/>
      <c r="K15" s="166">
        <v>0</v>
      </c>
      <c r="L15" s="166"/>
      <c r="M15" s="166">
        <v>4787164.97</v>
      </c>
      <c r="N15" s="166"/>
      <c r="O15" s="166">
        <v>0</v>
      </c>
      <c r="P15" s="166"/>
      <c r="Q15" s="166">
        <v>0</v>
      </c>
      <c r="R15" s="166"/>
      <c r="S15" s="303">
        <f t="shared" si="0"/>
        <v>4787164.97</v>
      </c>
    </row>
    <row r="16" spans="1:19">
      <c r="A16" s="165">
        <v>9</v>
      </c>
      <c r="B16" s="1" t="s">
        <v>102</v>
      </c>
      <c r="C16" s="166">
        <v>0</v>
      </c>
      <c r="D16" s="166"/>
      <c r="E16" s="166">
        <v>0</v>
      </c>
      <c r="F16" s="166"/>
      <c r="G16" s="166">
        <v>0</v>
      </c>
      <c r="H16" s="166"/>
      <c r="I16" s="166">
        <v>0</v>
      </c>
      <c r="J16" s="166"/>
      <c r="K16" s="166">
        <v>0</v>
      </c>
      <c r="L16" s="166"/>
      <c r="M16" s="166">
        <v>0</v>
      </c>
      <c r="N16" s="166"/>
      <c r="O16" s="166">
        <v>0</v>
      </c>
      <c r="P16" s="166"/>
      <c r="Q16" s="166">
        <v>0</v>
      </c>
      <c r="R16" s="166"/>
      <c r="S16" s="303">
        <f t="shared" si="0"/>
        <v>0</v>
      </c>
    </row>
    <row r="17" spans="1:19">
      <c r="A17" s="165">
        <v>10</v>
      </c>
      <c r="B17" s="1" t="s">
        <v>103</v>
      </c>
      <c r="C17" s="166">
        <v>0</v>
      </c>
      <c r="D17" s="166"/>
      <c r="E17" s="166">
        <v>0</v>
      </c>
      <c r="F17" s="166"/>
      <c r="G17" s="166">
        <v>0</v>
      </c>
      <c r="H17" s="166"/>
      <c r="I17" s="166">
        <v>0</v>
      </c>
      <c r="J17" s="166"/>
      <c r="K17" s="166">
        <v>0</v>
      </c>
      <c r="L17" s="166"/>
      <c r="M17" s="166">
        <v>822167.36</v>
      </c>
      <c r="N17" s="166"/>
      <c r="O17" s="166">
        <v>0</v>
      </c>
      <c r="P17" s="166"/>
      <c r="Q17" s="166">
        <v>0</v>
      </c>
      <c r="R17" s="166"/>
      <c r="S17" s="303">
        <f t="shared" si="0"/>
        <v>822167.36</v>
      </c>
    </row>
    <row r="18" spans="1:19">
      <c r="A18" s="165">
        <v>11</v>
      </c>
      <c r="B18" s="1" t="s">
        <v>104</v>
      </c>
      <c r="C18" s="166">
        <v>0</v>
      </c>
      <c r="D18" s="166"/>
      <c r="E18" s="166">
        <v>0</v>
      </c>
      <c r="F18" s="166"/>
      <c r="G18" s="166">
        <v>0</v>
      </c>
      <c r="H18" s="166"/>
      <c r="I18" s="166">
        <v>0</v>
      </c>
      <c r="J18" s="166"/>
      <c r="K18" s="166">
        <v>0</v>
      </c>
      <c r="L18" s="166"/>
      <c r="M18" s="166">
        <v>0</v>
      </c>
      <c r="N18" s="166"/>
      <c r="O18" s="166">
        <v>106795.69999999997</v>
      </c>
      <c r="P18" s="166"/>
      <c r="Q18" s="166">
        <v>0</v>
      </c>
      <c r="R18" s="166"/>
      <c r="S18" s="303">
        <f t="shared" si="0"/>
        <v>160193.54999999996</v>
      </c>
    </row>
    <row r="19" spans="1:19">
      <c r="A19" s="165">
        <v>12</v>
      </c>
      <c r="B19" s="1" t="s">
        <v>105</v>
      </c>
      <c r="C19" s="166">
        <v>0</v>
      </c>
      <c r="D19" s="166"/>
      <c r="E19" s="166">
        <v>0</v>
      </c>
      <c r="F19" s="166"/>
      <c r="G19" s="166">
        <v>0</v>
      </c>
      <c r="H19" s="166"/>
      <c r="I19" s="166">
        <v>0</v>
      </c>
      <c r="J19" s="166"/>
      <c r="K19" s="166">
        <v>0</v>
      </c>
      <c r="L19" s="166"/>
      <c r="M19" s="166">
        <v>0</v>
      </c>
      <c r="N19" s="166"/>
      <c r="O19" s="166">
        <v>0</v>
      </c>
      <c r="P19" s="166"/>
      <c r="Q19" s="166">
        <v>0</v>
      </c>
      <c r="R19" s="166"/>
      <c r="S19" s="303">
        <f t="shared" si="0"/>
        <v>0</v>
      </c>
    </row>
    <row r="20" spans="1:19">
      <c r="A20" s="165">
        <v>13</v>
      </c>
      <c r="B20" s="1" t="s">
        <v>246</v>
      </c>
      <c r="C20" s="166">
        <v>0</v>
      </c>
      <c r="D20" s="166"/>
      <c r="E20" s="166">
        <v>0</v>
      </c>
      <c r="F20" s="166"/>
      <c r="G20" s="166">
        <v>0</v>
      </c>
      <c r="H20" s="166"/>
      <c r="I20" s="166">
        <v>0</v>
      </c>
      <c r="J20" s="166"/>
      <c r="K20" s="166">
        <v>0</v>
      </c>
      <c r="L20" s="166"/>
      <c r="M20" s="166">
        <v>0</v>
      </c>
      <c r="N20" s="166"/>
      <c r="O20" s="166">
        <v>0</v>
      </c>
      <c r="P20" s="166"/>
      <c r="Q20" s="166">
        <v>0</v>
      </c>
      <c r="R20" s="166"/>
      <c r="S20" s="303">
        <f t="shared" si="0"/>
        <v>0</v>
      </c>
    </row>
    <row r="21" spans="1:19">
      <c r="A21" s="165">
        <v>14</v>
      </c>
      <c r="B21" s="1" t="s">
        <v>107</v>
      </c>
      <c r="C21" s="166">
        <v>1454080.8</v>
      </c>
      <c r="D21" s="166"/>
      <c r="E21" s="166">
        <v>82886.320000000007</v>
      </c>
      <c r="F21" s="166"/>
      <c r="G21" s="166">
        <v>0</v>
      </c>
      <c r="H21" s="166"/>
      <c r="I21" s="166">
        <v>0</v>
      </c>
      <c r="J21" s="166"/>
      <c r="K21" s="166">
        <v>0</v>
      </c>
      <c r="L21" s="166"/>
      <c r="M21" s="166">
        <v>23480032.989999998</v>
      </c>
      <c r="N21" s="166"/>
      <c r="O21" s="166">
        <v>0</v>
      </c>
      <c r="P21" s="166"/>
      <c r="Q21" s="166">
        <v>0</v>
      </c>
      <c r="R21" s="166"/>
      <c r="S21" s="303">
        <f t="shared" si="0"/>
        <v>23496610.253999997</v>
      </c>
    </row>
    <row r="22" spans="1:19" ht="13.5" thickBot="1">
      <c r="A22" s="167"/>
      <c r="B22" s="168" t="s">
        <v>108</v>
      </c>
      <c r="C22" s="169">
        <f>SUM(C8:C21)</f>
        <v>37281639.359999999</v>
      </c>
      <c r="D22" s="169">
        <f t="shared" ref="D22:J22" si="1">SUM(D8:D21)</f>
        <v>0</v>
      </c>
      <c r="E22" s="169">
        <f t="shared" si="1"/>
        <v>403749.95</v>
      </c>
      <c r="F22" s="169">
        <f t="shared" si="1"/>
        <v>0</v>
      </c>
      <c r="G22" s="169">
        <f t="shared" si="1"/>
        <v>0</v>
      </c>
      <c r="H22" s="169">
        <f t="shared" si="1"/>
        <v>0</v>
      </c>
      <c r="I22" s="169">
        <f t="shared" si="1"/>
        <v>0</v>
      </c>
      <c r="J22" s="169">
        <f t="shared" si="1"/>
        <v>0</v>
      </c>
      <c r="K22" s="169">
        <f t="shared" ref="K22:S22" si="2">SUM(K8:K21)</f>
        <v>0</v>
      </c>
      <c r="L22" s="169">
        <f t="shared" si="2"/>
        <v>0</v>
      </c>
      <c r="M22" s="169">
        <f t="shared" si="2"/>
        <v>53212911.920000002</v>
      </c>
      <c r="N22" s="169">
        <f t="shared" si="2"/>
        <v>155976</v>
      </c>
      <c r="O22" s="169">
        <f t="shared" si="2"/>
        <v>106795.69999999997</v>
      </c>
      <c r="P22" s="169">
        <f t="shared" si="2"/>
        <v>0</v>
      </c>
      <c r="Q22" s="169">
        <f t="shared" si="2"/>
        <v>0</v>
      </c>
      <c r="R22" s="169">
        <f t="shared" si="2"/>
        <v>0</v>
      </c>
      <c r="S22" s="304">
        <f t="shared" si="2"/>
        <v>53609831.459999993</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70" zoomScaleNormal="70" workbookViewId="0">
      <pane xSplit="2" ySplit="6" topLeftCell="C7" activePane="bottomRight" state="frozen"/>
      <selection activeCell="B9" sqref="B9"/>
      <selection pane="topRight" activeCell="B9" sqref="B9"/>
      <selection pane="bottomLeft" activeCell="B9" sqref="B9"/>
      <selection pane="bottomRight" activeCell="C7" sqref="C7:G20"/>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47"/>
  </cols>
  <sheetData>
    <row r="1" spans="1:22">
      <c r="A1" s="2" t="s">
        <v>30</v>
      </c>
      <c r="B1" s="3" t="str">
        <f>'Info '!C2</f>
        <v>JSC Silk Road Bank</v>
      </c>
    </row>
    <row r="2" spans="1:22">
      <c r="A2" s="2" t="s">
        <v>31</v>
      </c>
      <c r="B2" s="457">
        <f>'1. key ratios '!B2</f>
        <v>44561</v>
      </c>
    </row>
    <row r="4" spans="1:22" ht="13.5" thickBot="1">
      <c r="A4" s="4" t="s">
        <v>365</v>
      </c>
      <c r="B4" s="170" t="s">
        <v>94</v>
      </c>
      <c r="V4" s="48" t="s">
        <v>73</v>
      </c>
    </row>
    <row r="5" spans="1:22" ht="12.75" customHeight="1">
      <c r="A5" s="171"/>
      <c r="B5" s="172"/>
      <c r="C5" s="650" t="s">
        <v>276</v>
      </c>
      <c r="D5" s="651"/>
      <c r="E5" s="651"/>
      <c r="F5" s="651"/>
      <c r="G5" s="651"/>
      <c r="H5" s="651"/>
      <c r="I5" s="651"/>
      <c r="J5" s="651"/>
      <c r="K5" s="651"/>
      <c r="L5" s="652"/>
      <c r="M5" s="653" t="s">
        <v>277</v>
      </c>
      <c r="N5" s="654"/>
      <c r="O5" s="654"/>
      <c r="P5" s="654"/>
      <c r="Q5" s="654"/>
      <c r="R5" s="654"/>
      <c r="S5" s="655"/>
      <c r="T5" s="658" t="s">
        <v>363</v>
      </c>
      <c r="U5" s="658" t="s">
        <v>364</v>
      </c>
      <c r="V5" s="656" t="s">
        <v>120</v>
      </c>
    </row>
    <row r="6" spans="1:22" s="106" customFormat="1" ht="102">
      <c r="A6" s="104"/>
      <c r="B6" s="173"/>
      <c r="C6" s="174" t="s">
        <v>109</v>
      </c>
      <c r="D6" s="260" t="s">
        <v>110</v>
      </c>
      <c r="E6" s="200" t="s">
        <v>279</v>
      </c>
      <c r="F6" s="200" t="s">
        <v>280</v>
      </c>
      <c r="G6" s="260" t="s">
        <v>283</v>
      </c>
      <c r="H6" s="260" t="s">
        <v>278</v>
      </c>
      <c r="I6" s="260" t="s">
        <v>111</v>
      </c>
      <c r="J6" s="260" t="s">
        <v>112</v>
      </c>
      <c r="K6" s="175" t="s">
        <v>113</v>
      </c>
      <c r="L6" s="176" t="s">
        <v>114</v>
      </c>
      <c r="M6" s="174" t="s">
        <v>281</v>
      </c>
      <c r="N6" s="175" t="s">
        <v>115</v>
      </c>
      <c r="O6" s="175" t="s">
        <v>116</v>
      </c>
      <c r="P6" s="175" t="s">
        <v>117</v>
      </c>
      <c r="Q6" s="175" t="s">
        <v>118</v>
      </c>
      <c r="R6" s="175" t="s">
        <v>119</v>
      </c>
      <c r="S6" s="283" t="s">
        <v>282</v>
      </c>
      <c r="T6" s="659"/>
      <c r="U6" s="659"/>
      <c r="V6" s="657"/>
    </row>
    <row r="7" spans="1:22">
      <c r="A7" s="177">
        <v>1</v>
      </c>
      <c r="B7" s="1" t="s">
        <v>95</v>
      </c>
      <c r="C7" s="178"/>
      <c r="D7" s="166"/>
      <c r="E7" s="166"/>
      <c r="F7" s="166"/>
      <c r="G7" s="166"/>
      <c r="H7" s="166"/>
      <c r="I7" s="166"/>
      <c r="J7" s="166"/>
      <c r="K7" s="166"/>
      <c r="L7" s="179"/>
      <c r="M7" s="178"/>
      <c r="N7" s="166"/>
      <c r="O7" s="166"/>
      <c r="P7" s="166"/>
      <c r="Q7" s="166"/>
      <c r="R7" s="166"/>
      <c r="S7" s="179"/>
      <c r="T7" s="292"/>
      <c r="U7" s="292"/>
      <c r="V7" s="180">
        <f>SUM(C7:S7)</f>
        <v>0</v>
      </c>
    </row>
    <row r="8" spans="1:22">
      <c r="A8" s="177">
        <v>2</v>
      </c>
      <c r="B8" s="1" t="s">
        <v>96</v>
      </c>
      <c r="C8" s="178"/>
      <c r="D8" s="166"/>
      <c r="E8" s="166"/>
      <c r="F8" s="166"/>
      <c r="G8" s="166"/>
      <c r="H8" s="166"/>
      <c r="I8" s="166"/>
      <c r="J8" s="166"/>
      <c r="K8" s="166"/>
      <c r="L8" s="179"/>
      <c r="M8" s="178"/>
      <c r="N8" s="166"/>
      <c r="O8" s="166"/>
      <c r="P8" s="166"/>
      <c r="Q8" s="166"/>
      <c r="R8" s="166"/>
      <c r="S8" s="179"/>
      <c r="T8" s="292"/>
      <c r="U8" s="292"/>
      <c r="V8" s="180">
        <f t="shared" ref="V8:V20" si="0">SUM(C8:S8)</f>
        <v>0</v>
      </c>
    </row>
    <row r="9" spans="1:22">
      <c r="A9" s="177">
        <v>3</v>
      </c>
      <c r="B9" s="1" t="s">
        <v>269</v>
      </c>
      <c r="C9" s="178"/>
      <c r="D9" s="166"/>
      <c r="E9" s="166"/>
      <c r="F9" s="166"/>
      <c r="G9" s="166"/>
      <c r="H9" s="166"/>
      <c r="I9" s="166"/>
      <c r="J9" s="166"/>
      <c r="K9" s="166"/>
      <c r="L9" s="179"/>
      <c r="M9" s="178"/>
      <c r="N9" s="166"/>
      <c r="O9" s="166"/>
      <c r="P9" s="166"/>
      <c r="Q9" s="166"/>
      <c r="R9" s="166"/>
      <c r="S9" s="179"/>
      <c r="T9" s="292"/>
      <c r="U9" s="292"/>
      <c r="V9" s="180">
        <f t="shared" si="0"/>
        <v>0</v>
      </c>
    </row>
    <row r="10" spans="1:22">
      <c r="A10" s="177">
        <v>4</v>
      </c>
      <c r="B10" s="1" t="s">
        <v>97</v>
      </c>
      <c r="C10" s="178"/>
      <c r="D10" s="166"/>
      <c r="E10" s="166"/>
      <c r="F10" s="166"/>
      <c r="G10" s="166"/>
      <c r="H10" s="166"/>
      <c r="I10" s="166"/>
      <c r="J10" s="166"/>
      <c r="K10" s="166"/>
      <c r="L10" s="179"/>
      <c r="M10" s="178"/>
      <c r="N10" s="166"/>
      <c r="O10" s="166"/>
      <c r="P10" s="166"/>
      <c r="Q10" s="166"/>
      <c r="R10" s="166"/>
      <c r="S10" s="179"/>
      <c r="T10" s="292"/>
      <c r="U10" s="292"/>
      <c r="V10" s="180">
        <f t="shared" si="0"/>
        <v>0</v>
      </c>
    </row>
    <row r="11" spans="1:22">
      <c r="A11" s="177">
        <v>5</v>
      </c>
      <c r="B11" s="1" t="s">
        <v>98</v>
      </c>
      <c r="C11" s="178"/>
      <c r="D11" s="166"/>
      <c r="E11" s="166"/>
      <c r="F11" s="166"/>
      <c r="G11" s="166"/>
      <c r="H11" s="166"/>
      <c r="I11" s="166"/>
      <c r="J11" s="166"/>
      <c r="K11" s="166"/>
      <c r="L11" s="179"/>
      <c r="M11" s="178"/>
      <c r="N11" s="166"/>
      <c r="O11" s="166"/>
      <c r="P11" s="166"/>
      <c r="Q11" s="166"/>
      <c r="R11" s="166"/>
      <c r="S11" s="179"/>
      <c r="T11" s="292"/>
      <c r="U11" s="292"/>
      <c r="V11" s="180">
        <f t="shared" si="0"/>
        <v>0</v>
      </c>
    </row>
    <row r="12" spans="1:22">
      <c r="A12" s="177">
        <v>6</v>
      </c>
      <c r="B12" s="1" t="s">
        <v>99</v>
      </c>
      <c r="C12" s="178"/>
      <c r="D12" s="166"/>
      <c r="E12" s="166"/>
      <c r="F12" s="166"/>
      <c r="G12" s="166"/>
      <c r="H12" s="166"/>
      <c r="I12" s="166"/>
      <c r="J12" s="166"/>
      <c r="K12" s="166"/>
      <c r="L12" s="179"/>
      <c r="M12" s="178"/>
      <c r="N12" s="166"/>
      <c r="O12" s="166"/>
      <c r="P12" s="166"/>
      <c r="Q12" s="166"/>
      <c r="R12" s="166"/>
      <c r="S12" s="179"/>
      <c r="T12" s="292"/>
      <c r="U12" s="292"/>
      <c r="V12" s="180">
        <f t="shared" si="0"/>
        <v>0</v>
      </c>
    </row>
    <row r="13" spans="1:22">
      <c r="A13" s="177">
        <v>7</v>
      </c>
      <c r="B13" s="1" t="s">
        <v>100</v>
      </c>
      <c r="C13" s="178"/>
      <c r="D13" s="166"/>
      <c r="E13" s="166"/>
      <c r="F13" s="166"/>
      <c r="G13" s="166"/>
      <c r="H13" s="166"/>
      <c r="I13" s="166"/>
      <c r="J13" s="166"/>
      <c r="K13" s="166"/>
      <c r="L13" s="179"/>
      <c r="M13" s="178"/>
      <c r="N13" s="166"/>
      <c r="O13" s="166"/>
      <c r="P13" s="166"/>
      <c r="Q13" s="166"/>
      <c r="R13" s="166"/>
      <c r="S13" s="179"/>
      <c r="T13" s="292"/>
      <c r="U13" s="292"/>
      <c r="V13" s="180">
        <f t="shared" si="0"/>
        <v>0</v>
      </c>
    </row>
    <row r="14" spans="1:22">
      <c r="A14" s="177">
        <v>8</v>
      </c>
      <c r="B14" s="1" t="s">
        <v>101</v>
      </c>
      <c r="C14" s="178"/>
      <c r="D14" s="166"/>
      <c r="E14" s="166"/>
      <c r="F14" s="166"/>
      <c r="G14" s="166"/>
      <c r="H14" s="166"/>
      <c r="I14" s="166"/>
      <c r="J14" s="166"/>
      <c r="K14" s="166"/>
      <c r="L14" s="179"/>
      <c r="M14" s="178"/>
      <c r="N14" s="166"/>
      <c r="O14" s="166"/>
      <c r="P14" s="166"/>
      <c r="Q14" s="166"/>
      <c r="R14" s="166"/>
      <c r="S14" s="179"/>
      <c r="T14" s="292"/>
      <c r="U14" s="292"/>
      <c r="V14" s="180">
        <f t="shared" si="0"/>
        <v>0</v>
      </c>
    </row>
    <row r="15" spans="1:22">
      <c r="A15" s="177">
        <v>9</v>
      </c>
      <c r="B15" s="1" t="s">
        <v>102</v>
      </c>
      <c r="C15" s="178"/>
      <c r="D15" s="166"/>
      <c r="E15" s="166"/>
      <c r="F15" s="166"/>
      <c r="G15" s="166"/>
      <c r="H15" s="166"/>
      <c r="I15" s="166"/>
      <c r="J15" s="166"/>
      <c r="K15" s="166"/>
      <c r="L15" s="179"/>
      <c r="M15" s="178"/>
      <c r="N15" s="166"/>
      <c r="O15" s="166"/>
      <c r="P15" s="166"/>
      <c r="Q15" s="166"/>
      <c r="R15" s="166"/>
      <c r="S15" s="179"/>
      <c r="T15" s="292"/>
      <c r="U15" s="292"/>
      <c r="V15" s="180">
        <f t="shared" si="0"/>
        <v>0</v>
      </c>
    </row>
    <row r="16" spans="1:22">
      <c r="A16" s="177">
        <v>10</v>
      </c>
      <c r="B16" s="1" t="s">
        <v>103</v>
      </c>
      <c r="C16" s="178"/>
      <c r="D16" s="166"/>
      <c r="E16" s="166"/>
      <c r="F16" s="166"/>
      <c r="G16" s="166"/>
      <c r="H16" s="166"/>
      <c r="I16" s="166"/>
      <c r="J16" s="166"/>
      <c r="K16" s="166"/>
      <c r="L16" s="179"/>
      <c r="M16" s="178"/>
      <c r="N16" s="166"/>
      <c r="O16" s="166"/>
      <c r="P16" s="166"/>
      <c r="Q16" s="166"/>
      <c r="R16" s="166"/>
      <c r="S16" s="179"/>
      <c r="T16" s="292"/>
      <c r="U16" s="292"/>
      <c r="V16" s="180">
        <f t="shared" si="0"/>
        <v>0</v>
      </c>
    </row>
    <row r="17" spans="1:22">
      <c r="A17" s="177">
        <v>11</v>
      </c>
      <c r="B17" s="1" t="s">
        <v>104</v>
      </c>
      <c r="C17" s="178"/>
      <c r="D17" s="166"/>
      <c r="E17" s="166"/>
      <c r="F17" s="166"/>
      <c r="G17" s="166"/>
      <c r="H17" s="166"/>
      <c r="I17" s="166"/>
      <c r="J17" s="166"/>
      <c r="K17" s="166"/>
      <c r="L17" s="179"/>
      <c r="M17" s="178"/>
      <c r="N17" s="166"/>
      <c r="O17" s="166"/>
      <c r="P17" s="166"/>
      <c r="Q17" s="166"/>
      <c r="R17" s="166"/>
      <c r="S17" s="179"/>
      <c r="T17" s="292"/>
      <c r="U17" s="292"/>
      <c r="V17" s="180">
        <f t="shared" si="0"/>
        <v>0</v>
      </c>
    </row>
    <row r="18" spans="1:22">
      <c r="A18" s="177">
        <v>12</v>
      </c>
      <c r="B18" s="1" t="s">
        <v>105</v>
      </c>
      <c r="C18" s="178"/>
      <c r="D18" s="166"/>
      <c r="E18" s="166"/>
      <c r="F18" s="166"/>
      <c r="G18" s="166"/>
      <c r="H18" s="166"/>
      <c r="I18" s="166"/>
      <c r="J18" s="166"/>
      <c r="K18" s="166"/>
      <c r="L18" s="179"/>
      <c r="M18" s="178"/>
      <c r="N18" s="166"/>
      <c r="O18" s="166"/>
      <c r="P18" s="166"/>
      <c r="Q18" s="166"/>
      <c r="R18" s="166"/>
      <c r="S18" s="179"/>
      <c r="T18" s="292"/>
      <c r="U18" s="292"/>
      <c r="V18" s="180">
        <f t="shared" si="0"/>
        <v>0</v>
      </c>
    </row>
    <row r="19" spans="1:22">
      <c r="A19" s="177">
        <v>13</v>
      </c>
      <c r="B19" s="1" t="s">
        <v>106</v>
      </c>
      <c r="C19" s="178"/>
      <c r="D19" s="166"/>
      <c r="E19" s="166"/>
      <c r="F19" s="166"/>
      <c r="G19" s="166"/>
      <c r="H19" s="166"/>
      <c r="I19" s="166"/>
      <c r="J19" s="166"/>
      <c r="K19" s="166"/>
      <c r="L19" s="179"/>
      <c r="M19" s="178"/>
      <c r="N19" s="166"/>
      <c r="O19" s="166"/>
      <c r="P19" s="166"/>
      <c r="Q19" s="166"/>
      <c r="R19" s="166"/>
      <c r="S19" s="179"/>
      <c r="T19" s="292"/>
      <c r="U19" s="292"/>
      <c r="V19" s="180">
        <f t="shared" si="0"/>
        <v>0</v>
      </c>
    </row>
    <row r="20" spans="1:22">
      <c r="A20" s="177">
        <v>14</v>
      </c>
      <c r="B20" s="1" t="s">
        <v>107</v>
      </c>
      <c r="C20" s="178"/>
      <c r="D20" s="166"/>
      <c r="E20" s="166"/>
      <c r="F20" s="166"/>
      <c r="G20" s="166"/>
      <c r="H20" s="166"/>
      <c r="I20" s="166"/>
      <c r="J20" s="166"/>
      <c r="K20" s="166"/>
      <c r="L20" s="179"/>
      <c r="M20" s="178"/>
      <c r="N20" s="166"/>
      <c r="O20" s="166"/>
      <c r="P20" s="166"/>
      <c r="Q20" s="166"/>
      <c r="R20" s="166"/>
      <c r="S20" s="179"/>
      <c r="T20" s="292"/>
      <c r="U20" s="292"/>
      <c r="V20" s="180">
        <f t="shared" si="0"/>
        <v>0</v>
      </c>
    </row>
    <row r="21" spans="1:22" ht="13.5" thickBot="1">
      <c r="A21" s="167"/>
      <c r="B21" s="181" t="s">
        <v>108</v>
      </c>
      <c r="C21" s="182">
        <f>SUM(C7:C20)</f>
        <v>0</v>
      </c>
      <c r="D21" s="169">
        <f t="shared" ref="D21:V21" si="1">SUM(D7:D20)</f>
        <v>0</v>
      </c>
      <c r="E21" s="169">
        <f t="shared" si="1"/>
        <v>0</v>
      </c>
      <c r="F21" s="169">
        <f t="shared" si="1"/>
        <v>0</v>
      </c>
      <c r="G21" s="169">
        <f t="shared" si="1"/>
        <v>0</v>
      </c>
      <c r="H21" s="169">
        <f t="shared" si="1"/>
        <v>0</v>
      </c>
      <c r="I21" s="169">
        <f t="shared" si="1"/>
        <v>0</v>
      </c>
      <c r="J21" s="169">
        <f t="shared" si="1"/>
        <v>0</v>
      </c>
      <c r="K21" s="169">
        <f t="shared" si="1"/>
        <v>0</v>
      </c>
      <c r="L21" s="183">
        <f t="shared" si="1"/>
        <v>0</v>
      </c>
      <c r="M21" s="182">
        <f t="shared" si="1"/>
        <v>0</v>
      </c>
      <c r="N21" s="169">
        <f t="shared" si="1"/>
        <v>0</v>
      </c>
      <c r="O21" s="169">
        <f t="shared" si="1"/>
        <v>0</v>
      </c>
      <c r="P21" s="169">
        <f t="shared" si="1"/>
        <v>0</v>
      </c>
      <c r="Q21" s="169">
        <f t="shared" si="1"/>
        <v>0</v>
      </c>
      <c r="R21" s="169">
        <f t="shared" si="1"/>
        <v>0</v>
      </c>
      <c r="S21" s="183">
        <f>SUM(S7:S20)</f>
        <v>0</v>
      </c>
      <c r="T21" s="183">
        <f>SUM(T7:T20)</f>
        <v>0</v>
      </c>
      <c r="U21" s="183">
        <f t="shared" ref="U21" si="2">SUM(U7:U20)</f>
        <v>0</v>
      </c>
      <c r="V21" s="184">
        <f t="shared" si="1"/>
        <v>0</v>
      </c>
    </row>
    <row r="24" spans="1:22">
      <c r="C24" s="81"/>
      <c r="D24" s="81"/>
      <c r="E24" s="81"/>
    </row>
    <row r="25" spans="1:22">
      <c r="A25" s="103"/>
      <c r="B25" s="103"/>
      <c r="D25" s="81"/>
      <c r="E25" s="81"/>
    </row>
    <row r="26" spans="1:22">
      <c r="A26" s="103"/>
      <c r="B26" s="82"/>
      <c r="D26" s="81"/>
      <c r="E26" s="81"/>
    </row>
    <row r="27" spans="1:22">
      <c r="A27" s="103"/>
      <c r="B27" s="103"/>
      <c r="D27" s="81"/>
      <c r="E27" s="81"/>
    </row>
    <row r="28" spans="1:22">
      <c r="A28" s="103"/>
      <c r="B28" s="82"/>
      <c r="D28" s="81"/>
      <c r="E28" s="8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55" zoomScaleNormal="55" workbookViewId="0">
      <pane xSplit="1" ySplit="7" topLeftCell="B8" activePane="bottomRight" state="frozen"/>
      <selection activeCell="B9" sqref="B9"/>
      <selection pane="topRight" activeCell="B9" sqref="B9"/>
      <selection pane="bottomLeft" activeCell="B9" sqref="B9"/>
      <selection pane="bottomRight" activeCell="C8" sqref="C8:G21"/>
    </sheetView>
  </sheetViews>
  <sheetFormatPr defaultColWidth="9.28515625" defaultRowHeight="12.75"/>
  <cols>
    <col min="1" max="1" width="10.5703125" style="4" bestFit="1" customWidth="1"/>
    <col min="2" max="2" width="101.7109375" style="4" customWidth="1"/>
    <col min="3" max="3" width="13.7109375" style="265" customWidth="1"/>
    <col min="4" max="4" width="14.7109375" style="265" bestFit="1" customWidth="1"/>
    <col min="5" max="5" width="17.7109375" style="265" customWidth="1"/>
    <col min="6" max="6" width="15.7109375" style="265" customWidth="1"/>
    <col min="7" max="7" width="17.42578125" style="265" customWidth="1"/>
    <col min="8" max="8" width="15.28515625" style="265" customWidth="1"/>
    <col min="9" max="16384" width="9.28515625" style="47"/>
  </cols>
  <sheetData>
    <row r="1" spans="1:9">
      <c r="A1" s="2" t="s">
        <v>30</v>
      </c>
      <c r="B1" s="4" t="str">
        <f>'Info '!C2</f>
        <v>JSC Silk Road Bank</v>
      </c>
      <c r="C1" s="3">
        <f>'Info '!D2</f>
        <v>0</v>
      </c>
    </row>
    <row r="2" spans="1:9">
      <c r="A2" s="2" t="s">
        <v>31</v>
      </c>
      <c r="B2" s="457">
        <f>'1. key ratios '!B2</f>
        <v>44561</v>
      </c>
      <c r="C2" s="456"/>
    </row>
    <row r="4" spans="1:9" ht="13.5" thickBot="1">
      <c r="A4" s="2" t="s">
        <v>252</v>
      </c>
      <c r="B4" s="170" t="s">
        <v>375</v>
      </c>
    </row>
    <row r="5" spans="1:9">
      <c r="A5" s="171"/>
      <c r="B5" s="185"/>
      <c r="C5" s="293" t="s">
        <v>0</v>
      </c>
      <c r="D5" s="293" t="s">
        <v>1</v>
      </c>
      <c r="E5" s="293" t="s">
        <v>2</v>
      </c>
      <c r="F5" s="293" t="s">
        <v>3</v>
      </c>
      <c r="G5" s="294" t="s">
        <v>4</v>
      </c>
      <c r="H5" s="295" t="s">
        <v>5</v>
      </c>
      <c r="I5" s="186"/>
    </row>
    <row r="6" spans="1:9" s="186" customFormat="1" ht="12.75" customHeight="1">
      <c r="A6" s="187"/>
      <c r="B6" s="662" t="s">
        <v>251</v>
      </c>
      <c r="C6" s="648" t="s">
        <v>367</v>
      </c>
      <c r="D6" s="664" t="s">
        <v>366</v>
      </c>
      <c r="E6" s="665"/>
      <c r="F6" s="648" t="s">
        <v>371</v>
      </c>
      <c r="G6" s="648" t="s">
        <v>372</v>
      </c>
      <c r="H6" s="660" t="s">
        <v>370</v>
      </c>
    </row>
    <row r="7" spans="1:9" ht="38.25">
      <c r="A7" s="189"/>
      <c r="B7" s="663"/>
      <c r="C7" s="649"/>
      <c r="D7" s="296" t="s">
        <v>369</v>
      </c>
      <c r="E7" s="296" t="s">
        <v>368</v>
      </c>
      <c r="F7" s="649"/>
      <c r="G7" s="649"/>
      <c r="H7" s="661"/>
      <c r="I7" s="186"/>
    </row>
    <row r="8" spans="1:9">
      <c r="A8" s="187">
        <v>1</v>
      </c>
      <c r="B8" s="1" t="s">
        <v>95</v>
      </c>
      <c r="C8" s="297">
        <v>38123810.030000001</v>
      </c>
      <c r="D8" s="297"/>
      <c r="E8" s="297"/>
      <c r="F8" s="297">
        <v>2296251.4700000002</v>
      </c>
      <c r="G8" s="298">
        <v>2296251.4700000002</v>
      </c>
      <c r="H8" s="300">
        <f>G8/(C8+E8)</f>
        <v>6.023142671713707E-2</v>
      </c>
    </row>
    <row r="9" spans="1:9" ht="15" customHeight="1">
      <c r="A9" s="187">
        <v>2</v>
      </c>
      <c r="B9" s="1" t="s">
        <v>96</v>
      </c>
      <c r="C9" s="297">
        <v>0</v>
      </c>
      <c r="D9" s="297"/>
      <c r="E9" s="297"/>
      <c r="F9" s="297">
        <v>0</v>
      </c>
      <c r="G9" s="298">
        <v>0</v>
      </c>
      <c r="H9" s="300" t="e">
        <f t="shared" ref="H9:H21" si="0">G9/(C9+E9)</f>
        <v>#DIV/0!</v>
      </c>
    </row>
    <row r="10" spans="1:9">
      <c r="A10" s="187">
        <v>3</v>
      </c>
      <c r="B10" s="1" t="s">
        <v>269</v>
      </c>
      <c r="C10" s="297">
        <v>0</v>
      </c>
      <c r="D10" s="297"/>
      <c r="E10" s="297"/>
      <c r="F10" s="297">
        <v>0</v>
      </c>
      <c r="G10" s="298">
        <v>0</v>
      </c>
      <c r="H10" s="300" t="e">
        <f t="shared" si="0"/>
        <v>#DIV/0!</v>
      </c>
    </row>
    <row r="11" spans="1:9">
      <c r="A11" s="187">
        <v>4</v>
      </c>
      <c r="B11" s="1" t="s">
        <v>97</v>
      </c>
      <c r="C11" s="297">
        <v>0</v>
      </c>
      <c r="D11" s="297"/>
      <c r="E11" s="297"/>
      <c r="F11" s="297">
        <v>0</v>
      </c>
      <c r="G11" s="298">
        <v>0</v>
      </c>
      <c r="H11" s="300" t="e">
        <f t="shared" si="0"/>
        <v>#DIV/0!</v>
      </c>
    </row>
    <row r="12" spans="1:9">
      <c r="A12" s="187">
        <v>5</v>
      </c>
      <c r="B12" s="1" t="s">
        <v>98</v>
      </c>
      <c r="C12" s="297">
        <v>0</v>
      </c>
      <c r="D12" s="297"/>
      <c r="E12" s="297"/>
      <c r="F12" s="297">
        <v>0</v>
      </c>
      <c r="G12" s="298">
        <v>0</v>
      </c>
      <c r="H12" s="300" t="e">
        <f t="shared" si="0"/>
        <v>#DIV/0!</v>
      </c>
    </row>
    <row r="13" spans="1:9">
      <c r="A13" s="187">
        <v>6</v>
      </c>
      <c r="B13" s="1" t="s">
        <v>99</v>
      </c>
      <c r="C13" s="297">
        <v>12630573.760000002</v>
      </c>
      <c r="D13" s="297"/>
      <c r="E13" s="297"/>
      <c r="F13" s="297">
        <v>12373882.856000001</v>
      </c>
      <c r="G13" s="298">
        <v>12373882.856000001</v>
      </c>
      <c r="H13" s="300">
        <f t="shared" si="0"/>
        <v>0.9796770195180744</v>
      </c>
    </row>
    <row r="14" spans="1:9">
      <c r="A14" s="187">
        <v>7</v>
      </c>
      <c r="B14" s="1" t="s">
        <v>100</v>
      </c>
      <c r="C14" s="297">
        <v>9517585</v>
      </c>
      <c r="D14" s="297">
        <v>255863.6</v>
      </c>
      <c r="E14" s="297">
        <v>155976</v>
      </c>
      <c r="F14" s="297">
        <v>9673561</v>
      </c>
      <c r="G14" s="298">
        <v>9673561</v>
      </c>
      <c r="H14" s="300">
        <f t="shared" si="0"/>
        <v>1</v>
      </c>
    </row>
    <row r="15" spans="1:9">
      <c r="A15" s="187">
        <v>8</v>
      </c>
      <c r="B15" s="1" t="s">
        <v>101</v>
      </c>
      <c r="C15" s="297">
        <v>4787164.97</v>
      </c>
      <c r="D15" s="297"/>
      <c r="E15" s="297"/>
      <c r="F15" s="297">
        <v>4787164.97</v>
      </c>
      <c r="G15" s="298">
        <v>4787164.97</v>
      </c>
      <c r="H15" s="300">
        <f t="shared" si="0"/>
        <v>1</v>
      </c>
    </row>
    <row r="16" spans="1:9">
      <c r="A16" s="187">
        <v>9</v>
      </c>
      <c r="B16" s="1" t="s">
        <v>102</v>
      </c>
      <c r="C16" s="297">
        <v>0</v>
      </c>
      <c r="D16" s="297"/>
      <c r="E16" s="297"/>
      <c r="F16" s="297">
        <v>0</v>
      </c>
      <c r="G16" s="298">
        <v>0</v>
      </c>
      <c r="H16" s="300" t="e">
        <f t="shared" si="0"/>
        <v>#DIV/0!</v>
      </c>
    </row>
    <row r="17" spans="1:8">
      <c r="A17" s="187">
        <v>10</v>
      </c>
      <c r="B17" s="1" t="s">
        <v>103</v>
      </c>
      <c r="C17" s="297">
        <v>822167.36</v>
      </c>
      <c r="D17" s="297"/>
      <c r="E17" s="297"/>
      <c r="F17" s="297">
        <v>822167.36</v>
      </c>
      <c r="G17" s="298">
        <v>822167.36</v>
      </c>
      <c r="H17" s="300">
        <f t="shared" si="0"/>
        <v>1</v>
      </c>
    </row>
    <row r="18" spans="1:8">
      <c r="A18" s="187">
        <v>11</v>
      </c>
      <c r="B18" s="1" t="s">
        <v>104</v>
      </c>
      <c r="C18" s="297">
        <v>106795.69999999997</v>
      </c>
      <c r="D18" s="297"/>
      <c r="E18" s="297"/>
      <c r="F18" s="297">
        <v>160193.54999999996</v>
      </c>
      <c r="G18" s="298">
        <v>160193.54999999996</v>
      </c>
      <c r="H18" s="300">
        <f t="shared" si="0"/>
        <v>1.5</v>
      </c>
    </row>
    <row r="19" spans="1:8">
      <c r="A19" s="187">
        <v>12</v>
      </c>
      <c r="B19" s="1" t="s">
        <v>105</v>
      </c>
      <c r="C19" s="297">
        <v>0</v>
      </c>
      <c r="D19" s="297"/>
      <c r="E19" s="297"/>
      <c r="F19" s="297">
        <v>0</v>
      </c>
      <c r="G19" s="298">
        <v>0</v>
      </c>
      <c r="H19" s="300" t="e">
        <f t="shared" si="0"/>
        <v>#DIV/0!</v>
      </c>
    </row>
    <row r="20" spans="1:8">
      <c r="A20" s="187">
        <v>13</v>
      </c>
      <c r="B20" s="1" t="s">
        <v>246</v>
      </c>
      <c r="C20" s="297">
        <v>0</v>
      </c>
      <c r="D20" s="297"/>
      <c r="E20" s="297"/>
      <c r="F20" s="297">
        <v>0</v>
      </c>
      <c r="G20" s="298">
        <v>0</v>
      </c>
      <c r="H20" s="300" t="e">
        <f t="shared" si="0"/>
        <v>#DIV/0!</v>
      </c>
    </row>
    <row r="21" spans="1:8">
      <c r="A21" s="187">
        <v>14</v>
      </c>
      <c r="B21" s="1" t="s">
        <v>107</v>
      </c>
      <c r="C21" s="297">
        <v>25017000.109999999</v>
      </c>
      <c r="D21" s="297"/>
      <c r="E21" s="297"/>
      <c r="F21" s="297">
        <v>23496610.253999997</v>
      </c>
      <c r="G21" s="298">
        <v>23496610.253999997</v>
      </c>
      <c r="H21" s="300">
        <f t="shared" si="0"/>
        <v>0.93922573252928676</v>
      </c>
    </row>
    <row r="22" spans="1:8" ht="13.5" thickBot="1">
      <c r="A22" s="190"/>
      <c r="B22" s="191" t="s">
        <v>108</v>
      </c>
      <c r="C22" s="299">
        <f>SUM(C8:C21)</f>
        <v>91005096.930000007</v>
      </c>
      <c r="D22" s="299">
        <f>SUM(D8:D21)</f>
        <v>255863.6</v>
      </c>
      <c r="E22" s="299">
        <f>SUM(E8:E21)</f>
        <v>155976</v>
      </c>
      <c r="F22" s="299">
        <f>SUM(F8:F21)</f>
        <v>53609831.459999993</v>
      </c>
      <c r="G22" s="299">
        <f>SUM(G8:G21)</f>
        <v>53609831.459999993</v>
      </c>
      <c r="H22" s="301">
        <f>G22/(C22+E22)</f>
        <v>0.58807810984372089</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F8" sqref="F8:K8"/>
    </sheetView>
  </sheetViews>
  <sheetFormatPr defaultColWidth="9.28515625" defaultRowHeight="12.75"/>
  <cols>
    <col min="1" max="1" width="10.5703125" style="265" bestFit="1" customWidth="1"/>
    <col min="2" max="2" width="45.28515625" style="265" customWidth="1"/>
    <col min="3" max="11" width="12.7109375" style="265" customWidth="1"/>
    <col min="12" max="16384" width="9.28515625" style="265"/>
  </cols>
  <sheetData>
    <row r="1" spans="1:11">
      <c r="A1" s="265" t="s">
        <v>30</v>
      </c>
      <c r="B1" s="3" t="str">
        <f>'Info '!C2</f>
        <v>JSC Silk Road Bank</v>
      </c>
    </row>
    <row r="2" spans="1:11">
      <c r="A2" s="265" t="s">
        <v>31</v>
      </c>
      <c r="B2" s="594">
        <f>'1. key ratios '!B2</f>
        <v>44561</v>
      </c>
    </row>
    <row r="4" spans="1:11" ht="13.5" thickBot="1">
      <c r="A4" s="265" t="s">
        <v>248</v>
      </c>
      <c r="B4" s="352" t="s">
        <v>376</v>
      </c>
    </row>
    <row r="5" spans="1:11" ht="30" customHeight="1">
      <c r="A5" s="666"/>
      <c r="B5" s="667"/>
      <c r="C5" s="668" t="s">
        <v>428</v>
      </c>
      <c r="D5" s="668"/>
      <c r="E5" s="668"/>
      <c r="F5" s="668" t="s">
        <v>429</v>
      </c>
      <c r="G5" s="668"/>
      <c r="H5" s="668"/>
      <c r="I5" s="668" t="s">
        <v>430</v>
      </c>
      <c r="J5" s="668"/>
      <c r="K5" s="669"/>
    </row>
    <row r="6" spans="1:11">
      <c r="A6" s="313"/>
      <c r="B6" s="314"/>
      <c r="C6" s="27" t="s">
        <v>69</v>
      </c>
      <c r="D6" s="27" t="s">
        <v>70</v>
      </c>
      <c r="E6" s="27" t="s">
        <v>71</v>
      </c>
      <c r="F6" s="27" t="s">
        <v>69</v>
      </c>
      <c r="G6" s="27" t="s">
        <v>70</v>
      </c>
      <c r="H6" s="27" t="s">
        <v>71</v>
      </c>
      <c r="I6" s="27" t="s">
        <v>69</v>
      </c>
      <c r="J6" s="27" t="s">
        <v>70</v>
      </c>
      <c r="K6" s="27" t="s">
        <v>71</v>
      </c>
    </row>
    <row r="7" spans="1:11">
      <c r="A7" s="315" t="s">
        <v>379</v>
      </c>
      <c r="B7" s="316"/>
      <c r="C7" s="316"/>
      <c r="D7" s="316"/>
      <c r="E7" s="316"/>
      <c r="F7" s="316"/>
      <c r="G7" s="316"/>
      <c r="H7" s="316"/>
      <c r="I7" s="316"/>
      <c r="J7" s="316"/>
      <c r="K7" s="317"/>
    </row>
    <row r="8" spans="1:11">
      <c r="A8" s="318">
        <v>1</v>
      </c>
      <c r="B8" s="319" t="s">
        <v>377</v>
      </c>
      <c r="C8" s="320"/>
      <c r="D8" s="320"/>
      <c r="E8" s="320"/>
      <c r="F8" s="321">
        <v>24788937.429999996</v>
      </c>
      <c r="G8" s="321">
        <v>14784900.469999999</v>
      </c>
      <c r="H8" s="321">
        <v>39573837.899999991</v>
      </c>
      <c r="I8" s="321">
        <v>20148996.819999997</v>
      </c>
      <c r="J8" s="321">
        <v>2755769.13</v>
      </c>
      <c r="K8" s="322">
        <v>22904765.949999996</v>
      </c>
    </row>
    <row r="9" spans="1:11">
      <c r="A9" s="315" t="s">
        <v>380</v>
      </c>
      <c r="B9" s="316"/>
      <c r="C9" s="316"/>
      <c r="D9" s="316"/>
      <c r="E9" s="316"/>
      <c r="F9" s="316"/>
      <c r="G9" s="316"/>
      <c r="H9" s="316"/>
      <c r="I9" s="316"/>
      <c r="J9" s="316"/>
      <c r="K9" s="317"/>
    </row>
    <row r="10" spans="1:11">
      <c r="A10" s="323">
        <v>2</v>
      </c>
      <c r="B10" s="324" t="s">
        <v>388</v>
      </c>
      <c r="C10" s="324">
        <v>543975.77</v>
      </c>
      <c r="D10" s="325">
        <v>2351055.2099999995</v>
      </c>
      <c r="E10" s="325">
        <v>2895030.9799999995</v>
      </c>
      <c r="F10" s="325">
        <v>162061.15940000003</v>
      </c>
      <c r="G10" s="325">
        <v>950043.20585000003</v>
      </c>
      <c r="H10" s="325">
        <v>1112104.36525</v>
      </c>
      <c r="I10" s="325">
        <v>30077.657500000001</v>
      </c>
      <c r="J10" s="325">
        <v>122119.25200000004</v>
      </c>
      <c r="K10" s="326">
        <v>152196.90950000004</v>
      </c>
    </row>
    <row r="11" spans="1:11">
      <c r="A11" s="323">
        <v>3</v>
      </c>
      <c r="B11" s="324" t="s">
        <v>382</v>
      </c>
      <c r="C11" s="324">
        <v>6532573.1900000004</v>
      </c>
      <c r="D11" s="325">
        <v>10536911.410000002</v>
      </c>
      <c r="E11" s="325">
        <v>17069484.600000001</v>
      </c>
      <c r="F11" s="325">
        <v>3115721.1412499994</v>
      </c>
      <c r="G11" s="325">
        <v>5315325.4927500002</v>
      </c>
      <c r="H11" s="325">
        <v>8431046.6339999996</v>
      </c>
      <c r="I11" s="325">
        <v>2172808.1875</v>
      </c>
      <c r="J11" s="325">
        <v>2442900.0595</v>
      </c>
      <c r="K11" s="326">
        <v>4615708.2469999995</v>
      </c>
    </row>
    <row r="12" spans="1:11">
      <c r="A12" s="323">
        <v>4</v>
      </c>
      <c r="B12" s="324" t="s">
        <v>383</v>
      </c>
      <c r="C12" s="324">
        <v>29469834.380000003</v>
      </c>
      <c r="D12" s="325">
        <v>0</v>
      </c>
      <c r="E12" s="325">
        <v>29469834.380000003</v>
      </c>
      <c r="F12" s="325"/>
      <c r="G12" s="325"/>
      <c r="H12" s="325">
        <v>0</v>
      </c>
      <c r="I12" s="325"/>
      <c r="J12" s="325"/>
      <c r="K12" s="326">
        <v>0</v>
      </c>
    </row>
    <row r="13" spans="1:11">
      <c r="A13" s="323">
        <v>5</v>
      </c>
      <c r="B13" s="324" t="s">
        <v>391</v>
      </c>
      <c r="C13" s="324">
        <v>182594.03</v>
      </c>
      <c r="D13" s="325">
        <v>62504.34</v>
      </c>
      <c r="E13" s="325">
        <v>245098.37</v>
      </c>
      <c r="F13" s="325">
        <v>23171.5478</v>
      </c>
      <c r="G13" s="325">
        <v>3125.2170000000001</v>
      </c>
      <c r="H13" s="325">
        <v>26296.764800000001</v>
      </c>
      <c r="I13" s="325">
        <v>9492.0775000000012</v>
      </c>
      <c r="J13" s="325">
        <v>4687.8254999999999</v>
      </c>
      <c r="K13" s="326">
        <v>14179.903000000002</v>
      </c>
    </row>
    <row r="14" spans="1:11">
      <c r="A14" s="323">
        <v>6</v>
      </c>
      <c r="B14" s="324" t="s">
        <v>423</v>
      </c>
      <c r="C14" s="324"/>
      <c r="D14" s="325"/>
      <c r="E14" s="325">
        <v>0</v>
      </c>
      <c r="F14" s="325">
        <v>0</v>
      </c>
      <c r="G14" s="325">
        <v>0</v>
      </c>
      <c r="H14" s="325">
        <v>0</v>
      </c>
      <c r="I14" s="325">
        <v>0</v>
      </c>
      <c r="J14" s="325">
        <v>0</v>
      </c>
      <c r="K14" s="326">
        <v>0</v>
      </c>
    </row>
    <row r="15" spans="1:11">
      <c r="A15" s="323">
        <v>7</v>
      </c>
      <c r="B15" s="324" t="s">
        <v>424</v>
      </c>
      <c r="C15" s="324">
        <v>1400306.64</v>
      </c>
      <c r="D15" s="325">
        <v>667444.93999999994</v>
      </c>
      <c r="E15" s="325">
        <v>2067751.5799999998</v>
      </c>
      <c r="F15" s="325">
        <v>1078066.4099999999</v>
      </c>
      <c r="G15" s="325">
        <v>659456.43999999994</v>
      </c>
      <c r="H15" s="325">
        <v>1737522.8499999999</v>
      </c>
      <c r="I15" s="325">
        <v>1078066.4099999999</v>
      </c>
      <c r="J15" s="325">
        <v>659456.43999999994</v>
      </c>
      <c r="K15" s="326">
        <v>1737522.8499999999</v>
      </c>
    </row>
    <row r="16" spans="1:11">
      <c r="A16" s="323">
        <v>8</v>
      </c>
      <c r="B16" s="327" t="s">
        <v>384</v>
      </c>
      <c r="C16" s="324">
        <v>38129284.010000005</v>
      </c>
      <c r="D16" s="325">
        <v>13617915.9</v>
      </c>
      <c r="E16" s="325">
        <v>51747199.910000004</v>
      </c>
      <c r="F16" s="325">
        <v>4379020.2584499996</v>
      </c>
      <c r="G16" s="325">
        <v>6927950.3555999994</v>
      </c>
      <c r="H16" s="325">
        <v>11306970.614049999</v>
      </c>
      <c r="I16" s="325">
        <v>3290444.3325000005</v>
      </c>
      <c r="J16" s="325">
        <v>3229163.5769999996</v>
      </c>
      <c r="K16" s="326">
        <v>6519607.9094999991</v>
      </c>
    </row>
    <row r="17" spans="1:11">
      <c r="A17" s="315" t="s">
        <v>381</v>
      </c>
      <c r="B17" s="316"/>
      <c r="C17" s="316"/>
      <c r="D17" s="316"/>
      <c r="E17" s="316"/>
      <c r="F17" s="316"/>
      <c r="G17" s="316"/>
      <c r="H17" s="316"/>
      <c r="I17" s="316"/>
      <c r="J17" s="316"/>
      <c r="K17" s="317"/>
    </row>
    <row r="18" spans="1:11">
      <c r="A18" s="323">
        <v>9</v>
      </c>
      <c r="B18" s="324" t="s">
        <v>387</v>
      </c>
      <c r="C18" s="324">
        <v>0</v>
      </c>
      <c r="D18" s="325">
        <v>0</v>
      </c>
      <c r="E18" s="325">
        <v>0</v>
      </c>
      <c r="F18" s="325"/>
      <c r="G18" s="325"/>
      <c r="H18" s="325">
        <v>0</v>
      </c>
      <c r="I18" s="325"/>
      <c r="J18" s="325"/>
      <c r="K18" s="326">
        <v>0</v>
      </c>
    </row>
    <row r="19" spans="1:11">
      <c r="A19" s="323">
        <v>10</v>
      </c>
      <c r="B19" s="324" t="s">
        <v>425</v>
      </c>
      <c r="C19" s="324">
        <v>11724153.770000001</v>
      </c>
      <c r="D19" s="325">
        <v>14260878.690000001</v>
      </c>
      <c r="E19" s="325">
        <v>25985032.460000001</v>
      </c>
      <c r="F19" s="325">
        <v>129197.23500000002</v>
      </c>
      <c r="G19" s="325">
        <v>24705.814999999999</v>
      </c>
      <c r="H19" s="325">
        <v>153903.05000000002</v>
      </c>
      <c r="I19" s="325">
        <v>4769137.8449999997</v>
      </c>
      <c r="J19" s="325">
        <v>12056427.365</v>
      </c>
      <c r="K19" s="326">
        <v>16825565.210000001</v>
      </c>
    </row>
    <row r="20" spans="1:11">
      <c r="A20" s="323">
        <v>11</v>
      </c>
      <c r="B20" s="324" t="s">
        <v>386</v>
      </c>
      <c r="C20" s="324">
        <v>3196963.79</v>
      </c>
      <c r="D20" s="325">
        <v>0</v>
      </c>
      <c r="E20" s="325">
        <v>3196963.79</v>
      </c>
      <c r="F20" s="325"/>
      <c r="G20" s="325">
        <v>0</v>
      </c>
      <c r="H20" s="325">
        <v>0</v>
      </c>
      <c r="I20" s="325">
        <v>0</v>
      </c>
      <c r="J20" s="325">
        <v>0</v>
      </c>
      <c r="K20" s="326">
        <v>0</v>
      </c>
    </row>
    <row r="21" spans="1:11" ht="13.5" thickBot="1">
      <c r="A21" s="328">
        <v>12</v>
      </c>
      <c r="B21" s="329" t="s">
        <v>385</v>
      </c>
      <c r="C21" s="330">
        <v>14921117.560000002</v>
      </c>
      <c r="D21" s="331">
        <v>14260878.690000001</v>
      </c>
      <c r="E21" s="330">
        <v>29181996.250000004</v>
      </c>
      <c r="F21" s="331">
        <v>129197.23500000002</v>
      </c>
      <c r="G21" s="331">
        <v>24705.814999999999</v>
      </c>
      <c r="H21" s="331">
        <v>153903.05000000002</v>
      </c>
      <c r="I21" s="331">
        <v>4769137.8449999997</v>
      </c>
      <c r="J21" s="331">
        <v>12056427.365</v>
      </c>
      <c r="K21" s="332">
        <v>16825565.210000001</v>
      </c>
    </row>
    <row r="22" spans="1:11" ht="38.25" customHeight="1" thickBot="1">
      <c r="A22" s="333"/>
      <c r="B22" s="334"/>
      <c r="C22" s="334"/>
      <c r="D22" s="334"/>
      <c r="E22" s="334"/>
      <c r="F22" s="670" t="s">
        <v>427</v>
      </c>
      <c r="G22" s="668"/>
      <c r="H22" s="668"/>
      <c r="I22" s="670" t="s">
        <v>392</v>
      </c>
      <c r="J22" s="668"/>
      <c r="K22" s="669"/>
    </row>
    <row r="23" spans="1:11">
      <c r="A23" s="335">
        <v>13</v>
      </c>
      <c r="B23" s="336" t="s">
        <v>377</v>
      </c>
      <c r="C23" s="337"/>
      <c r="D23" s="337"/>
      <c r="E23" s="337"/>
      <c r="F23" s="338">
        <v>24788937.429999996</v>
      </c>
      <c r="G23" s="338">
        <v>14784900.469999999</v>
      </c>
      <c r="H23" s="338">
        <v>39573837.899999991</v>
      </c>
      <c r="I23" s="338">
        <v>20148996.819999997</v>
      </c>
      <c r="J23" s="338">
        <v>2755769.13</v>
      </c>
      <c r="K23" s="339">
        <v>22904765.949999996</v>
      </c>
    </row>
    <row r="24" spans="1:11" ht="13.5" thickBot="1">
      <c r="A24" s="340">
        <v>14</v>
      </c>
      <c r="B24" s="341" t="s">
        <v>389</v>
      </c>
      <c r="C24" s="342"/>
      <c r="D24" s="343"/>
      <c r="E24" s="344"/>
      <c r="F24" s="345">
        <v>4249823.0234499993</v>
      </c>
      <c r="G24" s="345">
        <v>6903244.540599999</v>
      </c>
      <c r="H24" s="345">
        <v>11153067.564049998</v>
      </c>
      <c r="I24" s="345">
        <v>822611.083125</v>
      </c>
      <c r="J24" s="345">
        <v>807290.8942499999</v>
      </c>
      <c r="K24" s="346">
        <v>4365203.1740000006</v>
      </c>
    </row>
    <row r="25" spans="1:11" ht="13.5" thickBot="1">
      <c r="A25" s="347">
        <v>15</v>
      </c>
      <c r="B25" s="348" t="s">
        <v>390</v>
      </c>
      <c r="C25" s="349"/>
      <c r="D25" s="349"/>
      <c r="E25" s="349"/>
      <c r="F25" s="350">
        <v>2.7999850795731245</v>
      </c>
      <c r="G25" s="350">
        <v>2.9061961191692207</v>
      </c>
      <c r="H25" s="350">
        <v>2.8442276600196359</v>
      </c>
      <c r="I25" s="350">
        <v>5.5182182177498138</v>
      </c>
      <c r="J25" s="350">
        <v>3.6998633241358445</v>
      </c>
      <c r="K25" s="351">
        <v>5.0627421929937411</v>
      </c>
    </row>
    <row r="27" spans="1:11" ht="51">
      <c r="B27" s="312"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J8" sqref="J8"/>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47"/>
  </cols>
  <sheetData>
    <row r="1" spans="1:14">
      <c r="A1" s="4" t="s">
        <v>30</v>
      </c>
      <c r="B1" s="3" t="str">
        <f>'Info '!C2</f>
        <v>JSC Silk Road Bank</v>
      </c>
    </row>
    <row r="2" spans="1:14" ht="14.25" customHeight="1">
      <c r="A2" s="4" t="s">
        <v>31</v>
      </c>
      <c r="B2" s="594">
        <f>'1. key ratios '!B2</f>
        <v>44561</v>
      </c>
    </row>
    <row r="3" spans="1:14" ht="14.25" customHeight="1"/>
    <row r="4" spans="1:14" ht="13.5" thickBot="1">
      <c r="A4" s="4" t="s">
        <v>264</v>
      </c>
      <c r="B4" s="259" t="s">
        <v>28</v>
      </c>
    </row>
    <row r="5" spans="1:14" s="197" customFormat="1">
      <c r="A5" s="193"/>
      <c r="B5" s="194"/>
      <c r="C5" s="195" t="s">
        <v>0</v>
      </c>
      <c r="D5" s="195" t="s">
        <v>1</v>
      </c>
      <c r="E5" s="195" t="s">
        <v>2</v>
      </c>
      <c r="F5" s="195" t="s">
        <v>3</v>
      </c>
      <c r="G5" s="195" t="s">
        <v>4</v>
      </c>
      <c r="H5" s="195" t="s">
        <v>5</v>
      </c>
      <c r="I5" s="195" t="s">
        <v>8</v>
      </c>
      <c r="J5" s="195" t="s">
        <v>9</v>
      </c>
      <c r="K5" s="195" t="s">
        <v>10</v>
      </c>
      <c r="L5" s="195" t="s">
        <v>11</v>
      </c>
      <c r="M5" s="195" t="s">
        <v>12</v>
      </c>
      <c r="N5" s="196" t="s">
        <v>13</v>
      </c>
    </row>
    <row r="6" spans="1:14" ht="25.5">
      <c r="A6" s="198"/>
      <c r="B6" s="199"/>
      <c r="C6" s="200" t="s">
        <v>263</v>
      </c>
      <c r="D6" s="201" t="s">
        <v>262</v>
      </c>
      <c r="E6" s="202" t="s">
        <v>261</v>
      </c>
      <c r="F6" s="203">
        <v>0</v>
      </c>
      <c r="G6" s="203">
        <v>0.2</v>
      </c>
      <c r="H6" s="203">
        <v>0.35</v>
      </c>
      <c r="I6" s="203">
        <v>0.5</v>
      </c>
      <c r="J6" s="203">
        <v>0.75</v>
      </c>
      <c r="K6" s="203">
        <v>1</v>
      </c>
      <c r="L6" s="203">
        <v>1.5</v>
      </c>
      <c r="M6" s="203">
        <v>2.5</v>
      </c>
      <c r="N6" s="258" t="s">
        <v>275</v>
      </c>
    </row>
    <row r="7" spans="1:14" ht="15">
      <c r="A7" s="204">
        <v>1</v>
      </c>
      <c r="B7" s="205" t="s">
        <v>260</v>
      </c>
      <c r="C7" s="206">
        <f>SUM(C8:C13)</f>
        <v>10067200</v>
      </c>
      <c r="D7" s="199"/>
      <c r="E7" s="207">
        <f t="shared" ref="E7:M7" si="0">SUM(E8:E13)</f>
        <v>201344</v>
      </c>
      <c r="F7" s="208">
        <f>SUM(F8:F13)</f>
        <v>0</v>
      </c>
      <c r="G7" s="208">
        <f t="shared" si="0"/>
        <v>0</v>
      </c>
      <c r="H7" s="208">
        <f t="shared" si="0"/>
        <v>0</v>
      </c>
      <c r="I7" s="208">
        <f t="shared" si="0"/>
        <v>0</v>
      </c>
      <c r="J7" s="208">
        <f t="shared" si="0"/>
        <v>0</v>
      </c>
      <c r="K7" s="208">
        <f t="shared" si="0"/>
        <v>201344</v>
      </c>
      <c r="L7" s="208">
        <f t="shared" si="0"/>
        <v>0</v>
      </c>
      <c r="M7" s="208">
        <f t="shared" si="0"/>
        <v>0</v>
      </c>
      <c r="N7" s="209">
        <f>SUM(N8:N13)</f>
        <v>201344</v>
      </c>
    </row>
    <row r="8" spans="1:14" ht="14.25">
      <c r="A8" s="204">
        <v>1.1000000000000001</v>
      </c>
      <c r="B8" s="210" t="s">
        <v>258</v>
      </c>
      <c r="C8" s="208">
        <v>10067200</v>
      </c>
      <c r="D8" s="211">
        <v>0.02</v>
      </c>
      <c r="E8" s="207">
        <f>C8*D8</f>
        <v>201344</v>
      </c>
      <c r="F8" s="208"/>
      <c r="G8" s="208"/>
      <c r="H8" s="208"/>
      <c r="I8" s="208"/>
      <c r="J8" s="208"/>
      <c r="K8" s="208">
        <f>E8</f>
        <v>201344</v>
      </c>
      <c r="L8" s="208"/>
      <c r="M8" s="208"/>
      <c r="N8" s="209">
        <f>SUMPRODUCT($F$6:$M$6,F8:M8)</f>
        <v>201344</v>
      </c>
    </row>
    <row r="9" spans="1:14" ht="14.25">
      <c r="A9" s="204">
        <v>1.2</v>
      </c>
      <c r="B9" s="210" t="s">
        <v>257</v>
      </c>
      <c r="C9" s="208">
        <v>0</v>
      </c>
      <c r="D9" s="211">
        <v>0.05</v>
      </c>
      <c r="E9" s="207">
        <f>C9*D9</f>
        <v>0</v>
      </c>
      <c r="F9" s="208"/>
      <c r="G9" s="208"/>
      <c r="H9" s="208"/>
      <c r="I9" s="208"/>
      <c r="J9" s="208"/>
      <c r="K9" s="208"/>
      <c r="L9" s="208"/>
      <c r="M9" s="208"/>
      <c r="N9" s="209">
        <f t="shared" ref="N9:N12" si="1">SUMPRODUCT($F$6:$M$6,F9:M9)</f>
        <v>0</v>
      </c>
    </row>
    <row r="10" spans="1:14" ht="14.25">
      <c r="A10" s="204">
        <v>1.3</v>
      </c>
      <c r="B10" s="210" t="s">
        <v>256</v>
      </c>
      <c r="C10" s="208">
        <v>0</v>
      </c>
      <c r="D10" s="211">
        <v>0.08</v>
      </c>
      <c r="E10" s="207">
        <f>C10*D10</f>
        <v>0</v>
      </c>
      <c r="F10" s="208"/>
      <c r="G10" s="208"/>
      <c r="H10" s="208"/>
      <c r="I10" s="208"/>
      <c r="J10" s="208"/>
      <c r="K10" s="208"/>
      <c r="L10" s="208"/>
      <c r="M10" s="208"/>
      <c r="N10" s="209">
        <f>SUMPRODUCT($F$6:$M$6,F10:M10)</f>
        <v>0</v>
      </c>
    </row>
    <row r="11" spans="1:14" ht="14.25">
      <c r="A11" s="204">
        <v>1.4</v>
      </c>
      <c r="B11" s="210" t="s">
        <v>255</v>
      </c>
      <c r="C11" s="208">
        <v>0</v>
      </c>
      <c r="D11" s="211">
        <v>0.11</v>
      </c>
      <c r="E11" s="207">
        <f>C11*D11</f>
        <v>0</v>
      </c>
      <c r="F11" s="208"/>
      <c r="G11" s="208"/>
      <c r="H11" s="208"/>
      <c r="I11" s="208"/>
      <c r="J11" s="208"/>
      <c r="K11" s="208"/>
      <c r="L11" s="208"/>
      <c r="M11" s="208"/>
      <c r="N11" s="209">
        <f t="shared" si="1"/>
        <v>0</v>
      </c>
    </row>
    <row r="12" spans="1:14" ht="14.25">
      <c r="A12" s="204">
        <v>1.5</v>
      </c>
      <c r="B12" s="210" t="s">
        <v>254</v>
      </c>
      <c r="C12" s="208">
        <v>0</v>
      </c>
      <c r="D12" s="211">
        <v>0.14000000000000001</v>
      </c>
      <c r="E12" s="207">
        <f>C12*D12</f>
        <v>0</v>
      </c>
      <c r="F12" s="208"/>
      <c r="G12" s="208"/>
      <c r="H12" s="208"/>
      <c r="I12" s="208"/>
      <c r="J12" s="208"/>
      <c r="K12" s="208"/>
      <c r="L12" s="208"/>
      <c r="M12" s="208"/>
      <c r="N12" s="209">
        <f t="shared" si="1"/>
        <v>0</v>
      </c>
    </row>
    <row r="13" spans="1:14" ht="14.25">
      <c r="A13" s="204">
        <v>1.6</v>
      </c>
      <c r="B13" s="212" t="s">
        <v>253</v>
      </c>
      <c r="C13" s="208">
        <v>0</v>
      </c>
      <c r="D13" s="213"/>
      <c r="E13" s="208"/>
      <c r="F13" s="208"/>
      <c r="G13" s="208"/>
      <c r="H13" s="208"/>
      <c r="I13" s="208"/>
      <c r="J13" s="208"/>
      <c r="K13" s="208"/>
      <c r="L13" s="208"/>
      <c r="M13" s="208"/>
      <c r="N13" s="209">
        <f>SUMPRODUCT($F$6:$M$6,F13:M13)</f>
        <v>0</v>
      </c>
    </row>
    <row r="14" spans="1:14" ht="15">
      <c r="A14" s="204">
        <v>2</v>
      </c>
      <c r="B14" s="214" t="s">
        <v>259</v>
      </c>
      <c r="C14" s="206">
        <f>SUM(C15:C20)</f>
        <v>0</v>
      </c>
      <c r="D14" s="199"/>
      <c r="E14" s="207">
        <f t="shared" ref="E14:M14" si="2">SUM(E15:E20)</f>
        <v>0</v>
      </c>
      <c r="F14" s="208">
        <f t="shared" si="2"/>
        <v>0</v>
      </c>
      <c r="G14" s="208">
        <f t="shared" si="2"/>
        <v>0</v>
      </c>
      <c r="H14" s="208">
        <f t="shared" si="2"/>
        <v>0</v>
      </c>
      <c r="I14" s="208">
        <f t="shared" si="2"/>
        <v>0</v>
      </c>
      <c r="J14" s="208">
        <f t="shared" si="2"/>
        <v>0</v>
      </c>
      <c r="K14" s="208">
        <f t="shared" si="2"/>
        <v>0</v>
      </c>
      <c r="L14" s="208">
        <f t="shared" si="2"/>
        <v>0</v>
      </c>
      <c r="M14" s="208">
        <f t="shared" si="2"/>
        <v>0</v>
      </c>
      <c r="N14" s="209">
        <f>SUM(N15:N20)</f>
        <v>0</v>
      </c>
    </row>
    <row r="15" spans="1:14" ht="14.25">
      <c r="A15" s="204">
        <v>2.1</v>
      </c>
      <c r="B15" s="212" t="s">
        <v>258</v>
      </c>
      <c r="C15" s="208"/>
      <c r="D15" s="211">
        <v>5.0000000000000001E-3</v>
      </c>
      <c r="E15" s="207">
        <f>C15*D15</f>
        <v>0</v>
      </c>
      <c r="F15" s="208"/>
      <c r="G15" s="208"/>
      <c r="H15" s="208"/>
      <c r="I15" s="208"/>
      <c r="J15" s="208"/>
      <c r="K15" s="208"/>
      <c r="L15" s="208"/>
      <c r="M15" s="208"/>
      <c r="N15" s="209">
        <f>SUMPRODUCT($F$6:$M$6,F15:M15)</f>
        <v>0</v>
      </c>
    </row>
    <row r="16" spans="1:14" ht="14.25">
      <c r="A16" s="204">
        <v>2.2000000000000002</v>
      </c>
      <c r="B16" s="212" t="s">
        <v>257</v>
      </c>
      <c r="C16" s="208"/>
      <c r="D16" s="211">
        <v>0.01</v>
      </c>
      <c r="E16" s="207">
        <f>C16*D16</f>
        <v>0</v>
      </c>
      <c r="F16" s="208"/>
      <c r="G16" s="208"/>
      <c r="H16" s="208"/>
      <c r="I16" s="208"/>
      <c r="J16" s="208"/>
      <c r="K16" s="208"/>
      <c r="L16" s="208"/>
      <c r="M16" s="208"/>
      <c r="N16" s="209">
        <f t="shared" ref="N16:N20" si="3">SUMPRODUCT($F$6:$M$6,F16:M16)</f>
        <v>0</v>
      </c>
    </row>
    <row r="17" spans="1:14" ht="14.25">
      <c r="A17" s="204">
        <v>2.2999999999999998</v>
      </c>
      <c r="B17" s="212" t="s">
        <v>256</v>
      </c>
      <c r="C17" s="208"/>
      <c r="D17" s="211">
        <v>0.02</v>
      </c>
      <c r="E17" s="207">
        <f>C17*D17</f>
        <v>0</v>
      </c>
      <c r="F17" s="208"/>
      <c r="G17" s="208"/>
      <c r="H17" s="208"/>
      <c r="I17" s="208"/>
      <c r="J17" s="208"/>
      <c r="K17" s="208"/>
      <c r="L17" s="208"/>
      <c r="M17" s="208"/>
      <c r="N17" s="209">
        <f t="shared" si="3"/>
        <v>0</v>
      </c>
    </row>
    <row r="18" spans="1:14" ht="14.25">
      <c r="A18" s="204">
        <v>2.4</v>
      </c>
      <c r="B18" s="212" t="s">
        <v>255</v>
      </c>
      <c r="C18" s="208"/>
      <c r="D18" s="211">
        <v>0.03</v>
      </c>
      <c r="E18" s="207">
        <f>C18*D18</f>
        <v>0</v>
      </c>
      <c r="F18" s="208"/>
      <c r="G18" s="208"/>
      <c r="H18" s="208"/>
      <c r="I18" s="208"/>
      <c r="J18" s="208"/>
      <c r="K18" s="208"/>
      <c r="L18" s="208"/>
      <c r="M18" s="208"/>
      <c r="N18" s="209">
        <f t="shared" si="3"/>
        <v>0</v>
      </c>
    </row>
    <row r="19" spans="1:14" ht="14.25">
      <c r="A19" s="204">
        <v>2.5</v>
      </c>
      <c r="B19" s="212" t="s">
        <v>254</v>
      </c>
      <c r="C19" s="208"/>
      <c r="D19" s="211">
        <v>0.04</v>
      </c>
      <c r="E19" s="207">
        <f>C19*D19</f>
        <v>0</v>
      </c>
      <c r="F19" s="208"/>
      <c r="G19" s="208"/>
      <c r="H19" s="208"/>
      <c r="I19" s="208"/>
      <c r="J19" s="208"/>
      <c r="K19" s="208"/>
      <c r="L19" s="208"/>
      <c r="M19" s="208"/>
      <c r="N19" s="209">
        <f t="shared" si="3"/>
        <v>0</v>
      </c>
    </row>
    <row r="20" spans="1:14" ht="14.25">
      <c r="A20" s="204">
        <v>2.6</v>
      </c>
      <c r="B20" s="212" t="s">
        <v>253</v>
      </c>
      <c r="C20" s="208"/>
      <c r="D20" s="213"/>
      <c r="E20" s="215"/>
      <c r="F20" s="208"/>
      <c r="G20" s="208"/>
      <c r="H20" s="208"/>
      <c r="I20" s="208"/>
      <c r="J20" s="208"/>
      <c r="K20" s="208"/>
      <c r="L20" s="208"/>
      <c r="M20" s="208"/>
      <c r="N20" s="209">
        <f t="shared" si="3"/>
        <v>0</v>
      </c>
    </row>
    <row r="21" spans="1:14" ht="15.75" thickBot="1">
      <c r="A21" s="216"/>
      <c r="B21" s="217" t="s">
        <v>108</v>
      </c>
      <c r="C21" s="192">
        <f>C14+C7</f>
        <v>10067200</v>
      </c>
      <c r="D21" s="218"/>
      <c r="E21" s="219">
        <f>E14+E7</f>
        <v>201344</v>
      </c>
      <c r="F21" s="220">
        <f>F7+F14</f>
        <v>0</v>
      </c>
      <c r="G21" s="220">
        <f t="shared" ref="G21:L21" si="4">G7+G14</f>
        <v>0</v>
      </c>
      <c r="H21" s="220">
        <f t="shared" si="4"/>
        <v>0</v>
      </c>
      <c r="I21" s="220">
        <f t="shared" si="4"/>
        <v>0</v>
      </c>
      <c r="J21" s="220">
        <f t="shared" si="4"/>
        <v>0</v>
      </c>
      <c r="K21" s="220">
        <f t="shared" si="4"/>
        <v>201344</v>
      </c>
      <c r="L21" s="220">
        <f t="shared" si="4"/>
        <v>0</v>
      </c>
      <c r="M21" s="220">
        <f>M7+M14</f>
        <v>0</v>
      </c>
      <c r="N21" s="221">
        <f>N14+N7</f>
        <v>201344</v>
      </c>
    </row>
    <row r="22" spans="1:14">
      <c r="E22" s="222"/>
      <c r="F22" s="222"/>
      <c r="G22" s="222"/>
      <c r="H22" s="222"/>
      <c r="I22" s="222"/>
      <c r="J22" s="222"/>
      <c r="K22" s="222"/>
      <c r="L22" s="222"/>
      <c r="M22" s="22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7" zoomScale="90" zoomScaleNormal="90" workbookViewId="0">
      <selection activeCell="C6" sqref="C6:C41"/>
    </sheetView>
  </sheetViews>
  <sheetFormatPr defaultRowHeight="15"/>
  <cols>
    <col min="1" max="1" width="11.42578125" customWidth="1"/>
    <col min="2" max="2" width="76.7109375" style="385" customWidth="1"/>
    <col min="3" max="3" width="22.7109375" customWidth="1"/>
  </cols>
  <sheetData>
    <row r="1" spans="1:3">
      <c r="A1" s="2" t="s">
        <v>30</v>
      </c>
      <c r="B1" s="3" t="str">
        <f>'Info '!C2</f>
        <v>JSC Silk Road Bank</v>
      </c>
    </row>
    <row r="2" spans="1:3">
      <c r="A2" s="2" t="s">
        <v>31</v>
      </c>
      <c r="B2" s="594">
        <f>'1. key ratios '!B2</f>
        <v>44561</v>
      </c>
    </row>
    <row r="3" spans="1:3">
      <c r="A3" s="4"/>
      <c r="B3"/>
    </row>
    <row r="4" spans="1:3">
      <c r="A4" s="4" t="s">
        <v>431</v>
      </c>
      <c r="B4" t="s">
        <v>432</v>
      </c>
    </row>
    <row r="5" spans="1:3">
      <c r="A5" s="386" t="s">
        <v>433</v>
      </c>
      <c r="B5" s="387"/>
      <c r="C5" s="388"/>
    </row>
    <row r="6" spans="1:3" ht="24">
      <c r="A6" s="389">
        <v>1</v>
      </c>
      <c r="B6" s="390" t="s">
        <v>484</v>
      </c>
      <c r="C6" s="391">
        <v>91245883.049999997</v>
      </c>
    </row>
    <row r="7" spans="1:3">
      <c r="A7" s="389">
        <v>2</v>
      </c>
      <c r="B7" s="390" t="s">
        <v>434</v>
      </c>
      <c r="C7" s="391">
        <v>-4202113.66</v>
      </c>
    </row>
    <row r="8" spans="1:3" ht="24">
      <c r="A8" s="392">
        <v>3</v>
      </c>
      <c r="B8" s="393" t="s">
        <v>435</v>
      </c>
      <c r="C8" s="391">
        <v>87043769.390000001</v>
      </c>
    </row>
    <row r="9" spans="1:3">
      <c r="A9" s="386" t="s">
        <v>436</v>
      </c>
      <c r="B9" s="387"/>
      <c r="C9" s="394"/>
    </row>
    <row r="10" spans="1:3" ht="24">
      <c r="A10" s="395">
        <v>4</v>
      </c>
      <c r="B10" s="396" t="s">
        <v>437</v>
      </c>
      <c r="C10" s="391"/>
    </row>
    <row r="11" spans="1:3">
      <c r="A11" s="395">
        <v>5</v>
      </c>
      <c r="B11" s="397" t="s">
        <v>438</v>
      </c>
      <c r="C11" s="391"/>
    </row>
    <row r="12" spans="1:3">
      <c r="A12" s="395" t="s">
        <v>439</v>
      </c>
      <c r="B12" s="397" t="s">
        <v>440</v>
      </c>
      <c r="C12" s="391">
        <v>201344</v>
      </c>
    </row>
    <row r="13" spans="1:3" ht="24">
      <c r="A13" s="398">
        <v>6</v>
      </c>
      <c r="B13" s="396" t="s">
        <v>441</v>
      </c>
      <c r="C13" s="391"/>
    </row>
    <row r="14" spans="1:3">
      <c r="A14" s="398">
        <v>7</v>
      </c>
      <c r="B14" s="399" t="s">
        <v>442</v>
      </c>
      <c r="C14" s="391"/>
    </row>
    <row r="15" spans="1:3">
      <c r="A15" s="400">
        <v>8</v>
      </c>
      <c r="B15" s="401" t="s">
        <v>443</v>
      </c>
      <c r="C15" s="391"/>
    </row>
    <row r="16" spans="1:3">
      <c r="A16" s="398">
        <v>9</v>
      </c>
      <c r="B16" s="399" t="s">
        <v>444</v>
      </c>
      <c r="C16" s="391"/>
    </row>
    <row r="17" spans="1:3">
      <c r="A17" s="398">
        <v>10</v>
      </c>
      <c r="B17" s="399" t="s">
        <v>445</v>
      </c>
      <c r="C17" s="391"/>
    </row>
    <row r="18" spans="1:3">
      <c r="A18" s="402">
        <v>11</v>
      </c>
      <c r="B18" s="403" t="s">
        <v>446</v>
      </c>
      <c r="C18" s="404">
        <v>201344</v>
      </c>
    </row>
    <row r="19" spans="1:3">
      <c r="A19" s="405" t="s">
        <v>447</v>
      </c>
      <c r="B19" s="406"/>
      <c r="C19" s="407"/>
    </row>
    <row r="20" spans="1:3" ht="24">
      <c r="A20" s="408">
        <v>12</v>
      </c>
      <c r="B20" s="396" t="s">
        <v>448</v>
      </c>
      <c r="C20" s="391"/>
    </row>
    <row r="21" spans="1:3">
      <c r="A21" s="408">
        <v>13</v>
      </c>
      <c r="B21" s="396" t="s">
        <v>449</v>
      </c>
      <c r="C21" s="391"/>
    </row>
    <row r="22" spans="1:3">
      <c r="A22" s="408">
        <v>14</v>
      </c>
      <c r="B22" s="396" t="s">
        <v>450</v>
      </c>
      <c r="C22" s="391"/>
    </row>
    <row r="23" spans="1:3" ht="24">
      <c r="A23" s="408" t="s">
        <v>451</v>
      </c>
      <c r="B23" s="396" t="s">
        <v>452</v>
      </c>
      <c r="C23" s="391"/>
    </row>
    <row r="24" spans="1:3">
      <c r="A24" s="408">
        <v>15</v>
      </c>
      <c r="B24" s="396" t="s">
        <v>453</v>
      </c>
      <c r="C24" s="391"/>
    </row>
    <row r="25" spans="1:3">
      <c r="A25" s="408" t="s">
        <v>454</v>
      </c>
      <c r="B25" s="396" t="s">
        <v>455</v>
      </c>
      <c r="C25" s="391"/>
    </row>
    <row r="26" spans="1:3">
      <c r="A26" s="409">
        <v>16</v>
      </c>
      <c r="B26" s="410" t="s">
        <v>456</v>
      </c>
      <c r="C26" s="404">
        <v>0</v>
      </c>
    </row>
    <row r="27" spans="1:3">
      <c r="A27" s="386" t="s">
        <v>457</v>
      </c>
      <c r="B27" s="387"/>
      <c r="C27" s="394"/>
    </row>
    <row r="28" spans="1:3">
      <c r="A28" s="411">
        <v>17</v>
      </c>
      <c r="B28" s="397" t="s">
        <v>458</v>
      </c>
      <c r="C28" s="391">
        <v>255863.6</v>
      </c>
    </row>
    <row r="29" spans="1:3">
      <c r="A29" s="411">
        <v>18</v>
      </c>
      <c r="B29" s="397" t="s">
        <v>459</v>
      </c>
      <c r="C29" s="391">
        <v>-89899</v>
      </c>
    </row>
    <row r="30" spans="1:3">
      <c r="A30" s="409">
        <v>19</v>
      </c>
      <c r="B30" s="410" t="s">
        <v>460</v>
      </c>
      <c r="C30" s="404">
        <v>165964.6</v>
      </c>
    </row>
    <row r="31" spans="1:3">
      <c r="A31" s="386" t="s">
        <v>461</v>
      </c>
      <c r="B31" s="387"/>
      <c r="C31" s="394"/>
    </row>
    <row r="32" spans="1:3" ht="24">
      <c r="A32" s="411" t="s">
        <v>462</v>
      </c>
      <c r="B32" s="396" t="s">
        <v>463</v>
      </c>
      <c r="C32" s="412"/>
    </row>
    <row r="33" spans="1:3">
      <c r="A33" s="411" t="s">
        <v>464</v>
      </c>
      <c r="B33" s="397" t="s">
        <v>465</v>
      </c>
      <c r="C33" s="412"/>
    </row>
    <row r="34" spans="1:3">
      <c r="A34" s="386" t="s">
        <v>466</v>
      </c>
      <c r="B34" s="387"/>
      <c r="C34" s="394"/>
    </row>
    <row r="35" spans="1:3">
      <c r="A35" s="413">
        <v>20</v>
      </c>
      <c r="B35" s="414" t="s">
        <v>467</v>
      </c>
      <c r="C35" s="404">
        <v>49632390.290000007</v>
      </c>
    </row>
    <row r="36" spans="1:3">
      <c r="A36" s="409">
        <v>21</v>
      </c>
      <c r="B36" s="410" t="s">
        <v>468</v>
      </c>
      <c r="C36" s="404">
        <v>87411077.989999995</v>
      </c>
    </row>
    <row r="37" spans="1:3">
      <c r="A37" s="386" t="s">
        <v>469</v>
      </c>
      <c r="B37" s="387"/>
      <c r="C37" s="394"/>
    </row>
    <row r="38" spans="1:3">
      <c r="A38" s="409">
        <v>22</v>
      </c>
      <c r="B38" s="410" t="s">
        <v>469</v>
      </c>
      <c r="C38" s="595">
        <v>0.56780434964636928</v>
      </c>
    </row>
    <row r="39" spans="1:3">
      <c r="A39" s="386" t="s">
        <v>470</v>
      </c>
      <c r="B39" s="387"/>
      <c r="C39" s="394"/>
    </row>
    <row r="40" spans="1:3">
      <c r="A40" s="415" t="s">
        <v>471</v>
      </c>
      <c r="B40" s="396" t="s">
        <v>472</v>
      </c>
      <c r="C40" s="412"/>
    </row>
    <row r="41" spans="1:3" ht="24">
      <c r="A41" s="416" t="s">
        <v>473</v>
      </c>
      <c r="B41" s="390" t="s">
        <v>474</v>
      </c>
      <c r="C41" s="412"/>
    </row>
    <row r="43" spans="1:3">
      <c r="B43" s="385"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G7" activePane="bottomRight" state="frozen"/>
      <selection pane="topRight" activeCell="C1" sqref="C1"/>
      <selection pane="bottomLeft" activeCell="A6" sqref="A6"/>
      <selection pane="bottomRight" activeCell="C8" sqref="C8:G39"/>
    </sheetView>
  </sheetViews>
  <sheetFormatPr defaultRowHeight="15"/>
  <cols>
    <col min="1" max="1" width="8.7109375" style="265"/>
    <col min="2" max="2" width="82.7109375" style="272" customWidth="1"/>
    <col min="3" max="7" width="17.5703125" style="265" customWidth="1"/>
  </cols>
  <sheetData>
    <row r="1" spans="1:7">
      <c r="A1" s="265" t="s">
        <v>30</v>
      </c>
      <c r="B1" s="3" t="str">
        <f>'Info '!C2</f>
        <v>JSC Silk Road Bank</v>
      </c>
    </row>
    <row r="2" spans="1:7">
      <c r="A2" s="265" t="s">
        <v>31</v>
      </c>
      <c r="B2" s="594">
        <f>'1. key ratios '!B2</f>
        <v>44561</v>
      </c>
    </row>
    <row r="4" spans="1:7" ht="15.75" thickBot="1">
      <c r="A4" s="265" t="s">
        <v>535</v>
      </c>
      <c r="B4" s="463" t="s">
        <v>496</v>
      </c>
    </row>
    <row r="5" spans="1:7">
      <c r="A5" s="464"/>
      <c r="B5" s="465"/>
      <c r="C5" s="671" t="s">
        <v>497</v>
      </c>
      <c r="D5" s="671"/>
      <c r="E5" s="671"/>
      <c r="F5" s="671"/>
      <c r="G5" s="672" t="s">
        <v>498</v>
      </c>
    </row>
    <row r="6" spans="1:7">
      <c r="A6" s="466"/>
      <c r="B6" s="467"/>
      <c r="C6" s="468" t="s">
        <v>499</v>
      </c>
      <c r="D6" s="468" t="s">
        <v>500</v>
      </c>
      <c r="E6" s="468" t="s">
        <v>501</v>
      </c>
      <c r="F6" s="468" t="s">
        <v>502</v>
      </c>
      <c r="G6" s="673"/>
    </row>
    <row r="7" spans="1:7">
      <c r="A7" s="469"/>
      <c r="B7" s="470" t="s">
        <v>503</v>
      </c>
      <c r="C7" s="471"/>
      <c r="D7" s="471"/>
      <c r="E7" s="471"/>
      <c r="F7" s="471"/>
      <c r="G7" s="472"/>
    </row>
    <row r="8" spans="1:7">
      <c r="A8" s="473">
        <v>1</v>
      </c>
      <c r="B8" s="474" t="s">
        <v>504</v>
      </c>
      <c r="C8" s="475">
        <v>49632390.290000007</v>
      </c>
      <c r="D8" s="475">
        <v>0</v>
      </c>
      <c r="E8" s="475"/>
      <c r="F8" s="475">
        <v>4355000</v>
      </c>
      <c r="G8" s="476">
        <v>53987390.290000007</v>
      </c>
    </row>
    <row r="9" spans="1:7">
      <c r="A9" s="473">
        <v>2</v>
      </c>
      <c r="B9" s="477" t="s">
        <v>505</v>
      </c>
      <c r="C9" s="475">
        <v>49632390.290000007</v>
      </c>
      <c r="D9" s="475"/>
      <c r="E9" s="475"/>
      <c r="F9" s="475">
        <v>2500000</v>
      </c>
      <c r="G9" s="476">
        <v>52132390.290000007</v>
      </c>
    </row>
    <row r="10" spans="1:7">
      <c r="A10" s="473">
        <v>3</v>
      </c>
      <c r="B10" s="477" t="s">
        <v>506</v>
      </c>
      <c r="C10" s="478"/>
      <c r="D10" s="478"/>
      <c r="E10" s="478"/>
      <c r="F10" s="475">
        <v>1855000</v>
      </c>
      <c r="G10" s="476">
        <v>1855000</v>
      </c>
    </row>
    <row r="11" spans="1:7" ht="14.65" customHeight="1">
      <c r="A11" s="473">
        <v>4</v>
      </c>
      <c r="B11" s="474" t="s">
        <v>507</v>
      </c>
      <c r="C11" s="475">
        <v>2164519.9499999997</v>
      </c>
      <c r="D11" s="475">
        <v>11798.18</v>
      </c>
      <c r="E11" s="475">
        <v>11461.120000000003</v>
      </c>
      <c r="F11" s="475">
        <v>98665.340000000011</v>
      </c>
      <c r="G11" s="476">
        <v>2131836.2589999996</v>
      </c>
    </row>
    <row r="12" spans="1:7">
      <c r="A12" s="473">
        <v>5</v>
      </c>
      <c r="B12" s="477" t="s">
        <v>508</v>
      </c>
      <c r="C12" s="475">
        <v>2074995.2799999998</v>
      </c>
      <c r="D12" s="479">
        <v>11798.18</v>
      </c>
      <c r="E12" s="475">
        <v>11461.120000000003</v>
      </c>
      <c r="F12" s="475">
        <v>98665.340000000011</v>
      </c>
      <c r="G12" s="476">
        <v>2087073.9239999994</v>
      </c>
    </row>
    <row r="13" spans="1:7">
      <c r="A13" s="473">
        <v>6</v>
      </c>
      <c r="B13" s="477" t="s">
        <v>509</v>
      </c>
      <c r="C13" s="475">
        <v>89524.67</v>
      </c>
      <c r="D13" s="479">
        <v>0</v>
      </c>
      <c r="E13" s="475">
        <v>0</v>
      </c>
      <c r="F13" s="475">
        <v>0</v>
      </c>
      <c r="G13" s="476">
        <v>44762.334999999999</v>
      </c>
    </row>
    <row r="14" spans="1:7">
      <c r="A14" s="473">
        <v>7</v>
      </c>
      <c r="B14" s="474" t="s">
        <v>510</v>
      </c>
      <c r="C14" s="475">
        <v>5211785.8</v>
      </c>
      <c r="D14" s="475">
        <v>23220616.530000001</v>
      </c>
      <c r="E14" s="475">
        <v>0</v>
      </c>
      <c r="F14" s="475">
        <v>177171.19999999995</v>
      </c>
      <c r="G14" s="476">
        <v>2694478.5</v>
      </c>
    </row>
    <row r="15" spans="1:7" ht="39">
      <c r="A15" s="473">
        <v>8</v>
      </c>
      <c r="B15" s="477" t="s">
        <v>511</v>
      </c>
      <c r="C15" s="475">
        <v>5211785.8</v>
      </c>
      <c r="D15" s="479">
        <v>0</v>
      </c>
      <c r="E15" s="475">
        <v>0</v>
      </c>
      <c r="F15" s="475">
        <v>177171.19999999995</v>
      </c>
      <c r="G15" s="476">
        <v>2694478.5</v>
      </c>
    </row>
    <row r="16" spans="1:7" ht="26.25">
      <c r="A16" s="473">
        <v>9</v>
      </c>
      <c r="B16" s="477" t="s">
        <v>512</v>
      </c>
      <c r="C16" s="475"/>
      <c r="D16" s="479">
        <v>23220616.530000001</v>
      </c>
      <c r="E16" s="475"/>
      <c r="F16" s="475"/>
      <c r="G16" s="476">
        <v>0</v>
      </c>
    </row>
    <row r="17" spans="1:7">
      <c r="A17" s="473">
        <v>10</v>
      </c>
      <c r="B17" s="474" t="s">
        <v>513</v>
      </c>
      <c r="C17" s="475"/>
      <c r="D17" s="479"/>
      <c r="E17" s="475"/>
      <c r="F17" s="475"/>
      <c r="G17" s="476">
        <v>0</v>
      </c>
    </row>
    <row r="18" spans="1:7">
      <c r="A18" s="473">
        <v>11</v>
      </c>
      <c r="B18" s="474" t="s">
        <v>514</v>
      </c>
      <c r="C18" s="475">
        <v>1797265.7700000005</v>
      </c>
      <c r="D18" s="479">
        <v>-275</v>
      </c>
      <c r="E18" s="475">
        <v>0</v>
      </c>
      <c r="F18" s="475">
        <v>0</v>
      </c>
      <c r="G18" s="476">
        <v>0</v>
      </c>
    </row>
    <row r="19" spans="1:7">
      <c r="A19" s="473">
        <v>12</v>
      </c>
      <c r="B19" s="477" t="s">
        <v>515</v>
      </c>
      <c r="C19" s="478"/>
      <c r="D19" s="479">
        <v>-275</v>
      </c>
      <c r="E19" s="475"/>
      <c r="F19" s="475"/>
      <c r="G19" s="476">
        <v>0</v>
      </c>
    </row>
    <row r="20" spans="1:7">
      <c r="A20" s="473">
        <v>13</v>
      </c>
      <c r="B20" s="477" t="s">
        <v>516</v>
      </c>
      <c r="C20" s="475">
        <v>1797265.7700000005</v>
      </c>
      <c r="D20" s="475"/>
      <c r="E20" s="475"/>
      <c r="F20" s="475"/>
      <c r="G20" s="476">
        <v>0</v>
      </c>
    </row>
    <row r="21" spans="1:7">
      <c r="A21" s="480">
        <v>14</v>
      </c>
      <c r="B21" s="481" t="s">
        <v>517</v>
      </c>
      <c r="C21" s="478"/>
      <c r="D21" s="478"/>
      <c r="E21" s="478"/>
      <c r="F21" s="478"/>
      <c r="G21" s="482">
        <v>58813705.04900001</v>
      </c>
    </row>
    <row r="22" spans="1:7">
      <c r="A22" s="483"/>
      <c r="B22" s="484" t="s">
        <v>518</v>
      </c>
      <c r="C22" s="485"/>
      <c r="D22" s="486"/>
      <c r="E22" s="485"/>
      <c r="F22" s="485"/>
      <c r="G22" s="487"/>
    </row>
    <row r="23" spans="1:7">
      <c r="A23" s="473">
        <v>15</v>
      </c>
      <c r="B23" s="474" t="s">
        <v>519</v>
      </c>
      <c r="C23" s="488">
        <v>28615235.407500014</v>
      </c>
      <c r="D23" s="489">
        <v>24856000</v>
      </c>
      <c r="E23" s="488"/>
      <c r="F23" s="488">
        <v>46587.9</v>
      </c>
      <c r="G23" s="476">
        <v>2528488.7408750006</v>
      </c>
    </row>
    <row r="24" spans="1:7">
      <c r="A24" s="473">
        <v>16</v>
      </c>
      <c r="B24" s="474" t="s">
        <v>520</v>
      </c>
      <c r="C24" s="475">
        <v>2736.4</v>
      </c>
      <c r="D24" s="479">
        <v>49735.170000000006</v>
      </c>
      <c r="E24" s="475">
        <v>183558.39999999994</v>
      </c>
      <c r="F24" s="475">
        <v>14793738.757999966</v>
      </c>
      <c r="G24" s="476">
        <v>12691735.189299971</v>
      </c>
    </row>
    <row r="25" spans="1:7">
      <c r="A25" s="473">
        <v>17</v>
      </c>
      <c r="B25" s="477" t="s">
        <v>521</v>
      </c>
      <c r="C25" s="475">
        <v>0</v>
      </c>
      <c r="D25" s="479"/>
      <c r="E25" s="475"/>
      <c r="F25" s="475"/>
      <c r="G25" s="476"/>
    </row>
    <row r="26" spans="1:7" ht="26.25">
      <c r="A26" s="473">
        <v>18</v>
      </c>
      <c r="B26" s="477" t="s">
        <v>522</v>
      </c>
      <c r="C26" s="475">
        <v>2736.4</v>
      </c>
      <c r="D26" s="479"/>
      <c r="E26" s="475"/>
      <c r="F26" s="475"/>
      <c r="G26" s="476">
        <v>410.46</v>
      </c>
    </row>
    <row r="27" spans="1:7">
      <c r="A27" s="473">
        <v>19</v>
      </c>
      <c r="B27" s="477" t="s">
        <v>523</v>
      </c>
      <c r="C27" s="475">
        <v>0</v>
      </c>
      <c r="D27" s="479">
        <v>49735.170000000006</v>
      </c>
      <c r="E27" s="475">
        <v>183558.39999999994</v>
      </c>
      <c r="F27" s="475">
        <v>12770880.809999965</v>
      </c>
      <c r="G27" s="476">
        <v>10971895.473499971</v>
      </c>
    </row>
    <row r="28" spans="1:7">
      <c r="A28" s="473">
        <v>20</v>
      </c>
      <c r="B28" s="490" t="s">
        <v>524</v>
      </c>
      <c r="C28" s="475"/>
      <c r="D28" s="479"/>
      <c r="E28" s="475"/>
      <c r="F28" s="475"/>
      <c r="G28" s="476"/>
    </row>
    <row r="29" spans="1:7">
      <c r="A29" s="473">
        <v>21</v>
      </c>
      <c r="B29" s="477" t="s">
        <v>525</v>
      </c>
      <c r="C29" s="475"/>
      <c r="D29" s="479"/>
      <c r="E29" s="475"/>
      <c r="F29" s="475"/>
      <c r="G29" s="476">
        <v>0</v>
      </c>
    </row>
    <row r="30" spans="1:7">
      <c r="A30" s="473">
        <v>22</v>
      </c>
      <c r="B30" s="490" t="s">
        <v>524</v>
      </c>
      <c r="C30" s="475"/>
      <c r="D30" s="479"/>
      <c r="E30" s="475"/>
      <c r="F30" s="475"/>
      <c r="G30" s="476"/>
    </row>
    <row r="31" spans="1:7">
      <c r="A31" s="473">
        <v>23</v>
      </c>
      <c r="B31" s="477" t="s">
        <v>526</v>
      </c>
      <c r="C31" s="475"/>
      <c r="D31" s="479">
        <v>0</v>
      </c>
      <c r="E31" s="475">
        <v>0</v>
      </c>
      <c r="F31" s="475">
        <v>2022857.9480000003</v>
      </c>
      <c r="G31" s="476">
        <v>1719429.2558000002</v>
      </c>
    </row>
    <row r="32" spans="1:7">
      <c r="A32" s="473">
        <v>24</v>
      </c>
      <c r="B32" s="474" t="s">
        <v>527</v>
      </c>
      <c r="C32" s="475"/>
      <c r="D32" s="479"/>
      <c r="E32" s="475"/>
      <c r="F32" s="475"/>
      <c r="G32" s="476"/>
    </row>
    <row r="33" spans="1:7">
      <c r="A33" s="473">
        <v>25</v>
      </c>
      <c r="B33" s="474" t="s">
        <v>528</v>
      </c>
      <c r="C33" s="475">
        <v>12291600.669999996</v>
      </c>
      <c r="D33" s="475">
        <v>2137071.0945000001</v>
      </c>
      <c r="E33" s="475">
        <v>9181.2399999999907</v>
      </c>
      <c r="F33" s="475">
        <v>3695229.0199999996</v>
      </c>
      <c r="G33" s="476">
        <v>17225537.477249995</v>
      </c>
    </row>
    <row r="34" spans="1:7">
      <c r="A34" s="473">
        <v>26</v>
      </c>
      <c r="B34" s="477" t="s">
        <v>529</v>
      </c>
      <c r="C34" s="478"/>
      <c r="D34" s="479">
        <v>321982</v>
      </c>
      <c r="E34" s="475"/>
      <c r="F34" s="475"/>
      <c r="G34" s="476">
        <v>321982</v>
      </c>
    </row>
    <row r="35" spans="1:7">
      <c r="A35" s="473">
        <v>27</v>
      </c>
      <c r="B35" s="477" t="s">
        <v>530</v>
      </c>
      <c r="C35" s="475">
        <v>12291600.669999996</v>
      </c>
      <c r="D35" s="479">
        <v>1815089.0945000001</v>
      </c>
      <c r="E35" s="475">
        <v>9181.2399999999907</v>
      </c>
      <c r="F35" s="475">
        <v>3695229.0199999996</v>
      </c>
      <c r="G35" s="476">
        <v>16903555.477249995</v>
      </c>
    </row>
    <row r="36" spans="1:7">
      <c r="A36" s="473">
        <v>28</v>
      </c>
      <c r="B36" s="474" t="s">
        <v>531</v>
      </c>
      <c r="C36" s="475"/>
      <c r="D36" s="479">
        <v>130863.6</v>
      </c>
      <c r="E36" s="475"/>
      <c r="F36" s="475">
        <v>125000</v>
      </c>
      <c r="G36" s="476">
        <v>26841.980000000003</v>
      </c>
    </row>
    <row r="37" spans="1:7">
      <c r="A37" s="480">
        <v>29</v>
      </c>
      <c r="B37" s="481" t="s">
        <v>532</v>
      </c>
      <c r="C37" s="478"/>
      <c r="D37" s="478"/>
      <c r="E37" s="478"/>
      <c r="F37" s="478"/>
      <c r="G37" s="482">
        <v>32472603.387424968</v>
      </c>
    </row>
    <row r="38" spans="1:7">
      <c r="A38" s="469"/>
      <c r="B38" s="491"/>
      <c r="C38" s="492"/>
      <c r="D38" s="492"/>
      <c r="E38" s="492"/>
      <c r="F38" s="492"/>
      <c r="G38" s="493"/>
    </row>
    <row r="39" spans="1:7" ht="15.75" thickBot="1">
      <c r="A39" s="494">
        <v>30</v>
      </c>
      <c r="B39" s="495" t="s">
        <v>533</v>
      </c>
      <c r="C39" s="342"/>
      <c r="D39" s="343"/>
      <c r="E39" s="343"/>
      <c r="F39" s="344"/>
      <c r="G39" s="496">
        <v>1.8111792376885818</v>
      </c>
    </row>
    <row r="42" spans="1:7" ht="39">
      <c r="B42" s="272"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E6" activePane="bottomRight" state="frozen"/>
      <selection activeCell="B9" sqref="B9"/>
      <selection pane="topRight" activeCell="B9" sqref="B9"/>
      <selection pane="bottomLeft" activeCell="B9" sqref="B9"/>
      <selection pane="bottomRight" activeCell="I13" sqref="I13"/>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Silk Road Bank</v>
      </c>
    </row>
    <row r="2" spans="1:7">
      <c r="A2" s="2" t="s">
        <v>31</v>
      </c>
      <c r="B2" s="456">
        <v>44561</v>
      </c>
    </row>
    <row r="3" spans="1:7">
      <c r="A3" s="2"/>
    </row>
    <row r="4" spans="1:7" ht="15" thickBot="1">
      <c r="A4" s="6" t="s">
        <v>139</v>
      </c>
      <c r="B4" s="7" t="s">
        <v>138</v>
      </c>
      <c r="C4" s="7"/>
      <c r="D4" s="7"/>
      <c r="E4" s="7"/>
      <c r="F4" s="7"/>
      <c r="G4" s="7"/>
    </row>
    <row r="5" spans="1:7">
      <c r="A5" s="8" t="s">
        <v>6</v>
      </c>
      <c r="B5" s="9"/>
      <c r="C5" s="454" t="str">
        <f>INT((MONTH($B$2))/3)&amp;"Q"&amp;"-"&amp;YEAR($B$2)</f>
        <v>4Q-2021</v>
      </c>
      <c r="D5" s="454" t="str">
        <f>IF(INT(MONTH($B$2))=3, "4"&amp;"Q"&amp;"-"&amp;YEAR($B$2)-1, IF(INT(MONTH($B$2))=6, "1"&amp;"Q"&amp;"-"&amp;YEAR($B$2), IF(INT(MONTH($B$2))=9, "2"&amp;"Q"&amp;"-"&amp;YEAR($B$2),IF(INT(MONTH($B$2))=12, "3"&amp;"Q"&amp;"-"&amp;YEAR($B$2), 0))))</f>
        <v>3Q-2021</v>
      </c>
      <c r="E5" s="454" t="str">
        <f>IF(INT(MONTH($B$2))=3, "3"&amp;"Q"&amp;"-"&amp;YEAR($B$2)-1, IF(INT(MONTH($B$2))=6, "4"&amp;"Q"&amp;"-"&amp;YEAR($B$2)-1, IF(INT(MONTH($B$2))=9, "1"&amp;"Q"&amp;"-"&amp;YEAR($B$2),IF(INT(MONTH($B$2))=12, "2"&amp;"Q"&amp;"-"&amp;YEAR($B$2), 0))))</f>
        <v>2Q-2021</v>
      </c>
      <c r="F5" s="454" t="str">
        <f>IF(INT(MONTH($B$2))=3, "2"&amp;"Q"&amp;"-"&amp;YEAR($B$2)-1, IF(INT(MONTH($B$2))=6, "3"&amp;"Q"&amp;"-"&amp;YEAR($B$2)-1, IF(INT(MONTH($B$2))=9, "4"&amp;"Q"&amp;"-"&amp;YEAR($B$2)-1,IF(INT(MONTH($B$2))=12, "1"&amp;"Q"&amp;"-"&amp;YEAR($B$2), 0))))</f>
        <v>1Q-2021</v>
      </c>
      <c r="G5" s="455" t="str">
        <f>IF(INT(MONTH($B$2))=3, "1"&amp;"Q"&amp;"-"&amp;YEAR($B$2)-1, IF(INT(MONTH($B$2))=6, "2"&amp;"Q"&amp;"-"&amp;YEAR($B$2)-1, IF(INT(MONTH($B$2))=9, "3"&amp;"Q"&amp;"-"&amp;YEAR($B$2)-1,IF(INT(MONTH($B$2))=12, "4"&amp;"Q"&amp;"-"&amp;YEAR($B$2)-1, 0))))</f>
        <v>4Q-2020</v>
      </c>
    </row>
    <row r="6" spans="1:7">
      <c r="B6" s="239" t="s">
        <v>137</v>
      </c>
      <c r="C6" s="458"/>
      <c r="D6" s="458"/>
      <c r="E6" s="458"/>
      <c r="F6" s="458"/>
      <c r="G6" s="459"/>
    </row>
    <row r="7" spans="1:7">
      <c r="A7" s="10"/>
      <c r="B7" s="240" t="s">
        <v>135</v>
      </c>
      <c r="C7" s="458"/>
      <c r="D7" s="458"/>
      <c r="E7" s="458"/>
      <c r="F7" s="458"/>
      <c r="G7" s="459"/>
    </row>
    <row r="8" spans="1:7">
      <c r="A8" s="8">
        <v>1</v>
      </c>
      <c r="B8" s="11" t="s">
        <v>486</v>
      </c>
      <c r="C8" s="12">
        <v>49632390.290000007</v>
      </c>
      <c r="D8" s="13">
        <v>50140763.410000004</v>
      </c>
      <c r="E8" s="13">
        <v>48994240.769999996</v>
      </c>
      <c r="F8" s="13">
        <v>48030224.949999996</v>
      </c>
      <c r="G8" s="14">
        <v>49015556.859999999</v>
      </c>
    </row>
    <row r="9" spans="1:7">
      <c r="A9" s="8">
        <v>2</v>
      </c>
      <c r="B9" s="11" t="s">
        <v>487</v>
      </c>
      <c r="C9" s="12">
        <v>49632390.290000007</v>
      </c>
      <c r="D9" s="13">
        <v>50140763.410000004</v>
      </c>
      <c r="E9" s="13">
        <v>48994240.769999996</v>
      </c>
      <c r="F9" s="13">
        <v>48030224.949999996</v>
      </c>
      <c r="G9" s="14">
        <v>49015556.859999999</v>
      </c>
    </row>
    <row r="10" spans="1:7">
      <c r="A10" s="8">
        <v>3</v>
      </c>
      <c r="B10" s="11" t="s">
        <v>244</v>
      </c>
      <c r="C10" s="12">
        <v>52495485.620000005</v>
      </c>
      <c r="D10" s="13">
        <v>50329556.980000004</v>
      </c>
      <c r="E10" s="13">
        <v>49180119.979999997</v>
      </c>
      <c r="F10" s="13">
        <v>48212430.529999994</v>
      </c>
      <c r="G10" s="14">
        <v>49189598.670000002</v>
      </c>
    </row>
    <row r="11" spans="1:7">
      <c r="A11" s="8">
        <v>4</v>
      </c>
      <c r="B11" s="11" t="s">
        <v>489</v>
      </c>
      <c r="C11" s="12">
        <v>5798695.1748949355</v>
      </c>
      <c r="D11" s="13">
        <v>5583742.4805544456</v>
      </c>
      <c r="E11" s="13">
        <v>5689129.5554804113</v>
      </c>
      <c r="F11" s="13">
        <v>3721596.4491270822</v>
      </c>
      <c r="G11" s="14">
        <v>3669053.9387969607</v>
      </c>
    </row>
    <row r="12" spans="1:7">
      <c r="A12" s="8">
        <v>5</v>
      </c>
      <c r="B12" s="11" t="s">
        <v>490</v>
      </c>
      <c r="C12" s="12">
        <v>7731828.4118372472</v>
      </c>
      <c r="D12" s="13">
        <v>7445232.7104652599</v>
      </c>
      <c r="E12" s="13">
        <v>7585739.6874565352</v>
      </c>
      <c r="F12" s="13">
        <v>4962381.6974553932</v>
      </c>
      <c r="G12" s="14">
        <v>4892317.5833932431</v>
      </c>
    </row>
    <row r="13" spans="1:7">
      <c r="A13" s="8">
        <v>6</v>
      </c>
      <c r="B13" s="11" t="s">
        <v>488</v>
      </c>
      <c r="C13" s="12">
        <v>14614321.352914453</v>
      </c>
      <c r="D13" s="13">
        <v>13939495.565229142</v>
      </c>
      <c r="E13" s="13">
        <v>14230476.649601668</v>
      </c>
      <c r="F13" s="13">
        <v>12571356.698550938</v>
      </c>
      <c r="G13" s="14">
        <v>11863864.133874578</v>
      </c>
    </row>
    <row r="14" spans="1:7">
      <c r="A14" s="10"/>
      <c r="B14" s="239" t="s">
        <v>492</v>
      </c>
      <c r="C14" s="458"/>
      <c r="D14" s="458"/>
      <c r="E14" s="458"/>
      <c r="F14" s="458"/>
      <c r="G14" s="459"/>
    </row>
    <row r="15" spans="1:7" ht="15" customHeight="1">
      <c r="A15" s="8">
        <v>7</v>
      </c>
      <c r="B15" s="11" t="s">
        <v>491</v>
      </c>
      <c r="C15" s="309">
        <v>66480039.751838081</v>
      </c>
      <c r="D15" s="13">
        <v>65855255.826557294</v>
      </c>
      <c r="E15" s="13">
        <v>66750700.426331006</v>
      </c>
      <c r="F15" s="13">
        <v>54689751.944623999</v>
      </c>
      <c r="G15" s="14">
        <v>56341137.09237846</v>
      </c>
    </row>
    <row r="16" spans="1:7">
      <c r="A16" s="10"/>
      <c r="B16" s="239" t="s">
        <v>493</v>
      </c>
      <c r="C16" s="458"/>
      <c r="D16" s="458"/>
      <c r="E16" s="458"/>
      <c r="F16" s="458"/>
      <c r="G16" s="459"/>
    </row>
    <row r="17" spans="1:7">
      <c r="A17" s="8"/>
      <c r="B17" s="240" t="s">
        <v>477</v>
      </c>
      <c r="C17" s="310"/>
      <c r="D17" s="13"/>
      <c r="E17" s="13"/>
      <c r="F17" s="13"/>
      <c r="G17" s="14"/>
    </row>
    <row r="18" spans="1:7">
      <c r="A18" s="8">
        <v>8</v>
      </c>
      <c r="B18" s="11" t="s">
        <v>486</v>
      </c>
      <c r="C18" s="574">
        <v>0.74657582148373702</v>
      </c>
      <c r="D18" s="575">
        <v>0.76137831036683723</v>
      </c>
      <c r="E18" s="575">
        <v>0.73398841445974317</v>
      </c>
      <c r="F18" s="575">
        <v>0.87823080636081341</v>
      </c>
      <c r="G18" s="576">
        <v>0.86997812592303136</v>
      </c>
    </row>
    <row r="19" spans="1:7" ht="15" customHeight="1">
      <c r="A19" s="8">
        <v>9</v>
      </c>
      <c r="B19" s="11" t="s">
        <v>487</v>
      </c>
      <c r="C19" s="574">
        <v>0.74657582148373702</v>
      </c>
      <c r="D19" s="575">
        <v>0.76137831036683723</v>
      </c>
      <c r="E19" s="575">
        <v>0.73398841445974317</v>
      </c>
      <c r="F19" s="575">
        <v>0.87823080636081341</v>
      </c>
      <c r="G19" s="576">
        <v>0.86997812592303136</v>
      </c>
    </row>
    <row r="20" spans="1:7">
      <c r="A20" s="8">
        <v>10</v>
      </c>
      <c r="B20" s="11" t="s">
        <v>244</v>
      </c>
      <c r="C20" s="574">
        <v>0.78964281333102815</v>
      </c>
      <c r="D20" s="575">
        <v>0.76424510615451469</v>
      </c>
      <c r="E20" s="575">
        <v>0.73677309250525891</v>
      </c>
      <c r="F20" s="575">
        <v>0.88156242834704013</v>
      </c>
      <c r="G20" s="576">
        <v>0.873067197585086</v>
      </c>
    </row>
    <row r="21" spans="1:7">
      <c r="A21" s="8">
        <v>11</v>
      </c>
      <c r="B21" s="11" t="s">
        <v>489</v>
      </c>
      <c r="C21" s="574">
        <v>8.7224604505965406E-2</v>
      </c>
      <c r="D21" s="575">
        <v>8.4788107045857125E-2</v>
      </c>
      <c r="E21" s="575">
        <v>8.5229510988565335E-2</v>
      </c>
      <c r="F21" s="575">
        <v>6.80492471952584E-2</v>
      </c>
      <c r="G21" s="576">
        <v>6.5122113754663494E-2</v>
      </c>
    </row>
    <row r="22" spans="1:7">
      <c r="A22" s="8">
        <v>12</v>
      </c>
      <c r="B22" s="11" t="s">
        <v>490</v>
      </c>
      <c r="C22" s="574">
        <v>0.11630300524336665</v>
      </c>
      <c r="D22" s="575">
        <v>0.11305449530214776</v>
      </c>
      <c r="E22" s="575">
        <v>0.11364284777548499</v>
      </c>
      <c r="F22" s="575">
        <v>9.0736957492146664E-2</v>
      </c>
      <c r="G22" s="576">
        <v>8.6833845319303132E-2</v>
      </c>
    </row>
    <row r="23" spans="1:7">
      <c r="A23" s="8">
        <v>13</v>
      </c>
      <c r="B23" s="11" t="s">
        <v>488</v>
      </c>
      <c r="C23" s="574">
        <v>0.21983021381256601</v>
      </c>
      <c r="D23" s="575">
        <v>0.21166868749157292</v>
      </c>
      <c r="E23" s="575">
        <v>0.21318842437177188</v>
      </c>
      <c r="F23" s="575">
        <v>0.22986677122397703</v>
      </c>
      <c r="G23" s="576">
        <v>0.21057196830128339</v>
      </c>
    </row>
    <row r="24" spans="1:7">
      <c r="A24" s="10"/>
      <c r="B24" s="239" t="s">
        <v>134</v>
      </c>
      <c r="C24" s="577"/>
      <c r="D24" s="577"/>
      <c r="E24" s="577"/>
      <c r="F24" s="577"/>
      <c r="G24" s="578"/>
    </row>
    <row r="25" spans="1:7" ht="15" customHeight="1">
      <c r="A25" s="460">
        <v>14</v>
      </c>
      <c r="B25" s="11" t="s">
        <v>133</v>
      </c>
      <c r="C25" s="579">
        <v>6.3201565357805162E-2</v>
      </c>
      <c r="D25" s="580">
        <v>6.242506897294841E-2</v>
      </c>
      <c r="E25" s="580">
        <v>6.300658041975149E-2</v>
      </c>
      <c r="F25" s="580">
        <v>6.5206076243806227E-2</v>
      </c>
      <c r="G25" s="581">
        <v>6.3531888575918877E-2</v>
      </c>
    </row>
    <row r="26" spans="1:7">
      <c r="A26" s="460">
        <v>15</v>
      </c>
      <c r="B26" s="11" t="s">
        <v>132</v>
      </c>
      <c r="C26" s="579">
        <v>2.4044902504604955E-2</v>
      </c>
      <c r="D26" s="580">
        <v>2.3426350698135607E-2</v>
      </c>
      <c r="E26" s="580">
        <v>2.1178849671432853E-2</v>
      </c>
      <c r="F26" s="580">
        <v>1.7688829538469113E-2</v>
      </c>
      <c r="G26" s="581">
        <v>1.7119923855720236E-2</v>
      </c>
    </row>
    <row r="27" spans="1:7">
      <c r="A27" s="460">
        <v>16</v>
      </c>
      <c r="B27" s="11" t="s">
        <v>131</v>
      </c>
      <c r="C27" s="579">
        <v>-8.6417676734399096E-3</v>
      </c>
      <c r="D27" s="580">
        <v>3.0128411488318539E-2</v>
      </c>
      <c r="E27" s="580">
        <v>1.9565139738882846E-2</v>
      </c>
      <c r="F27" s="580">
        <v>2.1386115670392114E-2</v>
      </c>
      <c r="G27" s="581">
        <v>-2.3244613168104757E-2</v>
      </c>
    </row>
    <row r="28" spans="1:7">
      <c r="A28" s="460">
        <v>17</v>
      </c>
      <c r="B28" s="11" t="s">
        <v>130</v>
      </c>
      <c r="C28" s="579">
        <v>3.9156662853200207E-2</v>
      </c>
      <c r="D28" s="580">
        <v>3.8998718274812799E-2</v>
      </c>
      <c r="E28" s="580">
        <v>4.1827730748318637E-2</v>
      </c>
      <c r="F28" s="580">
        <v>4.7517246705337107E-2</v>
      </c>
      <c r="G28" s="581">
        <v>4.6411964720198644E-2</v>
      </c>
    </row>
    <row r="29" spans="1:7">
      <c r="A29" s="460">
        <v>18</v>
      </c>
      <c r="B29" s="11" t="s">
        <v>270</v>
      </c>
      <c r="C29" s="579">
        <v>9.4924772382594929E-3</v>
      </c>
      <c r="D29" s="580">
        <v>2.0703867906920439E-2</v>
      </c>
      <c r="E29" s="580">
        <v>5.2590344482301068E-3</v>
      </c>
      <c r="F29" s="580">
        <v>-4.7226773251644504E-2</v>
      </c>
      <c r="G29" s="581">
        <v>-1.3522450765508351E-2</v>
      </c>
    </row>
    <row r="30" spans="1:7">
      <c r="A30" s="460">
        <v>19</v>
      </c>
      <c r="B30" s="11" t="s">
        <v>271</v>
      </c>
      <c r="C30" s="579">
        <v>1.5377283022315304E-2</v>
      </c>
      <c r="D30" s="580">
        <v>3.3549324486663562E-2</v>
      </c>
      <c r="E30" s="580">
        <v>8.4385839783986099E-3</v>
      </c>
      <c r="F30" s="580">
        <v>-7.1949456813684018E-2</v>
      </c>
      <c r="G30" s="581">
        <v>-2.1448728953931434E-2</v>
      </c>
    </row>
    <row r="31" spans="1:7">
      <c r="A31" s="10"/>
      <c r="B31" s="239" t="s">
        <v>350</v>
      </c>
      <c r="C31" s="577"/>
      <c r="D31" s="577"/>
      <c r="E31" s="577"/>
      <c r="F31" s="577"/>
      <c r="G31" s="578"/>
    </row>
    <row r="32" spans="1:7">
      <c r="A32" s="460">
        <v>20</v>
      </c>
      <c r="B32" s="11" t="s">
        <v>129</v>
      </c>
      <c r="C32" s="579">
        <v>0.16738595385538177</v>
      </c>
      <c r="D32" s="580">
        <v>0.23554034392257195</v>
      </c>
      <c r="E32" s="580">
        <v>0.24475507830196283</v>
      </c>
      <c r="F32" s="580">
        <v>0.2580454347889839</v>
      </c>
      <c r="G32" s="581">
        <v>0.26667916827889038</v>
      </c>
    </row>
    <row r="33" spans="1:7" ht="15" customHeight="1">
      <c r="A33" s="460">
        <v>21</v>
      </c>
      <c r="B33" s="11" t="s">
        <v>128</v>
      </c>
      <c r="C33" s="579">
        <v>6.969366395158709E-2</v>
      </c>
      <c r="D33" s="580">
        <v>9.5600417409486035E-2</v>
      </c>
      <c r="E33" s="580">
        <v>0.1104944961222218</v>
      </c>
      <c r="F33" s="580">
        <v>0.11378055479573464</v>
      </c>
      <c r="G33" s="581">
        <v>0.11435879671425289</v>
      </c>
    </row>
    <row r="34" spans="1:7">
      <c r="A34" s="460">
        <v>22</v>
      </c>
      <c r="B34" s="11" t="s">
        <v>127</v>
      </c>
      <c r="C34" s="579">
        <v>0.22868434117302994</v>
      </c>
      <c r="D34" s="580">
        <v>0.30896848358040074</v>
      </c>
      <c r="E34" s="580">
        <v>0.31342616527967693</v>
      </c>
      <c r="F34" s="580">
        <v>0.33916287116894367</v>
      </c>
      <c r="G34" s="581">
        <v>0.337750209407014</v>
      </c>
    </row>
    <row r="35" spans="1:7" ht="15" customHeight="1">
      <c r="A35" s="460">
        <v>23</v>
      </c>
      <c r="B35" s="11" t="s">
        <v>126</v>
      </c>
      <c r="C35" s="579">
        <v>0.20680487498212347</v>
      </c>
      <c r="D35" s="580">
        <v>0.2213184036780321</v>
      </c>
      <c r="E35" s="580">
        <v>0.19914981700949014</v>
      </c>
      <c r="F35" s="580">
        <v>0.10767649829313319</v>
      </c>
      <c r="G35" s="581">
        <v>0.11575045836836298</v>
      </c>
    </row>
    <row r="36" spans="1:7">
      <c r="A36" s="460">
        <v>24</v>
      </c>
      <c r="B36" s="11" t="s">
        <v>125</v>
      </c>
      <c r="C36" s="579">
        <v>0.32584474146547165</v>
      </c>
      <c r="D36" s="580">
        <v>2.9941524285723307E-2</v>
      </c>
      <c r="E36" s="580">
        <v>3.0181514125398035E-2</v>
      </c>
      <c r="F36" s="580">
        <v>3.3271506398887415E-2</v>
      </c>
      <c r="G36" s="581">
        <v>-0.1909705642415622</v>
      </c>
    </row>
    <row r="37" spans="1:7" ht="15" customHeight="1">
      <c r="A37" s="10"/>
      <c r="B37" s="239" t="s">
        <v>351</v>
      </c>
      <c r="C37" s="577"/>
      <c r="D37" s="577"/>
      <c r="E37" s="577"/>
      <c r="F37" s="577"/>
      <c r="G37" s="578"/>
    </row>
    <row r="38" spans="1:7" ht="15" customHeight="1">
      <c r="A38" s="460">
        <v>25</v>
      </c>
      <c r="B38" s="11" t="s">
        <v>124</v>
      </c>
      <c r="C38" s="582">
        <v>0.37673474951374064</v>
      </c>
      <c r="D38" s="583">
        <v>0.43837417785348737</v>
      </c>
      <c r="E38" s="583">
        <v>0.38187034498274303</v>
      </c>
      <c r="F38" s="583">
        <v>0.44122710019382411</v>
      </c>
      <c r="G38" s="584">
        <v>0.60364736816434872</v>
      </c>
    </row>
    <row r="39" spans="1:7" ht="15" customHeight="1">
      <c r="A39" s="460">
        <v>26</v>
      </c>
      <c r="B39" s="11" t="s">
        <v>123</v>
      </c>
      <c r="C39" s="582">
        <v>0.15574488651436422</v>
      </c>
      <c r="D39" s="583">
        <v>0.19044426206437998</v>
      </c>
      <c r="E39" s="583">
        <v>0.15221198508518563</v>
      </c>
      <c r="F39" s="583">
        <v>0.23523415647568569</v>
      </c>
      <c r="G39" s="584">
        <v>0.25222309265510817</v>
      </c>
    </row>
    <row r="40" spans="1:7" ht="15" customHeight="1">
      <c r="A40" s="460">
        <v>27</v>
      </c>
      <c r="B40" s="11" t="s">
        <v>122</v>
      </c>
      <c r="C40" s="582">
        <v>8.1263564124999604E-2</v>
      </c>
      <c r="D40" s="583">
        <v>9.5158448679160387E-2</v>
      </c>
      <c r="E40" s="583">
        <v>8.0969739021411927E-2</v>
      </c>
      <c r="F40" s="583">
        <v>0.10326360686047392</v>
      </c>
      <c r="G40" s="584">
        <v>8.9678620030018377E-2</v>
      </c>
    </row>
    <row r="41" spans="1:7" ht="15" customHeight="1">
      <c r="A41" s="461"/>
      <c r="B41" s="239" t="s">
        <v>394</v>
      </c>
      <c r="C41" s="458"/>
      <c r="D41" s="458"/>
      <c r="E41" s="458"/>
      <c r="F41" s="458"/>
      <c r="G41" s="459"/>
    </row>
    <row r="42" spans="1:7">
      <c r="A42" s="460">
        <v>28</v>
      </c>
      <c r="B42" s="11" t="s">
        <v>377</v>
      </c>
      <c r="C42" s="15">
        <v>39573837.899999991</v>
      </c>
      <c r="D42" s="16">
        <v>38760085.540000007</v>
      </c>
      <c r="E42" s="16">
        <v>53434140.819999993</v>
      </c>
      <c r="F42" s="16">
        <v>38378698.431111112</v>
      </c>
      <c r="G42" s="17">
        <v>46813249.193913043</v>
      </c>
    </row>
    <row r="43" spans="1:7" ht="15" customHeight="1">
      <c r="A43" s="460">
        <v>29</v>
      </c>
      <c r="B43" s="11" t="s">
        <v>389</v>
      </c>
      <c r="C43" s="15">
        <v>11153067.564049998</v>
      </c>
      <c r="D43" s="16">
        <v>13627631.179049999</v>
      </c>
      <c r="E43" s="16">
        <v>21568589.341299996</v>
      </c>
      <c r="F43" s="16">
        <v>14454068.32525</v>
      </c>
      <c r="G43" s="17">
        <v>19808315.129049994</v>
      </c>
    </row>
    <row r="44" spans="1:7" ht="15" customHeight="1">
      <c r="A44" s="497">
        <v>30</v>
      </c>
      <c r="B44" s="498" t="s">
        <v>378</v>
      </c>
      <c r="C44" s="571">
        <v>3.5482469439671895</v>
      </c>
      <c r="D44" s="572">
        <v>2.8442276600196359</v>
      </c>
      <c r="E44" s="572">
        <v>2.4774054517178441</v>
      </c>
      <c r="F44" s="572">
        <v>2.6552177260755623</v>
      </c>
      <c r="G44" s="573">
        <v>2.363313027328549</v>
      </c>
    </row>
    <row r="45" spans="1:7" ht="15" customHeight="1">
      <c r="A45" s="497"/>
      <c r="B45" s="239" t="s">
        <v>496</v>
      </c>
      <c r="C45" s="499"/>
      <c r="D45" s="500"/>
      <c r="E45" s="500"/>
      <c r="F45" s="500"/>
      <c r="G45" s="501"/>
    </row>
    <row r="46" spans="1:7" ht="15" customHeight="1">
      <c r="A46" s="497">
        <v>31</v>
      </c>
      <c r="B46" s="498" t="s">
        <v>503</v>
      </c>
      <c r="C46" s="499">
        <v>58813705.04900001</v>
      </c>
      <c r="D46" s="500">
        <v>57271959.573000006</v>
      </c>
      <c r="E46" s="500">
        <v>55902096.184999995</v>
      </c>
      <c r="F46" s="500">
        <v>55172310.281499989</v>
      </c>
      <c r="G46" s="501">
        <v>55397951.920499995</v>
      </c>
    </row>
    <row r="47" spans="1:7" ht="15" customHeight="1">
      <c r="A47" s="497">
        <v>32</v>
      </c>
      <c r="B47" s="498" t="s">
        <v>518</v>
      </c>
      <c r="C47" s="499">
        <v>32472603.387424968</v>
      </c>
      <c r="D47" s="500">
        <v>28925245.853524994</v>
      </c>
      <c r="E47" s="500">
        <v>31224880.248529296</v>
      </c>
      <c r="F47" s="500">
        <v>28419948.975447744</v>
      </c>
      <c r="G47" s="501">
        <v>29492663.440779965</v>
      </c>
    </row>
    <row r="48" spans="1:7" ht="15" thickBot="1">
      <c r="A48" s="462">
        <v>33</v>
      </c>
      <c r="B48" s="241" t="s">
        <v>536</v>
      </c>
      <c r="C48" s="568">
        <v>1.8111792376885818</v>
      </c>
      <c r="D48" s="569">
        <v>1.9799990590579724</v>
      </c>
      <c r="E48" s="569">
        <v>1.7903061834042744</v>
      </c>
      <c r="F48" s="569">
        <v>1.9413233404874815</v>
      </c>
      <c r="G48" s="570">
        <v>1.8783638185726008</v>
      </c>
    </row>
    <row r="49" spans="1:2">
      <c r="A49" s="18"/>
    </row>
    <row r="50" spans="1:2" ht="38.25">
      <c r="B50" s="312" t="s">
        <v>478</v>
      </c>
    </row>
    <row r="51" spans="1:2" ht="51">
      <c r="B51" s="312" t="s">
        <v>393</v>
      </c>
    </row>
    <row r="53" spans="1:2">
      <c r="B53" s="31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D1" zoomScaleNormal="100" workbookViewId="0">
      <selection activeCell="C8" sqref="C8:H22"/>
    </sheetView>
  </sheetViews>
  <sheetFormatPr defaultColWidth="9.28515625" defaultRowHeight="12.75"/>
  <cols>
    <col min="1" max="1" width="11.7109375" style="511" bestFit="1" customWidth="1"/>
    <col min="2" max="2" width="53.42578125" style="511" customWidth="1"/>
    <col min="3" max="3" width="14.28515625" style="511" bestFit="1" customWidth="1"/>
    <col min="4" max="4" width="14.140625" style="511" bestFit="1" customWidth="1"/>
    <col min="5" max="5" width="17.7109375" style="511" bestFit="1" customWidth="1"/>
    <col min="6" max="6" width="14.140625" style="511" bestFit="1" customWidth="1"/>
    <col min="7" max="7" width="20.85546875" style="511" customWidth="1"/>
    <col min="8" max="8" width="14.5703125" style="511" customWidth="1"/>
    <col min="9" max="16384" width="9.28515625" style="511"/>
  </cols>
  <sheetData>
    <row r="1" spans="1:8" ht="13.5">
      <c r="A1" s="502" t="s">
        <v>30</v>
      </c>
      <c r="B1" s="3" t="str">
        <f>'Info '!C2</f>
        <v>JSC Silk Road Bank</v>
      </c>
    </row>
    <row r="2" spans="1:8" ht="13.5">
      <c r="A2" s="502" t="s">
        <v>31</v>
      </c>
      <c r="B2" s="594">
        <f>'1. key ratios '!B2</f>
        <v>44561</v>
      </c>
    </row>
    <row r="3" spans="1:8">
      <c r="A3" s="503" t="s">
        <v>543</v>
      </c>
    </row>
    <row r="5" spans="1:8" ht="15" customHeight="1">
      <c r="A5" s="674" t="s">
        <v>544</v>
      </c>
      <c r="B5" s="675"/>
      <c r="C5" s="680" t="s">
        <v>545</v>
      </c>
      <c r="D5" s="681"/>
      <c r="E5" s="681"/>
      <c r="F5" s="681"/>
      <c r="G5" s="681"/>
      <c r="H5" s="682"/>
    </row>
    <row r="6" spans="1:8">
      <c r="A6" s="676"/>
      <c r="B6" s="677"/>
      <c r="C6" s="683"/>
      <c r="D6" s="684"/>
      <c r="E6" s="684"/>
      <c r="F6" s="684"/>
      <c r="G6" s="684"/>
      <c r="H6" s="685"/>
    </row>
    <row r="7" spans="1:8">
      <c r="A7" s="678"/>
      <c r="B7" s="679"/>
      <c r="C7" s="533" t="s">
        <v>546</v>
      </c>
      <c r="D7" s="533" t="s">
        <v>547</v>
      </c>
      <c r="E7" s="533" t="s">
        <v>548</v>
      </c>
      <c r="F7" s="533" t="s">
        <v>549</v>
      </c>
      <c r="G7" s="533" t="s">
        <v>550</v>
      </c>
      <c r="H7" s="533" t="s">
        <v>108</v>
      </c>
    </row>
    <row r="8" spans="1:8" ht="24">
      <c r="A8" s="505">
        <v>1</v>
      </c>
      <c r="B8" s="504" t="s">
        <v>95</v>
      </c>
      <c r="C8" s="597">
        <v>18143</v>
      </c>
      <c r="D8" s="597">
        <v>6748507.9700000025</v>
      </c>
      <c r="E8" s="597">
        <v>14563892.629999999</v>
      </c>
      <c r="F8" s="597">
        <v>16793266.43</v>
      </c>
      <c r="G8" s="597">
        <v>0</v>
      </c>
      <c r="H8" s="599">
        <v>38123810.030000001</v>
      </c>
    </row>
    <row r="9" spans="1:8" ht="24">
      <c r="A9" s="505">
        <v>2</v>
      </c>
      <c r="B9" s="504" t="s">
        <v>96</v>
      </c>
      <c r="C9" s="597"/>
      <c r="D9" s="597">
        <v>0</v>
      </c>
      <c r="E9" s="597"/>
      <c r="F9" s="597"/>
      <c r="G9" s="597"/>
      <c r="H9" s="599">
        <v>0</v>
      </c>
    </row>
    <row r="10" spans="1:8">
      <c r="A10" s="505">
        <v>3</v>
      </c>
      <c r="B10" s="504" t="s">
        <v>268</v>
      </c>
      <c r="C10" s="597"/>
      <c r="D10" s="597">
        <v>0</v>
      </c>
      <c r="E10" s="597"/>
      <c r="F10" s="597"/>
      <c r="G10" s="597"/>
      <c r="H10" s="599">
        <v>0</v>
      </c>
    </row>
    <row r="11" spans="1:8">
      <c r="A11" s="505">
        <v>4</v>
      </c>
      <c r="B11" s="504" t="s">
        <v>97</v>
      </c>
      <c r="C11" s="597"/>
      <c r="D11" s="597">
        <v>0</v>
      </c>
      <c r="E11" s="597"/>
      <c r="F11" s="597"/>
      <c r="G11" s="597"/>
      <c r="H11" s="599">
        <v>0</v>
      </c>
    </row>
    <row r="12" spans="1:8" ht="24">
      <c r="A12" s="505">
        <v>5</v>
      </c>
      <c r="B12" s="504" t="s">
        <v>98</v>
      </c>
      <c r="C12" s="597"/>
      <c r="D12" s="597">
        <v>0</v>
      </c>
      <c r="E12" s="597"/>
      <c r="F12" s="597"/>
      <c r="G12" s="597"/>
      <c r="H12" s="599">
        <v>0</v>
      </c>
    </row>
    <row r="13" spans="1:8">
      <c r="A13" s="505">
        <v>6</v>
      </c>
      <c r="B13" s="504" t="s">
        <v>99</v>
      </c>
      <c r="C13" s="597">
        <v>12630573.760000002</v>
      </c>
      <c r="D13" s="597">
        <v>0</v>
      </c>
      <c r="E13" s="597"/>
      <c r="F13" s="597"/>
      <c r="G13" s="597"/>
      <c r="H13" s="599">
        <v>12630573.760000002</v>
      </c>
    </row>
    <row r="14" spans="1:8">
      <c r="A14" s="505">
        <v>7</v>
      </c>
      <c r="B14" s="504" t="s">
        <v>100</v>
      </c>
      <c r="C14" s="597"/>
      <c r="D14" s="597">
        <v>724007.02</v>
      </c>
      <c r="E14" s="597">
        <v>4260947.1899999995</v>
      </c>
      <c r="F14" s="597">
        <v>5206243.29</v>
      </c>
      <c r="G14" s="597">
        <v>0</v>
      </c>
      <c r="H14" s="599">
        <v>10191197.5</v>
      </c>
    </row>
    <row r="15" spans="1:8">
      <c r="A15" s="505">
        <v>8</v>
      </c>
      <c r="B15" s="504" t="s">
        <v>101</v>
      </c>
      <c r="C15" s="597"/>
      <c r="D15" s="597">
        <v>220059.88999999972</v>
      </c>
      <c r="E15" s="597">
        <v>2925065.1500000069</v>
      </c>
      <c r="F15" s="597">
        <v>1747747.3800000001</v>
      </c>
      <c r="G15" s="597">
        <v>42847.839999999997</v>
      </c>
      <c r="H15" s="599">
        <v>4935720.2600000063</v>
      </c>
    </row>
    <row r="16" spans="1:8" ht="24">
      <c r="A16" s="505">
        <v>9</v>
      </c>
      <c r="B16" s="504" t="s">
        <v>102</v>
      </c>
      <c r="C16" s="597"/>
      <c r="D16" s="597">
        <v>0</v>
      </c>
      <c r="E16" s="597"/>
      <c r="F16" s="597">
        <v>0</v>
      </c>
      <c r="G16" s="597"/>
      <c r="H16" s="599">
        <v>0</v>
      </c>
    </row>
    <row r="17" spans="1:8">
      <c r="A17" s="505">
        <v>10</v>
      </c>
      <c r="B17" s="536" t="s">
        <v>562</v>
      </c>
      <c r="C17" s="597"/>
      <c r="D17" s="597">
        <v>684235.10999999975</v>
      </c>
      <c r="E17" s="597">
        <v>136772.67999999993</v>
      </c>
      <c r="F17" s="597">
        <v>1159.5700000000002</v>
      </c>
      <c r="G17" s="597"/>
      <c r="H17" s="599">
        <v>822167.35999999964</v>
      </c>
    </row>
    <row r="18" spans="1:8">
      <c r="A18" s="505">
        <v>11</v>
      </c>
      <c r="B18" s="504" t="s">
        <v>104</v>
      </c>
      <c r="C18" s="597"/>
      <c r="D18" s="597">
        <v>25203.490000000005</v>
      </c>
      <c r="E18" s="597">
        <v>11373.349999999999</v>
      </c>
      <c r="F18" s="597">
        <v>70218.859999999986</v>
      </c>
      <c r="G18" s="597"/>
      <c r="H18" s="599">
        <v>106795.69999999998</v>
      </c>
    </row>
    <row r="19" spans="1:8">
      <c r="A19" s="505">
        <v>12</v>
      </c>
      <c r="B19" s="504" t="s">
        <v>105</v>
      </c>
      <c r="C19" s="597"/>
      <c r="D19" s="597">
        <v>0</v>
      </c>
      <c r="E19" s="597"/>
      <c r="F19" s="597"/>
      <c r="G19" s="597"/>
      <c r="H19" s="599">
        <v>0</v>
      </c>
    </row>
    <row r="20" spans="1:8">
      <c r="A20" s="505">
        <v>13</v>
      </c>
      <c r="B20" s="504" t="s">
        <v>246</v>
      </c>
      <c r="C20" s="597"/>
      <c r="D20" s="597">
        <v>0</v>
      </c>
      <c r="E20" s="597"/>
      <c r="F20" s="597"/>
      <c r="G20" s="597"/>
      <c r="H20" s="599">
        <v>0</v>
      </c>
    </row>
    <row r="21" spans="1:8">
      <c r="A21" s="505">
        <v>14</v>
      </c>
      <c r="B21" s="504" t="s">
        <v>107</v>
      </c>
      <c r="C21" s="597">
        <v>1536967.12</v>
      </c>
      <c r="D21" s="597">
        <v>7207104.7800000012</v>
      </c>
      <c r="E21" s="597">
        <v>0</v>
      </c>
      <c r="F21" s="597"/>
      <c r="G21" s="597">
        <v>16272928.209999997</v>
      </c>
      <c r="H21" s="599">
        <v>25017000.109999999</v>
      </c>
    </row>
    <row r="22" spans="1:8">
      <c r="A22" s="506">
        <v>15</v>
      </c>
      <c r="B22" s="513" t="s">
        <v>108</v>
      </c>
      <c r="C22" s="599">
        <v>14185683.880000003</v>
      </c>
      <c r="D22" s="599">
        <v>14924883.150000002</v>
      </c>
      <c r="E22" s="599">
        <v>21761278.320000008</v>
      </c>
      <c r="F22" s="599">
        <v>23817475.959999997</v>
      </c>
      <c r="G22" s="599">
        <v>16315776.049999997</v>
      </c>
      <c r="H22" s="599">
        <v>91005097.360000014</v>
      </c>
    </row>
    <row r="26" spans="1:8" ht="51">
      <c r="B26" s="537"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70" zoomScaleNormal="70" workbookViewId="0">
      <selection activeCell="A28" sqref="A28"/>
    </sheetView>
  </sheetViews>
  <sheetFormatPr defaultColWidth="9.28515625" defaultRowHeight="12.75"/>
  <cols>
    <col min="1" max="1" width="11.7109375" style="538" bestFit="1" customWidth="1"/>
    <col min="2" max="2" width="74.85546875" style="511" customWidth="1"/>
    <col min="3" max="3" width="22.42578125" style="511" customWidth="1"/>
    <col min="4" max="4" width="23.5703125" style="511" customWidth="1"/>
    <col min="5" max="8" width="22.28515625" style="511" customWidth="1"/>
    <col min="9" max="9" width="41.42578125" style="511" customWidth="1"/>
    <col min="10" max="16384" width="9.28515625" style="511"/>
  </cols>
  <sheetData>
    <row r="1" spans="1:9" ht="13.5">
      <c r="A1" s="502" t="s">
        <v>30</v>
      </c>
      <c r="B1" s="3" t="str">
        <f>'Info '!C2</f>
        <v>JSC Silk Road Bank</v>
      </c>
    </row>
    <row r="2" spans="1:9" ht="13.5">
      <c r="A2" s="502" t="s">
        <v>31</v>
      </c>
      <c r="B2" s="594">
        <f>'1. key ratios '!B2</f>
        <v>44561</v>
      </c>
    </row>
    <row r="3" spans="1:9">
      <c r="A3" s="503" t="s">
        <v>551</v>
      </c>
    </row>
    <row r="4" spans="1:9">
      <c r="C4" s="539" t="s">
        <v>0</v>
      </c>
      <c r="D4" s="539" t="s">
        <v>1</v>
      </c>
      <c r="E4" s="539" t="s">
        <v>2</v>
      </c>
      <c r="F4" s="539" t="s">
        <v>3</v>
      </c>
      <c r="G4" s="539" t="s">
        <v>4</v>
      </c>
      <c r="H4" s="539" t="s">
        <v>5</v>
      </c>
      <c r="I4" s="539" t="s">
        <v>8</v>
      </c>
    </row>
    <row r="5" spans="1:9" ht="44.25" customHeight="1">
      <c r="A5" s="674" t="s">
        <v>552</v>
      </c>
      <c r="B5" s="675"/>
      <c r="C5" s="688" t="s">
        <v>553</v>
      </c>
      <c r="D5" s="688"/>
      <c r="E5" s="688" t="s">
        <v>554</v>
      </c>
      <c r="F5" s="688" t="s">
        <v>555</v>
      </c>
      <c r="G5" s="686" t="s">
        <v>556</v>
      </c>
      <c r="H5" s="686" t="s">
        <v>557</v>
      </c>
      <c r="I5" s="540" t="s">
        <v>558</v>
      </c>
    </row>
    <row r="6" spans="1:9" ht="60" customHeight="1">
      <c r="A6" s="678"/>
      <c r="B6" s="679"/>
      <c r="C6" s="529" t="s">
        <v>559</v>
      </c>
      <c r="D6" s="529" t="s">
        <v>560</v>
      </c>
      <c r="E6" s="688"/>
      <c r="F6" s="688"/>
      <c r="G6" s="687"/>
      <c r="H6" s="687"/>
      <c r="I6" s="540" t="s">
        <v>561</v>
      </c>
    </row>
    <row r="7" spans="1:9">
      <c r="A7" s="509">
        <v>1</v>
      </c>
      <c r="B7" s="504" t="s">
        <v>95</v>
      </c>
      <c r="C7" s="507"/>
      <c r="D7" s="507">
        <v>38123810.030000001</v>
      </c>
      <c r="E7" s="507"/>
      <c r="F7" s="507"/>
      <c r="G7" s="507"/>
      <c r="H7" s="507"/>
      <c r="I7" s="508">
        <v>38123810.030000001</v>
      </c>
    </row>
    <row r="8" spans="1:9">
      <c r="A8" s="509">
        <v>2</v>
      </c>
      <c r="B8" s="504" t="s">
        <v>96</v>
      </c>
      <c r="C8" s="507"/>
      <c r="D8" s="507">
        <v>0</v>
      </c>
      <c r="E8" s="507"/>
      <c r="F8" s="507"/>
      <c r="G8" s="507"/>
      <c r="H8" s="507"/>
      <c r="I8" s="508">
        <v>0</v>
      </c>
    </row>
    <row r="9" spans="1:9">
      <c r="A9" s="509">
        <v>3</v>
      </c>
      <c r="B9" s="504" t="s">
        <v>268</v>
      </c>
      <c r="C9" s="507"/>
      <c r="D9" s="507">
        <v>0</v>
      </c>
      <c r="E9" s="507"/>
      <c r="F9" s="507"/>
      <c r="G9" s="507"/>
      <c r="H9" s="507"/>
      <c r="I9" s="508">
        <v>0</v>
      </c>
    </row>
    <row r="10" spans="1:9">
      <c r="A10" s="509">
        <v>4</v>
      </c>
      <c r="B10" s="504" t="s">
        <v>97</v>
      </c>
      <c r="C10" s="507"/>
      <c r="D10" s="507">
        <v>0</v>
      </c>
      <c r="E10" s="507"/>
      <c r="F10" s="507"/>
      <c r="G10" s="507"/>
      <c r="H10" s="507"/>
      <c r="I10" s="508">
        <v>0</v>
      </c>
    </row>
    <row r="11" spans="1:9">
      <c r="A11" s="509">
        <v>5</v>
      </c>
      <c r="B11" s="504" t="s">
        <v>98</v>
      </c>
      <c r="C11" s="507"/>
      <c r="D11" s="507">
        <v>0</v>
      </c>
      <c r="E11" s="507"/>
      <c r="F11" s="507"/>
      <c r="G11" s="507"/>
      <c r="H11" s="507"/>
      <c r="I11" s="508">
        <v>0</v>
      </c>
    </row>
    <row r="12" spans="1:9">
      <c r="A12" s="509">
        <v>6</v>
      </c>
      <c r="B12" s="504" t="s">
        <v>99</v>
      </c>
      <c r="C12" s="507"/>
      <c r="D12" s="507">
        <v>12630573.760000002</v>
      </c>
      <c r="E12" s="507"/>
      <c r="F12" s="507"/>
      <c r="G12" s="507"/>
      <c r="H12" s="507"/>
      <c r="I12" s="508">
        <v>12630573.760000002</v>
      </c>
    </row>
    <row r="13" spans="1:9">
      <c r="A13" s="509">
        <v>7</v>
      </c>
      <c r="B13" s="504" t="s">
        <v>100</v>
      </c>
      <c r="C13" s="507">
        <v>2157643.7999999998</v>
      </c>
      <c r="D13" s="507">
        <v>8680846.8399999999</v>
      </c>
      <c r="E13" s="507">
        <v>647293.06999999995</v>
      </c>
      <c r="F13" s="507">
        <v>173017.05000000002</v>
      </c>
      <c r="G13" s="507"/>
      <c r="H13" s="507"/>
      <c r="I13" s="508">
        <v>10018180.52</v>
      </c>
    </row>
    <row r="14" spans="1:9">
      <c r="A14" s="509">
        <v>8</v>
      </c>
      <c r="B14" s="504" t="s">
        <v>101</v>
      </c>
      <c r="C14" s="507">
        <v>515312.13999999996</v>
      </c>
      <c r="D14" s="507">
        <v>4622944.7000000048</v>
      </c>
      <c r="E14" s="507">
        <v>202537.01000000004</v>
      </c>
      <c r="F14" s="507">
        <v>87966.280000000013</v>
      </c>
      <c r="G14" s="507"/>
      <c r="H14" s="507">
        <v>158560.58000000002</v>
      </c>
      <c r="I14" s="508">
        <v>4847753.5500000045</v>
      </c>
    </row>
    <row r="15" spans="1:9">
      <c r="A15" s="509">
        <v>9</v>
      </c>
      <c r="B15" s="504" t="s">
        <v>102</v>
      </c>
      <c r="C15" s="507">
        <v>0</v>
      </c>
      <c r="D15" s="507">
        <v>0</v>
      </c>
      <c r="E15" s="507">
        <v>0</v>
      </c>
      <c r="F15" s="507">
        <v>0</v>
      </c>
      <c r="G15" s="507"/>
      <c r="H15" s="507"/>
      <c r="I15" s="508">
        <v>0</v>
      </c>
    </row>
    <row r="16" spans="1:9">
      <c r="A16" s="509">
        <v>10</v>
      </c>
      <c r="B16" s="536" t="s">
        <v>562</v>
      </c>
      <c r="C16" s="507">
        <v>1180766.49</v>
      </c>
      <c r="D16" s="507">
        <v>0</v>
      </c>
      <c r="E16" s="507">
        <v>358599.13</v>
      </c>
      <c r="F16" s="507">
        <v>0</v>
      </c>
      <c r="G16" s="507"/>
      <c r="H16" s="507"/>
      <c r="I16" s="508">
        <v>822167.36</v>
      </c>
    </row>
    <row r="17" spans="1:9">
      <c r="A17" s="509">
        <v>11</v>
      </c>
      <c r="B17" s="504" t="s">
        <v>104</v>
      </c>
      <c r="C17" s="507">
        <v>0</v>
      </c>
      <c r="D17" s="507">
        <v>106795.69999999997</v>
      </c>
      <c r="E17" s="507">
        <v>0</v>
      </c>
      <c r="F17" s="507">
        <v>2112.0000000000014</v>
      </c>
      <c r="G17" s="507"/>
      <c r="H17" s="507"/>
      <c r="I17" s="508">
        <v>104683.69999999997</v>
      </c>
    </row>
    <row r="18" spans="1:9">
      <c r="A18" s="509">
        <v>12</v>
      </c>
      <c r="B18" s="504" t="s">
        <v>105</v>
      </c>
      <c r="C18" s="507"/>
      <c r="D18" s="507">
        <v>0</v>
      </c>
      <c r="E18" s="507"/>
      <c r="F18" s="507"/>
      <c r="G18" s="507"/>
      <c r="H18" s="507"/>
      <c r="I18" s="508">
        <v>0</v>
      </c>
    </row>
    <row r="19" spans="1:9">
      <c r="A19" s="509">
        <v>13</v>
      </c>
      <c r="B19" s="504" t="s">
        <v>246</v>
      </c>
      <c r="C19" s="507"/>
      <c r="D19" s="507">
        <v>0</v>
      </c>
      <c r="E19" s="507"/>
      <c r="F19" s="507"/>
      <c r="G19" s="507"/>
      <c r="H19" s="507"/>
      <c r="I19" s="508">
        <v>0</v>
      </c>
    </row>
    <row r="20" spans="1:9">
      <c r="A20" s="509">
        <v>14</v>
      </c>
      <c r="B20" s="504" t="s">
        <v>107</v>
      </c>
      <c r="C20" s="507">
        <v>93388</v>
      </c>
      <c r="D20" s="507">
        <v>25082027.229999997</v>
      </c>
      <c r="E20" s="507">
        <v>-82371</v>
      </c>
      <c r="F20" s="507">
        <v>100000</v>
      </c>
      <c r="G20" s="507"/>
      <c r="H20" s="507"/>
      <c r="I20" s="508">
        <v>25157786.229999997</v>
      </c>
    </row>
    <row r="21" spans="1:9" s="541" customFormat="1">
      <c r="A21" s="510">
        <v>15</v>
      </c>
      <c r="B21" s="513" t="s">
        <v>108</v>
      </c>
      <c r="C21" s="513">
        <v>2766343.94</v>
      </c>
      <c r="D21" s="513">
        <v>89246998.260000005</v>
      </c>
      <c r="E21" s="513">
        <v>767459.08</v>
      </c>
      <c r="F21" s="513">
        <v>363095.33</v>
      </c>
      <c r="G21" s="513">
        <v>0</v>
      </c>
      <c r="H21" s="513">
        <v>158560.58000000002</v>
      </c>
      <c r="I21" s="508">
        <v>90882787.790000007</v>
      </c>
    </row>
    <row r="22" spans="1:9">
      <c r="A22" s="542">
        <v>16</v>
      </c>
      <c r="B22" s="543" t="s">
        <v>563</v>
      </c>
      <c r="C22" s="507">
        <v>2672955.94</v>
      </c>
      <c r="D22" s="507">
        <v>13410587.240000004</v>
      </c>
      <c r="E22" s="507">
        <v>849830.08</v>
      </c>
      <c r="F22" s="507">
        <v>263095.33</v>
      </c>
      <c r="G22" s="507">
        <v>0</v>
      </c>
      <c r="H22" s="507">
        <v>158560.58000000002</v>
      </c>
      <c r="I22" s="508">
        <v>14970617.770000003</v>
      </c>
    </row>
    <row r="23" spans="1:9">
      <c r="A23" s="542">
        <v>17</v>
      </c>
      <c r="B23" s="543" t="s">
        <v>564</v>
      </c>
      <c r="C23" s="507"/>
      <c r="D23" s="507">
        <v>40894714.400000006</v>
      </c>
      <c r="E23" s="507"/>
      <c r="F23" s="507"/>
      <c r="G23" s="507"/>
      <c r="H23" s="507"/>
      <c r="I23" s="508">
        <v>40894714.400000006</v>
      </c>
    </row>
    <row r="26" spans="1:9" ht="38.25">
      <c r="B26" s="537"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D6" zoomScale="85" zoomScaleNormal="85" workbookViewId="0">
      <selection activeCell="G36" sqref="G36"/>
    </sheetView>
  </sheetViews>
  <sheetFormatPr defaultColWidth="9.28515625" defaultRowHeight="12.75"/>
  <cols>
    <col min="1" max="1" width="11" style="511" bestFit="1" customWidth="1"/>
    <col min="2" max="2" width="70.7109375" style="511" customWidth="1"/>
    <col min="3" max="8" width="22" style="511" customWidth="1"/>
    <col min="9" max="9" width="24.7109375" style="511" customWidth="1"/>
    <col min="10" max="16384" width="9.28515625" style="511"/>
  </cols>
  <sheetData>
    <row r="1" spans="1:9" ht="13.5">
      <c r="A1" s="502" t="s">
        <v>30</v>
      </c>
      <c r="B1" s="3" t="str">
        <f>'Info '!C2</f>
        <v>JSC Silk Road Bank</v>
      </c>
    </row>
    <row r="2" spans="1:9" ht="13.5">
      <c r="A2" s="502" t="s">
        <v>31</v>
      </c>
      <c r="B2" s="594">
        <f>'1. key ratios '!B2</f>
        <v>44561</v>
      </c>
    </row>
    <row r="3" spans="1:9">
      <c r="A3" s="503" t="s">
        <v>565</v>
      </c>
    </row>
    <row r="4" spans="1:9">
      <c r="C4" s="539" t="s">
        <v>0</v>
      </c>
      <c r="D4" s="539" t="s">
        <v>1</v>
      </c>
      <c r="E4" s="539" t="s">
        <v>2</v>
      </c>
      <c r="F4" s="539" t="s">
        <v>3</v>
      </c>
      <c r="G4" s="539" t="s">
        <v>4</v>
      </c>
      <c r="H4" s="539" t="s">
        <v>5</v>
      </c>
      <c r="I4" s="539" t="s">
        <v>8</v>
      </c>
    </row>
    <row r="5" spans="1:9" ht="46.5" customHeight="1">
      <c r="A5" s="674" t="s">
        <v>706</v>
      </c>
      <c r="B5" s="675"/>
      <c r="C5" s="688" t="s">
        <v>553</v>
      </c>
      <c r="D5" s="688"/>
      <c r="E5" s="688" t="s">
        <v>554</v>
      </c>
      <c r="F5" s="688" t="s">
        <v>555</v>
      </c>
      <c r="G5" s="686" t="s">
        <v>556</v>
      </c>
      <c r="H5" s="686" t="s">
        <v>557</v>
      </c>
      <c r="I5" s="540" t="s">
        <v>558</v>
      </c>
    </row>
    <row r="6" spans="1:9" ht="75" customHeight="1">
      <c r="A6" s="678"/>
      <c r="B6" s="679"/>
      <c r="C6" s="529" t="s">
        <v>559</v>
      </c>
      <c r="D6" s="529" t="s">
        <v>560</v>
      </c>
      <c r="E6" s="688"/>
      <c r="F6" s="688"/>
      <c r="G6" s="687"/>
      <c r="H6" s="687"/>
      <c r="I6" s="540" t="s">
        <v>561</v>
      </c>
    </row>
    <row r="7" spans="1:9">
      <c r="A7" s="507">
        <v>1</v>
      </c>
      <c r="B7" s="512" t="s">
        <v>696</v>
      </c>
      <c r="C7" s="507">
        <v>18605.210000000003</v>
      </c>
      <c r="D7" s="507">
        <v>38446095.810000002</v>
      </c>
      <c r="E7" s="507">
        <v>8527.9299999999985</v>
      </c>
      <c r="F7" s="507">
        <v>5897.0199999999968</v>
      </c>
      <c r="G7" s="507"/>
      <c r="H7" s="507">
        <v>4917.0000000000018</v>
      </c>
      <c r="I7" s="508">
        <f t="shared" ref="I7:I34" si="0">C7+D7-E7-F7-G7</f>
        <v>38450276.07</v>
      </c>
    </row>
    <row r="8" spans="1:9">
      <c r="A8" s="507">
        <v>2</v>
      </c>
      <c r="B8" s="512" t="s">
        <v>566</v>
      </c>
      <c r="C8" s="507">
        <v>245380.22</v>
      </c>
      <c r="D8" s="507">
        <v>13306124.200000001</v>
      </c>
      <c r="E8" s="507">
        <v>73829.100000000006</v>
      </c>
      <c r="F8" s="507">
        <v>13264.149999999998</v>
      </c>
      <c r="G8" s="507"/>
      <c r="H8" s="507">
        <v>859.65</v>
      </c>
      <c r="I8" s="508">
        <f t="shared" si="0"/>
        <v>13464411.170000002</v>
      </c>
    </row>
    <row r="9" spans="1:9">
      <c r="A9" s="507">
        <v>3</v>
      </c>
      <c r="B9" s="512" t="s">
        <v>567</v>
      </c>
      <c r="C9" s="507">
        <v>0</v>
      </c>
      <c r="D9" s="507">
        <v>0</v>
      </c>
      <c r="E9" s="507">
        <v>0</v>
      </c>
      <c r="F9" s="507">
        <v>0</v>
      </c>
      <c r="G9" s="507"/>
      <c r="H9" s="507">
        <v>0</v>
      </c>
      <c r="I9" s="508">
        <f t="shared" si="0"/>
        <v>0</v>
      </c>
    </row>
    <row r="10" spans="1:9">
      <c r="A10" s="507">
        <v>4</v>
      </c>
      <c r="B10" s="512" t="s">
        <v>697</v>
      </c>
      <c r="C10" s="507">
        <v>385.26</v>
      </c>
      <c r="D10" s="507">
        <v>0</v>
      </c>
      <c r="E10" s="507">
        <v>115.58</v>
      </c>
      <c r="F10" s="507">
        <v>0</v>
      </c>
      <c r="G10" s="507"/>
      <c r="H10" s="507">
        <v>0</v>
      </c>
      <c r="I10" s="508">
        <f t="shared" si="0"/>
        <v>269.68</v>
      </c>
    </row>
    <row r="11" spans="1:9">
      <c r="A11" s="507">
        <v>5</v>
      </c>
      <c r="B11" s="512" t="s">
        <v>568</v>
      </c>
      <c r="C11" s="507">
        <v>1196540.8900000001</v>
      </c>
      <c r="D11" s="507">
        <v>4195842.2</v>
      </c>
      <c r="E11" s="507">
        <v>359023.78999999992</v>
      </c>
      <c r="F11" s="507">
        <v>83398.61</v>
      </c>
      <c r="G11" s="507"/>
      <c r="H11" s="507">
        <v>598.61</v>
      </c>
      <c r="I11" s="508">
        <f t="shared" si="0"/>
        <v>4949960.6899999995</v>
      </c>
    </row>
    <row r="12" spans="1:9">
      <c r="A12" s="507">
        <v>6</v>
      </c>
      <c r="B12" s="512" t="s">
        <v>569</v>
      </c>
      <c r="C12" s="507">
        <v>578.01</v>
      </c>
      <c r="D12" s="507">
        <v>59679.539999999994</v>
      </c>
      <c r="E12" s="507">
        <v>377.01</v>
      </c>
      <c r="F12" s="507">
        <v>1160.17</v>
      </c>
      <c r="G12" s="507"/>
      <c r="H12" s="507">
        <v>0</v>
      </c>
      <c r="I12" s="508">
        <f t="shared" si="0"/>
        <v>58720.369999999995</v>
      </c>
    </row>
    <row r="13" spans="1:9">
      <c r="A13" s="507">
        <v>7</v>
      </c>
      <c r="B13" s="512" t="s">
        <v>570</v>
      </c>
      <c r="C13" s="507">
        <v>140.72</v>
      </c>
      <c r="D13" s="507">
        <v>44647.82</v>
      </c>
      <c r="E13" s="507">
        <v>164.55</v>
      </c>
      <c r="F13" s="507">
        <v>864.47</v>
      </c>
      <c r="G13" s="507"/>
      <c r="H13" s="507">
        <v>747.7</v>
      </c>
      <c r="I13" s="508">
        <f t="shared" si="0"/>
        <v>43759.519999999997</v>
      </c>
    </row>
    <row r="14" spans="1:9">
      <c r="A14" s="507">
        <v>8</v>
      </c>
      <c r="B14" s="512" t="s">
        <v>571</v>
      </c>
      <c r="C14" s="507">
        <v>2431.17</v>
      </c>
      <c r="D14" s="507">
        <v>4296.72</v>
      </c>
      <c r="E14" s="507">
        <v>889.92000000000007</v>
      </c>
      <c r="F14" s="507">
        <v>58.66</v>
      </c>
      <c r="G14" s="507"/>
      <c r="H14" s="507">
        <v>0</v>
      </c>
      <c r="I14" s="508">
        <f t="shared" si="0"/>
        <v>5779.31</v>
      </c>
    </row>
    <row r="15" spans="1:9">
      <c r="A15" s="507">
        <v>9</v>
      </c>
      <c r="B15" s="512" t="s">
        <v>572</v>
      </c>
      <c r="C15" s="507">
        <v>0</v>
      </c>
      <c r="D15" s="507">
        <v>22442.36</v>
      </c>
      <c r="E15" s="507">
        <v>29.78</v>
      </c>
      <c r="F15" s="507">
        <v>439.14000000000004</v>
      </c>
      <c r="G15" s="507"/>
      <c r="H15" s="507">
        <v>0</v>
      </c>
      <c r="I15" s="508">
        <f t="shared" si="0"/>
        <v>21973.440000000002</v>
      </c>
    </row>
    <row r="16" spans="1:9">
      <c r="A16" s="507">
        <v>10</v>
      </c>
      <c r="B16" s="512" t="s">
        <v>573</v>
      </c>
      <c r="C16" s="507">
        <v>157.71</v>
      </c>
      <c r="D16" s="507">
        <v>733.67000000000007</v>
      </c>
      <c r="E16" s="507">
        <v>59.46</v>
      </c>
      <c r="F16" s="507">
        <v>12.82</v>
      </c>
      <c r="G16" s="507"/>
      <c r="H16" s="507">
        <v>0</v>
      </c>
      <c r="I16" s="508">
        <f t="shared" si="0"/>
        <v>819.1</v>
      </c>
    </row>
    <row r="17" spans="1:9">
      <c r="A17" s="507">
        <v>11</v>
      </c>
      <c r="B17" s="512" t="s">
        <v>574</v>
      </c>
      <c r="C17" s="507">
        <v>332.07</v>
      </c>
      <c r="D17" s="507">
        <v>1561.2</v>
      </c>
      <c r="E17" s="507">
        <v>196.33999999999997</v>
      </c>
      <c r="F17" s="507">
        <v>24.6</v>
      </c>
      <c r="G17" s="507"/>
      <c r="H17" s="507">
        <v>0</v>
      </c>
      <c r="I17" s="508">
        <f t="shared" si="0"/>
        <v>1672.3300000000002</v>
      </c>
    </row>
    <row r="18" spans="1:9">
      <c r="A18" s="507">
        <v>12</v>
      </c>
      <c r="B18" s="512" t="s">
        <v>575</v>
      </c>
      <c r="C18" s="507">
        <v>9112.82</v>
      </c>
      <c r="D18" s="507">
        <v>186460.27000000002</v>
      </c>
      <c r="E18" s="507">
        <v>3528.63</v>
      </c>
      <c r="F18" s="507">
        <v>3595.6799999999994</v>
      </c>
      <c r="G18" s="507"/>
      <c r="H18" s="507">
        <v>3300.13</v>
      </c>
      <c r="I18" s="508">
        <f t="shared" si="0"/>
        <v>188448.78000000003</v>
      </c>
    </row>
    <row r="19" spans="1:9">
      <c r="A19" s="507">
        <v>13</v>
      </c>
      <c r="B19" s="512" t="s">
        <v>576</v>
      </c>
      <c r="C19" s="507">
        <v>4137.5199999999995</v>
      </c>
      <c r="D19" s="507">
        <v>15210.97</v>
      </c>
      <c r="E19" s="507">
        <v>1894.72</v>
      </c>
      <c r="F19" s="507">
        <v>225.71999999999997</v>
      </c>
      <c r="G19" s="507"/>
      <c r="H19" s="507">
        <v>3429.4900000000002</v>
      </c>
      <c r="I19" s="508">
        <f t="shared" si="0"/>
        <v>17228.049999999996</v>
      </c>
    </row>
    <row r="20" spans="1:9">
      <c r="A20" s="507">
        <v>14</v>
      </c>
      <c r="B20" s="512" t="s">
        <v>577</v>
      </c>
      <c r="C20" s="507">
        <v>569.81999999999994</v>
      </c>
      <c r="D20" s="507">
        <v>3645.1</v>
      </c>
      <c r="E20" s="507">
        <v>238.03000000000003</v>
      </c>
      <c r="F20" s="507">
        <v>71.34</v>
      </c>
      <c r="G20" s="507"/>
      <c r="H20" s="507">
        <v>0</v>
      </c>
      <c r="I20" s="508">
        <f t="shared" si="0"/>
        <v>3905.5499999999997</v>
      </c>
    </row>
    <row r="21" spans="1:9">
      <c r="A21" s="507">
        <v>15</v>
      </c>
      <c r="B21" s="512" t="s">
        <v>578</v>
      </c>
      <c r="C21" s="507">
        <v>1079.95</v>
      </c>
      <c r="D21" s="507">
        <v>60074.330000000009</v>
      </c>
      <c r="E21" s="507">
        <v>372.22</v>
      </c>
      <c r="F21" s="507">
        <v>1188.02</v>
      </c>
      <c r="G21" s="507"/>
      <c r="H21" s="507">
        <v>2320.1400000000003</v>
      </c>
      <c r="I21" s="508">
        <f t="shared" si="0"/>
        <v>59594.040000000008</v>
      </c>
    </row>
    <row r="22" spans="1:9">
      <c r="A22" s="507">
        <v>16</v>
      </c>
      <c r="B22" s="512" t="s">
        <v>579</v>
      </c>
      <c r="C22" s="507">
        <v>302.17</v>
      </c>
      <c r="D22" s="507">
        <v>0</v>
      </c>
      <c r="E22" s="507">
        <v>151.09</v>
      </c>
      <c r="F22" s="507">
        <v>0</v>
      </c>
      <c r="G22" s="507"/>
      <c r="H22" s="507">
        <v>0</v>
      </c>
      <c r="I22" s="508">
        <f t="shared" si="0"/>
        <v>151.08000000000001</v>
      </c>
    </row>
    <row r="23" spans="1:9">
      <c r="A23" s="507">
        <v>17</v>
      </c>
      <c r="B23" s="512" t="s">
        <v>700</v>
      </c>
      <c r="C23" s="507">
        <v>10211.35</v>
      </c>
      <c r="D23" s="507">
        <v>0</v>
      </c>
      <c r="E23" s="507">
        <v>3063.41</v>
      </c>
      <c r="F23" s="507">
        <v>0</v>
      </c>
      <c r="G23" s="507"/>
      <c r="H23" s="507">
        <v>0</v>
      </c>
      <c r="I23" s="508">
        <f t="shared" si="0"/>
        <v>7147.9400000000005</v>
      </c>
    </row>
    <row r="24" spans="1:9">
      <c r="A24" s="507">
        <v>18</v>
      </c>
      <c r="B24" s="512" t="s">
        <v>580</v>
      </c>
      <c r="C24" s="507">
        <v>357.23</v>
      </c>
      <c r="D24" s="507">
        <v>717.18</v>
      </c>
      <c r="E24" s="507">
        <v>178.62</v>
      </c>
      <c r="F24" s="507">
        <v>14.32</v>
      </c>
      <c r="G24" s="507"/>
      <c r="H24" s="507">
        <v>462.44</v>
      </c>
      <c r="I24" s="508">
        <f t="shared" si="0"/>
        <v>881.4699999999998</v>
      </c>
    </row>
    <row r="25" spans="1:9">
      <c r="A25" s="507">
        <v>19</v>
      </c>
      <c r="B25" s="512" t="s">
        <v>581</v>
      </c>
      <c r="C25" s="507">
        <v>0</v>
      </c>
      <c r="D25" s="507">
        <v>12951.460000000001</v>
      </c>
      <c r="E25" s="507">
        <v>126.45</v>
      </c>
      <c r="F25" s="507">
        <v>231.62</v>
      </c>
      <c r="G25" s="507"/>
      <c r="H25" s="507">
        <v>0</v>
      </c>
      <c r="I25" s="508">
        <f t="shared" si="0"/>
        <v>12593.39</v>
      </c>
    </row>
    <row r="26" spans="1:9">
      <c r="A26" s="507">
        <v>20</v>
      </c>
      <c r="B26" s="512" t="s">
        <v>699</v>
      </c>
      <c r="C26" s="507">
        <v>1233.3300000000002</v>
      </c>
      <c r="D26" s="507">
        <v>24299</v>
      </c>
      <c r="E26" s="507">
        <v>595.59</v>
      </c>
      <c r="F26" s="507">
        <v>454.82000000000005</v>
      </c>
      <c r="G26" s="507"/>
      <c r="H26" s="507">
        <v>1166.6500000000001</v>
      </c>
      <c r="I26" s="508">
        <f t="shared" si="0"/>
        <v>24481.920000000002</v>
      </c>
    </row>
    <row r="27" spans="1:9">
      <c r="A27" s="507">
        <v>21</v>
      </c>
      <c r="B27" s="512" t="s">
        <v>582</v>
      </c>
      <c r="C27" s="507">
        <v>0</v>
      </c>
      <c r="D27" s="507">
        <v>8926.08</v>
      </c>
      <c r="E27" s="507">
        <v>142.63</v>
      </c>
      <c r="F27" s="507">
        <v>148.60999999999999</v>
      </c>
      <c r="G27" s="507"/>
      <c r="H27" s="507">
        <v>0.15</v>
      </c>
      <c r="I27" s="508">
        <f t="shared" si="0"/>
        <v>8634.84</v>
      </c>
    </row>
    <row r="28" spans="1:9">
      <c r="A28" s="507">
        <v>22</v>
      </c>
      <c r="B28" s="512" t="s">
        <v>583</v>
      </c>
      <c r="C28" s="507">
        <v>55880.3</v>
      </c>
      <c r="D28" s="507">
        <v>2008043.4900000007</v>
      </c>
      <c r="E28" s="507">
        <v>25142.549999999996</v>
      </c>
      <c r="F28" s="507">
        <v>39556.05999999999</v>
      </c>
      <c r="G28" s="507"/>
      <c r="H28" s="507">
        <v>517.68000000000006</v>
      </c>
      <c r="I28" s="508">
        <f t="shared" si="0"/>
        <v>1999225.1800000006</v>
      </c>
    </row>
    <row r="29" spans="1:9">
      <c r="A29" s="507">
        <v>23</v>
      </c>
      <c r="B29" s="512" t="s">
        <v>584</v>
      </c>
      <c r="C29" s="507">
        <v>79899.34</v>
      </c>
      <c r="D29" s="507">
        <v>4307908.9200000009</v>
      </c>
      <c r="E29" s="507">
        <v>48509.99</v>
      </c>
      <c r="F29" s="507">
        <v>85935.709999999934</v>
      </c>
      <c r="G29" s="507"/>
      <c r="H29" s="507">
        <v>1101.0700000000002</v>
      </c>
      <c r="I29" s="508">
        <f t="shared" si="0"/>
        <v>4253362.5600000005</v>
      </c>
    </row>
    <row r="30" spans="1:9">
      <c r="A30" s="507">
        <v>24</v>
      </c>
      <c r="B30" s="512" t="s">
        <v>698</v>
      </c>
      <c r="C30" s="507">
        <v>963280.78999999992</v>
      </c>
      <c r="D30" s="507">
        <v>4801.4999999999991</v>
      </c>
      <c r="E30" s="507">
        <v>289008.53000000003</v>
      </c>
      <c r="F30" s="507">
        <v>89.91</v>
      </c>
      <c r="G30" s="507"/>
      <c r="H30" s="507">
        <v>341.68</v>
      </c>
      <c r="I30" s="508">
        <f t="shared" si="0"/>
        <v>678983.84999999986</v>
      </c>
    </row>
    <row r="31" spans="1:9">
      <c r="A31" s="507">
        <v>25</v>
      </c>
      <c r="B31" s="512" t="s">
        <v>585</v>
      </c>
      <c r="C31" s="507">
        <v>82340.06</v>
      </c>
      <c r="D31" s="507">
        <v>1450509.21</v>
      </c>
      <c r="E31" s="507">
        <v>33664.229999999996</v>
      </c>
      <c r="F31" s="507">
        <v>26463.88</v>
      </c>
      <c r="G31" s="507"/>
      <c r="H31" s="507">
        <v>138798.19</v>
      </c>
      <c r="I31" s="508">
        <f t="shared" si="0"/>
        <v>1472721.1600000001</v>
      </c>
    </row>
    <row r="32" spans="1:9">
      <c r="A32" s="507">
        <v>26</v>
      </c>
      <c r="B32" s="512" t="s">
        <v>695</v>
      </c>
      <c r="C32" s="507">
        <v>0</v>
      </c>
      <c r="D32" s="507">
        <v>0</v>
      </c>
      <c r="E32" s="507">
        <v>0</v>
      </c>
      <c r="F32" s="507">
        <v>0</v>
      </c>
      <c r="G32" s="507"/>
      <c r="H32" s="507">
        <v>0</v>
      </c>
      <c r="I32" s="508">
        <f t="shared" si="0"/>
        <v>0</v>
      </c>
    </row>
    <row r="33" spans="1:9">
      <c r="A33" s="507">
        <v>27</v>
      </c>
      <c r="B33" s="507" t="s">
        <v>586</v>
      </c>
      <c r="C33" s="507">
        <v>93388</v>
      </c>
      <c r="D33" s="507">
        <v>25082027.229999997</v>
      </c>
      <c r="E33" s="507">
        <v>-82371</v>
      </c>
      <c r="F33" s="507">
        <v>100000</v>
      </c>
      <c r="G33" s="507"/>
      <c r="H33" s="507"/>
      <c r="I33" s="508">
        <f t="shared" si="0"/>
        <v>25157786.229999997</v>
      </c>
    </row>
    <row r="34" spans="1:9">
      <c r="A34" s="507">
        <v>28</v>
      </c>
      <c r="B34" s="513" t="s">
        <v>108</v>
      </c>
      <c r="C34" s="513">
        <v>2766343.9400000004</v>
      </c>
      <c r="D34" s="513">
        <v>89246998.26000002</v>
      </c>
      <c r="E34" s="513">
        <v>767459.15</v>
      </c>
      <c r="F34" s="513">
        <v>363095.32999999996</v>
      </c>
      <c r="G34" s="513">
        <v>0</v>
      </c>
      <c r="H34" s="513">
        <v>158560.58000000002</v>
      </c>
      <c r="I34" s="600">
        <f t="shared" si="0"/>
        <v>90882787.720000014</v>
      </c>
    </row>
    <row r="36" spans="1:9">
      <c r="B36" s="544"/>
    </row>
    <row r="42" spans="1:9">
      <c r="A42" s="541"/>
      <c r="B42" s="541"/>
    </row>
    <row r="43" spans="1:9">
      <c r="A43" s="541"/>
      <c r="B43" s="54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topLeftCell="C1" zoomScaleNormal="100" workbookViewId="0">
      <selection activeCell="D29" sqref="D29"/>
    </sheetView>
  </sheetViews>
  <sheetFormatPr defaultColWidth="9.28515625" defaultRowHeight="12.75"/>
  <cols>
    <col min="1" max="1" width="11.7109375" style="511" bestFit="1" customWidth="1"/>
    <col min="2" max="2" width="108" style="511" bestFit="1" customWidth="1"/>
    <col min="3" max="4" width="35.5703125" style="511" customWidth="1"/>
    <col min="5" max="16384" width="9.28515625" style="511"/>
  </cols>
  <sheetData>
    <row r="1" spans="1:4" ht="13.5">
      <c r="A1" s="502" t="s">
        <v>30</v>
      </c>
      <c r="B1" s="3" t="str">
        <f>'Info '!C2</f>
        <v>JSC Silk Road Bank</v>
      </c>
    </row>
    <row r="2" spans="1:4" ht="13.5">
      <c r="A2" s="502" t="s">
        <v>31</v>
      </c>
      <c r="B2" s="594">
        <f>'1. key ratios '!B2</f>
        <v>44561</v>
      </c>
    </row>
    <row r="3" spans="1:4">
      <c r="A3" s="503" t="s">
        <v>587</v>
      </c>
    </row>
    <row r="5" spans="1:4" ht="25.5">
      <c r="A5" s="689" t="s">
        <v>588</v>
      </c>
      <c r="B5" s="689"/>
      <c r="C5" s="533" t="s">
        <v>589</v>
      </c>
      <c r="D5" s="533" t="s">
        <v>590</v>
      </c>
    </row>
    <row r="6" spans="1:4">
      <c r="A6" s="514">
        <v>1</v>
      </c>
      <c r="B6" s="515" t="s">
        <v>591</v>
      </c>
      <c r="C6" s="596">
        <v>1185912.03</v>
      </c>
      <c r="D6" s="596">
        <v>0</v>
      </c>
    </row>
    <row r="7" spans="1:4">
      <c r="A7" s="516">
        <v>2</v>
      </c>
      <c r="B7" s="515" t="s">
        <v>592</v>
      </c>
      <c r="C7" s="596">
        <v>3288820.4390000002</v>
      </c>
      <c r="D7" s="596">
        <v>100000</v>
      </c>
    </row>
    <row r="8" spans="1:4">
      <c r="A8" s="516">
        <v>2.1</v>
      </c>
      <c r="B8" s="517" t="s">
        <v>703</v>
      </c>
      <c r="C8" s="596">
        <v>3195520.2700000005</v>
      </c>
      <c r="D8" s="596">
        <v>100000</v>
      </c>
    </row>
    <row r="9" spans="1:4">
      <c r="A9" s="516">
        <v>2.2000000000000002</v>
      </c>
      <c r="B9" s="517" t="s">
        <v>701</v>
      </c>
      <c r="C9" s="596">
        <v>83699.168999999994</v>
      </c>
      <c r="D9" s="596"/>
    </row>
    <row r="10" spans="1:4">
      <c r="A10" s="516">
        <v>2.2999999999999998</v>
      </c>
      <c r="B10" s="517" t="s">
        <v>593</v>
      </c>
      <c r="C10" s="596">
        <v>9601</v>
      </c>
      <c r="D10" s="596"/>
    </row>
    <row r="11" spans="1:4">
      <c r="A11" s="516">
        <v>2.4</v>
      </c>
      <c r="B11" s="517" t="s">
        <v>594</v>
      </c>
      <c r="C11" s="596">
        <v>0</v>
      </c>
      <c r="D11" s="596"/>
    </row>
    <row r="12" spans="1:4">
      <c r="A12" s="514">
        <v>3</v>
      </c>
      <c r="B12" s="515" t="s">
        <v>595</v>
      </c>
      <c r="C12" s="596">
        <v>3361807.37</v>
      </c>
      <c r="D12" s="596">
        <v>0</v>
      </c>
    </row>
    <row r="13" spans="1:4">
      <c r="A13" s="516">
        <v>3.1</v>
      </c>
      <c r="B13" s="517" t="s">
        <v>596</v>
      </c>
      <c r="C13" s="596">
        <v>158558.99000000002</v>
      </c>
      <c r="D13" s="596"/>
    </row>
    <row r="14" spans="1:4">
      <c r="A14" s="516">
        <v>3.2</v>
      </c>
      <c r="B14" s="517" t="s">
        <v>597</v>
      </c>
      <c r="C14" s="596">
        <v>3190709.2390000001</v>
      </c>
      <c r="D14" s="596"/>
    </row>
    <row r="15" spans="1:4">
      <c r="A15" s="516">
        <v>3.3</v>
      </c>
      <c r="B15" s="517" t="s">
        <v>692</v>
      </c>
      <c r="C15" s="596">
        <v>12539.141</v>
      </c>
      <c r="D15" s="596"/>
    </row>
    <row r="16" spans="1:4">
      <c r="A16" s="516">
        <v>3.4</v>
      </c>
      <c r="B16" s="517" t="s">
        <v>702</v>
      </c>
      <c r="C16" s="596">
        <v>0</v>
      </c>
      <c r="D16" s="596"/>
    </row>
    <row r="17" spans="1:4">
      <c r="A17" s="516">
        <v>3.5</v>
      </c>
      <c r="B17" s="517" t="s">
        <v>598</v>
      </c>
      <c r="C17" s="596"/>
      <c r="D17" s="596"/>
    </row>
    <row r="18" spans="1:4">
      <c r="A18" s="516">
        <v>3.6</v>
      </c>
      <c r="B18" s="517" t="s">
        <v>599</v>
      </c>
      <c r="C18" s="596"/>
      <c r="D18" s="596"/>
    </row>
    <row r="19" spans="1:4">
      <c r="A19" s="518">
        <v>4</v>
      </c>
      <c r="B19" s="515" t="s">
        <v>600</v>
      </c>
      <c r="C19" s="598">
        <v>1112925.19</v>
      </c>
      <c r="D19" s="598">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topLeftCell="B4" zoomScaleNormal="100" workbookViewId="0">
      <selection activeCell="B27" sqref="B27"/>
    </sheetView>
  </sheetViews>
  <sheetFormatPr defaultColWidth="9.28515625" defaultRowHeight="12.75"/>
  <cols>
    <col min="1" max="1" width="11.7109375" style="511" bestFit="1" customWidth="1"/>
    <col min="2" max="2" width="63.42578125" style="511" customWidth="1"/>
    <col min="3" max="3" width="31.5703125" style="511" customWidth="1"/>
    <col min="4" max="4" width="39.28515625" style="511" customWidth="1"/>
    <col min="5" max="16384" width="9.28515625" style="511"/>
  </cols>
  <sheetData>
    <row r="1" spans="1:4" ht="13.5">
      <c r="A1" s="502" t="s">
        <v>30</v>
      </c>
      <c r="B1" s="3" t="str">
        <f>'Info '!C2</f>
        <v>JSC Silk Road Bank</v>
      </c>
    </row>
    <row r="2" spans="1:4" ht="13.5">
      <c r="A2" s="502" t="s">
        <v>31</v>
      </c>
      <c r="B2" s="594">
        <f>'1. key ratios '!B2</f>
        <v>44561</v>
      </c>
    </row>
    <row r="3" spans="1:4">
      <c r="A3" s="503" t="s">
        <v>601</v>
      </c>
    </row>
    <row r="4" spans="1:4">
      <c r="A4" s="503"/>
    </row>
    <row r="5" spans="1:4" ht="15" customHeight="1">
      <c r="A5" s="690" t="s">
        <v>704</v>
      </c>
      <c r="B5" s="691"/>
      <c r="C5" s="680" t="s">
        <v>602</v>
      </c>
      <c r="D5" s="694" t="s">
        <v>603</v>
      </c>
    </row>
    <row r="6" spans="1:4">
      <c r="A6" s="692"/>
      <c r="B6" s="693"/>
      <c r="C6" s="683"/>
      <c r="D6" s="694"/>
    </row>
    <row r="7" spans="1:4">
      <c r="A7" s="513">
        <v>1</v>
      </c>
      <c r="B7" s="513" t="s">
        <v>591</v>
      </c>
      <c r="C7" s="596">
        <v>2921850.5</v>
      </c>
      <c r="D7" s="555"/>
    </row>
    <row r="8" spans="1:4">
      <c r="A8" s="507">
        <v>2</v>
      </c>
      <c r="B8" s="507" t="s">
        <v>604</v>
      </c>
      <c r="C8" s="596">
        <v>106989</v>
      </c>
      <c r="D8" s="555"/>
    </row>
    <row r="9" spans="1:4">
      <c r="A9" s="507">
        <v>3</v>
      </c>
      <c r="B9" s="519" t="s">
        <v>605</v>
      </c>
      <c r="C9" s="596"/>
      <c r="D9" s="555"/>
    </row>
    <row r="10" spans="1:4">
      <c r="A10" s="507">
        <v>4</v>
      </c>
      <c r="B10" s="507" t="s">
        <v>606</v>
      </c>
      <c r="C10" s="596">
        <v>355883.99</v>
      </c>
      <c r="D10" s="555"/>
    </row>
    <row r="11" spans="1:4">
      <c r="A11" s="507">
        <v>5</v>
      </c>
      <c r="B11" s="520" t="s">
        <v>607</v>
      </c>
      <c r="C11" s="596"/>
      <c r="D11" s="555"/>
    </row>
    <row r="12" spans="1:4">
      <c r="A12" s="507">
        <v>6</v>
      </c>
      <c r="B12" s="520" t="s">
        <v>608</v>
      </c>
      <c r="C12" s="596"/>
      <c r="D12" s="555"/>
    </row>
    <row r="13" spans="1:4">
      <c r="A13" s="507">
        <v>7</v>
      </c>
      <c r="B13" s="520" t="s">
        <v>609</v>
      </c>
      <c r="C13" s="596">
        <v>181200</v>
      </c>
      <c r="D13" s="555"/>
    </row>
    <row r="14" spans="1:4">
      <c r="A14" s="507">
        <v>8</v>
      </c>
      <c r="B14" s="520" t="s">
        <v>610</v>
      </c>
      <c r="C14" s="596"/>
      <c r="D14" s="507"/>
    </row>
    <row r="15" spans="1:4">
      <c r="A15" s="507">
        <v>9</v>
      </c>
      <c r="B15" s="520" t="s">
        <v>611</v>
      </c>
      <c r="C15" s="596"/>
      <c r="D15" s="507"/>
    </row>
    <row r="16" spans="1:4">
      <c r="A16" s="507">
        <v>10</v>
      </c>
      <c r="B16" s="520" t="s">
        <v>612</v>
      </c>
      <c r="C16" s="596">
        <v>158558.99000000002</v>
      </c>
      <c r="D16" s="555"/>
    </row>
    <row r="17" spans="1:4">
      <c r="A17" s="507">
        <v>11</v>
      </c>
      <c r="B17" s="520" t="s">
        <v>613</v>
      </c>
      <c r="C17" s="596"/>
      <c r="D17" s="507"/>
    </row>
    <row r="18" spans="1:4" ht="25.5">
      <c r="A18" s="507">
        <v>12</v>
      </c>
      <c r="B18" s="517" t="s">
        <v>709</v>
      </c>
      <c r="C18" s="596">
        <v>16125</v>
      </c>
      <c r="D18" s="555"/>
    </row>
    <row r="19" spans="1:4">
      <c r="A19" s="513">
        <v>13</v>
      </c>
      <c r="B19" s="545" t="s">
        <v>600</v>
      </c>
      <c r="C19" s="598">
        <v>2672955.9400000004</v>
      </c>
      <c r="D19" s="556"/>
    </row>
    <row r="22" spans="1:4">
      <c r="B22" s="502"/>
    </row>
    <row r="23" spans="1:4">
      <c r="B23" s="502"/>
    </row>
    <row r="24" spans="1:4">
      <c r="B24" s="50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topLeftCell="A4" workbookViewId="0">
      <selection activeCell="B33" sqref="B33"/>
    </sheetView>
  </sheetViews>
  <sheetFormatPr defaultColWidth="9.28515625" defaultRowHeight="12.75"/>
  <cols>
    <col min="1" max="1" width="11.7109375" style="511" bestFit="1" customWidth="1"/>
    <col min="2" max="2" width="80.7109375" style="511" customWidth="1"/>
    <col min="3" max="3" width="15.5703125" style="511" customWidth="1"/>
    <col min="4" max="5" width="22.28515625" style="511" customWidth="1"/>
    <col min="6" max="6" width="23.42578125" style="511" customWidth="1"/>
    <col min="7" max="14" width="22.28515625" style="511" customWidth="1"/>
    <col min="15" max="15" width="23.28515625" style="511" bestFit="1" customWidth="1"/>
    <col min="16" max="16" width="21.7109375" style="511" bestFit="1" customWidth="1"/>
    <col min="17" max="19" width="19" style="511" bestFit="1" customWidth="1"/>
    <col min="20" max="20" width="16.28515625" style="511" customWidth="1"/>
    <col min="21" max="21" width="21" style="511" customWidth="1"/>
    <col min="22" max="22" width="20" style="511" customWidth="1"/>
    <col min="23" max="16384" width="9.28515625" style="511"/>
  </cols>
  <sheetData>
    <row r="1" spans="1:22" ht="13.5">
      <c r="A1" s="502" t="s">
        <v>30</v>
      </c>
      <c r="B1" s="3" t="str">
        <f>'Info '!C2</f>
        <v>JSC Silk Road Bank</v>
      </c>
    </row>
    <row r="2" spans="1:22" ht="13.5">
      <c r="A2" s="502" t="s">
        <v>31</v>
      </c>
      <c r="B2" s="594">
        <f>'1. key ratios '!B2</f>
        <v>44561</v>
      </c>
      <c r="C2" s="538"/>
    </row>
    <row r="3" spans="1:22">
      <c r="A3" s="503" t="s">
        <v>614</v>
      </c>
    </row>
    <row r="5" spans="1:22" ht="15" customHeight="1">
      <c r="A5" s="680" t="s">
        <v>539</v>
      </c>
      <c r="B5" s="682"/>
      <c r="C5" s="697" t="s">
        <v>615</v>
      </c>
      <c r="D5" s="698"/>
      <c r="E5" s="698"/>
      <c r="F5" s="698"/>
      <c r="G5" s="698"/>
      <c r="H5" s="698"/>
      <c r="I5" s="698"/>
      <c r="J5" s="698"/>
      <c r="K5" s="698"/>
      <c r="L5" s="698"/>
      <c r="M5" s="698"/>
      <c r="N5" s="698"/>
      <c r="O5" s="698"/>
      <c r="P5" s="698"/>
      <c r="Q5" s="698"/>
      <c r="R5" s="698"/>
      <c r="S5" s="698"/>
      <c r="T5" s="698"/>
      <c r="U5" s="699"/>
      <c r="V5" s="546"/>
    </row>
    <row r="6" spans="1:22">
      <c r="A6" s="695"/>
      <c r="B6" s="696"/>
      <c r="C6" s="700" t="s">
        <v>108</v>
      </c>
      <c r="D6" s="702" t="s">
        <v>616</v>
      </c>
      <c r="E6" s="702"/>
      <c r="F6" s="687"/>
      <c r="G6" s="703" t="s">
        <v>617</v>
      </c>
      <c r="H6" s="704"/>
      <c r="I6" s="704"/>
      <c r="J6" s="704"/>
      <c r="K6" s="705"/>
      <c r="L6" s="535"/>
      <c r="M6" s="706" t="s">
        <v>618</v>
      </c>
      <c r="N6" s="706"/>
      <c r="O6" s="687"/>
      <c r="P6" s="687"/>
      <c r="Q6" s="687"/>
      <c r="R6" s="687"/>
      <c r="S6" s="687"/>
      <c r="T6" s="687"/>
      <c r="U6" s="687"/>
      <c r="V6" s="535"/>
    </row>
    <row r="7" spans="1:22" ht="25.5">
      <c r="A7" s="683"/>
      <c r="B7" s="685"/>
      <c r="C7" s="701"/>
      <c r="D7" s="547"/>
      <c r="E7" s="540" t="s">
        <v>619</v>
      </c>
      <c r="F7" s="540" t="s">
        <v>620</v>
      </c>
      <c r="G7" s="538"/>
      <c r="H7" s="540" t="s">
        <v>619</v>
      </c>
      <c r="I7" s="540" t="s">
        <v>621</v>
      </c>
      <c r="J7" s="540" t="s">
        <v>622</v>
      </c>
      <c r="K7" s="540" t="s">
        <v>623</v>
      </c>
      <c r="L7" s="534"/>
      <c r="M7" s="529" t="s">
        <v>624</v>
      </c>
      <c r="N7" s="540" t="s">
        <v>622</v>
      </c>
      <c r="O7" s="540" t="s">
        <v>625</v>
      </c>
      <c r="P7" s="540" t="s">
        <v>626</v>
      </c>
      <c r="Q7" s="540" t="s">
        <v>627</v>
      </c>
      <c r="R7" s="540" t="s">
        <v>628</v>
      </c>
      <c r="S7" s="540" t="s">
        <v>629</v>
      </c>
      <c r="T7" s="548" t="s">
        <v>630</v>
      </c>
      <c r="U7" s="540" t="s">
        <v>631</v>
      </c>
      <c r="V7" s="546"/>
    </row>
    <row r="8" spans="1:22">
      <c r="A8" s="549">
        <v>1</v>
      </c>
      <c r="B8" s="513" t="s">
        <v>632</v>
      </c>
      <c r="C8" s="601">
        <v>15968818.640000001</v>
      </c>
      <c r="D8" s="602">
        <v>13154753.880000001</v>
      </c>
      <c r="E8" s="602">
        <v>13000.48</v>
      </c>
      <c r="F8" s="602">
        <v>0</v>
      </c>
      <c r="G8" s="602">
        <v>141108.82000000007</v>
      </c>
      <c r="H8" s="602">
        <v>7504.29</v>
      </c>
      <c r="I8" s="602">
        <v>3278.1600000000003</v>
      </c>
      <c r="J8" s="602">
        <v>0</v>
      </c>
      <c r="K8" s="602">
        <v>0</v>
      </c>
      <c r="L8" s="602">
        <v>2672955.94</v>
      </c>
      <c r="M8" s="602">
        <v>4686.05</v>
      </c>
      <c r="N8" s="602">
        <v>19471.600000000002</v>
      </c>
      <c r="O8" s="602">
        <v>20522.82</v>
      </c>
      <c r="P8" s="602">
        <v>0</v>
      </c>
      <c r="Q8" s="602">
        <v>0</v>
      </c>
      <c r="R8" s="602">
        <v>1148345.3599999999</v>
      </c>
      <c r="S8" s="602">
        <v>0</v>
      </c>
      <c r="T8" s="602">
        <v>11898.310000000001</v>
      </c>
      <c r="U8" s="602">
        <v>33950.289999999994</v>
      </c>
    </row>
    <row r="9" spans="1:22">
      <c r="A9" s="507">
        <v>1.1000000000000001</v>
      </c>
      <c r="B9" s="531" t="s">
        <v>633</v>
      </c>
      <c r="C9" s="603"/>
      <c r="D9" s="602"/>
      <c r="E9" s="602"/>
      <c r="F9" s="602"/>
      <c r="G9" s="602"/>
      <c r="H9" s="602"/>
      <c r="I9" s="602"/>
      <c r="J9" s="602"/>
      <c r="K9" s="602"/>
      <c r="L9" s="602"/>
      <c r="M9" s="602"/>
      <c r="N9" s="602"/>
      <c r="O9" s="602"/>
      <c r="P9" s="602"/>
      <c r="Q9" s="602"/>
      <c r="R9" s="602"/>
      <c r="S9" s="602"/>
      <c r="T9" s="602"/>
      <c r="U9" s="602"/>
    </row>
    <row r="10" spans="1:22">
      <c r="A10" s="507">
        <v>1.2</v>
      </c>
      <c r="B10" s="531" t="s">
        <v>634</v>
      </c>
      <c r="C10" s="603"/>
      <c r="D10" s="602"/>
      <c r="E10" s="602"/>
      <c r="F10" s="602"/>
      <c r="G10" s="602"/>
      <c r="H10" s="602"/>
      <c r="I10" s="602"/>
      <c r="J10" s="602"/>
      <c r="K10" s="602"/>
      <c r="L10" s="602"/>
      <c r="M10" s="602"/>
      <c r="N10" s="602"/>
      <c r="O10" s="602"/>
      <c r="P10" s="602"/>
      <c r="Q10" s="602"/>
      <c r="R10" s="602"/>
      <c r="S10" s="602"/>
      <c r="T10" s="602"/>
      <c r="U10" s="602"/>
    </row>
    <row r="11" spans="1:22">
      <c r="A11" s="507">
        <v>1.3</v>
      </c>
      <c r="B11" s="531" t="s">
        <v>635</v>
      </c>
      <c r="C11" s="603"/>
      <c r="D11" s="602"/>
      <c r="E11" s="602"/>
      <c r="F11" s="602"/>
      <c r="G11" s="602"/>
      <c r="H11" s="602"/>
      <c r="I11" s="602"/>
      <c r="J11" s="602"/>
      <c r="K11" s="602"/>
      <c r="L11" s="602"/>
      <c r="M11" s="602"/>
      <c r="N11" s="602"/>
      <c r="O11" s="602"/>
      <c r="P11" s="602"/>
      <c r="Q11" s="602"/>
      <c r="R11" s="602"/>
      <c r="S11" s="602"/>
      <c r="T11" s="602"/>
      <c r="U11" s="602"/>
    </row>
    <row r="12" spans="1:22">
      <c r="A12" s="507">
        <v>1.4</v>
      </c>
      <c r="B12" s="531" t="s">
        <v>636</v>
      </c>
      <c r="C12" s="603"/>
      <c r="D12" s="602"/>
      <c r="E12" s="602"/>
      <c r="F12" s="602"/>
      <c r="G12" s="602"/>
      <c r="H12" s="602"/>
      <c r="I12" s="602"/>
      <c r="J12" s="602"/>
      <c r="K12" s="602"/>
      <c r="L12" s="602"/>
      <c r="M12" s="602"/>
      <c r="N12" s="602"/>
      <c r="O12" s="602"/>
      <c r="P12" s="602"/>
      <c r="Q12" s="602"/>
      <c r="R12" s="602"/>
      <c r="S12" s="602"/>
      <c r="T12" s="602"/>
      <c r="U12" s="602"/>
    </row>
    <row r="13" spans="1:22">
      <c r="A13" s="507">
        <v>1.5</v>
      </c>
      <c r="B13" s="531" t="s">
        <v>637</v>
      </c>
      <c r="C13" s="603">
        <v>10526229.43</v>
      </c>
      <c r="D13" s="602">
        <v>8368585.6300000008</v>
      </c>
      <c r="E13" s="602">
        <v>0</v>
      </c>
      <c r="F13" s="602">
        <v>0</v>
      </c>
      <c r="G13" s="602">
        <v>0</v>
      </c>
      <c r="H13" s="602">
        <v>0</v>
      </c>
      <c r="I13" s="602">
        <v>0</v>
      </c>
      <c r="J13" s="602">
        <v>0</v>
      </c>
      <c r="K13" s="602">
        <v>0</v>
      </c>
      <c r="L13" s="602">
        <v>2157643.7999999998</v>
      </c>
      <c r="M13" s="602">
        <v>0</v>
      </c>
      <c r="N13" s="602">
        <v>0</v>
      </c>
      <c r="O13" s="602">
        <v>0</v>
      </c>
      <c r="P13" s="602">
        <v>0</v>
      </c>
      <c r="Q13" s="602">
        <v>0</v>
      </c>
      <c r="R13" s="602">
        <v>962303.57</v>
      </c>
      <c r="S13" s="602">
        <v>0</v>
      </c>
      <c r="T13" s="602">
        <v>0</v>
      </c>
      <c r="U13" s="602">
        <v>0</v>
      </c>
    </row>
    <row r="14" spans="1:22">
      <c r="A14" s="507">
        <v>1.6</v>
      </c>
      <c r="B14" s="531" t="s">
        <v>638</v>
      </c>
      <c r="C14" s="603">
        <v>5442589.209999999</v>
      </c>
      <c r="D14" s="602">
        <v>4786168.2499999991</v>
      </c>
      <c r="E14" s="602">
        <v>13000.48</v>
      </c>
      <c r="F14" s="602">
        <v>0</v>
      </c>
      <c r="G14" s="602">
        <v>141108.82000000007</v>
      </c>
      <c r="H14" s="602">
        <v>7504.29</v>
      </c>
      <c r="I14" s="602">
        <v>3278.1600000000003</v>
      </c>
      <c r="J14" s="602">
        <v>0</v>
      </c>
      <c r="K14" s="602">
        <v>0</v>
      </c>
      <c r="L14" s="602">
        <v>515312.13999999996</v>
      </c>
      <c r="M14" s="602">
        <v>4686.05</v>
      </c>
      <c r="N14" s="602">
        <v>19471.600000000002</v>
      </c>
      <c r="O14" s="602">
        <v>20522.82</v>
      </c>
      <c r="P14" s="602">
        <v>0</v>
      </c>
      <c r="Q14" s="602">
        <v>0</v>
      </c>
      <c r="R14" s="602">
        <v>186041.79</v>
      </c>
      <c r="S14" s="602">
        <v>0</v>
      </c>
      <c r="T14" s="602">
        <v>11898.310000000001</v>
      </c>
      <c r="U14" s="602">
        <v>33950.289999999994</v>
      </c>
    </row>
    <row r="15" spans="1:22">
      <c r="A15" s="549">
        <v>2</v>
      </c>
      <c r="B15" s="513" t="s">
        <v>639</v>
      </c>
      <c r="C15" s="601">
        <v>39801872.650000006</v>
      </c>
      <c r="D15" s="602">
        <v>39801872.650000006</v>
      </c>
      <c r="E15" s="602">
        <v>0</v>
      </c>
      <c r="F15" s="602">
        <v>0</v>
      </c>
      <c r="G15" s="602">
        <v>0</v>
      </c>
      <c r="H15" s="602">
        <v>0</v>
      </c>
      <c r="I15" s="602">
        <v>0</v>
      </c>
      <c r="J15" s="602">
        <v>0</v>
      </c>
      <c r="K15" s="602">
        <v>0</v>
      </c>
      <c r="L15" s="602">
        <v>0</v>
      </c>
      <c r="M15" s="602">
        <v>0</v>
      </c>
      <c r="N15" s="602">
        <v>0</v>
      </c>
      <c r="O15" s="602">
        <v>0</v>
      </c>
      <c r="P15" s="602">
        <v>0</v>
      </c>
      <c r="Q15" s="602">
        <v>0</v>
      </c>
      <c r="R15" s="602">
        <v>0</v>
      </c>
      <c r="S15" s="602">
        <v>0</v>
      </c>
      <c r="T15" s="602">
        <v>0</v>
      </c>
      <c r="U15" s="602">
        <v>0</v>
      </c>
    </row>
    <row r="16" spans="1:22">
      <c r="A16" s="507">
        <v>2.1</v>
      </c>
      <c r="B16" s="531" t="s">
        <v>633</v>
      </c>
      <c r="C16" s="603">
        <v>0</v>
      </c>
      <c r="D16" s="602"/>
      <c r="E16" s="602"/>
      <c r="F16" s="602"/>
      <c r="G16" s="602"/>
      <c r="H16" s="602"/>
      <c r="I16" s="602"/>
      <c r="J16" s="602"/>
      <c r="K16" s="602"/>
      <c r="L16" s="602"/>
      <c r="M16" s="602"/>
      <c r="N16" s="602"/>
      <c r="O16" s="602"/>
      <c r="P16" s="602"/>
      <c r="Q16" s="602"/>
      <c r="R16" s="602"/>
      <c r="S16" s="602"/>
      <c r="T16" s="602"/>
      <c r="U16" s="602"/>
    </row>
    <row r="17" spans="1:21">
      <c r="A17" s="507">
        <v>2.2000000000000002</v>
      </c>
      <c r="B17" s="531" t="s">
        <v>634</v>
      </c>
      <c r="C17" s="603">
        <v>34801872.650000006</v>
      </c>
      <c r="D17" s="602">
        <v>34801872.650000006</v>
      </c>
      <c r="E17" s="602"/>
      <c r="F17" s="602"/>
      <c r="G17" s="602"/>
      <c r="H17" s="602"/>
      <c r="I17" s="602"/>
      <c r="J17" s="602"/>
      <c r="K17" s="602"/>
      <c r="L17" s="602"/>
      <c r="M17" s="602"/>
      <c r="N17" s="602"/>
      <c r="O17" s="602"/>
      <c r="P17" s="602"/>
      <c r="Q17" s="602"/>
      <c r="R17" s="602"/>
      <c r="S17" s="602"/>
      <c r="T17" s="602"/>
      <c r="U17" s="602"/>
    </row>
    <row r="18" spans="1:21">
      <c r="A18" s="507">
        <v>2.2999999999999998</v>
      </c>
      <c r="B18" s="531" t="s">
        <v>635</v>
      </c>
      <c r="C18" s="603">
        <v>0</v>
      </c>
      <c r="D18" s="602"/>
      <c r="E18" s="602"/>
      <c r="F18" s="602"/>
      <c r="G18" s="602"/>
      <c r="H18" s="602"/>
      <c r="I18" s="602"/>
      <c r="J18" s="602"/>
      <c r="K18" s="602"/>
      <c r="L18" s="602"/>
      <c r="M18" s="602"/>
      <c r="N18" s="602"/>
      <c r="O18" s="602"/>
      <c r="P18" s="602"/>
      <c r="Q18" s="602"/>
      <c r="R18" s="602"/>
      <c r="S18" s="602"/>
      <c r="T18" s="602"/>
      <c r="U18" s="602"/>
    </row>
    <row r="19" spans="1:21">
      <c r="A19" s="507">
        <v>2.4</v>
      </c>
      <c r="B19" s="531" t="s">
        <v>636</v>
      </c>
      <c r="C19" s="603">
        <v>3000000</v>
      </c>
      <c r="D19" s="602">
        <v>3000000</v>
      </c>
      <c r="E19" s="602"/>
      <c r="F19" s="602"/>
      <c r="G19" s="602"/>
      <c r="H19" s="602"/>
      <c r="I19" s="602"/>
      <c r="J19" s="602"/>
      <c r="K19" s="602"/>
      <c r="L19" s="602"/>
      <c r="M19" s="602"/>
      <c r="N19" s="602"/>
      <c r="O19" s="602"/>
      <c r="P19" s="602"/>
      <c r="Q19" s="602"/>
      <c r="R19" s="602"/>
      <c r="S19" s="602"/>
      <c r="T19" s="602"/>
      <c r="U19" s="602"/>
    </row>
    <row r="20" spans="1:21">
      <c r="A20" s="507">
        <v>2.5</v>
      </c>
      <c r="B20" s="531" t="s">
        <v>637</v>
      </c>
      <c r="C20" s="603">
        <v>2000000</v>
      </c>
      <c r="D20" s="602">
        <v>2000000</v>
      </c>
      <c r="E20" s="602"/>
      <c r="F20" s="602"/>
      <c r="G20" s="602"/>
      <c r="H20" s="602"/>
      <c r="I20" s="602"/>
      <c r="J20" s="602"/>
      <c r="K20" s="602"/>
      <c r="L20" s="602"/>
      <c r="M20" s="602"/>
      <c r="N20" s="602"/>
      <c r="O20" s="602"/>
      <c r="P20" s="602"/>
      <c r="Q20" s="602"/>
      <c r="R20" s="602"/>
      <c r="S20" s="602"/>
      <c r="T20" s="602"/>
      <c r="U20" s="602"/>
    </row>
    <row r="21" spans="1:21">
      <c r="A21" s="507">
        <v>2.6</v>
      </c>
      <c r="B21" s="531" t="s">
        <v>638</v>
      </c>
      <c r="C21" s="603">
        <v>0</v>
      </c>
      <c r="D21" s="602"/>
      <c r="E21" s="602"/>
      <c r="F21" s="602"/>
      <c r="G21" s="602"/>
      <c r="H21" s="602"/>
      <c r="I21" s="602"/>
      <c r="J21" s="602"/>
      <c r="K21" s="602"/>
      <c r="L21" s="602"/>
      <c r="M21" s="602"/>
      <c r="N21" s="602"/>
      <c r="O21" s="602"/>
      <c r="P21" s="602"/>
      <c r="Q21" s="602"/>
      <c r="R21" s="602"/>
      <c r="S21" s="602"/>
      <c r="T21" s="602"/>
      <c r="U21" s="602"/>
    </row>
    <row r="22" spans="1:21">
      <c r="A22" s="549">
        <v>3</v>
      </c>
      <c r="B22" s="513" t="s">
        <v>694</v>
      </c>
      <c r="C22" s="604">
        <v>255863.6</v>
      </c>
      <c r="D22" s="605">
        <v>155976</v>
      </c>
      <c r="E22" s="606">
        <v>0</v>
      </c>
      <c r="F22" s="606">
        <v>0</v>
      </c>
      <c r="G22" s="605">
        <v>0</v>
      </c>
      <c r="H22" s="606">
        <v>0</v>
      </c>
      <c r="I22" s="606">
        <v>0</v>
      </c>
      <c r="J22" s="606">
        <v>0</v>
      </c>
      <c r="K22" s="606">
        <v>0</v>
      </c>
      <c r="L22" s="605">
        <v>0</v>
      </c>
      <c r="M22" s="606">
        <v>0</v>
      </c>
      <c r="N22" s="606">
        <v>0</v>
      </c>
      <c r="O22" s="606">
        <v>0</v>
      </c>
      <c r="P22" s="606">
        <v>0</v>
      </c>
      <c r="Q22" s="606">
        <v>0</v>
      </c>
      <c r="R22" s="606">
        <v>0</v>
      </c>
      <c r="S22" s="606">
        <v>0</v>
      </c>
      <c r="T22" s="606">
        <v>0</v>
      </c>
      <c r="U22" s="605">
        <v>0</v>
      </c>
    </row>
    <row r="23" spans="1:21">
      <c r="A23" s="507">
        <v>3.1</v>
      </c>
      <c r="B23" s="531" t="s">
        <v>633</v>
      </c>
      <c r="C23" s="607">
        <v>0</v>
      </c>
      <c r="D23" s="605"/>
      <c r="E23" s="606"/>
      <c r="F23" s="606"/>
      <c r="G23" s="605"/>
      <c r="H23" s="606"/>
      <c r="I23" s="606"/>
      <c r="J23" s="606"/>
      <c r="K23" s="606"/>
      <c r="L23" s="605"/>
      <c r="M23" s="606"/>
      <c r="N23" s="606"/>
      <c r="O23" s="606"/>
      <c r="P23" s="606"/>
      <c r="Q23" s="606"/>
      <c r="R23" s="606"/>
      <c r="S23" s="606"/>
      <c r="T23" s="606"/>
      <c r="U23" s="605"/>
    </row>
    <row r="24" spans="1:21">
      <c r="A24" s="507">
        <v>3.2</v>
      </c>
      <c r="B24" s="531" t="s">
        <v>634</v>
      </c>
      <c r="C24" s="607">
        <v>0</v>
      </c>
      <c r="D24" s="605"/>
      <c r="E24" s="606"/>
      <c r="F24" s="606"/>
      <c r="G24" s="605"/>
      <c r="H24" s="606"/>
      <c r="I24" s="606"/>
      <c r="J24" s="606"/>
      <c r="K24" s="606"/>
      <c r="L24" s="605"/>
      <c r="M24" s="606"/>
      <c r="N24" s="606"/>
      <c r="O24" s="606"/>
      <c r="P24" s="606"/>
      <c r="Q24" s="606"/>
      <c r="R24" s="606"/>
      <c r="S24" s="606"/>
      <c r="T24" s="606"/>
      <c r="U24" s="605"/>
    </row>
    <row r="25" spans="1:21">
      <c r="A25" s="507">
        <v>3.3</v>
      </c>
      <c r="B25" s="531" t="s">
        <v>635</v>
      </c>
      <c r="C25" s="607">
        <v>0</v>
      </c>
      <c r="D25" s="605"/>
      <c r="E25" s="606"/>
      <c r="F25" s="606"/>
      <c r="G25" s="605"/>
      <c r="H25" s="606"/>
      <c r="I25" s="606"/>
      <c r="J25" s="606"/>
      <c r="K25" s="606"/>
      <c r="L25" s="605"/>
      <c r="M25" s="606"/>
      <c r="N25" s="606"/>
      <c r="O25" s="606"/>
      <c r="P25" s="606"/>
      <c r="Q25" s="606"/>
      <c r="R25" s="606"/>
      <c r="S25" s="606"/>
      <c r="T25" s="606"/>
      <c r="U25" s="605"/>
    </row>
    <row r="26" spans="1:21">
      <c r="A26" s="507">
        <v>3.4</v>
      </c>
      <c r="B26" s="531" t="s">
        <v>636</v>
      </c>
      <c r="C26" s="607">
        <v>0</v>
      </c>
      <c r="D26" s="605"/>
      <c r="E26" s="606"/>
      <c r="F26" s="606"/>
      <c r="G26" s="605"/>
      <c r="H26" s="606"/>
      <c r="I26" s="606"/>
      <c r="J26" s="606"/>
      <c r="K26" s="606"/>
      <c r="L26" s="605"/>
      <c r="M26" s="606"/>
      <c r="N26" s="606"/>
      <c r="O26" s="606"/>
      <c r="P26" s="606"/>
      <c r="Q26" s="606"/>
      <c r="R26" s="606"/>
      <c r="S26" s="606"/>
      <c r="T26" s="606"/>
      <c r="U26" s="605"/>
    </row>
    <row r="27" spans="1:21">
      <c r="A27" s="507">
        <v>3.5</v>
      </c>
      <c r="B27" s="531" t="s">
        <v>637</v>
      </c>
      <c r="C27" s="607">
        <v>155976</v>
      </c>
      <c r="D27" s="605">
        <v>155976</v>
      </c>
      <c r="E27" s="606"/>
      <c r="F27" s="606"/>
      <c r="G27" s="605"/>
      <c r="H27" s="606"/>
      <c r="I27" s="606"/>
      <c r="J27" s="606"/>
      <c r="K27" s="606"/>
      <c r="L27" s="605"/>
      <c r="M27" s="606"/>
      <c r="N27" s="606"/>
      <c r="O27" s="606"/>
      <c r="P27" s="606"/>
      <c r="Q27" s="606"/>
      <c r="R27" s="606"/>
      <c r="S27" s="606"/>
      <c r="T27" s="606"/>
      <c r="U27" s="605"/>
    </row>
    <row r="28" spans="1:21">
      <c r="A28" s="507">
        <v>3.6</v>
      </c>
      <c r="B28" s="531" t="s">
        <v>638</v>
      </c>
      <c r="C28" s="607">
        <v>99887.6</v>
      </c>
      <c r="D28" s="605"/>
      <c r="E28" s="606"/>
      <c r="F28" s="606"/>
      <c r="G28" s="605"/>
      <c r="H28" s="606"/>
      <c r="I28" s="606"/>
      <c r="J28" s="606"/>
      <c r="K28" s="606"/>
      <c r="L28" s="605"/>
      <c r="M28" s="606"/>
      <c r="N28" s="606"/>
      <c r="O28" s="606"/>
      <c r="P28" s="606"/>
      <c r="Q28" s="606"/>
      <c r="R28" s="606"/>
      <c r="S28" s="606"/>
      <c r="T28" s="606"/>
      <c r="U28" s="605"/>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topLeftCell="P1" workbookViewId="0">
      <selection activeCell="T29" sqref="T29"/>
    </sheetView>
  </sheetViews>
  <sheetFormatPr defaultColWidth="9.28515625" defaultRowHeight="12.75"/>
  <cols>
    <col min="1" max="1" width="11.7109375" style="511" bestFit="1" customWidth="1"/>
    <col min="2" max="2" width="90.28515625" style="511" bestFit="1" customWidth="1"/>
    <col min="3" max="3" width="19.7109375" style="511" customWidth="1"/>
    <col min="4" max="4" width="21.140625" style="511" customWidth="1"/>
    <col min="5" max="5" width="17.140625" style="511" customWidth="1"/>
    <col min="6" max="6" width="22.28515625" style="511" customWidth="1"/>
    <col min="7" max="7" width="19.28515625" style="511" customWidth="1"/>
    <col min="8" max="8" width="17.140625" style="511" customWidth="1"/>
    <col min="9" max="14" width="22.28515625" style="511" customWidth="1"/>
    <col min="15" max="15" width="23" style="511" customWidth="1"/>
    <col min="16" max="16" width="21.7109375" style="511" bestFit="1" customWidth="1"/>
    <col min="17" max="19" width="19" style="511" bestFit="1" customWidth="1"/>
    <col min="20" max="20" width="14.7109375" style="511" customWidth="1"/>
    <col min="21" max="21" width="20" style="511" customWidth="1"/>
    <col min="22" max="16384" width="9.28515625" style="511"/>
  </cols>
  <sheetData>
    <row r="1" spans="1:21" ht="13.5">
      <c r="A1" s="502" t="s">
        <v>30</v>
      </c>
      <c r="B1" s="3" t="str">
        <f>'Info '!C2</f>
        <v>JSC Silk Road Bank</v>
      </c>
    </row>
    <row r="2" spans="1:21" ht="13.5">
      <c r="A2" s="502" t="s">
        <v>31</v>
      </c>
      <c r="B2" s="457">
        <f>'1. key ratios '!B2</f>
        <v>44561</v>
      </c>
      <c r="C2" s="457"/>
    </row>
    <row r="3" spans="1:21">
      <c r="A3" s="503" t="s">
        <v>641</v>
      </c>
    </row>
    <row r="5" spans="1:21" ht="13.5" customHeight="1">
      <c r="A5" s="707" t="s">
        <v>642</v>
      </c>
      <c r="B5" s="708"/>
      <c r="C5" s="716" t="s">
        <v>643</v>
      </c>
      <c r="D5" s="717"/>
      <c r="E5" s="717"/>
      <c r="F5" s="717"/>
      <c r="G5" s="717"/>
      <c r="H5" s="717"/>
      <c r="I5" s="717"/>
      <c r="J5" s="717"/>
      <c r="K5" s="717"/>
      <c r="L5" s="717"/>
      <c r="M5" s="717"/>
      <c r="N5" s="717"/>
      <c r="O5" s="717"/>
      <c r="P5" s="717"/>
      <c r="Q5" s="717"/>
      <c r="R5" s="717"/>
      <c r="S5" s="717"/>
      <c r="T5" s="718"/>
      <c r="U5" s="546"/>
    </row>
    <row r="6" spans="1:21">
      <c r="A6" s="709"/>
      <c r="B6" s="710"/>
      <c r="C6" s="700" t="s">
        <v>108</v>
      </c>
      <c r="D6" s="713" t="s">
        <v>644</v>
      </c>
      <c r="E6" s="713"/>
      <c r="F6" s="714"/>
      <c r="G6" s="715" t="s">
        <v>645</v>
      </c>
      <c r="H6" s="713"/>
      <c r="I6" s="713"/>
      <c r="J6" s="713"/>
      <c r="K6" s="714"/>
      <c r="L6" s="703" t="s">
        <v>646</v>
      </c>
      <c r="M6" s="704"/>
      <c r="N6" s="704"/>
      <c r="O6" s="704"/>
      <c r="P6" s="704"/>
      <c r="Q6" s="704"/>
      <c r="R6" s="704"/>
      <c r="S6" s="704"/>
      <c r="T6" s="705"/>
      <c r="U6" s="535"/>
    </row>
    <row r="7" spans="1:21">
      <c r="A7" s="711"/>
      <c r="B7" s="712"/>
      <c r="C7" s="701"/>
      <c r="E7" s="529" t="s">
        <v>619</v>
      </c>
      <c r="F7" s="540" t="s">
        <v>620</v>
      </c>
      <c r="H7" s="529" t="s">
        <v>619</v>
      </c>
      <c r="I7" s="540" t="s">
        <v>621</v>
      </c>
      <c r="J7" s="540" t="s">
        <v>622</v>
      </c>
      <c r="K7" s="540" t="s">
        <v>623</v>
      </c>
      <c r="L7" s="550"/>
      <c r="M7" s="529" t="s">
        <v>624</v>
      </c>
      <c r="N7" s="540" t="s">
        <v>622</v>
      </c>
      <c r="O7" s="540" t="s">
        <v>625</v>
      </c>
      <c r="P7" s="540" t="s">
        <v>626</v>
      </c>
      <c r="Q7" s="540" t="s">
        <v>627</v>
      </c>
      <c r="R7" s="540" t="s">
        <v>628</v>
      </c>
      <c r="S7" s="540" t="s">
        <v>629</v>
      </c>
      <c r="T7" s="548" t="s">
        <v>630</v>
      </c>
      <c r="U7" s="546"/>
    </row>
    <row r="8" spans="1:21">
      <c r="A8" s="550">
        <v>1</v>
      </c>
      <c r="B8" s="545" t="s">
        <v>632</v>
      </c>
      <c r="C8" s="608">
        <v>15968818.640000001</v>
      </c>
      <c r="D8" s="609">
        <v>13154753.880000001</v>
      </c>
      <c r="E8" s="609">
        <v>13000.48</v>
      </c>
      <c r="F8" s="609">
        <v>0</v>
      </c>
      <c r="G8" s="609">
        <v>141108.82000000007</v>
      </c>
      <c r="H8" s="609">
        <v>7504.29</v>
      </c>
      <c r="I8" s="609">
        <v>3278.1600000000003</v>
      </c>
      <c r="J8" s="609">
        <v>0</v>
      </c>
      <c r="K8" s="609">
        <v>0</v>
      </c>
      <c r="L8" s="609">
        <v>2672955.94</v>
      </c>
      <c r="M8" s="609">
        <v>4686.05</v>
      </c>
      <c r="N8" s="609">
        <v>19471.600000000002</v>
      </c>
      <c r="O8" s="609">
        <v>20522.82</v>
      </c>
      <c r="P8" s="609">
        <v>0</v>
      </c>
      <c r="Q8" s="609">
        <v>0</v>
      </c>
      <c r="R8" s="609">
        <v>1148345.3599999999</v>
      </c>
      <c r="S8" s="609">
        <v>0</v>
      </c>
      <c r="T8" s="609">
        <v>11898.310000000001</v>
      </c>
    </row>
    <row r="9" spans="1:21">
      <c r="A9" s="531">
        <v>1.1000000000000001</v>
      </c>
      <c r="B9" s="531" t="s">
        <v>647</v>
      </c>
      <c r="C9" s="609">
        <v>12886583.079999996</v>
      </c>
      <c r="D9" s="609">
        <v>10323809.389999997</v>
      </c>
      <c r="E9" s="609">
        <v>0</v>
      </c>
      <c r="F9" s="609">
        <v>0</v>
      </c>
      <c r="G9" s="609">
        <v>86125.56</v>
      </c>
      <c r="H9" s="609">
        <v>0</v>
      </c>
      <c r="I9" s="609">
        <v>0</v>
      </c>
      <c r="J9" s="609">
        <v>0</v>
      </c>
      <c r="K9" s="609">
        <v>0</v>
      </c>
      <c r="L9" s="609">
        <v>2476648.1299999994</v>
      </c>
      <c r="M9" s="609">
        <v>0</v>
      </c>
      <c r="N9" s="609">
        <v>5804.9</v>
      </c>
      <c r="O9" s="609">
        <v>0</v>
      </c>
      <c r="P9" s="609">
        <v>0</v>
      </c>
      <c r="Q9" s="609">
        <v>0</v>
      </c>
      <c r="R9" s="609">
        <v>1148345.3599999999</v>
      </c>
      <c r="S9" s="609">
        <v>0</v>
      </c>
      <c r="T9" s="609">
        <v>11898.310000000001</v>
      </c>
    </row>
    <row r="10" spans="1:21">
      <c r="A10" s="551" t="s">
        <v>14</v>
      </c>
      <c r="B10" s="551" t="s">
        <v>648</v>
      </c>
      <c r="C10" s="609">
        <v>12804081.139999995</v>
      </c>
      <c r="D10" s="609">
        <v>10244708.419999996</v>
      </c>
      <c r="E10" s="609">
        <v>0</v>
      </c>
      <c r="F10" s="609">
        <v>0</v>
      </c>
      <c r="G10" s="609">
        <v>82724.59</v>
      </c>
      <c r="H10" s="609">
        <v>0</v>
      </c>
      <c r="I10" s="609">
        <v>0</v>
      </c>
      <c r="J10" s="609">
        <v>0</v>
      </c>
      <c r="K10" s="609">
        <v>0</v>
      </c>
      <c r="L10" s="609">
        <v>2476648.1299999994</v>
      </c>
      <c r="M10" s="609">
        <v>0</v>
      </c>
      <c r="N10" s="609">
        <v>5804.9</v>
      </c>
      <c r="O10" s="609">
        <v>0</v>
      </c>
      <c r="P10" s="609">
        <v>0</v>
      </c>
      <c r="Q10" s="609">
        <v>0</v>
      </c>
      <c r="R10" s="609">
        <v>1148345.3599999999</v>
      </c>
      <c r="S10" s="609">
        <v>0</v>
      </c>
      <c r="T10" s="609">
        <v>11898.310000000001</v>
      </c>
    </row>
    <row r="11" spans="1:21">
      <c r="A11" s="521" t="s">
        <v>649</v>
      </c>
      <c r="B11" s="521" t="s">
        <v>650</v>
      </c>
      <c r="C11" s="609">
        <v>4405166.67</v>
      </c>
      <c r="D11" s="609">
        <v>2031835.74</v>
      </c>
      <c r="E11" s="609"/>
      <c r="F11" s="609"/>
      <c r="G11" s="609">
        <v>82724.59</v>
      </c>
      <c r="H11" s="609"/>
      <c r="I11" s="609"/>
      <c r="J11" s="609"/>
      <c r="K11" s="609"/>
      <c r="L11" s="609">
        <v>2290606.34</v>
      </c>
      <c r="M11" s="609"/>
      <c r="N11" s="609">
        <v>5804.9</v>
      </c>
      <c r="O11" s="609"/>
      <c r="P11" s="609"/>
      <c r="Q11" s="609">
        <v>0</v>
      </c>
      <c r="R11" s="609">
        <v>962303.57</v>
      </c>
      <c r="S11" s="609"/>
      <c r="T11" s="609">
        <v>11898.310000000001</v>
      </c>
    </row>
    <row r="12" spans="1:21">
      <c r="A12" s="521" t="s">
        <v>651</v>
      </c>
      <c r="B12" s="521" t="s">
        <v>652</v>
      </c>
      <c r="C12" s="609">
        <v>4355153.4299999978</v>
      </c>
      <c r="D12" s="609">
        <v>4169111.6399999997</v>
      </c>
      <c r="E12" s="609"/>
      <c r="F12" s="609"/>
      <c r="G12" s="609">
        <v>0</v>
      </c>
      <c r="H12" s="609"/>
      <c r="I12" s="609"/>
      <c r="J12" s="609"/>
      <c r="K12" s="609"/>
      <c r="L12" s="609">
        <v>186041.78999999957</v>
      </c>
      <c r="M12" s="609"/>
      <c r="N12" s="609">
        <v>0</v>
      </c>
      <c r="O12" s="609"/>
      <c r="P12" s="609"/>
      <c r="Q12" s="609">
        <v>0</v>
      </c>
      <c r="R12" s="609">
        <v>186041.78999999992</v>
      </c>
      <c r="S12" s="609"/>
      <c r="T12" s="609">
        <v>0</v>
      </c>
    </row>
    <row r="13" spans="1:21">
      <c r="A13" s="521" t="s">
        <v>653</v>
      </c>
      <c r="B13" s="521" t="s">
        <v>654</v>
      </c>
      <c r="C13" s="609">
        <v>43761.039999999106</v>
      </c>
      <c r="D13" s="609">
        <v>43761.04000000027</v>
      </c>
      <c r="E13" s="609"/>
      <c r="F13" s="609"/>
      <c r="G13" s="609">
        <v>0</v>
      </c>
      <c r="H13" s="609"/>
      <c r="I13" s="609"/>
      <c r="J13" s="609"/>
      <c r="K13" s="609"/>
      <c r="L13" s="609">
        <v>0</v>
      </c>
      <c r="M13" s="609"/>
      <c r="N13" s="609">
        <v>0</v>
      </c>
      <c r="O13" s="609"/>
      <c r="P13" s="609"/>
      <c r="Q13" s="609">
        <v>0</v>
      </c>
      <c r="R13" s="609">
        <v>0</v>
      </c>
      <c r="S13" s="609"/>
      <c r="T13" s="609">
        <v>0</v>
      </c>
    </row>
    <row r="14" spans="1:21">
      <c r="A14" s="521" t="s">
        <v>655</v>
      </c>
      <c r="B14" s="521" t="s">
        <v>656</v>
      </c>
      <c r="C14" s="609">
        <v>4000000</v>
      </c>
      <c r="D14" s="609">
        <v>4000000</v>
      </c>
      <c r="E14" s="609"/>
      <c r="F14" s="609"/>
      <c r="G14" s="609"/>
      <c r="H14" s="609"/>
      <c r="I14" s="609"/>
      <c r="J14" s="609"/>
      <c r="K14" s="609"/>
      <c r="L14" s="609"/>
      <c r="M14" s="609"/>
      <c r="N14" s="609"/>
      <c r="O14" s="609"/>
      <c r="P14" s="609"/>
      <c r="Q14" s="609"/>
      <c r="R14" s="609"/>
      <c r="S14" s="609"/>
      <c r="T14" s="609"/>
    </row>
    <row r="15" spans="1:21">
      <c r="A15" s="522">
        <v>1.2</v>
      </c>
      <c r="B15" s="522" t="s">
        <v>657</v>
      </c>
      <c r="C15" s="609">
        <v>958959.11</v>
      </c>
      <c r="D15" s="609">
        <v>206476.20000000004</v>
      </c>
      <c r="E15" s="609">
        <v>0</v>
      </c>
      <c r="F15" s="609">
        <v>0</v>
      </c>
      <c r="G15" s="609">
        <v>8612.56</v>
      </c>
      <c r="H15" s="609">
        <v>0</v>
      </c>
      <c r="I15" s="609">
        <v>0</v>
      </c>
      <c r="J15" s="609">
        <v>0</v>
      </c>
      <c r="K15" s="609">
        <v>0</v>
      </c>
      <c r="L15" s="609">
        <v>743870.35</v>
      </c>
      <c r="M15" s="609">
        <v>0</v>
      </c>
      <c r="N15" s="609">
        <v>1741.47</v>
      </c>
      <c r="O15" s="609">
        <v>0</v>
      </c>
      <c r="P15" s="609">
        <v>0</v>
      </c>
      <c r="Q15" s="609">
        <v>0</v>
      </c>
      <c r="R15" s="609">
        <v>344503.61</v>
      </c>
      <c r="S15" s="609">
        <v>0</v>
      </c>
      <c r="T15" s="609">
        <v>4445.3999999999996</v>
      </c>
    </row>
    <row r="16" spans="1:21">
      <c r="A16" s="531">
        <v>1.3</v>
      </c>
      <c r="B16" s="522" t="s">
        <v>705</v>
      </c>
      <c r="C16" s="609">
        <v>25176274.77</v>
      </c>
      <c r="D16" s="609">
        <v>17365044.57</v>
      </c>
      <c r="E16" s="609">
        <v>0</v>
      </c>
      <c r="F16" s="609">
        <v>0</v>
      </c>
      <c r="G16" s="609">
        <v>86125.56</v>
      </c>
      <c r="H16" s="609">
        <v>0</v>
      </c>
      <c r="I16" s="609">
        <v>0</v>
      </c>
      <c r="J16" s="609">
        <v>0</v>
      </c>
      <c r="K16" s="609">
        <v>0</v>
      </c>
      <c r="L16" s="609">
        <v>7725104.6399999987</v>
      </c>
      <c r="M16" s="609">
        <v>0</v>
      </c>
      <c r="N16" s="609">
        <v>148684.79999999999</v>
      </c>
      <c r="O16" s="609">
        <v>0</v>
      </c>
      <c r="P16" s="609">
        <v>0</v>
      </c>
      <c r="Q16" s="609">
        <v>0</v>
      </c>
      <c r="R16" s="609">
        <v>0</v>
      </c>
      <c r="S16" s="609">
        <v>0</v>
      </c>
      <c r="T16" s="609">
        <v>452249.59999999998</v>
      </c>
    </row>
    <row r="17" spans="1:20">
      <c r="A17" s="525" t="s">
        <v>658</v>
      </c>
      <c r="B17" s="523" t="s">
        <v>659</v>
      </c>
      <c r="C17" s="610">
        <v>12886583.079999996</v>
      </c>
      <c r="D17" s="609">
        <v>10323809.389999997</v>
      </c>
      <c r="E17" s="609">
        <v>0</v>
      </c>
      <c r="F17" s="609">
        <v>0</v>
      </c>
      <c r="G17" s="609">
        <v>86125.56</v>
      </c>
      <c r="H17" s="609">
        <v>0</v>
      </c>
      <c r="I17" s="609">
        <v>0</v>
      </c>
      <c r="J17" s="609">
        <v>0</v>
      </c>
      <c r="K17" s="609">
        <v>0</v>
      </c>
      <c r="L17" s="609">
        <v>2476648.1299999994</v>
      </c>
      <c r="M17" s="609">
        <v>0</v>
      </c>
      <c r="N17" s="609">
        <v>5804.9</v>
      </c>
      <c r="O17" s="609">
        <v>0</v>
      </c>
      <c r="P17" s="609">
        <v>0</v>
      </c>
      <c r="Q17" s="609">
        <v>0</v>
      </c>
      <c r="R17" s="609"/>
      <c r="S17" s="609">
        <v>0</v>
      </c>
      <c r="T17" s="609">
        <v>11898.310000000001</v>
      </c>
    </row>
    <row r="18" spans="1:20">
      <c r="A18" s="524" t="s">
        <v>660</v>
      </c>
      <c r="B18" s="524" t="s">
        <v>661</v>
      </c>
      <c r="C18" s="611">
        <v>12804081.139999995</v>
      </c>
      <c r="D18" s="609">
        <v>10244708.419999996</v>
      </c>
      <c r="E18" s="609">
        <v>0</v>
      </c>
      <c r="F18" s="609">
        <v>0</v>
      </c>
      <c r="G18" s="609">
        <v>82724.59</v>
      </c>
      <c r="H18" s="609">
        <v>0</v>
      </c>
      <c r="I18" s="609">
        <v>0</v>
      </c>
      <c r="J18" s="609">
        <v>0</v>
      </c>
      <c r="K18" s="609">
        <v>0</v>
      </c>
      <c r="L18" s="609">
        <v>2476648.1299999994</v>
      </c>
      <c r="M18" s="609">
        <v>0</v>
      </c>
      <c r="N18" s="609">
        <v>5804.9</v>
      </c>
      <c r="O18" s="609">
        <v>0</v>
      </c>
      <c r="P18" s="609">
        <v>0</v>
      </c>
      <c r="Q18" s="609">
        <v>0</v>
      </c>
      <c r="R18" s="609"/>
      <c r="S18" s="609">
        <v>0</v>
      </c>
      <c r="T18" s="609">
        <v>11898.310000000001</v>
      </c>
    </row>
    <row r="19" spans="1:20">
      <c r="A19" s="525" t="s">
        <v>662</v>
      </c>
      <c r="B19" s="525" t="s">
        <v>663</v>
      </c>
      <c r="C19" s="611">
        <v>12289691.690000003</v>
      </c>
      <c r="D19" s="609">
        <v>7041235.1800000034</v>
      </c>
      <c r="E19" s="609"/>
      <c r="F19" s="609"/>
      <c r="G19" s="609"/>
      <c r="H19" s="609"/>
      <c r="I19" s="609"/>
      <c r="J19" s="609"/>
      <c r="K19" s="609"/>
      <c r="L19" s="609">
        <v>5248456.51</v>
      </c>
      <c r="M19" s="609"/>
      <c r="N19" s="609">
        <v>142879.9</v>
      </c>
      <c r="O19" s="609"/>
      <c r="P19" s="609"/>
      <c r="Q19" s="609">
        <v>0</v>
      </c>
      <c r="R19" s="609"/>
      <c r="S19" s="609"/>
      <c r="T19" s="609">
        <v>440351.29</v>
      </c>
    </row>
    <row r="20" spans="1:20">
      <c r="A20" s="524" t="s">
        <v>664</v>
      </c>
      <c r="B20" s="524" t="s">
        <v>661</v>
      </c>
      <c r="C20" s="611">
        <v>5482943.610000005</v>
      </c>
      <c r="D20" s="609">
        <v>389367.10000000522</v>
      </c>
      <c r="E20" s="609"/>
      <c r="F20" s="609"/>
      <c r="G20" s="609"/>
      <c r="H20" s="609"/>
      <c r="I20" s="609"/>
      <c r="J20" s="609"/>
      <c r="K20" s="609"/>
      <c r="L20" s="609">
        <v>5093576.51</v>
      </c>
      <c r="M20" s="609"/>
      <c r="N20" s="609">
        <v>142879.9</v>
      </c>
      <c r="O20" s="609"/>
      <c r="P20" s="609"/>
      <c r="Q20" s="609">
        <v>0</v>
      </c>
      <c r="R20" s="609"/>
      <c r="S20" s="609"/>
      <c r="T20" s="609">
        <v>440351.29</v>
      </c>
    </row>
    <row r="21" spans="1:20">
      <c r="A21" s="526">
        <v>1.4</v>
      </c>
      <c r="B21" s="527" t="s">
        <v>665</v>
      </c>
      <c r="C21" s="611"/>
      <c r="D21" s="609"/>
      <c r="E21" s="609"/>
      <c r="F21" s="609"/>
      <c r="G21" s="609"/>
      <c r="H21" s="609"/>
      <c r="I21" s="609"/>
      <c r="J21" s="609"/>
      <c r="K21" s="609"/>
      <c r="L21" s="609"/>
      <c r="M21" s="609"/>
      <c r="N21" s="609"/>
      <c r="O21" s="609"/>
      <c r="P21" s="609"/>
      <c r="Q21" s="609"/>
      <c r="R21" s="609"/>
      <c r="S21" s="609"/>
      <c r="T21" s="609"/>
    </row>
    <row r="22" spans="1:20">
      <c r="A22" s="526">
        <v>1.5</v>
      </c>
      <c r="B22" s="527" t="s">
        <v>666</v>
      </c>
      <c r="C22" s="611"/>
      <c r="D22" s="609"/>
      <c r="E22" s="609"/>
      <c r="F22" s="609"/>
      <c r="G22" s="609"/>
      <c r="H22" s="609"/>
      <c r="I22" s="609"/>
      <c r="J22" s="609"/>
      <c r="K22" s="609"/>
      <c r="L22" s="609"/>
      <c r="M22" s="609"/>
      <c r="N22" s="609"/>
      <c r="O22" s="609"/>
      <c r="P22" s="609"/>
      <c r="Q22" s="609"/>
      <c r="R22" s="609"/>
      <c r="S22" s="609"/>
      <c r="T22" s="60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C10" zoomScale="85" zoomScaleNormal="85" workbookViewId="0">
      <selection activeCell="J40" sqref="J40"/>
    </sheetView>
  </sheetViews>
  <sheetFormatPr defaultColWidth="9.28515625" defaultRowHeight="12.75"/>
  <cols>
    <col min="1" max="1" width="11.7109375" style="511" bestFit="1" customWidth="1"/>
    <col min="2" max="2" width="72.140625" style="511" customWidth="1"/>
    <col min="3" max="3" width="14.7109375" style="511" customWidth="1"/>
    <col min="4" max="4" width="16.7109375" style="511" customWidth="1"/>
    <col min="5" max="5" width="11.42578125" style="511" customWidth="1"/>
    <col min="6" max="7" width="11.42578125" style="546" customWidth="1"/>
    <col min="8" max="9" width="11.42578125" style="511" customWidth="1"/>
    <col min="10" max="14" width="11.42578125" style="546" customWidth="1"/>
    <col min="15" max="15" width="18.7109375" style="511" bestFit="1" customWidth="1"/>
    <col min="16" max="16384" width="9.28515625" style="511"/>
  </cols>
  <sheetData>
    <row r="1" spans="1:15" ht="13.5">
      <c r="A1" s="502" t="s">
        <v>30</v>
      </c>
      <c r="B1" s="3" t="str">
        <f>'Info '!C2</f>
        <v>JSC Silk Road Bank</v>
      </c>
      <c r="F1" s="511"/>
      <c r="G1" s="511"/>
      <c r="J1" s="511"/>
      <c r="K1" s="511"/>
      <c r="L1" s="511"/>
      <c r="M1" s="511"/>
      <c r="N1" s="511"/>
    </row>
    <row r="2" spans="1:15" ht="13.5">
      <c r="A2" s="502" t="s">
        <v>31</v>
      </c>
      <c r="B2" s="457">
        <f>'1. key ratios '!B2</f>
        <v>44561</v>
      </c>
      <c r="F2" s="511"/>
      <c r="G2" s="511"/>
      <c r="J2" s="511"/>
      <c r="K2" s="511"/>
      <c r="L2" s="511"/>
      <c r="M2" s="511"/>
      <c r="N2" s="511"/>
    </row>
    <row r="3" spans="1:15">
      <c r="A3" s="503" t="s">
        <v>667</v>
      </c>
      <c r="F3" s="511"/>
      <c r="G3" s="511"/>
      <c r="J3" s="511"/>
      <c r="K3" s="511"/>
      <c r="L3" s="511"/>
      <c r="M3" s="511"/>
      <c r="N3" s="511"/>
    </row>
    <row r="4" spans="1:15">
      <c r="F4" s="511"/>
      <c r="G4" s="511"/>
      <c r="J4" s="511"/>
      <c r="K4" s="511"/>
      <c r="L4" s="511"/>
      <c r="M4" s="511"/>
      <c r="N4" s="511"/>
    </row>
    <row r="5" spans="1:15" ht="46.5" customHeight="1">
      <c r="A5" s="674" t="s">
        <v>693</v>
      </c>
      <c r="B5" s="675"/>
      <c r="C5" s="719" t="s">
        <v>668</v>
      </c>
      <c r="D5" s="720"/>
      <c r="E5" s="720"/>
      <c r="F5" s="720"/>
      <c r="G5" s="720"/>
      <c r="H5" s="721"/>
      <c r="I5" s="719" t="s">
        <v>669</v>
      </c>
      <c r="J5" s="722"/>
      <c r="K5" s="722"/>
      <c r="L5" s="722"/>
      <c r="M5" s="722"/>
      <c r="N5" s="723"/>
      <c r="O5" s="724" t="s">
        <v>670</v>
      </c>
    </row>
    <row r="6" spans="1:15" ht="75" customHeight="1">
      <c r="A6" s="678"/>
      <c r="B6" s="679"/>
      <c r="C6" s="528"/>
      <c r="D6" s="529" t="s">
        <v>671</v>
      </c>
      <c r="E6" s="529" t="s">
        <v>672</v>
      </c>
      <c r="F6" s="529" t="s">
        <v>673</v>
      </c>
      <c r="G6" s="529" t="s">
        <v>674</v>
      </c>
      <c r="H6" s="529" t="s">
        <v>675</v>
      </c>
      <c r="I6" s="534"/>
      <c r="J6" s="529" t="s">
        <v>671</v>
      </c>
      <c r="K6" s="529" t="s">
        <v>672</v>
      </c>
      <c r="L6" s="529" t="s">
        <v>673</v>
      </c>
      <c r="M6" s="529" t="s">
        <v>674</v>
      </c>
      <c r="N6" s="529" t="s">
        <v>675</v>
      </c>
      <c r="O6" s="725"/>
    </row>
    <row r="7" spans="1:15">
      <c r="A7" s="507">
        <v>1</v>
      </c>
      <c r="B7" s="512" t="s">
        <v>696</v>
      </c>
      <c r="C7" s="612">
        <v>338034.89999999991</v>
      </c>
      <c r="D7" s="596">
        <v>294848.65999999992</v>
      </c>
      <c r="E7" s="596">
        <v>24581.03</v>
      </c>
      <c r="F7" s="596">
        <v>16753.86</v>
      </c>
      <c r="G7" s="596">
        <v>1615.4699999999998</v>
      </c>
      <c r="H7" s="596">
        <v>235.88</v>
      </c>
      <c r="I7" s="596">
        <v>14424.949999999993</v>
      </c>
      <c r="J7" s="596">
        <v>5897.0199999999968</v>
      </c>
      <c r="K7" s="596">
        <v>2458.1399999999994</v>
      </c>
      <c r="L7" s="596">
        <v>5026.1499999999987</v>
      </c>
      <c r="M7" s="596">
        <v>807.76</v>
      </c>
      <c r="N7" s="596">
        <v>235.88</v>
      </c>
      <c r="O7" s="596"/>
    </row>
    <row r="8" spans="1:15">
      <c r="A8" s="507">
        <v>2</v>
      </c>
      <c r="B8" s="512" t="s">
        <v>566</v>
      </c>
      <c r="C8" s="612">
        <v>910737.19000000018</v>
      </c>
      <c r="D8" s="596">
        <v>663206.65000000026</v>
      </c>
      <c r="E8" s="596">
        <v>2150.3200000000002</v>
      </c>
      <c r="F8" s="613">
        <v>245380.22</v>
      </c>
      <c r="G8" s="613">
        <v>0</v>
      </c>
      <c r="H8" s="596">
        <v>0</v>
      </c>
      <c r="I8" s="596">
        <v>87093.25</v>
      </c>
      <c r="J8" s="613">
        <v>13264.149999999998</v>
      </c>
      <c r="K8" s="613">
        <v>215.03</v>
      </c>
      <c r="L8" s="613">
        <v>73614.070000000007</v>
      </c>
      <c r="M8" s="613">
        <v>0</v>
      </c>
      <c r="N8" s="613">
        <v>0</v>
      </c>
      <c r="O8" s="596"/>
    </row>
    <row r="9" spans="1:15">
      <c r="A9" s="507">
        <v>3</v>
      </c>
      <c r="B9" s="512" t="s">
        <v>567</v>
      </c>
      <c r="C9" s="612">
        <v>0</v>
      </c>
      <c r="D9" s="596">
        <v>0</v>
      </c>
      <c r="E9" s="596">
        <v>0</v>
      </c>
      <c r="F9" s="614">
        <v>0</v>
      </c>
      <c r="G9" s="614">
        <v>0</v>
      </c>
      <c r="H9" s="596">
        <v>0</v>
      </c>
      <c r="I9" s="596">
        <v>0</v>
      </c>
      <c r="J9" s="614">
        <v>0</v>
      </c>
      <c r="K9" s="614">
        <v>0</v>
      </c>
      <c r="L9" s="614">
        <v>0</v>
      </c>
      <c r="M9" s="614">
        <v>0</v>
      </c>
      <c r="N9" s="614">
        <v>0</v>
      </c>
      <c r="O9" s="596"/>
    </row>
    <row r="10" spans="1:15">
      <c r="A10" s="507">
        <v>4</v>
      </c>
      <c r="B10" s="512" t="s">
        <v>697</v>
      </c>
      <c r="C10" s="612">
        <v>385.26</v>
      </c>
      <c r="D10" s="596">
        <v>0</v>
      </c>
      <c r="E10" s="596">
        <v>0</v>
      </c>
      <c r="F10" s="614">
        <v>385.26</v>
      </c>
      <c r="G10" s="614">
        <v>0</v>
      </c>
      <c r="H10" s="596">
        <v>0</v>
      </c>
      <c r="I10" s="596">
        <v>115.58</v>
      </c>
      <c r="J10" s="614">
        <v>0</v>
      </c>
      <c r="K10" s="614">
        <v>0</v>
      </c>
      <c r="L10" s="614">
        <v>115.58</v>
      </c>
      <c r="M10" s="614">
        <v>0</v>
      </c>
      <c r="N10" s="614">
        <v>0</v>
      </c>
      <c r="O10" s="596"/>
    </row>
    <row r="11" spans="1:15">
      <c r="A11" s="507">
        <v>5</v>
      </c>
      <c r="B11" s="512" t="s">
        <v>568</v>
      </c>
      <c r="C11" s="612">
        <v>5366687.07</v>
      </c>
      <c r="D11" s="596">
        <v>4169930.0100000002</v>
      </c>
      <c r="E11" s="596">
        <v>216.17</v>
      </c>
      <c r="F11" s="614">
        <v>1196341.3900000001</v>
      </c>
      <c r="G11" s="614">
        <v>199.5</v>
      </c>
      <c r="H11" s="596">
        <v>0</v>
      </c>
      <c r="I11" s="596">
        <v>442422.39999999991</v>
      </c>
      <c r="J11" s="614">
        <v>83398.61</v>
      </c>
      <c r="K11" s="614">
        <v>21.62</v>
      </c>
      <c r="L11" s="614">
        <v>358902.41999999993</v>
      </c>
      <c r="M11" s="614">
        <v>99.75</v>
      </c>
      <c r="N11" s="614">
        <v>0</v>
      </c>
      <c r="O11" s="596"/>
    </row>
    <row r="12" spans="1:15">
      <c r="A12" s="507">
        <v>6</v>
      </c>
      <c r="B12" s="512" t="s">
        <v>569</v>
      </c>
      <c r="C12" s="612">
        <v>59771.069999999985</v>
      </c>
      <c r="D12" s="596">
        <v>58008.789999999994</v>
      </c>
      <c r="E12" s="596">
        <v>1184.27</v>
      </c>
      <c r="F12" s="614">
        <v>152.06</v>
      </c>
      <c r="G12" s="614">
        <v>425.95</v>
      </c>
      <c r="H12" s="596">
        <v>0</v>
      </c>
      <c r="I12" s="596">
        <v>1537.18</v>
      </c>
      <c r="J12" s="614">
        <v>1160.17</v>
      </c>
      <c r="K12" s="614">
        <v>118.41999999999999</v>
      </c>
      <c r="L12" s="614">
        <v>45.61</v>
      </c>
      <c r="M12" s="614">
        <v>212.98</v>
      </c>
      <c r="N12" s="614">
        <v>0</v>
      </c>
      <c r="O12" s="596"/>
    </row>
    <row r="13" spans="1:15">
      <c r="A13" s="507">
        <v>7</v>
      </c>
      <c r="B13" s="512" t="s">
        <v>570</v>
      </c>
      <c r="C13" s="612">
        <v>44377.060000000005</v>
      </c>
      <c r="D13" s="596">
        <v>43223.86</v>
      </c>
      <c r="E13" s="596">
        <v>1012.48</v>
      </c>
      <c r="F13" s="614">
        <v>35.28</v>
      </c>
      <c r="G13" s="614">
        <v>105.44</v>
      </c>
      <c r="H13" s="596">
        <v>0</v>
      </c>
      <c r="I13" s="596">
        <v>1029.02</v>
      </c>
      <c r="J13" s="614">
        <v>864.47</v>
      </c>
      <c r="K13" s="614">
        <v>101.25</v>
      </c>
      <c r="L13" s="614">
        <v>10.58</v>
      </c>
      <c r="M13" s="614">
        <v>52.72</v>
      </c>
      <c r="N13" s="614">
        <v>0</v>
      </c>
      <c r="O13" s="596"/>
    </row>
    <row r="14" spans="1:15">
      <c r="A14" s="507">
        <v>8</v>
      </c>
      <c r="B14" s="512" t="s">
        <v>571</v>
      </c>
      <c r="C14" s="612">
        <v>6677.34</v>
      </c>
      <c r="D14" s="596">
        <v>2932.5200000000004</v>
      </c>
      <c r="E14" s="596">
        <v>1313.65</v>
      </c>
      <c r="F14" s="614">
        <v>2285.2200000000003</v>
      </c>
      <c r="G14" s="614">
        <v>145.94999999999999</v>
      </c>
      <c r="H14" s="596">
        <v>0</v>
      </c>
      <c r="I14" s="596">
        <v>948.58</v>
      </c>
      <c r="J14" s="614">
        <v>58.66</v>
      </c>
      <c r="K14" s="614">
        <v>131.37</v>
      </c>
      <c r="L14" s="614">
        <v>685.57</v>
      </c>
      <c r="M14" s="614">
        <v>72.98</v>
      </c>
      <c r="N14" s="614">
        <v>0</v>
      </c>
      <c r="O14" s="596"/>
    </row>
    <row r="15" spans="1:15">
      <c r="A15" s="507">
        <v>9</v>
      </c>
      <c r="B15" s="512" t="s">
        <v>572</v>
      </c>
      <c r="C15" s="612">
        <v>22254.52</v>
      </c>
      <c r="D15" s="596">
        <v>21956.68</v>
      </c>
      <c r="E15" s="596">
        <v>297.83999999999997</v>
      </c>
      <c r="F15" s="614">
        <v>0</v>
      </c>
      <c r="G15" s="614">
        <v>0</v>
      </c>
      <c r="H15" s="596">
        <v>0</v>
      </c>
      <c r="I15" s="596">
        <v>468.92000000000007</v>
      </c>
      <c r="J15" s="614">
        <v>439.14000000000004</v>
      </c>
      <c r="K15" s="614">
        <v>29.78</v>
      </c>
      <c r="L15" s="614">
        <v>0</v>
      </c>
      <c r="M15" s="614">
        <v>0</v>
      </c>
      <c r="N15" s="614">
        <v>0</v>
      </c>
      <c r="O15" s="596"/>
    </row>
    <row r="16" spans="1:15">
      <c r="A16" s="507">
        <v>10</v>
      </c>
      <c r="B16" s="512" t="s">
        <v>573</v>
      </c>
      <c r="C16" s="612">
        <v>890.54</v>
      </c>
      <c r="D16" s="596">
        <v>641.09999999999991</v>
      </c>
      <c r="E16" s="596">
        <v>91.73</v>
      </c>
      <c r="F16" s="614">
        <v>142.84</v>
      </c>
      <c r="G16" s="614">
        <v>14.87</v>
      </c>
      <c r="H16" s="596">
        <v>0</v>
      </c>
      <c r="I16" s="596">
        <v>72.28</v>
      </c>
      <c r="J16" s="614">
        <v>12.82</v>
      </c>
      <c r="K16" s="614">
        <v>9.17</v>
      </c>
      <c r="L16" s="614">
        <v>42.85</v>
      </c>
      <c r="M16" s="614">
        <v>7.44</v>
      </c>
      <c r="N16" s="614">
        <v>0</v>
      </c>
      <c r="O16" s="596"/>
    </row>
    <row r="17" spans="1:15">
      <c r="A17" s="507">
        <v>11</v>
      </c>
      <c r="B17" s="512" t="s">
        <v>574</v>
      </c>
      <c r="C17" s="612">
        <v>1865.18</v>
      </c>
      <c r="D17" s="596">
        <v>1230.1500000000001</v>
      </c>
      <c r="E17" s="596">
        <v>302.96000000000004</v>
      </c>
      <c r="F17" s="614">
        <v>0</v>
      </c>
      <c r="G17" s="614">
        <v>332.07</v>
      </c>
      <c r="H17" s="596">
        <v>0</v>
      </c>
      <c r="I17" s="596">
        <v>220.94</v>
      </c>
      <c r="J17" s="614">
        <v>24.6</v>
      </c>
      <c r="K17" s="614">
        <v>30.299999999999997</v>
      </c>
      <c r="L17" s="614">
        <v>0</v>
      </c>
      <c r="M17" s="614">
        <v>166.04</v>
      </c>
      <c r="N17" s="614">
        <v>0</v>
      </c>
      <c r="O17" s="596"/>
    </row>
    <row r="18" spans="1:15">
      <c r="A18" s="507">
        <v>12</v>
      </c>
      <c r="B18" s="512" t="s">
        <v>575</v>
      </c>
      <c r="C18" s="612">
        <v>193707.48000000007</v>
      </c>
      <c r="D18" s="596">
        <v>179783.27000000005</v>
      </c>
      <c r="E18" s="596">
        <v>4811.3900000000003</v>
      </c>
      <c r="F18" s="614">
        <v>7544.7300000000005</v>
      </c>
      <c r="G18" s="614">
        <v>1568.0900000000001</v>
      </c>
      <c r="H18" s="596">
        <v>0</v>
      </c>
      <c r="I18" s="596">
        <v>7124.3099999999995</v>
      </c>
      <c r="J18" s="614">
        <v>3595.6799999999994</v>
      </c>
      <c r="K18" s="614">
        <v>481.14999999999992</v>
      </c>
      <c r="L18" s="614">
        <v>2263.42</v>
      </c>
      <c r="M18" s="614">
        <v>784.06</v>
      </c>
      <c r="N18" s="614">
        <v>0</v>
      </c>
      <c r="O18" s="596"/>
    </row>
    <row r="19" spans="1:15">
      <c r="A19" s="507">
        <v>13</v>
      </c>
      <c r="B19" s="512" t="s">
        <v>576</v>
      </c>
      <c r="C19" s="612">
        <v>19052.589999999997</v>
      </c>
      <c r="D19" s="596">
        <v>11284.5</v>
      </c>
      <c r="E19" s="596">
        <v>3630.5699999999997</v>
      </c>
      <c r="F19" s="614">
        <v>3622.3099999999995</v>
      </c>
      <c r="G19" s="614">
        <v>140.54</v>
      </c>
      <c r="H19" s="596">
        <v>374.67</v>
      </c>
      <c r="I19" s="596">
        <v>2120.44</v>
      </c>
      <c r="J19" s="614">
        <v>225.71999999999997</v>
      </c>
      <c r="K19" s="614">
        <v>363.07</v>
      </c>
      <c r="L19" s="614">
        <v>1086.71</v>
      </c>
      <c r="M19" s="614">
        <v>70.27</v>
      </c>
      <c r="N19" s="614">
        <v>374.67</v>
      </c>
      <c r="O19" s="596"/>
    </row>
    <row r="20" spans="1:15">
      <c r="A20" s="507">
        <v>14</v>
      </c>
      <c r="B20" s="512" t="s">
        <v>577</v>
      </c>
      <c r="C20" s="612">
        <v>4178.79</v>
      </c>
      <c r="D20" s="596">
        <v>3566.5099999999998</v>
      </c>
      <c r="E20" s="596">
        <v>42.46</v>
      </c>
      <c r="F20" s="614">
        <v>255.67000000000002</v>
      </c>
      <c r="G20" s="614">
        <v>314.14999999999998</v>
      </c>
      <c r="H20" s="596">
        <v>0</v>
      </c>
      <c r="I20" s="596">
        <v>309.37</v>
      </c>
      <c r="J20" s="614">
        <v>71.34</v>
      </c>
      <c r="K20" s="614">
        <v>4.25</v>
      </c>
      <c r="L20" s="614">
        <v>76.7</v>
      </c>
      <c r="M20" s="614">
        <v>157.08000000000001</v>
      </c>
      <c r="N20" s="614">
        <v>0</v>
      </c>
      <c r="O20" s="596"/>
    </row>
    <row r="21" spans="1:15">
      <c r="A21" s="507">
        <v>15</v>
      </c>
      <c r="B21" s="512" t="s">
        <v>578</v>
      </c>
      <c r="C21" s="612">
        <v>60728.37</v>
      </c>
      <c r="D21" s="596">
        <v>59399.630000000005</v>
      </c>
      <c r="E21" s="596">
        <v>248.79</v>
      </c>
      <c r="F21" s="614">
        <v>963.2</v>
      </c>
      <c r="G21" s="614">
        <v>116.75</v>
      </c>
      <c r="H21" s="596">
        <v>0</v>
      </c>
      <c r="I21" s="596">
        <v>1560.2400000000002</v>
      </c>
      <c r="J21" s="614">
        <v>1188.02</v>
      </c>
      <c r="K21" s="614">
        <v>24.880000000000003</v>
      </c>
      <c r="L21" s="614">
        <v>288.96000000000004</v>
      </c>
      <c r="M21" s="614">
        <v>58.38</v>
      </c>
      <c r="N21" s="614">
        <v>0</v>
      </c>
      <c r="O21" s="596"/>
    </row>
    <row r="22" spans="1:15">
      <c r="A22" s="507">
        <v>16</v>
      </c>
      <c r="B22" s="512" t="s">
        <v>579</v>
      </c>
      <c r="C22" s="612">
        <v>302.17</v>
      </c>
      <c r="D22" s="596">
        <v>0</v>
      </c>
      <c r="E22" s="596">
        <v>0</v>
      </c>
      <c r="F22" s="614">
        <v>0</v>
      </c>
      <c r="G22" s="614">
        <v>302.17</v>
      </c>
      <c r="H22" s="596">
        <v>0</v>
      </c>
      <c r="I22" s="596">
        <v>151.09</v>
      </c>
      <c r="J22" s="614">
        <v>0</v>
      </c>
      <c r="K22" s="614">
        <v>0</v>
      </c>
      <c r="L22" s="614">
        <v>0</v>
      </c>
      <c r="M22" s="614">
        <v>151.09</v>
      </c>
      <c r="N22" s="614">
        <v>0</v>
      </c>
      <c r="O22" s="596"/>
    </row>
    <row r="23" spans="1:15">
      <c r="A23" s="507">
        <v>17</v>
      </c>
      <c r="B23" s="512" t="s">
        <v>700</v>
      </c>
      <c r="C23" s="612">
        <v>10211.35</v>
      </c>
      <c r="D23" s="596">
        <v>0</v>
      </c>
      <c r="E23" s="596">
        <v>0</v>
      </c>
      <c r="F23" s="614">
        <v>10211.35</v>
      </c>
      <c r="G23" s="614">
        <v>0</v>
      </c>
      <c r="H23" s="596">
        <v>0</v>
      </c>
      <c r="I23" s="596">
        <v>3063.41</v>
      </c>
      <c r="J23" s="614">
        <v>0</v>
      </c>
      <c r="K23" s="614">
        <v>0</v>
      </c>
      <c r="L23" s="614">
        <v>3063.41</v>
      </c>
      <c r="M23" s="614">
        <v>0</v>
      </c>
      <c r="N23" s="614">
        <v>0</v>
      </c>
      <c r="O23" s="596"/>
    </row>
    <row r="24" spans="1:15">
      <c r="A24" s="507">
        <v>18</v>
      </c>
      <c r="B24" s="512" t="s">
        <v>580</v>
      </c>
      <c r="C24" s="612">
        <v>1073.3899999999999</v>
      </c>
      <c r="D24" s="596">
        <v>716.16</v>
      </c>
      <c r="E24" s="596">
        <v>0</v>
      </c>
      <c r="F24" s="614">
        <v>0</v>
      </c>
      <c r="G24" s="614">
        <v>357.23</v>
      </c>
      <c r="H24" s="596">
        <v>0</v>
      </c>
      <c r="I24" s="596">
        <v>192.94</v>
      </c>
      <c r="J24" s="614">
        <v>14.32</v>
      </c>
      <c r="K24" s="614">
        <v>0</v>
      </c>
      <c r="L24" s="614">
        <v>0</v>
      </c>
      <c r="M24" s="614">
        <v>178.62</v>
      </c>
      <c r="N24" s="614">
        <v>0</v>
      </c>
      <c r="O24" s="596"/>
    </row>
    <row r="25" spans="1:15">
      <c r="A25" s="507">
        <v>19</v>
      </c>
      <c r="B25" s="512" t="s">
        <v>581</v>
      </c>
      <c r="C25" s="612">
        <v>12845.93</v>
      </c>
      <c r="D25" s="596">
        <v>11581.43</v>
      </c>
      <c r="E25" s="596">
        <v>1264.5</v>
      </c>
      <c r="F25" s="614">
        <v>0</v>
      </c>
      <c r="G25" s="614">
        <v>0</v>
      </c>
      <c r="H25" s="596">
        <v>0</v>
      </c>
      <c r="I25" s="596">
        <v>358.07</v>
      </c>
      <c r="J25" s="614">
        <v>231.62</v>
      </c>
      <c r="K25" s="614">
        <v>126.45</v>
      </c>
      <c r="L25" s="614">
        <v>0</v>
      </c>
      <c r="M25" s="614">
        <v>0</v>
      </c>
      <c r="N25" s="614">
        <v>0</v>
      </c>
      <c r="O25" s="596"/>
    </row>
    <row r="26" spans="1:15">
      <c r="A26" s="507">
        <v>20</v>
      </c>
      <c r="B26" s="512" t="s">
        <v>699</v>
      </c>
      <c r="C26" s="612">
        <v>25240.99</v>
      </c>
      <c r="D26" s="596">
        <v>22741.030000000002</v>
      </c>
      <c r="E26" s="596">
        <v>1266.6299999999999</v>
      </c>
      <c r="F26" s="614">
        <v>738.67000000000007</v>
      </c>
      <c r="G26" s="614">
        <v>494.66</v>
      </c>
      <c r="H26" s="596">
        <v>0</v>
      </c>
      <c r="I26" s="596">
        <v>1050.4100000000001</v>
      </c>
      <c r="J26" s="614">
        <v>454.82000000000005</v>
      </c>
      <c r="K26" s="614">
        <v>126.66</v>
      </c>
      <c r="L26" s="614">
        <v>221.6</v>
      </c>
      <c r="M26" s="614">
        <v>247.33</v>
      </c>
      <c r="N26" s="614">
        <v>0</v>
      </c>
      <c r="O26" s="596"/>
    </row>
    <row r="27" spans="1:15">
      <c r="A27" s="507">
        <v>21</v>
      </c>
      <c r="B27" s="512" t="s">
        <v>582</v>
      </c>
      <c r="C27" s="612">
        <v>8857.01</v>
      </c>
      <c r="D27" s="596">
        <v>7430.67</v>
      </c>
      <c r="E27" s="596">
        <v>1426.3400000000001</v>
      </c>
      <c r="F27" s="614">
        <v>0</v>
      </c>
      <c r="G27" s="614">
        <v>0</v>
      </c>
      <c r="H27" s="596">
        <v>0</v>
      </c>
      <c r="I27" s="596">
        <v>291.24</v>
      </c>
      <c r="J27" s="614">
        <v>148.60999999999999</v>
      </c>
      <c r="K27" s="614">
        <v>142.63</v>
      </c>
      <c r="L27" s="614">
        <v>0</v>
      </c>
      <c r="M27" s="614">
        <v>0</v>
      </c>
      <c r="N27" s="614">
        <v>0</v>
      </c>
      <c r="O27" s="596"/>
    </row>
    <row r="28" spans="1:15">
      <c r="A28" s="507">
        <v>22</v>
      </c>
      <c r="B28" s="512" t="s">
        <v>583</v>
      </c>
      <c r="C28" s="612">
        <v>2036719.8400000005</v>
      </c>
      <c r="D28" s="596">
        <v>1977800.3300000005</v>
      </c>
      <c r="E28" s="596">
        <v>3039.21</v>
      </c>
      <c r="F28" s="614">
        <v>44345.25</v>
      </c>
      <c r="G28" s="614">
        <v>0</v>
      </c>
      <c r="H28" s="596">
        <v>11535.05</v>
      </c>
      <c r="I28" s="596">
        <v>64698.609999999986</v>
      </c>
      <c r="J28" s="614">
        <v>39556.05999999999</v>
      </c>
      <c r="K28" s="614">
        <v>303.92</v>
      </c>
      <c r="L28" s="614">
        <v>13303.58</v>
      </c>
      <c r="M28" s="614">
        <v>0</v>
      </c>
      <c r="N28" s="614">
        <v>11535.05</v>
      </c>
      <c r="O28" s="596"/>
    </row>
    <row r="29" spans="1:15">
      <c r="A29" s="507">
        <v>23</v>
      </c>
      <c r="B29" s="512" t="s">
        <v>584</v>
      </c>
      <c r="C29" s="612">
        <v>4382837.5000000019</v>
      </c>
      <c r="D29" s="596">
        <v>4296784.450000002</v>
      </c>
      <c r="E29" s="596">
        <v>6153.71</v>
      </c>
      <c r="F29" s="614">
        <v>14787.179999999998</v>
      </c>
      <c r="G29" s="614">
        <v>43307.47</v>
      </c>
      <c r="H29" s="596">
        <v>21804.69</v>
      </c>
      <c r="I29" s="596">
        <v>134445.69999999992</v>
      </c>
      <c r="J29" s="614">
        <v>85935.709999999934</v>
      </c>
      <c r="K29" s="614">
        <v>615.3900000000001</v>
      </c>
      <c r="L29" s="614">
        <v>4436.1500000000005</v>
      </c>
      <c r="M29" s="614">
        <v>21653.759999999998</v>
      </c>
      <c r="N29" s="614">
        <v>21804.69</v>
      </c>
      <c r="O29" s="596"/>
    </row>
    <row r="30" spans="1:15">
      <c r="A30" s="507">
        <v>24</v>
      </c>
      <c r="B30" s="512" t="s">
        <v>698</v>
      </c>
      <c r="C30" s="612">
        <v>968018.99999999988</v>
      </c>
      <c r="D30" s="596">
        <v>4495.329999999999</v>
      </c>
      <c r="E30" s="596">
        <v>242.88</v>
      </c>
      <c r="F30" s="614">
        <v>963280.78999999992</v>
      </c>
      <c r="G30" s="614">
        <v>0</v>
      </c>
      <c r="H30" s="596">
        <v>0</v>
      </c>
      <c r="I30" s="596">
        <v>289098.44000000006</v>
      </c>
      <c r="J30" s="614">
        <v>89.91</v>
      </c>
      <c r="K30" s="614">
        <v>24.29</v>
      </c>
      <c r="L30" s="614">
        <v>288984.24000000005</v>
      </c>
      <c r="M30" s="614">
        <v>0</v>
      </c>
      <c r="N30" s="614">
        <v>0</v>
      </c>
      <c r="O30" s="596"/>
    </row>
    <row r="31" spans="1:15">
      <c r="A31" s="507">
        <v>25</v>
      </c>
      <c r="B31" s="512" t="s">
        <v>585</v>
      </c>
      <c r="C31" s="612">
        <v>1493364.1</v>
      </c>
      <c r="D31" s="596">
        <v>1323192.1499999999</v>
      </c>
      <c r="E31" s="596">
        <v>87831.890000000014</v>
      </c>
      <c r="F31" s="614">
        <v>81444.959999999992</v>
      </c>
      <c r="G31" s="614">
        <v>895.1</v>
      </c>
      <c r="H31" s="596">
        <v>0</v>
      </c>
      <c r="I31" s="596">
        <v>60128.11</v>
      </c>
      <c r="J31" s="614">
        <v>26463.88</v>
      </c>
      <c r="K31" s="614">
        <v>8783.1899999999987</v>
      </c>
      <c r="L31" s="614">
        <v>24433.489999999998</v>
      </c>
      <c r="M31" s="614">
        <v>447.55</v>
      </c>
      <c r="N31" s="614">
        <v>0</v>
      </c>
      <c r="O31" s="596"/>
    </row>
    <row r="32" spans="1:15">
      <c r="A32" s="507">
        <v>26</v>
      </c>
      <c r="B32" s="512" t="s">
        <v>695</v>
      </c>
      <c r="C32" s="612">
        <v>0</v>
      </c>
      <c r="D32" s="596">
        <v>0</v>
      </c>
      <c r="E32" s="596">
        <v>0</v>
      </c>
      <c r="F32" s="614">
        <v>0</v>
      </c>
      <c r="G32" s="614">
        <v>0</v>
      </c>
      <c r="H32" s="596">
        <v>0</v>
      </c>
      <c r="I32" s="596">
        <v>0</v>
      </c>
      <c r="J32" s="614">
        <v>0</v>
      </c>
      <c r="K32" s="614">
        <v>0</v>
      </c>
      <c r="L32" s="614">
        <v>0</v>
      </c>
      <c r="M32" s="614">
        <v>0</v>
      </c>
      <c r="N32" s="614">
        <v>0</v>
      </c>
      <c r="O32" s="596"/>
    </row>
    <row r="33" spans="1:15">
      <c r="A33" s="507">
        <v>27</v>
      </c>
      <c r="B33" s="530" t="s">
        <v>108</v>
      </c>
      <c r="C33" s="615">
        <v>15968818.640000001</v>
      </c>
      <c r="D33" s="596">
        <v>13154753.880000003</v>
      </c>
      <c r="E33" s="596">
        <v>141108.82</v>
      </c>
      <c r="F33" s="614">
        <v>2588670.2400000002</v>
      </c>
      <c r="G33" s="614">
        <v>50335.409999999996</v>
      </c>
      <c r="H33" s="596">
        <v>33950.289999999994</v>
      </c>
      <c r="I33" s="596">
        <v>1112925.48</v>
      </c>
      <c r="J33" s="614">
        <v>263095.32999999996</v>
      </c>
      <c r="K33" s="614">
        <v>14110.96</v>
      </c>
      <c r="L33" s="614">
        <v>776601.09</v>
      </c>
      <c r="M33" s="614">
        <v>25167.809999999998</v>
      </c>
      <c r="N33" s="614">
        <v>33950.289999999994</v>
      </c>
      <c r="O33" s="596">
        <v>0</v>
      </c>
    </row>
    <row r="35" spans="1:15">
      <c r="B35" s="544"/>
      <c r="C35" s="544"/>
    </row>
    <row r="41" spans="1:15">
      <c r="A41" s="541"/>
      <c r="B41" s="541"/>
      <c r="C41" s="541"/>
    </row>
    <row r="42" spans="1:15">
      <c r="A42" s="541"/>
      <c r="B42" s="541"/>
      <c r="C42" s="54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C17" sqref="C17"/>
    </sheetView>
  </sheetViews>
  <sheetFormatPr defaultColWidth="8.7109375" defaultRowHeight="12"/>
  <cols>
    <col min="1" max="1" width="11.7109375" style="552" bestFit="1" customWidth="1"/>
    <col min="2" max="2" width="80.28515625" style="552" customWidth="1"/>
    <col min="3" max="3" width="17.28515625" style="552" bestFit="1" customWidth="1"/>
    <col min="4" max="5" width="22.28515625" style="552" bestFit="1" customWidth="1"/>
    <col min="6" max="6" width="20.28515625" style="552" bestFit="1" customWidth="1"/>
    <col min="7" max="7" width="20.85546875" style="552" bestFit="1" customWidth="1"/>
    <col min="8" max="8" width="23.28515625" style="552" bestFit="1" customWidth="1"/>
    <col min="9" max="9" width="22.28515625" style="552" customWidth="1"/>
    <col min="10" max="10" width="19.28515625" style="552" bestFit="1" customWidth="1"/>
    <col min="11" max="11" width="17.7109375" style="552" bestFit="1" customWidth="1"/>
    <col min="12" max="16384" width="8.7109375" style="552"/>
  </cols>
  <sheetData>
    <row r="1" spans="1:11" s="511" customFormat="1" ht="13.5">
      <c r="A1" s="502" t="s">
        <v>30</v>
      </c>
      <c r="B1" s="3" t="str">
        <f>'Info '!C2</f>
        <v>JSC Silk Road Bank</v>
      </c>
    </row>
    <row r="2" spans="1:11" s="511" customFormat="1" ht="13.5">
      <c r="A2" s="502" t="s">
        <v>31</v>
      </c>
      <c r="B2" s="594">
        <f>'1. key ratios '!B2</f>
        <v>44561</v>
      </c>
    </row>
    <row r="3" spans="1:11" s="511" customFormat="1" ht="12.75">
      <c r="A3" s="503" t="s">
        <v>676</v>
      </c>
    </row>
    <row r="4" spans="1:11">
      <c r="C4" s="553" t="s">
        <v>0</v>
      </c>
      <c r="D4" s="553" t="s">
        <v>1</v>
      </c>
      <c r="E4" s="553" t="s">
        <v>2</v>
      </c>
      <c r="F4" s="553" t="s">
        <v>3</v>
      </c>
      <c r="G4" s="553" t="s">
        <v>4</v>
      </c>
      <c r="H4" s="553" t="s">
        <v>5</v>
      </c>
      <c r="I4" s="553" t="s">
        <v>8</v>
      </c>
      <c r="J4" s="553" t="s">
        <v>9</v>
      </c>
      <c r="K4" s="553" t="s">
        <v>10</v>
      </c>
    </row>
    <row r="5" spans="1:11" ht="105" customHeight="1">
      <c r="A5" s="726" t="s">
        <v>677</v>
      </c>
      <c r="B5" s="727"/>
      <c r="C5" s="533" t="s">
        <v>678</v>
      </c>
      <c r="D5" s="533" t="s">
        <v>679</v>
      </c>
      <c r="E5" s="533" t="s">
        <v>680</v>
      </c>
      <c r="F5" s="554" t="s">
        <v>681</v>
      </c>
      <c r="G5" s="533" t="s">
        <v>682</v>
      </c>
      <c r="H5" s="533" t="s">
        <v>683</v>
      </c>
      <c r="I5" s="533" t="s">
        <v>684</v>
      </c>
      <c r="J5" s="533" t="s">
        <v>685</v>
      </c>
      <c r="K5" s="533" t="s">
        <v>686</v>
      </c>
    </row>
    <row r="6" spans="1:11" ht="12.75">
      <c r="A6" s="507">
        <v>1</v>
      </c>
      <c r="B6" s="507" t="s">
        <v>632</v>
      </c>
      <c r="C6" s="596"/>
      <c r="D6" s="596"/>
      <c r="E6" s="596"/>
      <c r="F6" s="596"/>
      <c r="G6" s="596">
        <v>12804081.139999995</v>
      </c>
      <c r="H6" s="596"/>
      <c r="I6" s="596">
        <v>82502.210000000006</v>
      </c>
      <c r="J6" s="596"/>
      <c r="K6" s="596">
        <v>3082235.2900000047</v>
      </c>
    </row>
    <row r="7" spans="1:11" ht="12.75">
      <c r="A7" s="507">
        <v>2</v>
      </c>
      <c r="B7" s="507" t="s">
        <v>687</v>
      </c>
      <c r="C7" s="596"/>
      <c r="D7" s="596"/>
      <c r="E7" s="596"/>
      <c r="F7" s="596"/>
      <c r="G7" s="596"/>
      <c r="H7" s="596"/>
      <c r="I7" s="596"/>
      <c r="J7" s="596"/>
      <c r="K7" s="596">
        <v>5000000</v>
      </c>
    </row>
    <row r="8" spans="1:11" ht="12.75">
      <c r="A8" s="507">
        <v>3</v>
      </c>
      <c r="B8" s="507" t="s">
        <v>640</v>
      </c>
      <c r="C8" s="596">
        <v>155976</v>
      </c>
      <c r="D8" s="596"/>
      <c r="E8" s="596"/>
      <c r="F8" s="596"/>
      <c r="G8" s="596"/>
      <c r="H8" s="596"/>
      <c r="I8" s="596"/>
      <c r="J8" s="596"/>
      <c r="K8" s="596">
        <v>99887.6</v>
      </c>
    </row>
    <row r="9" spans="1:11" ht="12.75">
      <c r="A9" s="507">
        <v>4</v>
      </c>
      <c r="B9" s="531" t="s">
        <v>688</v>
      </c>
      <c r="C9" s="596"/>
      <c r="D9" s="596"/>
      <c r="E9" s="596"/>
      <c r="F9" s="596"/>
      <c r="G9" s="596">
        <v>2476648.1299999994</v>
      </c>
      <c r="H9" s="596"/>
      <c r="I9" s="596"/>
      <c r="J9" s="596"/>
      <c r="K9" s="596">
        <v>196307.81000000052</v>
      </c>
    </row>
    <row r="10" spans="1:11" ht="12.75">
      <c r="A10" s="507">
        <v>5</v>
      </c>
      <c r="B10" s="531" t="s">
        <v>689</v>
      </c>
      <c r="C10" s="596"/>
      <c r="D10" s="596"/>
      <c r="E10" s="596"/>
      <c r="F10" s="596"/>
      <c r="G10" s="596"/>
      <c r="H10" s="596"/>
      <c r="I10" s="596"/>
      <c r="J10" s="596"/>
      <c r="K10" s="596"/>
    </row>
    <row r="11" spans="1:11" ht="12.75">
      <c r="A11" s="507">
        <v>6</v>
      </c>
      <c r="B11" s="531" t="s">
        <v>690</v>
      </c>
      <c r="C11" s="596"/>
      <c r="D11" s="596"/>
      <c r="E11" s="596"/>
      <c r="F11" s="596"/>
      <c r="G11" s="596"/>
      <c r="H11" s="596"/>
      <c r="I11" s="596"/>
      <c r="J11" s="596"/>
      <c r="K11" s="59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B1" zoomScale="90" zoomScaleNormal="90" workbookViewId="0">
      <selection activeCell="B24" sqref="B24"/>
    </sheetView>
  </sheetViews>
  <sheetFormatPr defaultRowHeight="15"/>
  <cols>
    <col min="1" max="1" width="10" bestFit="1" customWidth="1"/>
    <col min="2" max="2" width="71.7109375" customWidth="1"/>
    <col min="3" max="3" width="12.7109375" customWidth="1"/>
    <col min="4" max="4" width="11.7109375" customWidth="1"/>
    <col min="5" max="8" width="9.85546875" customWidth="1"/>
    <col min="9" max="9" width="10.7109375" bestFit="1" customWidth="1"/>
    <col min="10" max="14" width="11.85546875" customWidth="1"/>
    <col min="15" max="15" width="12.42578125" bestFit="1" customWidth="1"/>
    <col min="16" max="19" width="18.7109375" customWidth="1"/>
  </cols>
  <sheetData>
    <row r="1" spans="1:19">
      <c r="A1" s="502" t="s">
        <v>30</v>
      </c>
      <c r="B1" s="3" t="str">
        <f>'Info '!C2</f>
        <v>JSC Silk Road Bank</v>
      </c>
    </row>
    <row r="2" spans="1:19">
      <c r="A2" s="502" t="s">
        <v>31</v>
      </c>
      <c r="B2" s="457">
        <f>'1. key ratios '!B2</f>
        <v>44561</v>
      </c>
    </row>
    <row r="3" spans="1:19">
      <c r="A3" s="503" t="s">
        <v>714</v>
      </c>
      <c r="B3" s="511"/>
    </row>
    <row r="4" spans="1:19">
      <c r="A4" s="503"/>
      <c r="B4" s="511"/>
    </row>
    <row r="5" spans="1:19">
      <c r="A5" s="730" t="s">
        <v>715</v>
      </c>
      <c r="B5" s="730"/>
      <c r="C5" s="728" t="s">
        <v>734</v>
      </c>
      <c r="D5" s="728"/>
      <c r="E5" s="728"/>
      <c r="F5" s="728"/>
      <c r="G5" s="728"/>
      <c r="H5" s="728"/>
      <c r="I5" s="728" t="s">
        <v>736</v>
      </c>
      <c r="J5" s="728"/>
      <c r="K5" s="728"/>
      <c r="L5" s="728"/>
      <c r="M5" s="728"/>
      <c r="N5" s="729"/>
      <c r="O5" s="731" t="s">
        <v>716</v>
      </c>
      <c r="P5" s="731" t="s">
        <v>730</v>
      </c>
      <c r="Q5" s="731" t="s">
        <v>731</v>
      </c>
      <c r="R5" s="731" t="s">
        <v>735</v>
      </c>
      <c r="S5" s="731" t="s">
        <v>732</v>
      </c>
    </row>
    <row r="6" spans="1:19" ht="32.450000000000003" customHeight="1">
      <c r="A6" s="730"/>
      <c r="B6" s="730"/>
      <c r="C6" s="564"/>
      <c r="D6" s="529" t="s">
        <v>671</v>
      </c>
      <c r="E6" s="529" t="s">
        <v>672</v>
      </c>
      <c r="F6" s="529" t="s">
        <v>673</v>
      </c>
      <c r="G6" s="529" t="s">
        <v>674</v>
      </c>
      <c r="H6" s="529" t="s">
        <v>675</v>
      </c>
      <c r="I6" s="564"/>
      <c r="J6" s="529" t="s">
        <v>671</v>
      </c>
      <c r="K6" s="529" t="s">
        <v>672</v>
      </c>
      <c r="L6" s="529" t="s">
        <v>673</v>
      </c>
      <c r="M6" s="529" t="s">
        <v>674</v>
      </c>
      <c r="N6" s="565" t="s">
        <v>675</v>
      </c>
      <c r="O6" s="731"/>
      <c r="P6" s="731"/>
      <c r="Q6" s="731"/>
      <c r="R6" s="731"/>
      <c r="S6" s="731"/>
    </row>
    <row r="7" spans="1:19">
      <c r="A7" s="557">
        <v>1</v>
      </c>
      <c r="B7" s="559" t="s">
        <v>724</v>
      </c>
      <c r="C7" s="616">
        <v>0</v>
      </c>
      <c r="D7" s="616">
        <v>0</v>
      </c>
      <c r="E7" s="616">
        <v>0</v>
      </c>
      <c r="F7" s="616">
        <v>0</v>
      </c>
      <c r="G7" s="616">
        <v>0</v>
      </c>
      <c r="H7" s="616">
        <v>0</v>
      </c>
      <c r="I7" s="616">
        <v>0</v>
      </c>
      <c r="J7" s="616">
        <v>0</v>
      </c>
      <c r="K7" s="616">
        <v>0</v>
      </c>
      <c r="L7" s="616">
        <v>0</v>
      </c>
      <c r="M7" s="616">
        <v>0</v>
      </c>
      <c r="N7" s="616">
        <v>0</v>
      </c>
      <c r="O7" s="616">
        <v>0</v>
      </c>
      <c r="P7" s="622">
        <v>0</v>
      </c>
      <c r="Q7" s="622">
        <v>0</v>
      </c>
      <c r="R7" s="622">
        <v>0</v>
      </c>
      <c r="S7" s="623">
        <v>0</v>
      </c>
    </row>
    <row r="8" spans="1:19">
      <c r="A8" s="557">
        <v>2</v>
      </c>
      <c r="B8" s="560" t="s">
        <v>723</v>
      </c>
      <c r="C8" s="616">
        <v>4994972.91</v>
      </c>
      <c r="D8" s="616">
        <v>4401026.58</v>
      </c>
      <c r="E8" s="616">
        <v>105153.74</v>
      </c>
      <c r="F8" s="616">
        <v>413104.61</v>
      </c>
      <c r="G8" s="616">
        <v>42508.56</v>
      </c>
      <c r="H8" s="616">
        <v>33179.42</v>
      </c>
      <c r="I8" s="616">
        <v>276901.10000000003</v>
      </c>
      <c r="J8" s="616">
        <v>88020.62</v>
      </c>
      <c r="K8" s="616">
        <v>10515.38</v>
      </c>
      <c r="L8" s="616">
        <v>123931.39000000001</v>
      </c>
      <c r="M8" s="616">
        <v>21254.29</v>
      </c>
      <c r="N8" s="616">
        <v>33179.42</v>
      </c>
      <c r="O8" s="616">
        <v>388</v>
      </c>
      <c r="P8" s="622">
        <v>0.14378391263042001</v>
      </c>
      <c r="Q8" s="622">
        <v>0.16572711410343599</v>
      </c>
      <c r="R8" s="622">
        <v>0.134589207698744</v>
      </c>
      <c r="S8" s="623">
        <v>52.579929178507697</v>
      </c>
    </row>
    <row r="9" spans="1:19">
      <c r="A9" s="557">
        <v>3</v>
      </c>
      <c r="B9" s="560" t="s">
        <v>722</v>
      </c>
      <c r="C9" s="616">
        <v>140342</v>
      </c>
      <c r="D9" s="616">
        <v>78636.59</v>
      </c>
      <c r="E9" s="616">
        <v>35955.08</v>
      </c>
      <c r="F9" s="616">
        <v>17920.21</v>
      </c>
      <c r="G9" s="616">
        <v>7059.25</v>
      </c>
      <c r="H9" s="616">
        <v>770.87</v>
      </c>
      <c r="I9" s="616">
        <v>14845.11</v>
      </c>
      <c r="J9" s="616">
        <v>1572.87</v>
      </c>
      <c r="K9" s="616">
        <v>3595.58</v>
      </c>
      <c r="L9" s="616">
        <v>5376.07</v>
      </c>
      <c r="M9" s="616">
        <v>3529.72</v>
      </c>
      <c r="N9" s="616">
        <v>770.87</v>
      </c>
      <c r="O9" s="616">
        <v>507</v>
      </c>
      <c r="P9" s="622">
        <v>0.35</v>
      </c>
      <c r="Q9" s="622">
        <v>0.419335509108822</v>
      </c>
      <c r="R9" s="622">
        <v>0.35</v>
      </c>
      <c r="S9" s="623">
        <v>5.4511119269716204</v>
      </c>
    </row>
    <row r="10" spans="1:19">
      <c r="A10" s="557">
        <v>4</v>
      </c>
      <c r="B10" s="560" t="s">
        <v>721</v>
      </c>
      <c r="C10" s="616">
        <v>6927.02</v>
      </c>
      <c r="D10" s="616">
        <v>6927.02</v>
      </c>
      <c r="E10" s="616">
        <v>0</v>
      </c>
      <c r="F10" s="616">
        <v>0</v>
      </c>
      <c r="G10" s="616">
        <v>0</v>
      </c>
      <c r="H10" s="616">
        <v>0</v>
      </c>
      <c r="I10" s="616">
        <v>138.55000000000001</v>
      </c>
      <c r="J10" s="616">
        <v>138.55000000000001</v>
      </c>
      <c r="K10" s="616">
        <v>0</v>
      </c>
      <c r="L10" s="616">
        <v>0</v>
      </c>
      <c r="M10" s="616">
        <v>0</v>
      </c>
      <c r="N10" s="616">
        <v>0</v>
      </c>
      <c r="O10" s="616">
        <v>6</v>
      </c>
      <c r="P10" s="622">
        <v>0</v>
      </c>
      <c r="Q10" s="622">
        <v>0</v>
      </c>
      <c r="R10" s="622">
        <v>0.103097722578395</v>
      </c>
      <c r="S10" s="623">
        <v>11.4785148592035</v>
      </c>
    </row>
    <row r="11" spans="1:19">
      <c r="A11" s="557">
        <v>5</v>
      </c>
      <c r="B11" s="560" t="s">
        <v>720</v>
      </c>
      <c r="C11" s="616">
        <v>20222.759999999998</v>
      </c>
      <c r="D11" s="616">
        <v>20219.14</v>
      </c>
      <c r="E11" s="616">
        <v>0</v>
      </c>
      <c r="F11" s="616">
        <v>1.62</v>
      </c>
      <c r="G11" s="616">
        <v>2</v>
      </c>
      <c r="H11" s="616">
        <v>0</v>
      </c>
      <c r="I11" s="616">
        <v>405.89</v>
      </c>
      <c r="J11" s="616">
        <v>404.4</v>
      </c>
      <c r="K11" s="616">
        <v>0</v>
      </c>
      <c r="L11" s="616">
        <v>0.49</v>
      </c>
      <c r="M11" s="616">
        <v>1</v>
      </c>
      <c r="N11" s="616">
        <v>0</v>
      </c>
      <c r="O11" s="616">
        <v>28</v>
      </c>
      <c r="P11" s="622">
        <v>0.48</v>
      </c>
      <c r="Q11" s="622">
        <v>0.481961937716262</v>
      </c>
      <c r="R11" s="622">
        <v>0.17263055092380999</v>
      </c>
      <c r="S11" s="623">
        <v>13.642978680466101</v>
      </c>
    </row>
    <row r="12" spans="1:19">
      <c r="A12" s="557">
        <v>6</v>
      </c>
      <c r="B12" s="560" t="s">
        <v>719</v>
      </c>
      <c r="C12" s="616">
        <v>37014.26</v>
      </c>
      <c r="D12" s="616">
        <v>37014.26</v>
      </c>
      <c r="E12" s="616">
        <v>0</v>
      </c>
      <c r="F12" s="616">
        <v>0</v>
      </c>
      <c r="G12" s="616">
        <v>0</v>
      </c>
      <c r="H12" s="616">
        <v>0</v>
      </c>
      <c r="I12" s="616">
        <v>740.28</v>
      </c>
      <c r="J12" s="616">
        <v>740.28</v>
      </c>
      <c r="K12" s="616">
        <v>0</v>
      </c>
      <c r="L12" s="616">
        <v>0</v>
      </c>
      <c r="M12" s="616">
        <v>0</v>
      </c>
      <c r="N12" s="616">
        <v>0</v>
      </c>
      <c r="O12" s="616">
        <v>67</v>
      </c>
      <c r="P12" s="622">
        <v>0.18</v>
      </c>
      <c r="Q12" s="622">
        <v>0.33</v>
      </c>
      <c r="R12" s="622">
        <v>0.31536455409347602</v>
      </c>
      <c r="S12" s="623">
        <v>13.419501754188699</v>
      </c>
    </row>
    <row r="13" spans="1:19">
      <c r="A13" s="557">
        <v>7</v>
      </c>
      <c r="B13" s="560" t="s">
        <v>718</v>
      </c>
      <c r="C13" s="616">
        <v>243110.26</v>
      </c>
      <c r="D13" s="616">
        <v>242344.66</v>
      </c>
      <c r="E13" s="616">
        <v>0</v>
      </c>
      <c r="F13" s="616">
        <v>0</v>
      </c>
      <c r="G13" s="616">
        <v>765.6</v>
      </c>
      <c r="H13" s="616">
        <v>0</v>
      </c>
      <c r="I13" s="616">
        <v>5229.6900000000005</v>
      </c>
      <c r="J13" s="616">
        <v>4846.8900000000003</v>
      </c>
      <c r="K13" s="616">
        <v>0</v>
      </c>
      <c r="L13" s="616">
        <v>0</v>
      </c>
      <c r="M13" s="616">
        <v>382.8</v>
      </c>
      <c r="N13" s="616">
        <v>0</v>
      </c>
      <c r="O13" s="616">
        <v>7</v>
      </c>
      <c r="P13" s="622">
        <v>0</v>
      </c>
      <c r="Q13" s="622">
        <v>0</v>
      </c>
      <c r="R13" s="622">
        <v>0.12367510573577301</v>
      </c>
      <c r="S13" s="623">
        <v>83.148087261340905</v>
      </c>
    </row>
    <row r="14" spans="1:19">
      <c r="A14" s="566">
        <v>7.1</v>
      </c>
      <c r="B14" s="561" t="s">
        <v>727</v>
      </c>
      <c r="C14" s="616">
        <v>51525.2</v>
      </c>
      <c r="D14" s="616">
        <v>51525.2</v>
      </c>
      <c r="E14" s="616">
        <v>0</v>
      </c>
      <c r="F14" s="616">
        <v>0</v>
      </c>
      <c r="G14" s="616">
        <v>0</v>
      </c>
      <c r="H14" s="616">
        <v>0</v>
      </c>
      <c r="I14" s="616">
        <v>1030.5</v>
      </c>
      <c r="J14" s="616">
        <v>1030.5</v>
      </c>
      <c r="K14" s="616">
        <v>0</v>
      </c>
      <c r="L14" s="616">
        <v>0</v>
      </c>
      <c r="M14" s="616">
        <v>0</v>
      </c>
      <c r="N14" s="616">
        <v>0</v>
      </c>
      <c r="O14" s="616">
        <v>1</v>
      </c>
      <c r="P14" s="622">
        <v>0</v>
      </c>
      <c r="Q14" s="622">
        <v>0</v>
      </c>
      <c r="R14" s="622">
        <v>0.1</v>
      </c>
      <c r="S14" s="623">
        <v>83.7</v>
      </c>
    </row>
    <row r="15" spans="1:19">
      <c r="A15" s="566">
        <v>7.2</v>
      </c>
      <c r="B15" s="561" t="s">
        <v>729</v>
      </c>
      <c r="C15" s="616">
        <v>81910.13</v>
      </c>
      <c r="D15" s="616">
        <v>81910.13</v>
      </c>
      <c r="E15" s="616">
        <v>0</v>
      </c>
      <c r="F15" s="616">
        <v>0</v>
      </c>
      <c r="G15" s="616">
        <v>0</v>
      </c>
      <c r="H15" s="616">
        <v>0</v>
      </c>
      <c r="I15" s="616">
        <v>1638.2</v>
      </c>
      <c r="J15" s="616">
        <v>1638.2</v>
      </c>
      <c r="K15" s="616">
        <v>0</v>
      </c>
      <c r="L15" s="616">
        <v>0</v>
      </c>
      <c r="M15" s="616">
        <v>0</v>
      </c>
      <c r="N15" s="616">
        <v>0</v>
      </c>
      <c r="O15" s="616">
        <v>2</v>
      </c>
      <c r="P15" s="622">
        <v>0</v>
      </c>
      <c r="Q15" s="622">
        <v>0</v>
      </c>
      <c r="R15" s="622">
        <v>0.134314864962367</v>
      </c>
      <c r="S15" s="623">
        <v>102.633243067737</v>
      </c>
    </row>
    <row r="16" spans="1:19">
      <c r="A16" s="566">
        <v>7.3</v>
      </c>
      <c r="B16" s="561" t="s">
        <v>726</v>
      </c>
      <c r="C16" s="616">
        <v>109674.93000000001</v>
      </c>
      <c r="D16" s="616">
        <v>108909.33</v>
      </c>
      <c r="E16" s="616">
        <v>0</v>
      </c>
      <c r="F16" s="616">
        <v>0</v>
      </c>
      <c r="G16" s="616">
        <v>765.6</v>
      </c>
      <c r="H16" s="616">
        <v>0</v>
      </c>
      <c r="I16" s="616">
        <v>2560.9900000000002</v>
      </c>
      <c r="J16" s="616">
        <v>2178.19</v>
      </c>
      <c r="K16" s="616">
        <v>0</v>
      </c>
      <c r="L16" s="616">
        <v>0</v>
      </c>
      <c r="M16" s="616">
        <v>382.8</v>
      </c>
      <c r="N16" s="616">
        <v>0</v>
      </c>
      <c r="O16" s="616">
        <v>4</v>
      </c>
      <c r="P16" s="622">
        <v>0</v>
      </c>
      <c r="Q16" s="622">
        <v>0</v>
      </c>
      <c r="R16" s="622">
        <v>0.126873734325608</v>
      </c>
      <c r="S16" s="623">
        <v>68.232293918252907</v>
      </c>
    </row>
    <row r="17" spans="1:19">
      <c r="A17" s="557">
        <v>8</v>
      </c>
      <c r="B17" s="560" t="s">
        <v>725</v>
      </c>
      <c r="C17" s="616">
        <v>0</v>
      </c>
      <c r="D17" s="616">
        <v>0</v>
      </c>
      <c r="E17" s="616">
        <v>0</v>
      </c>
      <c r="F17" s="616">
        <v>0</v>
      </c>
      <c r="G17" s="616">
        <v>0</v>
      </c>
      <c r="H17" s="616">
        <v>0</v>
      </c>
      <c r="I17" s="618">
        <v>0</v>
      </c>
      <c r="J17" s="618">
        <v>0</v>
      </c>
      <c r="K17" s="618">
        <v>0</v>
      </c>
      <c r="L17" s="618">
        <v>0</v>
      </c>
      <c r="M17" s="618">
        <v>0</v>
      </c>
      <c r="N17" s="618">
        <v>0</v>
      </c>
      <c r="O17" s="618">
        <v>0</v>
      </c>
      <c r="P17" s="622">
        <v>0</v>
      </c>
      <c r="Q17" s="622">
        <v>0</v>
      </c>
      <c r="R17" s="622">
        <v>0</v>
      </c>
      <c r="S17" s="623">
        <v>0</v>
      </c>
    </row>
    <row r="18" spans="1:19">
      <c r="A18" s="558">
        <v>9</v>
      </c>
      <c r="B18" s="562" t="s">
        <v>717</v>
      </c>
      <c r="C18" s="618">
        <v>0</v>
      </c>
      <c r="D18" s="618">
        <v>0</v>
      </c>
      <c r="E18" s="618">
        <v>0</v>
      </c>
      <c r="F18" s="618">
        <v>0</v>
      </c>
      <c r="G18" s="618">
        <v>0</v>
      </c>
      <c r="H18" s="618">
        <v>0</v>
      </c>
      <c r="I18" s="616">
        <v>0</v>
      </c>
      <c r="J18" s="616">
        <v>0</v>
      </c>
      <c r="K18" s="616">
        <v>0</v>
      </c>
      <c r="L18" s="616">
        <v>0</v>
      </c>
      <c r="M18" s="616">
        <v>0</v>
      </c>
      <c r="N18" s="616">
        <v>0</v>
      </c>
      <c r="O18" s="616">
        <v>0</v>
      </c>
      <c r="P18" s="624">
        <v>0</v>
      </c>
      <c r="Q18" s="624">
        <v>0</v>
      </c>
      <c r="R18" s="624">
        <v>0</v>
      </c>
      <c r="S18" s="625">
        <v>0</v>
      </c>
    </row>
    <row r="19" spans="1:19">
      <c r="A19" s="557">
        <v>10</v>
      </c>
      <c r="B19" s="563" t="s">
        <v>728</v>
      </c>
      <c r="C19" s="616">
        <v>5442589.2100000009</v>
      </c>
      <c r="D19" s="616">
        <v>4786168.25</v>
      </c>
      <c r="E19" s="616">
        <v>141108.82</v>
      </c>
      <c r="F19" s="616">
        <v>431026.44</v>
      </c>
      <c r="G19" s="616">
        <v>50335.41</v>
      </c>
      <c r="H19" s="616">
        <v>33950.29</v>
      </c>
      <c r="I19" s="616">
        <v>298260.62</v>
      </c>
      <c r="J19" s="616">
        <v>95723.61</v>
      </c>
      <c r="K19" s="616">
        <v>14110.96</v>
      </c>
      <c r="L19" s="616">
        <v>129307.95000000001</v>
      </c>
      <c r="M19" s="616">
        <v>25167.809999999998</v>
      </c>
      <c r="N19" s="616">
        <v>33950.29</v>
      </c>
      <c r="O19" s="616">
        <v>1003</v>
      </c>
      <c r="P19" s="622">
        <v>0.14906634424596099</v>
      </c>
      <c r="Q19" s="622">
        <v>0.172231696811082</v>
      </c>
      <c r="R19" s="622">
        <v>0.13796103115372499</v>
      </c>
      <c r="S19" s="623">
        <v>52.319059150873002</v>
      </c>
    </row>
    <row r="20" spans="1:19" ht="25.5">
      <c r="A20" s="566">
        <v>10.1</v>
      </c>
      <c r="B20" s="561" t="s">
        <v>733</v>
      </c>
      <c r="C20" s="616">
        <v>0</v>
      </c>
      <c r="D20" s="616">
        <v>0</v>
      </c>
      <c r="E20" s="616">
        <v>0</v>
      </c>
      <c r="F20" s="616">
        <v>0</v>
      </c>
      <c r="G20" s="616">
        <v>0</v>
      </c>
      <c r="H20" s="616">
        <v>0</v>
      </c>
      <c r="I20" s="616"/>
      <c r="J20" s="616"/>
      <c r="K20" s="616"/>
      <c r="L20" s="616"/>
      <c r="M20" s="616"/>
      <c r="N20" s="616"/>
      <c r="O20" s="617"/>
      <c r="P20" s="619"/>
      <c r="Q20" s="619"/>
      <c r="R20" s="619"/>
      <c r="S20" s="617"/>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D21" activePane="bottomRight" state="frozen"/>
      <selection activeCell="B9" sqref="B9"/>
      <selection pane="topRight" activeCell="B9" sqref="B9"/>
      <selection pane="bottomLeft" activeCell="B9" sqref="B9"/>
      <selection pane="bottomRight" activeCell="C7" sqref="C7:H41"/>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Silk Road Bank</v>
      </c>
    </row>
    <row r="2" spans="1:8">
      <c r="A2" s="2" t="s">
        <v>31</v>
      </c>
      <c r="B2" s="594">
        <f>'1. key ratios '!B2</f>
        <v>44561</v>
      </c>
    </row>
    <row r="3" spans="1:8">
      <c r="A3" s="2"/>
    </row>
    <row r="4" spans="1:8" ht="15" thickBot="1">
      <c r="A4" s="3" t="s">
        <v>32</v>
      </c>
      <c r="B4" s="19" t="s">
        <v>33</v>
      </c>
      <c r="C4" s="3"/>
      <c r="D4" s="20"/>
      <c r="E4" s="20"/>
      <c r="F4" s="21"/>
      <c r="G4" s="21"/>
      <c r="H4" s="22" t="s">
        <v>73</v>
      </c>
    </row>
    <row r="5" spans="1:8">
      <c r="A5" s="23"/>
      <c r="B5" s="24"/>
      <c r="C5" s="628" t="s">
        <v>68</v>
      </c>
      <c r="D5" s="629"/>
      <c r="E5" s="630"/>
      <c r="F5" s="628" t="s">
        <v>72</v>
      </c>
      <c r="G5" s="629"/>
      <c r="H5" s="631"/>
    </row>
    <row r="6" spans="1:8">
      <c r="A6" s="25" t="s">
        <v>6</v>
      </c>
      <c r="B6" s="26" t="s">
        <v>34</v>
      </c>
      <c r="C6" s="27" t="s">
        <v>69</v>
      </c>
      <c r="D6" s="27" t="s">
        <v>70</v>
      </c>
      <c r="E6" s="27" t="s">
        <v>71</v>
      </c>
      <c r="F6" s="27" t="s">
        <v>69</v>
      </c>
      <c r="G6" s="27" t="s">
        <v>70</v>
      </c>
      <c r="H6" s="28" t="s">
        <v>71</v>
      </c>
    </row>
    <row r="7" spans="1:8">
      <c r="A7" s="25">
        <v>1</v>
      </c>
      <c r="B7" s="29" t="s">
        <v>35</v>
      </c>
      <c r="C7" s="30">
        <v>554435.84000000008</v>
      </c>
      <c r="D7" s="30">
        <v>982531.27999999991</v>
      </c>
      <c r="E7" s="31">
        <v>1536967.12</v>
      </c>
      <c r="F7" s="32">
        <v>729163.38</v>
      </c>
      <c r="G7" s="33">
        <v>647609.19000000006</v>
      </c>
      <c r="H7" s="34">
        <v>1376772.57</v>
      </c>
    </row>
    <row r="8" spans="1:8">
      <c r="A8" s="25">
        <v>2</v>
      </c>
      <c r="B8" s="29" t="s">
        <v>36</v>
      </c>
      <c r="C8" s="30">
        <v>0</v>
      </c>
      <c r="D8" s="30">
        <v>2296251.4700000002</v>
      </c>
      <c r="E8" s="31">
        <v>2296251.4700000002</v>
      </c>
      <c r="F8" s="32">
        <v>1078910.0900000001</v>
      </c>
      <c r="G8" s="33">
        <v>1205129.78</v>
      </c>
      <c r="H8" s="34">
        <v>2284039.87</v>
      </c>
    </row>
    <row r="9" spans="1:8">
      <c r="A9" s="25">
        <v>3</v>
      </c>
      <c r="B9" s="29" t="s">
        <v>37</v>
      </c>
      <c r="C9" s="30">
        <v>305375.63</v>
      </c>
      <c r="D9" s="30">
        <v>12325186.470000001</v>
      </c>
      <c r="E9" s="31">
        <v>12630562.100000001</v>
      </c>
      <c r="F9" s="32">
        <v>253681</v>
      </c>
      <c r="G9" s="33">
        <v>2937535.21</v>
      </c>
      <c r="H9" s="34">
        <v>3191216.21</v>
      </c>
    </row>
    <row r="10" spans="1:8">
      <c r="A10" s="25">
        <v>4</v>
      </c>
      <c r="B10" s="29" t="s">
        <v>38</v>
      </c>
      <c r="C10" s="30">
        <v>0</v>
      </c>
      <c r="D10" s="30">
        <v>0</v>
      </c>
      <c r="E10" s="31">
        <v>0</v>
      </c>
      <c r="F10" s="32">
        <v>0</v>
      </c>
      <c r="G10" s="33">
        <v>0</v>
      </c>
      <c r="H10" s="34">
        <v>0</v>
      </c>
    </row>
    <row r="11" spans="1:8">
      <c r="A11" s="25">
        <v>5</v>
      </c>
      <c r="B11" s="29" t="s">
        <v>39</v>
      </c>
      <c r="C11" s="30">
        <v>39801872.650000006</v>
      </c>
      <c r="D11" s="30">
        <v>0</v>
      </c>
      <c r="E11" s="31">
        <v>39801872.650000006</v>
      </c>
      <c r="F11" s="32">
        <v>40959920.399999999</v>
      </c>
      <c r="G11" s="33">
        <v>0</v>
      </c>
      <c r="H11" s="34">
        <v>40959920.399999999</v>
      </c>
    </row>
    <row r="12" spans="1:8">
      <c r="A12" s="25">
        <v>6.1</v>
      </c>
      <c r="B12" s="35" t="s">
        <v>40</v>
      </c>
      <c r="C12" s="30">
        <v>12316999.870000001</v>
      </c>
      <c r="D12" s="30">
        <v>3651818.77</v>
      </c>
      <c r="E12" s="31">
        <v>15968818.640000001</v>
      </c>
      <c r="F12" s="32">
        <v>7976308.5899999999</v>
      </c>
      <c r="G12" s="33">
        <v>4067951.3</v>
      </c>
      <c r="H12" s="34">
        <v>12044259.890000001</v>
      </c>
    </row>
    <row r="13" spans="1:8">
      <c r="A13" s="25">
        <v>6.2</v>
      </c>
      <c r="B13" s="35" t="s">
        <v>41</v>
      </c>
      <c r="C13" s="30">
        <v>-634385.19999999995</v>
      </c>
      <c r="D13" s="30">
        <v>-478540.28</v>
      </c>
      <c r="E13" s="31">
        <v>-1112925.48</v>
      </c>
      <c r="F13" s="32">
        <v>-718705.17916184</v>
      </c>
      <c r="G13" s="33">
        <v>-658661.8891723</v>
      </c>
      <c r="H13" s="34">
        <v>-1377367.0683341399</v>
      </c>
    </row>
    <row r="14" spans="1:8">
      <c r="A14" s="25">
        <v>6</v>
      </c>
      <c r="B14" s="29" t="s">
        <v>42</v>
      </c>
      <c r="C14" s="31">
        <v>11682614.670000002</v>
      </c>
      <c r="D14" s="31">
        <v>3173278.49</v>
      </c>
      <c r="E14" s="31">
        <v>14855893.16</v>
      </c>
      <c r="F14" s="31">
        <v>7257603.4108381597</v>
      </c>
      <c r="G14" s="31">
        <v>3409289.4108277</v>
      </c>
      <c r="H14" s="34">
        <v>10666892.821665861</v>
      </c>
    </row>
    <row r="15" spans="1:8">
      <c r="A15" s="25">
        <v>7</v>
      </c>
      <c r="B15" s="29" t="s">
        <v>43</v>
      </c>
      <c r="C15" s="30">
        <v>1194035.1599999999</v>
      </c>
      <c r="D15" s="30">
        <v>13773.4</v>
      </c>
      <c r="E15" s="31">
        <v>1207808.5599999998</v>
      </c>
      <c r="F15" s="32">
        <v>1256082.4099999999</v>
      </c>
      <c r="G15" s="33">
        <v>28068.739999999998</v>
      </c>
      <c r="H15" s="34">
        <v>1284151.1499999999</v>
      </c>
    </row>
    <row r="16" spans="1:8">
      <c r="A16" s="25">
        <v>8</v>
      </c>
      <c r="B16" s="29" t="s">
        <v>198</v>
      </c>
      <c r="C16" s="30">
        <v>129064.76</v>
      </c>
      <c r="D16" s="30">
        <v>0</v>
      </c>
      <c r="E16" s="31">
        <v>129064.76</v>
      </c>
      <c r="F16" s="32">
        <v>311030.19</v>
      </c>
      <c r="G16" s="33">
        <v>0</v>
      </c>
      <c r="H16" s="34">
        <v>311030.19</v>
      </c>
    </row>
    <row r="17" spans="1:8">
      <c r="A17" s="25">
        <v>9</v>
      </c>
      <c r="B17" s="29" t="s">
        <v>44</v>
      </c>
      <c r="C17" s="30">
        <v>20000</v>
      </c>
      <c r="D17" s="30">
        <v>0</v>
      </c>
      <c r="E17" s="31">
        <v>20000</v>
      </c>
      <c r="F17" s="32">
        <v>20000</v>
      </c>
      <c r="G17" s="33">
        <v>0</v>
      </c>
      <c r="H17" s="34">
        <v>20000</v>
      </c>
    </row>
    <row r="18" spans="1:8">
      <c r="A18" s="25">
        <v>10</v>
      </c>
      <c r="B18" s="29" t="s">
        <v>45</v>
      </c>
      <c r="C18" s="30">
        <v>16493714.329999996</v>
      </c>
      <c r="D18" s="30">
        <v>0</v>
      </c>
      <c r="E18" s="31">
        <v>16493714.329999996</v>
      </c>
      <c r="F18" s="32">
        <v>14697588</v>
      </c>
      <c r="G18" s="33">
        <v>0</v>
      </c>
      <c r="H18" s="34">
        <v>14697588</v>
      </c>
    </row>
    <row r="19" spans="1:8">
      <c r="A19" s="25">
        <v>11</v>
      </c>
      <c r="B19" s="29" t="s">
        <v>46</v>
      </c>
      <c r="C19" s="30">
        <v>1906671.54</v>
      </c>
      <c r="D19" s="30">
        <v>3982.5499999999997</v>
      </c>
      <c r="E19" s="31">
        <v>1910654.09</v>
      </c>
      <c r="F19" s="32">
        <v>3875905.9600000004</v>
      </c>
      <c r="G19" s="33">
        <v>993123.32</v>
      </c>
      <c r="H19" s="34">
        <v>4869029.28</v>
      </c>
    </row>
    <row r="20" spans="1:8">
      <c r="A20" s="25">
        <v>12</v>
      </c>
      <c r="B20" s="37" t="s">
        <v>47</v>
      </c>
      <c r="C20" s="31">
        <v>72087784.579999998</v>
      </c>
      <c r="D20" s="31">
        <v>18795003.66</v>
      </c>
      <c r="E20" s="31">
        <v>90882788.239999995</v>
      </c>
      <c r="F20" s="31">
        <v>70439884.840838164</v>
      </c>
      <c r="G20" s="31">
        <v>9220755.6508277003</v>
      </c>
      <c r="H20" s="34">
        <v>79660640.49166587</v>
      </c>
    </row>
    <row r="21" spans="1:8">
      <c r="A21" s="25"/>
      <c r="B21" s="26" t="s">
        <v>48</v>
      </c>
      <c r="C21" s="38"/>
      <c r="D21" s="38"/>
      <c r="E21" s="38"/>
      <c r="F21" s="39"/>
      <c r="G21" s="40"/>
      <c r="H21" s="41"/>
    </row>
    <row r="22" spans="1:8">
      <c r="A22" s="25">
        <v>13</v>
      </c>
      <c r="B22" s="29" t="s">
        <v>49</v>
      </c>
      <c r="C22" s="30">
        <v>0</v>
      </c>
      <c r="D22" s="30">
        <v>0</v>
      </c>
      <c r="E22" s="31">
        <v>0</v>
      </c>
      <c r="F22" s="32">
        <v>0</v>
      </c>
      <c r="G22" s="33">
        <v>0</v>
      </c>
      <c r="H22" s="34">
        <v>0</v>
      </c>
    </row>
    <row r="23" spans="1:8">
      <c r="A23" s="25">
        <v>14</v>
      </c>
      <c r="B23" s="29" t="s">
        <v>50</v>
      </c>
      <c r="C23" s="30">
        <v>1462300.45</v>
      </c>
      <c r="D23" s="30">
        <v>4905291.2299999995</v>
      </c>
      <c r="E23" s="31">
        <v>6367591.6799999997</v>
      </c>
      <c r="F23" s="32">
        <v>2112490.9</v>
      </c>
      <c r="G23" s="33">
        <v>4171677.88</v>
      </c>
      <c r="H23" s="34">
        <v>6284168.7799999993</v>
      </c>
    </row>
    <row r="24" spans="1:8">
      <c r="A24" s="25">
        <v>15</v>
      </c>
      <c r="B24" s="29" t="s">
        <v>51</v>
      </c>
      <c r="C24" s="30">
        <v>663315.79999999993</v>
      </c>
      <c r="D24" s="30">
        <v>354551.81</v>
      </c>
      <c r="E24" s="31">
        <v>1017867.6099999999</v>
      </c>
      <c r="F24" s="32">
        <v>558622.28</v>
      </c>
      <c r="G24" s="33">
        <v>301065.24999999994</v>
      </c>
      <c r="H24" s="34">
        <v>859687.53</v>
      </c>
    </row>
    <row r="25" spans="1:8">
      <c r="A25" s="25">
        <v>16</v>
      </c>
      <c r="B25" s="29" t="s">
        <v>52</v>
      </c>
      <c r="C25" s="30">
        <v>1995400</v>
      </c>
      <c r="D25" s="30">
        <v>158695.84</v>
      </c>
      <c r="E25" s="31">
        <v>2154095.84</v>
      </c>
      <c r="F25" s="32">
        <v>1995415</v>
      </c>
      <c r="G25" s="33">
        <v>243186.24</v>
      </c>
      <c r="H25" s="34">
        <v>2238601.2400000002</v>
      </c>
    </row>
    <row r="26" spans="1:8">
      <c r="A26" s="25">
        <v>17</v>
      </c>
      <c r="B26" s="29" t="s">
        <v>53</v>
      </c>
      <c r="C26" s="38"/>
      <c r="D26" s="38"/>
      <c r="E26" s="31">
        <v>0</v>
      </c>
      <c r="F26" s="39"/>
      <c r="G26" s="40"/>
      <c r="H26" s="34">
        <v>0</v>
      </c>
    </row>
    <row r="27" spans="1:8">
      <c r="A27" s="25">
        <v>18</v>
      </c>
      <c r="B27" s="29" t="s">
        <v>54</v>
      </c>
      <c r="C27" s="30">
        <v>23220616.530000001</v>
      </c>
      <c r="D27" s="30">
        <v>0</v>
      </c>
      <c r="E27" s="31">
        <v>23220616.530000001</v>
      </c>
      <c r="F27" s="32">
        <v>12500000</v>
      </c>
      <c r="G27" s="33">
        <v>0</v>
      </c>
      <c r="H27" s="34">
        <v>12500000</v>
      </c>
    </row>
    <row r="28" spans="1:8">
      <c r="A28" s="25">
        <v>19</v>
      </c>
      <c r="B28" s="29" t="s">
        <v>55</v>
      </c>
      <c r="C28" s="30">
        <v>132412.79999999999</v>
      </c>
      <c r="D28" s="30">
        <v>6676.25</v>
      </c>
      <c r="E28" s="31">
        <v>139089.04999999999</v>
      </c>
      <c r="F28" s="32">
        <v>86790.06</v>
      </c>
      <c r="G28" s="33">
        <v>8692.67</v>
      </c>
      <c r="H28" s="34">
        <v>95482.73</v>
      </c>
    </row>
    <row r="29" spans="1:8">
      <c r="A29" s="25">
        <v>20</v>
      </c>
      <c r="B29" s="29" t="s">
        <v>56</v>
      </c>
      <c r="C29" s="30">
        <v>1304157.54</v>
      </c>
      <c r="D29" s="30">
        <v>344865.64</v>
      </c>
      <c r="E29" s="31">
        <v>1649023.1800000002</v>
      </c>
      <c r="F29" s="32">
        <v>1915167.3800000001</v>
      </c>
      <c r="G29" s="33">
        <v>1740855.4000000001</v>
      </c>
      <c r="H29" s="34">
        <v>3656022.7800000003</v>
      </c>
    </row>
    <row r="30" spans="1:8">
      <c r="A30" s="25">
        <v>21</v>
      </c>
      <c r="B30" s="29" t="s">
        <v>57</v>
      </c>
      <c r="C30" s="30">
        <v>2500000</v>
      </c>
      <c r="D30" s="30">
        <v>0</v>
      </c>
      <c r="E30" s="31">
        <v>2500000</v>
      </c>
      <c r="F30" s="32">
        <v>0</v>
      </c>
      <c r="G30" s="33">
        <v>0</v>
      </c>
      <c r="H30" s="34">
        <v>0</v>
      </c>
    </row>
    <row r="31" spans="1:8">
      <c r="A31" s="25">
        <v>22</v>
      </c>
      <c r="B31" s="37" t="s">
        <v>58</v>
      </c>
      <c r="C31" s="31">
        <v>31278203.120000001</v>
      </c>
      <c r="D31" s="31">
        <v>5770080.7699999986</v>
      </c>
      <c r="E31" s="31">
        <v>37048283.890000001</v>
      </c>
      <c r="F31" s="31">
        <v>19168485.619999997</v>
      </c>
      <c r="G31" s="31">
        <v>6465477.4400000004</v>
      </c>
      <c r="H31" s="34">
        <v>25633963.059999999</v>
      </c>
    </row>
    <row r="32" spans="1:8">
      <c r="A32" s="25"/>
      <c r="B32" s="26" t="s">
        <v>59</v>
      </c>
      <c r="C32" s="38"/>
      <c r="D32" s="38"/>
      <c r="E32" s="30"/>
      <c r="F32" s="39"/>
      <c r="G32" s="40"/>
      <c r="H32" s="41"/>
    </row>
    <row r="33" spans="1:8">
      <c r="A33" s="25">
        <v>23</v>
      </c>
      <c r="B33" s="29" t="s">
        <v>60</v>
      </c>
      <c r="C33" s="30">
        <v>61146400</v>
      </c>
      <c r="D33" s="38">
        <v>0</v>
      </c>
      <c r="E33" s="31">
        <v>61146400</v>
      </c>
      <c r="F33" s="32">
        <v>61146400</v>
      </c>
      <c r="G33" s="40">
        <v>0</v>
      </c>
      <c r="H33" s="34">
        <v>61146400</v>
      </c>
    </row>
    <row r="34" spans="1:8">
      <c r="A34" s="25">
        <v>24</v>
      </c>
      <c r="B34" s="29" t="s">
        <v>61</v>
      </c>
      <c r="C34" s="30">
        <v>0</v>
      </c>
      <c r="D34" s="38">
        <v>0</v>
      </c>
      <c r="E34" s="31">
        <v>0</v>
      </c>
      <c r="F34" s="32">
        <v>0</v>
      </c>
      <c r="G34" s="40">
        <v>0</v>
      </c>
      <c r="H34" s="34">
        <v>0</v>
      </c>
    </row>
    <row r="35" spans="1:8">
      <c r="A35" s="25">
        <v>25</v>
      </c>
      <c r="B35" s="36" t="s">
        <v>62</v>
      </c>
      <c r="C35" s="30">
        <v>0</v>
      </c>
      <c r="D35" s="38">
        <v>0</v>
      </c>
      <c r="E35" s="31">
        <v>0</v>
      </c>
      <c r="F35" s="32">
        <v>0</v>
      </c>
      <c r="G35" s="40">
        <v>0</v>
      </c>
      <c r="H35" s="34">
        <v>0</v>
      </c>
    </row>
    <row r="36" spans="1:8">
      <c r="A36" s="25">
        <v>26</v>
      </c>
      <c r="B36" s="29" t="s">
        <v>63</v>
      </c>
      <c r="C36" s="30">
        <v>0</v>
      </c>
      <c r="D36" s="38">
        <v>0</v>
      </c>
      <c r="E36" s="31">
        <v>0</v>
      </c>
      <c r="F36" s="32">
        <v>0</v>
      </c>
      <c r="G36" s="40">
        <v>0</v>
      </c>
      <c r="H36" s="34">
        <v>0</v>
      </c>
    </row>
    <row r="37" spans="1:8">
      <c r="A37" s="25">
        <v>27</v>
      </c>
      <c r="B37" s="29" t="s">
        <v>64</v>
      </c>
      <c r="C37" s="30">
        <v>0</v>
      </c>
      <c r="D37" s="38">
        <v>0</v>
      </c>
      <c r="E37" s="31">
        <v>0</v>
      </c>
      <c r="F37" s="32">
        <v>0</v>
      </c>
      <c r="G37" s="40">
        <v>0</v>
      </c>
      <c r="H37" s="34">
        <v>0</v>
      </c>
    </row>
    <row r="38" spans="1:8">
      <c r="A38" s="25">
        <v>28</v>
      </c>
      <c r="B38" s="29" t="s">
        <v>65</v>
      </c>
      <c r="C38" s="30">
        <v>-11273223.59</v>
      </c>
      <c r="D38" s="38">
        <v>0</v>
      </c>
      <c r="E38" s="31">
        <v>-11273223.59</v>
      </c>
      <c r="F38" s="32">
        <v>-12102155.140000001</v>
      </c>
      <c r="G38" s="40">
        <v>0</v>
      </c>
      <c r="H38" s="34">
        <v>-12102155.140000001</v>
      </c>
    </row>
    <row r="39" spans="1:8">
      <c r="A39" s="25">
        <v>29</v>
      </c>
      <c r="B39" s="29" t="s">
        <v>66</v>
      </c>
      <c r="C39" s="30">
        <v>3961327.54</v>
      </c>
      <c r="D39" s="38">
        <v>0</v>
      </c>
      <c r="E39" s="31">
        <v>3961327.54</v>
      </c>
      <c r="F39" s="32">
        <v>4982432.3</v>
      </c>
      <c r="G39" s="40">
        <v>0</v>
      </c>
      <c r="H39" s="34">
        <v>4982432.3</v>
      </c>
    </row>
    <row r="40" spans="1:8">
      <c r="A40" s="25">
        <v>30</v>
      </c>
      <c r="B40" s="284" t="s">
        <v>265</v>
      </c>
      <c r="C40" s="30">
        <v>53834503.949999996</v>
      </c>
      <c r="D40" s="38">
        <v>0</v>
      </c>
      <c r="E40" s="31">
        <v>53834503.949999996</v>
      </c>
      <c r="F40" s="32">
        <v>54026677.159999996</v>
      </c>
      <c r="G40" s="40">
        <v>0</v>
      </c>
      <c r="H40" s="34">
        <v>54026677.159999996</v>
      </c>
    </row>
    <row r="41" spans="1:8" ht="15" thickBot="1">
      <c r="A41" s="42">
        <v>31</v>
      </c>
      <c r="B41" s="43" t="s">
        <v>67</v>
      </c>
      <c r="C41" s="44">
        <v>85112707.069999993</v>
      </c>
      <c r="D41" s="44">
        <v>5770080.7699999986</v>
      </c>
      <c r="E41" s="44">
        <v>90882787.839999989</v>
      </c>
      <c r="F41" s="44">
        <v>73195162.780000001</v>
      </c>
      <c r="G41" s="44">
        <v>6465477.4400000004</v>
      </c>
      <c r="H41" s="45">
        <v>79660640.219999999</v>
      </c>
    </row>
    <row r="43" spans="1:8">
      <c r="B43" s="46"/>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D58" activePane="bottomRight" state="frozen"/>
      <selection activeCell="B9" sqref="B9"/>
      <selection pane="topRight" activeCell="B9" sqref="B9"/>
      <selection pane="bottomLeft" activeCell="B9" sqref="B9"/>
      <selection pane="bottomRight" activeCell="C8" sqref="C8:H67"/>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Silk Road Bank</v>
      </c>
      <c r="C1" s="3"/>
    </row>
    <row r="2" spans="1:8">
      <c r="A2" s="2" t="s">
        <v>31</v>
      </c>
      <c r="B2" s="457">
        <f>'1. key ratios '!B2</f>
        <v>44561</v>
      </c>
      <c r="C2" s="456"/>
    </row>
    <row r="3" spans="1:8">
      <c r="A3" s="2"/>
      <c r="B3" s="3"/>
      <c r="C3" s="3"/>
    </row>
    <row r="4" spans="1:8" ht="13.5" thickBot="1">
      <c r="A4" s="3" t="s">
        <v>194</v>
      </c>
      <c r="B4" s="242" t="s">
        <v>22</v>
      </c>
      <c r="C4" s="3"/>
      <c r="D4" s="20"/>
      <c r="E4" s="20"/>
      <c r="F4" s="21"/>
      <c r="G4" s="21"/>
      <c r="H4" s="48" t="s">
        <v>73</v>
      </c>
    </row>
    <row r="5" spans="1:8">
      <c r="A5" s="49" t="s">
        <v>6</v>
      </c>
      <c r="B5" s="50"/>
      <c r="C5" s="628" t="s">
        <v>68</v>
      </c>
      <c r="D5" s="629"/>
      <c r="E5" s="630"/>
      <c r="F5" s="628" t="s">
        <v>72</v>
      </c>
      <c r="G5" s="629"/>
      <c r="H5" s="631"/>
    </row>
    <row r="6" spans="1:8">
      <c r="A6" s="51" t="s">
        <v>6</v>
      </c>
      <c r="B6" s="52"/>
      <c r="C6" s="27" t="s">
        <v>69</v>
      </c>
      <c r="D6" s="27" t="s">
        <v>70</v>
      </c>
      <c r="E6" s="27" t="s">
        <v>71</v>
      </c>
      <c r="F6" s="27" t="s">
        <v>69</v>
      </c>
      <c r="G6" s="27" t="s">
        <v>70</v>
      </c>
      <c r="H6" s="28" t="s">
        <v>71</v>
      </c>
    </row>
    <row r="7" spans="1:8">
      <c r="A7" s="25"/>
      <c r="B7" s="242" t="s">
        <v>193</v>
      </c>
      <c r="C7" s="53"/>
      <c r="D7" s="53"/>
      <c r="E7" s="53"/>
      <c r="F7" s="53"/>
      <c r="G7" s="53"/>
      <c r="H7" s="54"/>
    </row>
    <row r="8" spans="1:8">
      <c r="A8" s="25">
        <v>1</v>
      </c>
      <c r="B8" s="55" t="s">
        <v>192</v>
      </c>
      <c r="C8" s="53">
        <v>216325.51</v>
      </c>
      <c r="D8" s="53">
        <v>-7130.39</v>
      </c>
      <c r="E8" s="56">
        <v>209195.12</v>
      </c>
      <c r="F8" s="53">
        <v>692073.77</v>
      </c>
      <c r="G8" s="53">
        <v>2518.8000000000002</v>
      </c>
      <c r="H8" s="57">
        <v>694592.57000000007</v>
      </c>
    </row>
    <row r="9" spans="1:8">
      <c r="A9" s="25">
        <v>2</v>
      </c>
      <c r="B9" s="55" t="s">
        <v>191</v>
      </c>
      <c r="C9" s="58">
        <v>1015405.69</v>
      </c>
      <c r="D9" s="58">
        <v>395542.41000000003</v>
      </c>
      <c r="E9" s="56">
        <v>1410948.1</v>
      </c>
      <c r="F9" s="58">
        <v>1045840.6799999999</v>
      </c>
      <c r="G9" s="58">
        <v>512230.71</v>
      </c>
      <c r="H9" s="57">
        <v>1558071.39</v>
      </c>
    </row>
    <row r="10" spans="1:8">
      <c r="A10" s="25">
        <v>2.1</v>
      </c>
      <c r="B10" s="59" t="s">
        <v>190</v>
      </c>
      <c r="C10" s="53">
        <v>0</v>
      </c>
      <c r="D10" s="53">
        <v>0</v>
      </c>
      <c r="E10" s="56">
        <v>0</v>
      </c>
      <c r="F10" s="53">
        <v>0</v>
      </c>
      <c r="G10" s="53">
        <v>0</v>
      </c>
      <c r="H10" s="57">
        <v>0</v>
      </c>
    </row>
    <row r="11" spans="1:8">
      <c r="A11" s="25">
        <v>2.2000000000000002</v>
      </c>
      <c r="B11" s="59" t="s">
        <v>189</v>
      </c>
      <c r="C11" s="53">
        <v>250914.59</v>
      </c>
      <c r="D11" s="53">
        <v>176889.84</v>
      </c>
      <c r="E11" s="56">
        <v>427804.43</v>
      </c>
      <c r="F11" s="53">
        <v>226092.40000000002</v>
      </c>
      <c r="G11" s="53">
        <v>251585.1</v>
      </c>
      <c r="H11" s="57">
        <v>477677.5</v>
      </c>
    </row>
    <row r="12" spans="1:8">
      <c r="A12" s="25">
        <v>2.2999999999999998</v>
      </c>
      <c r="B12" s="59" t="s">
        <v>188</v>
      </c>
      <c r="C12" s="53">
        <v>0</v>
      </c>
      <c r="D12" s="53">
        <v>0</v>
      </c>
      <c r="E12" s="56">
        <v>0</v>
      </c>
      <c r="F12" s="53">
        <v>0</v>
      </c>
      <c r="G12" s="53">
        <v>0</v>
      </c>
      <c r="H12" s="57">
        <v>0</v>
      </c>
    </row>
    <row r="13" spans="1:8">
      <c r="A13" s="25">
        <v>2.4</v>
      </c>
      <c r="B13" s="59" t="s">
        <v>187</v>
      </c>
      <c r="C13" s="53">
        <v>0</v>
      </c>
      <c r="D13" s="53">
        <v>0</v>
      </c>
      <c r="E13" s="56">
        <v>0</v>
      </c>
      <c r="F13" s="53">
        <v>0</v>
      </c>
      <c r="G13" s="53">
        <v>0</v>
      </c>
      <c r="H13" s="57">
        <v>0</v>
      </c>
    </row>
    <row r="14" spans="1:8">
      <c r="A14" s="25">
        <v>2.5</v>
      </c>
      <c r="B14" s="59" t="s">
        <v>186</v>
      </c>
      <c r="C14" s="53">
        <v>0</v>
      </c>
      <c r="D14" s="53">
        <v>206512.29</v>
      </c>
      <c r="E14" s="56">
        <v>206512.29</v>
      </c>
      <c r="F14" s="53">
        <v>0</v>
      </c>
      <c r="G14" s="53">
        <v>193512.65</v>
      </c>
      <c r="H14" s="57">
        <v>193512.65</v>
      </c>
    </row>
    <row r="15" spans="1:8">
      <c r="A15" s="25">
        <v>2.6</v>
      </c>
      <c r="B15" s="59" t="s">
        <v>185</v>
      </c>
      <c r="C15" s="53">
        <v>0</v>
      </c>
      <c r="D15" s="53">
        <v>0</v>
      </c>
      <c r="E15" s="56">
        <v>0</v>
      </c>
      <c r="F15" s="53">
        <v>10018.35</v>
      </c>
      <c r="G15" s="53">
        <v>0</v>
      </c>
      <c r="H15" s="57">
        <v>10018.35</v>
      </c>
    </row>
    <row r="16" spans="1:8">
      <c r="A16" s="25">
        <v>2.7</v>
      </c>
      <c r="B16" s="59" t="s">
        <v>184</v>
      </c>
      <c r="C16" s="53">
        <v>0</v>
      </c>
      <c r="D16" s="53">
        <v>0</v>
      </c>
      <c r="E16" s="56">
        <v>0</v>
      </c>
      <c r="F16" s="53">
        <v>31119.58</v>
      </c>
      <c r="G16" s="53">
        <v>0</v>
      </c>
      <c r="H16" s="57">
        <v>31119.58</v>
      </c>
    </row>
    <row r="17" spans="1:8">
      <c r="A17" s="25">
        <v>2.8</v>
      </c>
      <c r="B17" s="59" t="s">
        <v>183</v>
      </c>
      <c r="C17" s="53">
        <v>764491.1</v>
      </c>
      <c r="D17" s="53">
        <v>12140.28</v>
      </c>
      <c r="E17" s="56">
        <v>776631.38</v>
      </c>
      <c r="F17" s="53">
        <v>778610.35</v>
      </c>
      <c r="G17" s="53">
        <v>67132.960000000006</v>
      </c>
      <c r="H17" s="57">
        <v>845743.30999999994</v>
      </c>
    </row>
    <row r="18" spans="1:8">
      <c r="A18" s="25">
        <v>2.9</v>
      </c>
      <c r="B18" s="59" t="s">
        <v>182</v>
      </c>
      <c r="C18" s="53">
        <v>0</v>
      </c>
      <c r="D18" s="53">
        <v>0</v>
      </c>
      <c r="E18" s="56">
        <v>0</v>
      </c>
      <c r="F18" s="53">
        <v>0</v>
      </c>
      <c r="G18" s="53">
        <v>0</v>
      </c>
      <c r="H18" s="57">
        <v>0</v>
      </c>
    </row>
    <row r="19" spans="1:8">
      <c r="A19" s="25">
        <v>3</v>
      </c>
      <c r="B19" s="55" t="s">
        <v>181</v>
      </c>
      <c r="C19" s="53">
        <v>55052.17</v>
      </c>
      <c r="D19" s="53">
        <v>-15137.58</v>
      </c>
      <c r="E19" s="56">
        <v>39914.589999999997</v>
      </c>
      <c r="F19" s="53">
        <v>-66420.479999999996</v>
      </c>
      <c r="G19" s="53">
        <v>-96968.88</v>
      </c>
      <c r="H19" s="57">
        <v>-163389.35999999999</v>
      </c>
    </row>
    <row r="20" spans="1:8">
      <c r="A20" s="25">
        <v>4</v>
      </c>
      <c r="B20" s="55" t="s">
        <v>180</v>
      </c>
      <c r="C20" s="53">
        <v>3847538.26</v>
      </c>
      <c r="D20" s="53"/>
      <c r="E20" s="56">
        <v>3847538.26</v>
      </c>
      <c r="F20" s="53">
        <v>3458606.3</v>
      </c>
      <c r="G20" s="53"/>
      <c r="H20" s="57">
        <v>3458606.3</v>
      </c>
    </row>
    <row r="21" spans="1:8">
      <c r="A21" s="25">
        <v>5</v>
      </c>
      <c r="B21" s="55" t="s">
        <v>179</v>
      </c>
      <c r="C21" s="53">
        <v>8750.01</v>
      </c>
      <c r="D21" s="53">
        <v>2737.84</v>
      </c>
      <c r="E21" s="56">
        <v>11487.85</v>
      </c>
      <c r="F21" s="53">
        <v>5202.0600000000004</v>
      </c>
      <c r="G21" s="53">
        <v>2650.51</v>
      </c>
      <c r="H21" s="57">
        <v>7852.5700000000006</v>
      </c>
    </row>
    <row r="22" spans="1:8">
      <c r="A22" s="25">
        <v>6</v>
      </c>
      <c r="B22" s="60" t="s">
        <v>178</v>
      </c>
      <c r="C22" s="58">
        <v>5143071.6399999997</v>
      </c>
      <c r="D22" s="58">
        <v>376012.28</v>
      </c>
      <c r="E22" s="56">
        <v>5519083.9199999999</v>
      </c>
      <c r="F22" s="58">
        <v>5135302.3299999991</v>
      </c>
      <c r="G22" s="58">
        <v>420431.14</v>
      </c>
      <c r="H22" s="57">
        <v>5555733.4699999988</v>
      </c>
    </row>
    <row r="23" spans="1:8">
      <c r="A23" s="25"/>
      <c r="B23" s="242" t="s">
        <v>177</v>
      </c>
      <c r="C23" s="61"/>
      <c r="D23" s="61"/>
      <c r="E23" s="62"/>
      <c r="F23" s="61"/>
      <c r="G23" s="61"/>
      <c r="H23" s="63"/>
    </row>
    <row r="24" spans="1:8">
      <c r="A24" s="25">
        <v>7</v>
      </c>
      <c r="B24" s="55" t="s">
        <v>176</v>
      </c>
      <c r="C24" s="53">
        <v>324814.74</v>
      </c>
      <c r="D24" s="53">
        <v>41427.06</v>
      </c>
      <c r="E24" s="56">
        <v>366241.8</v>
      </c>
      <c r="F24" s="53">
        <v>721448.5</v>
      </c>
      <c r="G24" s="53">
        <v>16295.16</v>
      </c>
      <c r="H24" s="57">
        <v>737743.66</v>
      </c>
    </row>
    <row r="25" spans="1:8">
      <c r="A25" s="25">
        <v>8</v>
      </c>
      <c r="B25" s="55" t="s">
        <v>175</v>
      </c>
      <c r="C25" s="53">
        <v>199077.47</v>
      </c>
      <c r="D25" s="53">
        <v>5823.02</v>
      </c>
      <c r="E25" s="56">
        <v>204900.49</v>
      </c>
      <c r="F25" s="53">
        <v>184238.64</v>
      </c>
      <c r="G25" s="53">
        <v>10385.57</v>
      </c>
      <c r="H25" s="57">
        <v>194624.21000000002</v>
      </c>
    </row>
    <row r="26" spans="1:8">
      <c r="A26" s="25">
        <v>9</v>
      </c>
      <c r="B26" s="55" t="s">
        <v>174</v>
      </c>
      <c r="C26" s="53">
        <v>59264.94</v>
      </c>
      <c r="D26" s="53">
        <v>0</v>
      </c>
      <c r="E26" s="56">
        <v>59264.94</v>
      </c>
      <c r="F26" s="53">
        <v>35508.94</v>
      </c>
      <c r="G26" s="53">
        <v>29602.36</v>
      </c>
      <c r="H26" s="57">
        <v>65111.3</v>
      </c>
    </row>
    <row r="27" spans="1:8">
      <c r="A27" s="25">
        <v>10</v>
      </c>
      <c r="B27" s="55" t="s">
        <v>173</v>
      </c>
      <c r="C27" s="53">
        <v>68817.100000000006</v>
      </c>
      <c r="D27" s="53"/>
      <c r="E27" s="56">
        <v>68817.100000000006</v>
      </c>
      <c r="F27" s="53">
        <v>58161.26</v>
      </c>
      <c r="G27" s="53"/>
      <c r="H27" s="57">
        <v>58161.26</v>
      </c>
    </row>
    <row r="28" spans="1:8">
      <c r="A28" s="25">
        <v>11</v>
      </c>
      <c r="B28" s="55" t="s">
        <v>172</v>
      </c>
      <c r="C28" s="53">
        <v>1400499.53</v>
      </c>
      <c r="D28" s="53">
        <v>0</v>
      </c>
      <c r="E28" s="56">
        <v>1400499.53</v>
      </c>
      <c r="F28" s="53">
        <v>441461.83</v>
      </c>
      <c r="G28" s="53">
        <v>0</v>
      </c>
      <c r="H28" s="57">
        <v>441461.83</v>
      </c>
    </row>
    <row r="29" spans="1:8">
      <c r="A29" s="25">
        <v>12</v>
      </c>
      <c r="B29" s="55" t="s">
        <v>171</v>
      </c>
      <c r="C29" s="53"/>
      <c r="D29" s="53"/>
      <c r="E29" s="56">
        <v>0</v>
      </c>
      <c r="F29" s="53"/>
      <c r="G29" s="53"/>
      <c r="H29" s="57">
        <v>0</v>
      </c>
    </row>
    <row r="30" spans="1:8">
      <c r="A30" s="25">
        <v>13</v>
      </c>
      <c r="B30" s="64" t="s">
        <v>170</v>
      </c>
      <c r="C30" s="58">
        <v>2052473.7799999998</v>
      </c>
      <c r="D30" s="58">
        <v>47250.080000000002</v>
      </c>
      <c r="E30" s="56">
        <v>2099723.86</v>
      </c>
      <c r="F30" s="58">
        <v>1440819.1700000002</v>
      </c>
      <c r="G30" s="58">
        <v>56283.09</v>
      </c>
      <c r="H30" s="57">
        <v>1497102.2600000002</v>
      </c>
    </row>
    <row r="31" spans="1:8">
      <c r="A31" s="25">
        <v>14</v>
      </c>
      <c r="B31" s="64" t="s">
        <v>169</v>
      </c>
      <c r="C31" s="58">
        <v>3090597.86</v>
      </c>
      <c r="D31" s="58">
        <v>328762.2</v>
      </c>
      <c r="E31" s="56">
        <v>3419360.06</v>
      </c>
      <c r="F31" s="58">
        <v>3694483.1599999992</v>
      </c>
      <c r="G31" s="58">
        <v>364148.05000000005</v>
      </c>
      <c r="H31" s="57">
        <v>4058631.209999999</v>
      </c>
    </row>
    <row r="32" spans="1:8">
      <c r="A32" s="25"/>
      <c r="B32" s="65"/>
      <c r="C32" s="65"/>
      <c r="D32" s="66"/>
      <c r="E32" s="62"/>
      <c r="F32" s="66"/>
      <c r="G32" s="66"/>
      <c r="H32" s="63"/>
    </row>
    <row r="33" spans="1:8">
      <c r="A33" s="25"/>
      <c r="B33" s="65" t="s">
        <v>168</v>
      </c>
      <c r="C33" s="61"/>
      <c r="D33" s="61"/>
      <c r="E33" s="62"/>
      <c r="F33" s="61"/>
      <c r="G33" s="61"/>
      <c r="H33" s="63"/>
    </row>
    <row r="34" spans="1:8">
      <c r="A34" s="25">
        <v>15</v>
      </c>
      <c r="B34" s="67" t="s">
        <v>167</v>
      </c>
      <c r="C34" s="58">
        <v>-112498.75</v>
      </c>
      <c r="D34" s="58">
        <v>161877.15999999997</v>
      </c>
      <c r="E34" s="56">
        <v>49378.409999999974</v>
      </c>
      <c r="F34" s="58">
        <v>47547.580000000016</v>
      </c>
      <c r="G34" s="58">
        <v>-52878.720000000001</v>
      </c>
      <c r="H34" s="56">
        <v>-5331.1399999999849</v>
      </c>
    </row>
    <row r="35" spans="1:8">
      <c r="A35" s="25">
        <v>15.1</v>
      </c>
      <c r="B35" s="59" t="s">
        <v>166</v>
      </c>
      <c r="C35" s="53">
        <v>220603.81</v>
      </c>
      <c r="D35" s="53">
        <v>378110.05</v>
      </c>
      <c r="E35" s="56">
        <v>598713.86</v>
      </c>
      <c r="F35" s="53">
        <v>305633.08</v>
      </c>
      <c r="G35" s="53">
        <v>159155.35</v>
      </c>
      <c r="H35" s="56">
        <v>464788.43000000005</v>
      </c>
    </row>
    <row r="36" spans="1:8">
      <c r="A36" s="25">
        <v>15.2</v>
      </c>
      <c r="B36" s="59" t="s">
        <v>165</v>
      </c>
      <c r="C36" s="53">
        <v>333102.56</v>
      </c>
      <c r="D36" s="53">
        <v>216232.89</v>
      </c>
      <c r="E36" s="56">
        <v>549335.44999999995</v>
      </c>
      <c r="F36" s="53">
        <v>258085.5</v>
      </c>
      <c r="G36" s="53">
        <v>212034.07</v>
      </c>
      <c r="H36" s="56">
        <v>470119.57</v>
      </c>
    </row>
    <row r="37" spans="1:8">
      <c r="A37" s="25">
        <v>16</v>
      </c>
      <c r="B37" s="55" t="s">
        <v>164</v>
      </c>
      <c r="C37" s="53">
        <v>0</v>
      </c>
      <c r="D37" s="53">
        <v>0</v>
      </c>
      <c r="E37" s="56">
        <v>0</v>
      </c>
      <c r="F37" s="53">
        <v>0</v>
      </c>
      <c r="G37" s="53">
        <v>0</v>
      </c>
      <c r="H37" s="56">
        <v>0</v>
      </c>
    </row>
    <row r="38" spans="1:8">
      <c r="A38" s="25">
        <v>17</v>
      </c>
      <c r="B38" s="55" t="s">
        <v>163</v>
      </c>
      <c r="C38" s="53">
        <v>0</v>
      </c>
      <c r="D38" s="53"/>
      <c r="E38" s="56">
        <v>0</v>
      </c>
      <c r="F38" s="53">
        <v>36.44</v>
      </c>
      <c r="G38" s="53"/>
      <c r="H38" s="56">
        <v>36.44</v>
      </c>
    </row>
    <row r="39" spans="1:8">
      <c r="A39" s="25">
        <v>18</v>
      </c>
      <c r="B39" s="55" t="s">
        <v>162</v>
      </c>
      <c r="C39" s="53">
        <v>0</v>
      </c>
      <c r="D39" s="53"/>
      <c r="E39" s="56">
        <v>0</v>
      </c>
      <c r="F39" s="53">
        <v>0</v>
      </c>
      <c r="G39" s="53"/>
      <c r="H39" s="56">
        <v>0</v>
      </c>
    </row>
    <row r="40" spans="1:8">
      <c r="A40" s="25">
        <v>19</v>
      </c>
      <c r="B40" s="55" t="s">
        <v>161</v>
      </c>
      <c r="C40" s="53">
        <v>4305739.7300000004</v>
      </c>
      <c r="D40" s="53"/>
      <c r="E40" s="56">
        <v>4305739.7300000004</v>
      </c>
      <c r="F40" s="53">
        <v>-1025171.34</v>
      </c>
      <c r="G40" s="53"/>
      <c r="H40" s="56">
        <v>-1025171.34</v>
      </c>
    </row>
    <row r="41" spans="1:8">
      <c r="A41" s="25">
        <v>20</v>
      </c>
      <c r="B41" s="55" t="s">
        <v>160</v>
      </c>
      <c r="C41" s="53">
        <v>-4908952.72</v>
      </c>
      <c r="D41" s="53"/>
      <c r="E41" s="56">
        <v>-4908952.72</v>
      </c>
      <c r="F41" s="53">
        <v>3210353.8</v>
      </c>
      <c r="G41" s="53"/>
      <c r="H41" s="56">
        <v>3210353.8</v>
      </c>
    </row>
    <row r="42" spans="1:8">
      <c r="A42" s="25">
        <v>21</v>
      </c>
      <c r="B42" s="55" t="s">
        <v>159</v>
      </c>
      <c r="C42" s="53">
        <v>1467506.85</v>
      </c>
      <c r="D42" s="53"/>
      <c r="E42" s="56">
        <v>1467506.85</v>
      </c>
      <c r="F42" s="53">
        <v>15171.54</v>
      </c>
      <c r="G42" s="53"/>
      <c r="H42" s="56">
        <v>15171.54</v>
      </c>
    </row>
    <row r="43" spans="1:8">
      <c r="A43" s="25">
        <v>22</v>
      </c>
      <c r="B43" s="55" t="s">
        <v>158</v>
      </c>
      <c r="C43" s="53">
        <v>11357.48</v>
      </c>
      <c r="D43" s="53"/>
      <c r="E43" s="56">
        <v>11357.48</v>
      </c>
      <c r="F43" s="53">
        <v>11445.73</v>
      </c>
      <c r="G43" s="53"/>
      <c r="H43" s="56">
        <v>11445.73</v>
      </c>
    </row>
    <row r="44" spans="1:8">
      <c r="A44" s="25">
        <v>23</v>
      </c>
      <c r="B44" s="55" t="s">
        <v>157</v>
      </c>
      <c r="C44" s="53">
        <v>35219.72</v>
      </c>
      <c r="D44" s="53">
        <v>0</v>
      </c>
      <c r="E44" s="56">
        <v>35219.72</v>
      </c>
      <c r="F44" s="53">
        <v>26750.720000000001</v>
      </c>
      <c r="G44" s="53">
        <v>0</v>
      </c>
      <c r="H44" s="56">
        <v>26750.720000000001</v>
      </c>
    </row>
    <row r="45" spans="1:8">
      <c r="A45" s="25">
        <v>24</v>
      </c>
      <c r="B45" s="64" t="s">
        <v>272</v>
      </c>
      <c r="C45" s="58">
        <v>798372.31000000075</v>
      </c>
      <c r="D45" s="58">
        <v>161877.15999999997</v>
      </c>
      <c r="E45" s="56">
        <v>960249.47000000067</v>
      </c>
      <c r="F45" s="58">
        <v>2286134.4700000002</v>
      </c>
      <c r="G45" s="58">
        <v>-52878.720000000001</v>
      </c>
      <c r="H45" s="56">
        <v>2233255.75</v>
      </c>
    </row>
    <row r="46" spans="1:8">
      <c r="A46" s="25"/>
      <c r="B46" s="242" t="s">
        <v>156</v>
      </c>
      <c r="C46" s="61"/>
      <c r="D46" s="61"/>
      <c r="E46" s="62"/>
      <c r="F46" s="61"/>
      <c r="G46" s="61"/>
      <c r="H46" s="63"/>
    </row>
    <row r="47" spans="1:8">
      <c r="A47" s="25">
        <v>25</v>
      </c>
      <c r="B47" s="55" t="s">
        <v>155</v>
      </c>
      <c r="C47" s="53">
        <v>3014210.79</v>
      </c>
      <c r="D47" s="53">
        <v>326315.15000000002</v>
      </c>
      <c r="E47" s="56">
        <v>3340525.94</v>
      </c>
      <c r="F47" s="53">
        <v>105040.27</v>
      </c>
      <c r="G47" s="53">
        <v>190046.85</v>
      </c>
      <c r="H47" s="57">
        <v>295087.12</v>
      </c>
    </row>
    <row r="48" spans="1:8">
      <c r="A48" s="25">
        <v>26</v>
      </c>
      <c r="B48" s="55" t="s">
        <v>154</v>
      </c>
      <c r="C48" s="53">
        <v>278618.53999999998</v>
      </c>
      <c r="D48" s="53">
        <v>256852.46</v>
      </c>
      <c r="E48" s="56">
        <v>535471</v>
      </c>
      <c r="F48" s="53">
        <v>296547.5</v>
      </c>
      <c r="G48" s="53">
        <v>232180.52</v>
      </c>
      <c r="H48" s="57">
        <v>528728.02</v>
      </c>
    </row>
    <row r="49" spans="1:8">
      <c r="A49" s="25">
        <v>27</v>
      </c>
      <c r="B49" s="55" t="s">
        <v>153</v>
      </c>
      <c r="C49" s="53">
        <v>3001859.38</v>
      </c>
      <c r="D49" s="53"/>
      <c r="E49" s="56">
        <v>3001859.38</v>
      </c>
      <c r="F49" s="53">
        <v>2827976.36</v>
      </c>
      <c r="G49" s="53"/>
      <c r="H49" s="57">
        <v>2827976.36</v>
      </c>
    </row>
    <row r="50" spans="1:8">
      <c r="A50" s="25">
        <v>28</v>
      </c>
      <c r="B50" s="55" t="s">
        <v>152</v>
      </c>
      <c r="C50" s="53">
        <v>3006</v>
      </c>
      <c r="D50" s="53"/>
      <c r="E50" s="56">
        <v>3006</v>
      </c>
      <c r="F50" s="53">
        <v>16456.29</v>
      </c>
      <c r="G50" s="53"/>
      <c r="H50" s="57">
        <v>16456.29</v>
      </c>
    </row>
    <row r="51" spans="1:8">
      <c r="A51" s="25">
        <v>29</v>
      </c>
      <c r="B51" s="55" t="s">
        <v>151</v>
      </c>
      <c r="C51" s="53">
        <v>581053.39</v>
      </c>
      <c r="D51" s="53"/>
      <c r="E51" s="56">
        <v>581053.39</v>
      </c>
      <c r="F51" s="53">
        <v>447955.8</v>
      </c>
      <c r="G51" s="53"/>
      <c r="H51" s="57">
        <v>447955.8</v>
      </c>
    </row>
    <row r="52" spans="1:8">
      <c r="A52" s="25">
        <v>30</v>
      </c>
      <c r="B52" s="55" t="s">
        <v>150</v>
      </c>
      <c r="C52" s="53">
        <v>1089100.6299999999</v>
      </c>
      <c r="D52" s="53">
        <v>24682.41</v>
      </c>
      <c r="E52" s="56">
        <v>1113783.0399999998</v>
      </c>
      <c r="F52" s="53">
        <v>982815.38</v>
      </c>
      <c r="G52" s="53">
        <v>0</v>
      </c>
      <c r="H52" s="57">
        <v>982815.38</v>
      </c>
    </row>
    <row r="53" spans="1:8">
      <c r="A53" s="25">
        <v>31</v>
      </c>
      <c r="B53" s="64" t="s">
        <v>273</v>
      </c>
      <c r="C53" s="58">
        <v>7967848.7299999995</v>
      </c>
      <c r="D53" s="58">
        <v>607850.02</v>
      </c>
      <c r="E53" s="56">
        <v>8575698.75</v>
      </c>
      <c r="F53" s="58">
        <v>4676791.5999999996</v>
      </c>
      <c r="G53" s="58">
        <v>422227.37</v>
      </c>
      <c r="H53" s="56">
        <v>5099018.97</v>
      </c>
    </row>
    <row r="54" spans="1:8">
      <c r="A54" s="25">
        <v>32</v>
      </c>
      <c r="B54" s="64" t="s">
        <v>274</v>
      </c>
      <c r="C54" s="58">
        <v>-7169476.419999999</v>
      </c>
      <c r="D54" s="58">
        <v>-445972.86000000004</v>
      </c>
      <c r="E54" s="56">
        <v>-7615449.2799999993</v>
      </c>
      <c r="F54" s="58">
        <v>-2390657.1299999994</v>
      </c>
      <c r="G54" s="58">
        <v>-475106.08999999997</v>
      </c>
      <c r="H54" s="56">
        <v>-2865763.2199999993</v>
      </c>
    </row>
    <row r="55" spans="1:8">
      <c r="A55" s="25"/>
      <c r="B55" s="65"/>
      <c r="C55" s="66"/>
      <c r="D55" s="66"/>
      <c r="E55" s="62"/>
      <c r="F55" s="66"/>
      <c r="G55" s="66"/>
      <c r="H55" s="63"/>
    </row>
    <row r="56" spans="1:8">
      <c r="A56" s="25">
        <v>33</v>
      </c>
      <c r="B56" s="64" t="s">
        <v>149</v>
      </c>
      <c r="C56" s="58">
        <v>-4078878.5599999991</v>
      </c>
      <c r="D56" s="58">
        <v>-117210.66000000003</v>
      </c>
      <c r="E56" s="56">
        <v>-4196089.2199999988</v>
      </c>
      <c r="F56" s="58">
        <v>1303826.0299999998</v>
      </c>
      <c r="G56" s="58">
        <v>-110958.03999999992</v>
      </c>
      <c r="H56" s="57">
        <v>1192867.9899999998</v>
      </c>
    </row>
    <row r="57" spans="1:8">
      <c r="A57" s="25"/>
      <c r="B57" s="65"/>
      <c r="C57" s="66"/>
      <c r="D57" s="66"/>
      <c r="E57" s="62"/>
      <c r="F57" s="66"/>
      <c r="G57" s="66"/>
      <c r="H57" s="63"/>
    </row>
    <row r="58" spans="1:8">
      <c r="A58" s="25">
        <v>34</v>
      </c>
      <c r="B58" s="55" t="s">
        <v>148</v>
      </c>
      <c r="C58" s="53">
        <v>-3286044.45</v>
      </c>
      <c r="D58" s="53"/>
      <c r="E58" s="56">
        <v>-3286044.45</v>
      </c>
      <c r="F58" s="53">
        <v>1070160.9099999999</v>
      </c>
      <c r="G58" s="53"/>
      <c r="H58" s="57">
        <v>1070160.9099999999</v>
      </c>
    </row>
    <row r="59" spans="1:8" s="243" customFormat="1">
      <c r="A59" s="25">
        <v>35</v>
      </c>
      <c r="B59" s="55" t="s">
        <v>147</v>
      </c>
      <c r="C59" s="53">
        <v>0</v>
      </c>
      <c r="D59" s="53"/>
      <c r="E59" s="56">
        <v>0</v>
      </c>
      <c r="F59" s="53">
        <v>0</v>
      </c>
      <c r="G59" s="53"/>
      <c r="H59" s="57">
        <v>0</v>
      </c>
    </row>
    <row r="60" spans="1:8">
      <c r="A60" s="25">
        <v>36</v>
      </c>
      <c r="B60" s="55" t="s">
        <v>146</v>
      </c>
      <c r="C60" s="53">
        <v>-1738976.43</v>
      </c>
      <c r="D60" s="53"/>
      <c r="E60" s="56">
        <v>-1738976.43</v>
      </c>
      <c r="F60" s="53">
        <v>1305217.69</v>
      </c>
      <c r="G60" s="53"/>
      <c r="H60" s="57">
        <v>1305217.69</v>
      </c>
    </row>
    <row r="61" spans="1:8">
      <c r="A61" s="25">
        <v>37</v>
      </c>
      <c r="B61" s="64" t="s">
        <v>145</v>
      </c>
      <c r="C61" s="58">
        <v>-5025020.88</v>
      </c>
      <c r="D61" s="58">
        <v>0</v>
      </c>
      <c r="E61" s="56">
        <v>-5025020.88</v>
      </c>
      <c r="F61" s="58">
        <v>2375378.5999999996</v>
      </c>
      <c r="G61" s="58">
        <v>0</v>
      </c>
      <c r="H61" s="57">
        <v>2375378.5999999996</v>
      </c>
    </row>
    <row r="62" spans="1:8">
      <c r="A62" s="25"/>
      <c r="B62" s="68"/>
      <c r="C62" s="61"/>
      <c r="D62" s="61"/>
      <c r="E62" s="62"/>
      <c r="F62" s="61"/>
      <c r="G62" s="61"/>
      <c r="H62" s="63"/>
    </row>
    <row r="63" spans="1:8">
      <c r="A63" s="25">
        <v>38</v>
      </c>
      <c r="B63" s="69" t="s">
        <v>144</v>
      </c>
      <c r="C63" s="58">
        <v>946142.32000000076</v>
      </c>
      <c r="D63" s="58">
        <v>-117210.66000000003</v>
      </c>
      <c r="E63" s="56">
        <v>828931.66000000073</v>
      </c>
      <c r="F63" s="58">
        <v>-1071552.5699999998</v>
      </c>
      <c r="G63" s="58">
        <v>-110958.03999999992</v>
      </c>
      <c r="H63" s="57">
        <v>-1182510.6099999999</v>
      </c>
    </row>
    <row r="64" spans="1:8">
      <c r="A64" s="51">
        <v>39</v>
      </c>
      <c r="B64" s="55" t="s">
        <v>143</v>
      </c>
      <c r="C64" s="70">
        <v>0</v>
      </c>
      <c r="D64" s="70"/>
      <c r="E64" s="56">
        <v>0</v>
      </c>
      <c r="F64" s="70">
        <v>0</v>
      </c>
      <c r="G64" s="70"/>
      <c r="H64" s="57">
        <v>0</v>
      </c>
    </row>
    <row r="65" spans="1:8">
      <c r="A65" s="25">
        <v>40</v>
      </c>
      <c r="B65" s="64" t="s">
        <v>142</v>
      </c>
      <c r="C65" s="58">
        <v>946142.32000000076</v>
      </c>
      <c r="D65" s="58">
        <v>-117210.66000000003</v>
      </c>
      <c r="E65" s="56">
        <v>828931.66000000073</v>
      </c>
      <c r="F65" s="58">
        <v>-1071552.5699999998</v>
      </c>
      <c r="G65" s="58">
        <v>-110958.03999999992</v>
      </c>
      <c r="H65" s="57">
        <v>-1182510.6099999999</v>
      </c>
    </row>
    <row r="66" spans="1:8">
      <c r="A66" s="51">
        <v>41</v>
      </c>
      <c r="B66" s="55" t="s">
        <v>141</v>
      </c>
      <c r="C66" s="70">
        <v>0</v>
      </c>
      <c r="D66" s="70"/>
      <c r="E66" s="56">
        <v>0</v>
      </c>
      <c r="F66" s="70">
        <v>0</v>
      </c>
      <c r="G66" s="70"/>
      <c r="H66" s="57">
        <v>0</v>
      </c>
    </row>
    <row r="67" spans="1:8" ht="13.5" thickBot="1">
      <c r="A67" s="71">
        <v>42</v>
      </c>
      <c r="B67" s="72" t="s">
        <v>140</v>
      </c>
      <c r="C67" s="73">
        <v>946142.32000000076</v>
      </c>
      <c r="D67" s="73">
        <v>-117210.66000000003</v>
      </c>
      <c r="E67" s="74">
        <v>828931.66000000073</v>
      </c>
      <c r="F67" s="73">
        <v>-1071552.5699999998</v>
      </c>
      <c r="G67" s="73">
        <v>-110958.03999999992</v>
      </c>
      <c r="H67" s="75">
        <v>-1182510.6099999999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D35" zoomScaleNormal="100" workbookViewId="0">
      <selection activeCell="C7" sqref="C7:H53"/>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30</v>
      </c>
      <c r="B1" s="3" t="str">
        <f>'Info '!C2</f>
        <v>JSC Silk Road Bank</v>
      </c>
    </row>
    <row r="2" spans="1:8">
      <c r="A2" s="2" t="s">
        <v>31</v>
      </c>
      <c r="B2" s="457">
        <f>'1. key ratios '!B2</f>
        <v>44561</v>
      </c>
    </row>
    <row r="3" spans="1:8">
      <c r="A3" s="4"/>
    </row>
    <row r="4" spans="1:8" ht="15" thickBot="1">
      <c r="A4" s="4" t="s">
        <v>74</v>
      </c>
      <c r="B4" s="4"/>
      <c r="C4" s="223"/>
      <c r="D4" s="223"/>
      <c r="E4" s="223"/>
      <c r="F4" s="223"/>
      <c r="G4" s="223"/>
      <c r="H4" s="224" t="s">
        <v>73</v>
      </c>
    </row>
    <row r="5" spans="1:8">
      <c r="A5" s="632" t="s">
        <v>6</v>
      </c>
      <c r="B5" s="634" t="s">
        <v>339</v>
      </c>
      <c r="C5" s="628" t="s">
        <v>68</v>
      </c>
      <c r="D5" s="629"/>
      <c r="E5" s="630"/>
      <c r="F5" s="628" t="s">
        <v>72</v>
      </c>
      <c r="G5" s="629"/>
      <c r="H5" s="631"/>
    </row>
    <row r="6" spans="1:8">
      <c r="A6" s="633"/>
      <c r="B6" s="635"/>
      <c r="C6" s="27" t="s">
        <v>286</v>
      </c>
      <c r="D6" s="27" t="s">
        <v>121</v>
      </c>
      <c r="E6" s="27" t="s">
        <v>108</v>
      </c>
      <c r="F6" s="27" t="s">
        <v>286</v>
      </c>
      <c r="G6" s="27" t="s">
        <v>121</v>
      </c>
      <c r="H6" s="28" t="s">
        <v>108</v>
      </c>
    </row>
    <row r="7" spans="1:8">
      <c r="A7" s="104">
        <v>1</v>
      </c>
      <c r="B7" s="225" t="s">
        <v>373</v>
      </c>
      <c r="C7" s="33">
        <v>193911.6</v>
      </c>
      <c r="D7" s="33">
        <v>61952</v>
      </c>
      <c r="E7" s="226">
        <v>255863.6</v>
      </c>
      <c r="F7" s="33">
        <v>190233.31</v>
      </c>
      <c r="G7" s="33">
        <v>65532</v>
      </c>
      <c r="H7" s="34">
        <v>0</v>
      </c>
    </row>
    <row r="8" spans="1:8">
      <c r="A8" s="104">
        <v>1.1000000000000001</v>
      </c>
      <c r="B8" s="273" t="s">
        <v>304</v>
      </c>
      <c r="C8" s="33">
        <v>125000</v>
      </c>
      <c r="D8" s="33">
        <v>30976</v>
      </c>
      <c r="E8" s="226">
        <v>155976</v>
      </c>
      <c r="F8" s="33">
        <v>125000</v>
      </c>
      <c r="G8" s="33">
        <v>32766</v>
      </c>
      <c r="H8" s="34">
        <v>157766</v>
      </c>
    </row>
    <row r="9" spans="1:8">
      <c r="A9" s="104">
        <v>1.2</v>
      </c>
      <c r="B9" s="273" t="s">
        <v>305</v>
      </c>
      <c r="C9" s="33"/>
      <c r="D9" s="33"/>
      <c r="E9" s="226">
        <v>0</v>
      </c>
      <c r="F9" s="33"/>
      <c r="G9" s="33"/>
      <c r="H9" s="34">
        <v>0</v>
      </c>
    </row>
    <row r="10" spans="1:8">
      <c r="A10" s="104">
        <v>1.3</v>
      </c>
      <c r="B10" s="273" t="s">
        <v>306</v>
      </c>
      <c r="C10" s="33">
        <v>68911.600000000006</v>
      </c>
      <c r="D10" s="33">
        <v>30976</v>
      </c>
      <c r="E10" s="226">
        <v>99887.6</v>
      </c>
      <c r="F10" s="33">
        <v>65233.31</v>
      </c>
      <c r="G10" s="33">
        <v>32766</v>
      </c>
      <c r="H10" s="34">
        <v>97999.31</v>
      </c>
    </row>
    <row r="11" spans="1:8">
      <c r="A11" s="104">
        <v>1.4</v>
      </c>
      <c r="B11" s="273" t="s">
        <v>287</v>
      </c>
      <c r="C11" s="33"/>
      <c r="D11" s="33"/>
      <c r="E11" s="226">
        <v>0</v>
      </c>
      <c r="F11" s="33"/>
      <c r="G11" s="33"/>
      <c r="H11" s="34">
        <v>0</v>
      </c>
    </row>
    <row r="12" spans="1:8" ht="29.25" customHeight="1">
      <c r="A12" s="104">
        <v>2</v>
      </c>
      <c r="B12" s="228" t="s">
        <v>308</v>
      </c>
      <c r="C12" s="33"/>
      <c r="D12" s="33"/>
      <c r="E12" s="226">
        <v>0</v>
      </c>
      <c r="F12" s="33"/>
      <c r="G12" s="33"/>
      <c r="H12" s="34">
        <v>0</v>
      </c>
    </row>
    <row r="13" spans="1:8" ht="19.899999999999999" customHeight="1">
      <c r="A13" s="104">
        <v>3</v>
      </c>
      <c r="B13" s="228" t="s">
        <v>307</v>
      </c>
      <c r="C13" s="33"/>
      <c r="D13" s="33"/>
      <c r="E13" s="226">
        <v>0</v>
      </c>
      <c r="F13" s="33"/>
      <c r="G13" s="33"/>
      <c r="H13" s="34">
        <v>0</v>
      </c>
    </row>
    <row r="14" spans="1:8">
      <c r="A14" s="104">
        <v>3.1</v>
      </c>
      <c r="B14" s="274" t="s">
        <v>288</v>
      </c>
      <c r="C14" s="33"/>
      <c r="D14" s="33"/>
      <c r="E14" s="226">
        <v>0</v>
      </c>
      <c r="F14" s="33"/>
      <c r="G14" s="33"/>
      <c r="H14" s="34">
        <v>0</v>
      </c>
    </row>
    <row r="15" spans="1:8">
      <c r="A15" s="104">
        <v>3.2</v>
      </c>
      <c r="B15" s="274" t="s">
        <v>289</v>
      </c>
      <c r="C15" s="33"/>
      <c r="D15" s="33"/>
      <c r="E15" s="226">
        <v>0</v>
      </c>
      <c r="F15" s="33"/>
      <c r="G15" s="33"/>
      <c r="H15" s="34">
        <v>0</v>
      </c>
    </row>
    <row r="16" spans="1:8">
      <c r="A16" s="104">
        <v>4</v>
      </c>
      <c r="B16" s="277" t="s">
        <v>318</v>
      </c>
      <c r="C16" s="33">
        <v>191000</v>
      </c>
      <c r="D16" s="33">
        <v>6350080</v>
      </c>
      <c r="E16" s="226">
        <v>6541080</v>
      </c>
      <c r="F16" s="33">
        <v>84000</v>
      </c>
      <c r="G16" s="33">
        <v>491490</v>
      </c>
      <c r="H16" s="34">
        <v>0</v>
      </c>
    </row>
    <row r="17" spans="1:8">
      <c r="A17" s="104">
        <v>4.0999999999999996</v>
      </c>
      <c r="B17" s="274" t="s">
        <v>309</v>
      </c>
      <c r="C17" s="33">
        <v>191000</v>
      </c>
      <c r="D17" s="33">
        <v>6350080</v>
      </c>
      <c r="E17" s="226">
        <v>6541080</v>
      </c>
      <c r="F17" s="33">
        <v>84000</v>
      </c>
      <c r="G17" s="33">
        <v>491490</v>
      </c>
      <c r="H17" s="34">
        <v>575490</v>
      </c>
    </row>
    <row r="18" spans="1:8">
      <c r="A18" s="104">
        <v>4.2</v>
      </c>
      <c r="B18" s="274" t="s">
        <v>303</v>
      </c>
      <c r="C18" s="33"/>
      <c r="D18" s="33"/>
      <c r="E18" s="226">
        <v>0</v>
      </c>
      <c r="F18" s="33"/>
      <c r="G18" s="33"/>
      <c r="H18" s="34">
        <v>0</v>
      </c>
    </row>
    <row r="19" spans="1:8">
      <c r="A19" s="104">
        <v>5</v>
      </c>
      <c r="B19" s="228" t="s">
        <v>317</v>
      </c>
      <c r="C19" s="33">
        <v>245000</v>
      </c>
      <c r="D19" s="33">
        <v>18643120.41</v>
      </c>
      <c r="E19" s="226">
        <v>18888120.41</v>
      </c>
      <c r="F19" s="33"/>
      <c r="G19" s="33"/>
      <c r="H19" s="34">
        <v>0</v>
      </c>
    </row>
    <row r="20" spans="1:8">
      <c r="A20" s="104">
        <v>5.0999999999999996</v>
      </c>
      <c r="B20" s="275" t="s">
        <v>292</v>
      </c>
      <c r="C20" s="33">
        <v>140000</v>
      </c>
      <c r="D20" s="33">
        <v>37171.199999999997</v>
      </c>
      <c r="E20" s="226">
        <v>177171.20000000001</v>
      </c>
      <c r="F20" s="33">
        <v>140000</v>
      </c>
      <c r="G20" s="33">
        <v>39319.199999999997</v>
      </c>
      <c r="H20" s="34">
        <v>179319.2</v>
      </c>
    </row>
    <row r="21" spans="1:8">
      <c r="A21" s="104">
        <v>5.2</v>
      </c>
      <c r="B21" s="275" t="s">
        <v>291</v>
      </c>
      <c r="C21" s="33"/>
      <c r="D21" s="33"/>
      <c r="E21" s="226">
        <v>0</v>
      </c>
      <c r="F21" s="33"/>
      <c r="G21" s="33"/>
      <c r="H21" s="34">
        <v>0</v>
      </c>
    </row>
    <row r="22" spans="1:8">
      <c r="A22" s="104">
        <v>5.3</v>
      </c>
      <c r="B22" s="275" t="s">
        <v>290</v>
      </c>
      <c r="C22" s="33"/>
      <c r="D22" s="33"/>
      <c r="E22" s="226">
        <v>0</v>
      </c>
      <c r="F22" s="33"/>
      <c r="G22" s="33"/>
      <c r="H22" s="34">
        <v>0</v>
      </c>
    </row>
    <row r="23" spans="1:8">
      <c r="A23" s="104" t="s">
        <v>15</v>
      </c>
      <c r="B23" s="229" t="s">
        <v>75</v>
      </c>
      <c r="C23" s="33">
        <v>90000</v>
      </c>
      <c r="D23" s="33">
        <v>5656375.3300000001</v>
      </c>
      <c r="E23" s="226">
        <v>5746375.3300000001</v>
      </c>
      <c r="F23" s="33">
        <v>90000</v>
      </c>
      <c r="G23" s="33">
        <v>4515154.8</v>
      </c>
      <c r="H23" s="34">
        <v>4605154.8</v>
      </c>
    </row>
    <row r="24" spans="1:8">
      <c r="A24" s="104" t="s">
        <v>16</v>
      </c>
      <c r="B24" s="229" t="s">
        <v>76</v>
      </c>
      <c r="C24" s="33">
        <v>0</v>
      </c>
      <c r="D24" s="33">
        <v>7774666.2400000002</v>
      </c>
      <c r="E24" s="226">
        <v>7774666.2400000002</v>
      </c>
      <c r="F24" s="33">
        <v>0</v>
      </c>
      <c r="G24" s="33">
        <v>10189918.02</v>
      </c>
      <c r="H24" s="34">
        <v>10189918.02</v>
      </c>
    </row>
    <row r="25" spans="1:8">
      <c r="A25" s="104" t="s">
        <v>17</v>
      </c>
      <c r="B25" s="229" t="s">
        <v>77</v>
      </c>
      <c r="C25" s="33">
        <v>0</v>
      </c>
      <c r="D25" s="33">
        <v>0</v>
      </c>
      <c r="E25" s="226">
        <v>0</v>
      </c>
      <c r="F25" s="33">
        <v>0</v>
      </c>
      <c r="G25" s="33">
        <v>0</v>
      </c>
      <c r="H25" s="34">
        <v>0</v>
      </c>
    </row>
    <row r="26" spans="1:8">
      <c r="A26" s="104" t="s">
        <v>18</v>
      </c>
      <c r="B26" s="229" t="s">
        <v>78</v>
      </c>
      <c r="C26" s="33">
        <v>0</v>
      </c>
      <c r="D26" s="33">
        <v>5174907.6399999997</v>
      </c>
      <c r="E26" s="226">
        <v>5174907.6399999997</v>
      </c>
      <c r="F26" s="33">
        <v>0</v>
      </c>
      <c r="G26" s="33">
        <v>5355438.87</v>
      </c>
      <c r="H26" s="34">
        <v>5355438.87</v>
      </c>
    </row>
    <row r="27" spans="1:8">
      <c r="A27" s="104" t="s">
        <v>19</v>
      </c>
      <c r="B27" s="229" t="s">
        <v>79</v>
      </c>
      <c r="C27" s="33">
        <v>0</v>
      </c>
      <c r="D27" s="33">
        <v>0</v>
      </c>
      <c r="E27" s="226">
        <v>0</v>
      </c>
      <c r="F27" s="33">
        <v>0</v>
      </c>
      <c r="G27" s="33">
        <v>0</v>
      </c>
      <c r="H27" s="34">
        <v>0</v>
      </c>
    </row>
    <row r="28" spans="1:8">
      <c r="A28" s="104">
        <v>5.4</v>
      </c>
      <c r="B28" s="275" t="s">
        <v>293</v>
      </c>
      <c r="C28" s="33">
        <v>0</v>
      </c>
      <c r="D28" s="33">
        <v>0</v>
      </c>
      <c r="E28" s="226">
        <v>0</v>
      </c>
      <c r="F28" s="33">
        <v>0</v>
      </c>
      <c r="G28" s="33">
        <v>0</v>
      </c>
      <c r="H28" s="34">
        <v>0</v>
      </c>
    </row>
    <row r="29" spans="1:8">
      <c r="A29" s="104">
        <v>5.5</v>
      </c>
      <c r="B29" s="275" t="s">
        <v>294</v>
      </c>
      <c r="C29" s="33">
        <v>15000</v>
      </c>
      <c r="D29" s="33">
        <v>0</v>
      </c>
      <c r="E29" s="226">
        <v>15000</v>
      </c>
      <c r="F29" s="33">
        <v>0</v>
      </c>
      <c r="G29" s="33">
        <v>0</v>
      </c>
      <c r="H29" s="34">
        <v>0</v>
      </c>
    </row>
    <row r="30" spans="1:8">
      <c r="A30" s="104">
        <v>5.6</v>
      </c>
      <c r="B30" s="275" t="s">
        <v>295</v>
      </c>
      <c r="C30" s="33">
        <v>0</v>
      </c>
      <c r="D30" s="33">
        <v>0</v>
      </c>
      <c r="E30" s="226">
        <v>0</v>
      </c>
      <c r="F30" s="33">
        <v>0</v>
      </c>
      <c r="G30" s="33">
        <v>0</v>
      </c>
      <c r="H30" s="34">
        <v>0</v>
      </c>
    </row>
    <row r="31" spans="1:8">
      <c r="A31" s="104">
        <v>5.7</v>
      </c>
      <c r="B31" s="275" t="s">
        <v>79</v>
      </c>
      <c r="C31" s="33">
        <v>0</v>
      </c>
      <c r="D31" s="33">
        <v>0</v>
      </c>
      <c r="E31" s="226">
        <v>0</v>
      </c>
      <c r="F31" s="33">
        <v>0</v>
      </c>
      <c r="G31" s="33">
        <v>0</v>
      </c>
      <c r="H31" s="34">
        <v>0</v>
      </c>
    </row>
    <row r="32" spans="1:8">
      <c r="A32" s="104">
        <v>6</v>
      </c>
      <c r="B32" s="228" t="s">
        <v>323</v>
      </c>
      <c r="C32" s="33">
        <v>0</v>
      </c>
      <c r="D32" s="33">
        <v>10067200</v>
      </c>
      <c r="E32" s="226">
        <v>10067200</v>
      </c>
      <c r="F32" s="33">
        <v>31082010</v>
      </c>
      <c r="G32" s="33">
        <v>36042600</v>
      </c>
      <c r="H32" s="34">
        <v>0</v>
      </c>
    </row>
    <row r="33" spans="1:8">
      <c r="A33" s="104">
        <v>6.1</v>
      </c>
      <c r="B33" s="276" t="s">
        <v>313</v>
      </c>
      <c r="C33" s="33">
        <v>0</v>
      </c>
      <c r="D33" s="33">
        <v>6195200</v>
      </c>
      <c r="E33" s="226">
        <v>6195200</v>
      </c>
      <c r="F33" s="33">
        <v>20104650</v>
      </c>
      <c r="G33" s="33">
        <v>36042600</v>
      </c>
      <c r="H33" s="34">
        <v>56147250</v>
      </c>
    </row>
    <row r="34" spans="1:8">
      <c r="A34" s="104">
        <v>6.2</v>
      </c>
      <c r="B34" s="276" t="s">
        <v>314</v>
      </c>
      <c r="C34" s="33">
        <v>0</v>
      </c>
      <c r="D34" s="33">
        <v>3872000</v>
      </c>
      <c r="E34" s="226">
        <v>3872000</v>
      </c>
      <c r="F34" s="33">
        <v>10977360</v>
      </c>
      <c r="G34" s="33">
        <v>0</v>
      </c>
      <c r="H34" s="34">
        <v>10977360</v>
      </c>
    </row>
    <row r="35" spans="1:8">
      <c r="A35" s="104">
        <v>6.3</v>
      </c>
      <c r="B35" s="276" t="s">
        <v>310</v>
      </c>
      <c r="C35" s="33"/>
      <c r="D35" s="33"/>
      <c r="E35" s="226">
        <v>0</v>
      </c>
      <c r="F35" s="33"/>
      <c r="G35" s="33"/>
      <c r="H35" s="34">
        <v>0</v>
      </c>
    </row>
    <row r="36" spans="1:8">
      <c r="A36" s="104">
        <v>6.4</v>
      </c>
      <c r="B36" s="276" t="s">
        <v>311</v>
      </c>
      <c r="C36" s="33"/>
      <c r="D36" s="33"/>
      <c r="E36" s="226">
        <v>0</v>
      </c>
      <c r="F36" s="33"/>
      <c r="G36" s="33"/>
      <c r="H36" s="34">
        <v>0</v>
      </c>
    </row>
    <row r="37" spans="1:8">
      <c r="A37" s="104">
        <v>6.5</v>
      </c>
      <c r="B37" s="276" t="s">
        <v>312</v>
      </c>
      <c r="C37" s="33"/>
      <c r="D37" s="33"/>
      <c r="E37" s="226">
        <v>0</v>
      </c>
      <c r="F37" s="33"/>
      <c r="G37" s="33"/>
      <c r="H37" s="34">
        <v>0</v>
      </c>
    </row>
    <row r="38" spans="1:8">
      <c r="A38" s="104">
        <v>6.6</v>
      </c>
      <c r="B38" s="276" t="s">
        <v>315</v>
      </c>
      <c r="C38" s="33"/>
      <c r="D38" s="33"/>
      <c r="E38" s="226">
        <v>0</v>
      </c>
      <c r="F38" s="33"/>
      <c r="G38" s="33"/>
      <c r="H38" s="34">
        <v>0</v>
      </c>
    </row>
    <row r="39" spans="1:8">
      <c r="A39" s="104">
        <v>6.7</v>
      </c>
      <c r="B39" s="276" t="s">
        <v>316</v>
      </c>
      <c r="C39" s="33"/>
      <c r="D39" s="33"/>
      <c r="E39" s="226">
        <v>0</v>
      </c>
      <c r="F39" s="33"/>
      <c r="G39" s="33"/>
      <c r="H39" s="34">
        <v>0</v>
      </c>
    </row>
    <row r="40" spans="1:8">
      <c r="A40" s="104">
        <v>7</v>
      </c>
      <c r="B40" s="228" t="s">
        <v>319</v>
      </c>
      <c r="C40" s="33">
        <v>4933060</v>
      </c>
      <c r="D40" s="33">
        <v>6250532</v>
      </c>
      <c r="E40" s="226">
        <v>11183592</v>
      </c>
      <c r="F40" s="33">
        <v>10214441</v>
      </c>
      <c r="G40" s="33">
        <v>7148982</v>
      </c>
      <c r="H40" s="34">
        <v>0</v>
      </c>
    </row>
    <row r="41" spans="1:8">
      <c r="A41" s="104">
        <v>7.1</v>
      </c>
      <c r="B41" s="227" t="s">
        <v>320</v>
      </c>
      <c r="C41" s="33">
        <v>55</v>
      </c>
      <c r="D41" s="33">
        <v>134061</v>
      </c>
      <c r="E41" s="226">
        <v>134116</v>
      </c>
      <c r="F41" s="33">
        <v>1068539</v>
      </c>
      <c r="G41" s="33">
        <v>0</v>
      </c>
      <c r="H41" s="34">
        <v>1068539</v>
      </c>
    </row>
    <row r="42" spans="1:8" ht="25.5">
      <c r="A42" s="104">
        <v>7.2</v>
      </c>
      <c r="B42" s="227" t="s">
        <v>321</v>
      </c>
      <c r="C42" s="33">
        <v>1719703</v>
      </c>
      <c r="D42" s="33">
        <v>2475484</v>
      </c>
      <c r="E42" s="226">
        <v>4195187</v>
      </c>
      <c r="F42" s="33">
        <v>2282992</v>
      </c>
      <c r="G42" s="33">
        <v>2815696</v>
      </c>
      <c r="H42" s="34">
        <v>5098688</v>
      </c>
    </row>
    <row r="43" spans="1:8" ht="25.5">
      <c r="A43" s="104">
        <v>7.3</v>
      </c>
      <c r="B43" s="227" t="s">
        <v>324</v>
      </c>
      <c r="C43" s="33">
        <v>975959</v>
      </c>
      <c r="D43" s="33">
        <v>825048</v>
      </c>
      <c r="E43" s="226">
        <v>1801007</v>
      </c>
      <c r="F43" s="33">
        <v>4096609</v>
      </c>
      <c r="G43" s="33">
        <v>1188236</v>
      </c>
      <c r="H43" s="34">
        <v>5284845</v>
      </c>
    </row>
    <row r="44" spans="1:8" ht="25.5">
      <c r="A44" s="104">
        <v>7.4</v>
      </c>
      <c r="B44" s="227" t="s">
        <v>325</v>
      </c>
      <c r="C44" s="33">
        <v>2237343</v>
      </c>
      <c r="D44" s="33">
        <v>2815939</v>
      </c>
      <c r="E44" s="226">
        <v>5053282</v>
      </c>
      <c r="F44" s="33">
        <v>2766301</v>
      </c>
      <c r="G44" s="33">
        <v>3145050</v>
      </c>
      <c r="H44" s="34">
        <v>5911351</v>
      </c>
    </row>
    <row r="45" spans="1:8">
      <c r="A45" s="104">
        <v>8</v>
      </c>
      <c r="B45" s="228" t="s">
        <v>302</v>
      </c>
      <c r="C45" s="33"/>
      <c r="D45" s="33"/>
      <c r="E45" s="226">
        <v>0</v>
      </c>
      <c r="F45" s="33"/>
      <c r="G45" s="33"/>
      <c r="H45" s="34">
        <v>0</v>
      </c>
    </row>
    <row r="46" spans="1:8">
      <c r="A46" s="104">
        <v>8.1</v>
      </c>
      <c r="B46" s="274" t="s">
        <v>326</v>
      </c>
      <c r="C46" s="33"/>
      <c r="D46" s="33"/>
      <c r="E46" s="226">
        <v>0</v>
      </c>
      <c r="F46" s="33"/>
      <c r="G46" s="33"/>
      <c r="H46" s="34">
        <v>0</v>
      </c>
    </row>
    <row r="47" spans="1:8">
      <c r="A47" s="104">
        <v>8.1999999999999993</v>
      </c>
      <c r="B47" s="274" t="s">
        <v>327</v>
      </c>
      <c r="C47" s="33"/>
      <c r="D47" s="33"/>
      <c r="E47" s="226">
        <v>0</v>
      </c>
      <c r="F47" s="33"/>
      <c r="G47" s="33"/>
      <c r="H47" s="34">
        <v>0</v>
      </c>
    </row>
    <row r="48" spans="1:8">
      <c r="A48" s="104">
        <v>8.3000000000000007</v>
      </c>
      <c r="B48" s="274" t="s">
        <v>328</v>
      </c>
      <c r="C48" s="33"/>
      <c r="D48" s="33"/>
      <c r="E48" s="226">
        <v>0</v>
      </c>
      <c r="F48" s="33"/>
      <c r="G48" s="33"/>
      <c r="H48" s="34">
        <v>0</v>
      </c>
    </row>
    <row r="49" spans="1:8">
      <c r="A49" s="104">
        <v>8.4</v>
      </c>
      <c r="B49" s="274" t="s">
        <v>329</v>
      </c>
      <c r="C49" s="33"/>
      <c r="D49" s="33"/>
      <c r="E49" s="226">
        <v>0</v>
      </c>
      <c r="F49" s="33"/>
      <c r="G49" s="33"/>
      <c r="H49" s="34">
        <v>0</v>
      </c>
    </row>
    <row r="50" spans="1:8">
      <c r="A50" s="104">
        <v>8.5</v>
      </c>
      <c r="B50" s="274" t="s">
        <v>330</v>
      </c>
      <c r="C50" s="33"/>
      <c r="D50" s="33"/>
      <c r="E50" s="226">
        <v>0</v>
      </c>
      <c r="F50" s="33"/>
      <c r="G50" s="33"/>
      <c r="H50" s="34">
        <v>0</v>
      </c>
    </row>
    <row r="51" spans="1:8">
      <c r="A51" s="104">
        <v>8.6</v>
      </c>
      <c r="B51" s="274" t="s">
        <v>331</v>
      </c>
      <c r="C51" s="33"/>
      <c r="D51" s="33"/>
      <c r="E51" s="226">
        <v>0</v>
      </c>
      <c r="F51" s="33"/>
      <c r="G51" s="33"/>
      <c r="H51" s="34">
        <v>0</v>
      </c>
    </row>
    <row r="52" spans="1:8">
      <c r="A52" s="104">
        <v>8.6999999999999993</v>
      </c>
      <c r="B52" s="274" t="s">
        <v>332</v>
      </c>
      <c r="C52" s="33"/>
      <c r="D52" s="33"/>
      <c r="E52" s="226">
        <v>0</v>
      </c>
      <c r="F52" s="33"/>
      <c r="G52" s="33"/>
      <c r="H52" s="34">
        <v>0</v>
      </c>
    </row>
    <row r="53" spans="1:8" ht="15" thickBot="1">
      <c r="A53" s="230">
        <v>9</v>
      </c>
      <c r="B53" s="231" t="s">
        <v>322</v>
      </c>
      <c r="C53" s="232"/>
      <c r="D53" s="232"/>
      <c r="E53" s="233">
        <v>0</v>
      </c>
      <c r="F53" s="232"/>
      <c r="G53" s="232"/>
      <c r="H53" s="45">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C5" activePane="bottomRight" state="frozen"/>
      <selection activeCell="B9" sqref="B9"/>
      <selection pane="topRight" activeCell="B9" sqref="B9"/>
      <selection pane="bottomLeft" activeCell="B9" sqref="B9"/>
      <selection pane="bottomRight" activeCell="C6" sqref="C6:G13"/>
    </sheetView>
  </sheetViews>
  <sheetFormatPr defaultColWidth="9.28515625" defaultRowHeight="12.75"/>
  <cols>
    <col min="1" max="1" width="9.5703125" style="4" bestFit="1" customWidth="1"/>
    <col min="2" max="2" width="93.5703125" style="4" customWidth="1"/>
    <col min="3" max="4" width="10.7109375" style="4" customWidth="1"/>
    <col min="5" max="11" width="9.7109375" style="47" customWidth="1"/>
    <col min="12" max="16384" width="9.28515625" style="47"/>
  </cols>
  <sheetData>
    <row r="1" spans="1:7">
      <c r="A1" s="2" t="s">
        <v>30</v>
      </c>
      <c r="B1" s="3" t="str">
        <f>'Info '!C2</f>
        <v>JSC Silk Road Bank</v>
      </c>
      <c r="C1" s="3"/>
    </row>
    <row r="2" spans="1:7">
      <c r="A2" s="2" t="s">
        <v>31</v>
      </c>
      <c r="B2" s="457">
        <f>'1. key ratios '!B2</f>
        <v>44561</v>
      </c>
      <c r="C2" s="3"/>
    </row>
    <row r="3" spans="1:7">
      <c r="A3" s="2"/>
      <c r="B3" s="3"/>
      <c r="C3" s="3"/>
    </row>
    <row r="4" spans="1:7" ht="15" customHeight="1" thickBot="1">
      <c r="A4" s="4" t="s">
        <v>197</v>
      </c>
      <c r="B4" s="170" t="s">
        <v>296</v>
      </c>
      <c r="C4" s="76" t="s">
        <v>73</v>
      </c>
    </row>
    <row r="5" spans="1:7" ht="15" customHeight="1">
      <c r="A5" s="261" t="s">
        <v>6</v>
      </c>
      <c r="B5" s="262"/>
      <c r="C5" s="454" t="str">
        <f>INT((MONTH($B$2))/3)&amp;"Q"&amp;"-"&amp;YEAR($B$2)</f>
        <v>4Q-2021</v>
      </c>
      <c r="D5" s="454" t="str">
        <f>IF(INT(MONTH($B$2))=3, "4"&amp;"Q"&amp;"-"&amp;YEAR($B$2)-1, IF(INT(MONTH($B$2))=6, "1"&amp;"Q"&amp;"-"&amp;YEAR($B$2), IF(INT(MONTH($B$2))=9, "2"&amp;"Q"&amp;"-"&amp;YEAR($B$2),IF(INT(MONTH($B$2))=12, "3"&amp;"Q"&amp;"-"&amp;YEAR($B$2), 0))))</f>
        <v>3Q-2021</v>
      </c>
      <c r="E5" s="454" t="str">
        <f>IF(INT(MONTH($B$2))=3, "3"&amp;"Q"&amp;"-"&amp;YEAR($B$2)-1, IF(INT(MONTH($B$2))=6, "4"&amp;"Q"&amp;"-"&amp;YEAR($B$2)-1, IF(INT(MONTH($B$2))=9, "1"&amp;"Q"&amp;"-"&amp;YEAR($B$2),IF(INT(MONTH($B$2))=12, "2"&amp;"Q"&amp;"-"&amp;YEAR($B$2), 0))))</f>
        <v>2Q-2021</v>
      </c>
      <c r="F5" s="454" t="str">
        <f>IF(INT(MONTH($B$2))=3, "2"&amp;"Q"&amp;"-"&amp;YEAR($B$2)-1, IF(INT(MONTH($B$2))=6, "3"&amp;"Q"&amp;"-"&amp;YEAR($B$2)-1, IF(INT(MONTH($B$2))=9, "4"&amp;"Q"&amp;"-"&amp;YEAR($B$2)-1,IF(INT(MONTH($B$2))=12, "1"&amp;"Q"&amp;"-"&amp;YEAR($B$2), 0))))</f>
        <v>1Q-2021</v>
      </c>
      <c r="G5" s="455" t="str">
        <f>IF(INT(MONTH($B$2))=3, "1"&amp;"Q"&amp;"-"&amp;YEAR($B$2)-1, IF(INT(MONTH($B$2))=6, "2"&amp;"Q"&amp;"-"&amp;YEAR($B$2)-1, IF(INT(MONTH($B$2))=9, "3"&amp;"Q"&amp;"-"&amp;YEAR($B$2)-1,IF(INT(MONTH($B$2))=12, "4"&amp;"Q"&amp;"-"&amp;YEAR($B$2)-1, 0))))</f>
        <v>4Q-2020</v>
      </c>
    </row>
    <row r="6" spans="1:7" ht="15" customHeight="1">
      <c r="A6" s="77">
        <v>1</v>
      </c>
      <c r="B6" s="374" t="s">
        <v>300</v>
      </c>
      <c r="C6" s="446">
        <v>53811175.459999993</v>
      </c>
      <c r="D6" s="448">
        <v>48568360.967</v>
      </c>
      <c r="E6" s="376">
        <v>53087462.533000007</v>
      </c>
      <c r="F6" s="446">
        <v>41286902.445</v>
      </c>
      <c r="G6" s="451">
        <v>42830386.494000003</v>
      </c>
    </row>
    <row r="7" spans="1:7" ht="15" customHeight="1">
      <c r="A7" s="77">
        <v>1.1000000000000001</v>
      </c>
      <c r="B7" s="374" t="s">
        <v>480</v>
      </c>
      <c r="C7" s="447">
        <v>53453855.459999993</v>
      </c>
      <c r="D7" s="449">
        <v>48212211.766999997</v>
      </c>
      <c r="E7" s="447">
        <v>52361139.533000007</v>
      </c>
      <c r="F7" s="447">
        <v>39842699.844999999</v>
      </c>
      <c r="G7" s="452">
        <v>41330128.294</v>
      </c>
    </row>
    <row r="8" spans="1:7">
      <c r="A8" s="77" t="s">
        <v>14</v>
      </c>
      <c r="B8" s="374" t="s">
        <v>196</v>
      </c>
      <c r="C8" s="447">
        <v>0</v>
      </c>
      <c r="D8" s="449">
        <v>0</v>
      </c>
      <c r="E8" s="447">
        <v>0</v>
      </c>
      <c r="F8" s="447">
        <v>0</v>
      </c>
      <c r="G8" s="452">
        <v>0</v>
      </c>
    </row>
    <row r="9" spans="1:7" ht="15" customHeight="1">
      <c r="A9" s="77">
        <v>1.2</v>
      </c>
      <c r="B9" s="375" t="s">
        <v>195</v>
      </c>
      <c r="C9" s="447">
        <v>155976</v>
      </c>
      <c r="D9" s="449">
        <v>156228</v>
      </c>
      <c r="E9" s="447">
        <v>156603</v>
      </c>
      <c r="F9" s="447">
        <v>159118</v>
      </c>
      <c r="G9" s="452">
        <v>157766</v>
      </c>
    </row>
    <row r="10" spans="1:7" ht="15" customHeight="1">
      <c r="A10" s="77">
        <v>1.3</v>
      </c>
      <c r="B10" s="374" t="s">
        <v>28</v>
      </c>
      <c r="C10" s="447">
        <v>201344</v>
      </c>
      <c r="D10" s="449">
        <v>199921.2</v>
      </c>
      <c r="E10" s="447">
        <v>569720</v>
      </c>
      <c r="F10" s="447">
        <v>1285084.6000000001</v>
      </c>
      <c r="G10" s="452">
        <v>1342492.2</v>
      </c>
    </row>
    <row r="11" spans="1:7" ht="15" customHeight="1">
      <c r="A11" s="77">
        <v>2</v>
      </c>
      <c r="B11" s="374" t="s">
        <v>297</v>
      </c>
      <c r="C11" s="447">
        <v>3328281.2730880897</v>
      </c>
      <c r="D11" s="449">
        <v>6683803.1720572971</v>
      </c>
      <c r="E11" s="447">
        <v>3060146.2058309983</v>
      </c>
      <c r="F11" s="447">
        <v>2799757.8121239999</v>
      </c>
      <c r="G11" s="452">
        <v>2907658.9108784595</v>
      </c>
    </row>
    <row r="12" spans="1:7" ht="15" customHeight="1">
      <c r="A12" s="77">
        <v>3</v>
      </c>
      <c r="B12" s="374" t="s">
        <v>298</v>
      </c>
      <c r="C12" s="447">
        <v>9340583.0187499989</v>
      </c>
      <c r="D12" s="449">
        <v>10603091.6875</v>
      </c>
      <c r="E12" s="447">
        <v>10603091.6875</v>
      </c>
      <c r="F12" s="447">
        <v>10603091.6875</v>
      </c>
      <c r="G12" s="452">
        <v>10603091.6875</v>
      </c>
    </row>
    <row r="13" spans="1:7" ht="15" customHeight="1" thickBot="1">
      <c r="A13" s="79">
        <v>4</v>
      </c>
      <c r="B13" s="80" t="s">
        <v>299</v>
      </c>
      <c r="C13" s="377">
        <v>66480039.751838081</v>
      </c>
      <c r="D13" s="450">
        <v>65855255.826557294</v>
      </c>
      <c r="E13" s="378">
        <v>66750700.426331006</v>
      </c>
      <c r="F13" s="377">
        <v>54689751.944623999</v>
      </c>
      <c r="G13" s="453">
        <v>56341137.09237846</v>
      </c>
    </row>
    <row r="14" spans="1:7">
      <c r="B14" s="83"/>
    </row>
    <row r="15" spans="1:7" ht="25.5">
      <c r="B15" s="83" t="s">
        <v>481</v>
      </c>
    </row>
    <row r="16" spans="1:7">
      <c r="B16" s="83"/>
    </row>
    <row r="17" s="47" customFormat="1" ht="11.25"/>
    <row r="18" s="47" customFormat="1" ht="11.25"/>
    <row r="19" s="47" customFormat="1" ht="11.25"/>
    <row r="20" s="47" customFormat="1" ht="11.25"/>
    <row r="21" s="47" customFormat="1" ht="11.25"/>
    <row r="22" s="47" customFormat="1" ht="11.25"/>
    <row r="23" s="47" customFormat="1" ht="11.25"/>
    <row r="24" s="47" customFormat="1" ht="11.25"/>
    <row r="25" s="47" customFormat="1" ht="11.25"/>
    <row r="26" s="47" customFormat="1" ht="11.25"/>
    <row r="27" s="47" customFormat="1" ht="11.25"/>
    <row r="28" s="47" customFormat="1" ht="11.25"/>
    <row r="29" s="47"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3"/>
  <sheetViews>
    <sheetView zoomScaleNormal="100" workbookViewId="0">
      <pane xSplit="1" ySplit="4" topLeftCell="B21" activePane="bottomRight" state="frozen"/>
      <selection activeCell="B9" sqref="B9"/>
      <selection pane="topRight" activeCell="B9" sqref="B9"/>
      <selection pane="bottomLeft" activeCell="B9" sqref="B9"/>
      <selection pane="bottomRight" activeCell="D18" sqref="D18"/>
    </sheetView>
  </sheetViews>
  <sheetFormatPr defaultColWidth="9.28515625" defaultRowHeight="14.25"/>
  <cols>
    <col min="1" max="1" width="9.5703125" style="4" bestFit="1" customWidth="1"/>
    <col min="2" max="2" width="65.5703125" style="4" customWidth="1"/>
    <col min="3" max="3" width="29.140625" style="4" customWidth="1"/>
    <col min="4" max="16384" width="9.28515625" style="5"/>
  </cols>
  <sheetData>
    <row r="1" spans="1:3">
      <c r="A1" s="2" t="s">
        <v>30</v>
      </c>
      <c r="B1" s="3" t="str">
        <f>'Info '!C2</f>
        <v>JSC Silk Road Bank</v>
      </c>
    </row>
    <row r="2" spans="1:3">
      <c r="A2" s="2" t="s">
        <v>31</v>
      </c>
      <c r="B2" s="457">
        <f>'1. key ratios '!B2</f>
        <v>44561</v>
      </c>
    </row>
    <row r="4" spans="1:3" ht="28.15" customHeight="1" thickBot="1">
      <c r="A4" s="84" t="s">
        <v>80</v>
      </c>
      <c r="B4" s="85" t="s">
        <v>266</v>
      </c>
      <c r="C4" s="86"/>
    </row>
    <row r="5" spans="1:3">
      <c r="A5" s="87"/>
      <c r="B5" s="441" t="s">
        <v>81</v>
      </c>
      <c r="C5" s="442" t="s">
        <v>494</v>
      </c>
    </row>
    <row r="6" spans="1:3">
      <c r="A6" s="88">
        <v>1</v>
      </c>
      <c r="B6" s="89" t="s">
        <v>742</v>
      </c>
      <c r="C6" s="90" t="s">
        <v>743</v>
      </c>
    </row>
    <row r="7" spans="1:3">
      <c r="A7" s="88">
        <v>2</v>
      </c>
      <c r="B7" s="89" t="s">
        <v>744</v>
      </c>
      <c r="C7" s="90" t="s">
        <v>745</v>
      </c>
    </row>
    <row r="8" spans="1:3">
      <c r="A8" s="88">
        <v>3</v>
      </c>
      <c r="B8" s="89" t="s">
        <v>746</v>
      </c>
      <c r="C8" s="90" t="s">
        <v>745</v>
      </c>
    </row>
    <row r="9" spans="1:3">
      <c r="A9" s="88">
        <v>4</v>
      </c>
      <c r="B9" s="89" t="s">
        <v>747</v>
      </c>
      <c r="C9" s="90" t="s">
        <v>745</v>
      </c>
    </row>
    <row r="10" spans="1:3">
      <c r="A10" s="88">
        <v>5</v>
      </c>
      <c r="B10" s="89" t="s">
        <v>748</v>
      </c>
      <c r="C10" s="90" t="s">
        <v>749</v>
      </c>
    </row>
    <row r="11" spans="1:3">
      <c r="A11" s="88">
        <v>6</v>
      </c>
      <c r="B11" s="89"/>
      <c r="C11" s="90"/>
    </row>
    <row r="12" spans="1:3">
      <c r="A12" s="88"/>
      <c r="B12" s="443"/>
      <c r="C12" s="444"/>
    </row>
    <row r="13" spans="1:3" ht="25.5">
      <c r="A13" s="88"/>
      <c r="B13" s="239" t="s">
        <v>82</v>
      </c>
      <c r="C13" s="445" t="s">
        <v>495</v>
      </c>
    </row>
    <row r="14" spans="1:3">
      <c r="A14" s="88">
        <v>1</v>
      </c>
      <c r="B14" s="89" t="s">
        <v>750</v>
      </c>
      <c r="C14" s="91" t="s">
        <v>766</v>
      </c>
    </row>
    <row r="15" spans="1:3">
      <c r="A15" s="88">
        <v>2</v>
      </c>
      <c r="B15" s="89" t="s">
        <v>764</v>
      </c>
      <c r="C15" s="91" t="s">
        <v>765</v>
      </c>
    </row>
    <row r="16" spans="1:3">
      <c r="A16" s="88">
        <v>3</v>
      </c>
      <c r="B16" s="89" t="s">
        <v>752</v>
      </c>
      <c r="C16" s="91" t="s">
        <v>767</v>
      </c>
    </row>
    <row r="17" spans="1:3" ht="25.5">
      <c r="A17" s="88">
        <v>4</v>
      </c>
      <c r="B17" s="621" t="s">
        <v>751</v>
      </c>
      <c r="C17" s="92" t="s">
        <v>769</v>
      </c>
    </row>
    <row r="18" spans="1:3">
      <c r="A18" s="88">
        <v>5</v>
      </c>
      <c r="B18" s="585" t="s">
        <v>768</v>
      </c>
      <c r="C18" s="620" t="s">
        <v>770</v>
      </c>
    </row>
    <row r="19" spans="1:3">
      <c r="A19" s="88"/>
      <c r="B19" s="585"/>
      <c r="C19" s="620"/>
    </row>
    <row r="20" spans="1:3" ht="15.75" customHeight="1">
      <c r="A20" s="88"/>
      <c r="B20" s="89"/>
      <c r="C20" s="92"/>
    </row>
    <row r="21" spans="1:3" ht="30" customHeight="1">
      <c r="A21" s="88"/>
      <c r="B21" s="636" t="s">
        <v>83</v>
      </c>
      <c r="C21" s="637"/>
    </row>
    <row r="22" spans="1:3">
      <c r="A22" s="88">
        <v>1</v>
      </c>
      <c r="B22" s="89" t="s">
        <v>753</v>
      </c>
      <c r="C22" s="586">
        <v>0.61763897792838174</v>
      </c>
    </row>
    <row r="23" spans="1:3">
      <c r="A23" s="88">
        <v>2</v>
      </c>
      <c r="B23" s="585" t="s">
        <v>754</v>
      </c>
      <c r="C23" s="587">
        <v>0.3823005115591433</v>
      </c>
    </row>
    <row r="24" spans="1:3" ht="15.75" customHeight="1">
      <c r="A24" s="88"/>
      <c r="B24" s="89"/>
      <c r="C24" s="90"/>
    </row>
    <row r="25" spans="1:3" ht="29.25" customHeight="1">
      <c r="A25" s="88"/>
      <c r="B25" s="636" t="s">
        <v>84</v>
      </c>
      <c r="C25" s="637"/>
    </row>
    <row r="26" spans="1:3" ht="15">
      <c r="A26" s="588">
        <v>1</v>
      </c>
      <c r="B26" s="589" t="s">
        <v>753</v>
      </c>
      <c r="C26" s="590">
        <v>0.61763900000000005</v>
      </c>
    </row>
    <row r="27" spans="1:3" ht="15">
      <c r="A27" s="591">
        <v>1.1000000000000001</v>
      </c>
      <c r="B27" s="589" t="s">
        <v>755</v>
      </c>
      <c r="C27" s="592">
        <v>0.3823185273376683</v>
      </c>
    </row>
    <row r="28" spans="1:3" ht="15">
      <c r="A28" s="591">
        <v>1.2</v>
      </c>
      <c r="B28" s="589" t="s">
        <v>756</v>
      </c>
      <c r="C28" s="592">
        <v>0.17652121989193151</v>
      </c>
    </row>
    <row r="29" spans="1:3" ht="15">
      <c r="A29" s="591">
        <v>1.3</v>
      </c>
      <c r="B29" s="589" t="s">
        <v>747</v>
      </c>
      <c r="C29" s="592">
        <v>5.8799230698781943E-2</v>
      </c>
    </row>
    <row r="30" spans="1:3" ht="15">
      <c r="A30" s="588">
        <v>2</v>
      </c>
      <c r="B30" s="589" t="s">
        <v>754</v>
      </c>
      <c r="C30" s="592">
        <v>0.3823005115591433</v>
      </c>
    </row>
    <row r="31" spans="1:3" ht="25.5">
      <c r="A31" s="591">
        <v>2.1</v>
      </c>
      <c r="B31" s="589" t="s">
        <v>757</v>
      </c>
      <c r="C31" s="592">
        <v>0.3823005115591433</v>
      </c>
    </row>
    <row r="32" spans="1:3" ht="15">
      <c r="A32" s="593" t="s">
        <v>758</v>
      </c>
      <c r="B32" s="589" t="s">
        <v>759</v>
      </c>
      <c r="C32" s="592">
        <v>0.3823005115591433</v>
      </c>
    </row>
    <row r="33" spans="1:3" ht="15" thickBot="1">
      <c r="A33" s="93"/>
      <c r="B33" s="94"/>
      <c r="C33" s="95"/>
    </row>
  </sheetData>
  <mergeCells count="2">
    <mergeCell ref="B25:C25"/>
    <mergeCell ref="B21:C21"/>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8" activePane="bottomRight" state="frozen"/>
      <selection activeCell="B9" sqref="B9"/>
      <selection pane="topRight" activeCell="B9" sqref="B9"/>
      <selection pane="bottomLeft" activeCell="B9" sqref="B9"/>
      <selection pane="bottomRight" activeCell="E21" sqref="E21"/>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82" t="s">
        <v>30</v>
      </c>
      <c r="B1" s="3" t="str">
        <f>'Info '!C2</f>
        <v>JSC Silk Road Bank</v>
      </c>
    </row>
    <row r="2" spans="1:5" s="2" customFormat="1" ht="15.75" customHeight="1">
      <c r="A2" s="82" t="s">
        <v>31</v>
      </c>
      <c r="B2" s="457">
        <f>'1. key ratios '!B2</f>
        <v>44561</v>
      </c>
    </row>
    <row r="3" spans="1:5" s="2" customFormat="1" ht="15.75" customHeight="1">
      <c r="A3" s="82"/>
    </row>
    <row r="4" spans="1:5" s="2" customFormat="1" ht="15.75" customHeight="1" thickBot="1">
      <c r="A4" s="305" t="s">
        <v>201</v>
      </c>
      <c r="B4" s="642" t="s">
        <v>346</v>
      </c>
      <c r="C4" s="643"/>
      <c r="D4" s="643"/>
      <c r="E4" s="643"/>
    </row>
    <row r="5" spans="1:5" s="99" customFormat="1" ht="17.649999999999999" customHeight="1">
      <c r="A5" s="244"/>
      <c r="B5" s="245"/>
      <c r="C5" s="97" t="s">
        <v>0</v>
      </c>
      <c r="D5" s="97" t="s">
        <v>1</v>
      </c>
      <c r="E5" s="98" t="s">
        <v>2</v>
      </c>
    </row>
    <row r="6" spans="1:5" ht="14.65" customHeight="1">
      <c r="A6" s="187"/>
      <c r="B6" s="638" t="s">
        <v>353</v>
      </c>
      <c r="C6" s="638" t="s">
        <v>92</v>
      </c>
      <c r="D6" s="640" t="s">
        <v>200</v>
      </c>
      <c r="E6" s="641"/>
    </row>
    <row r="7" spans="1:5" ht="99.6" customHeight="1">
      <c r="A7" s="187"/>
      <c r="B7" s="639"/>
      <c r="C7" s="638"/>
      <c r="D7" s="353" t="s">
        <v>199</v>
      </c>
      <c r="E7" s="354" t="s">
        <v>354</v>
      </c>
    </row>
    <row r="8" spans="1:5">
      <c r="A8" s="101">
        <v>1</v>
      </c>
      <c r="B8" s="355" t="s">
        <v>35</v>
      </c>
      <c r="C8" s="356">
        <v>1536967.12</v>
      </c>
      <c r="D8" s="356"/>
      <c r="E8" s="357">
        <v>1536967.12</v>
      </c>
    </row>
    <row r="9" spans="1:5">
      <c r="A9" s="101">
        <v>2</v>
      </c>
      <c r="B9" s="355" t="s">
        <v>36</v>
      </c>
      <c r="C9" s="356">
        <v>2296251.4700000002</v>
      </c>
      <c r="D9" s="356"/>
      <c r="E9" s="357">
        <v>2296251.4700000002</v>
      </c>
    </row>
    <row r="10" spans="1:5">
      <c r="A10" s="101">
        <v>3</v>
      </c>
      <c r="B10" s="355" t="s">
        <v>37</v>
      </c>
      <c r="C10" s="356">
        <v>12630562.100000001</v>
      </c>
      <c r="D10" s="356"/>
      <c r="E10" s="357">
        <v>12630562.100000001</v>
      </c>
    </row>
    <row r="11" spans="1:5">
      <c r="A11" s="101">
        <v>4</v>
      </c>
      <c r="B11" s="355" t="s">
        <v>38</v>
      </c>
      <c r="C11" s="356">
        <v>0</v>
      </c>
      <c r="D11" s="356"/>
      <c r="E11" s="357">
        <v>0</v>
      </c>
    </row>
    <row r="12" spans="1:5">
      <c r="A12" s="101">
        <v>5</v>
      </c>
      <c r="B12" s="355" t="s">
        <v>39</v>
      </c>
      <c r="C12" s="356">
        <v>39801872.650000006</v>
      </c>
      <c r="D12" s="356"/>
      <c r="E12" s="357">
        <v>39801872.650000006</v>
      </c>
    </row>
    <row r="13" spans="1:5">
      <c r="A13" s="101">
        <v>6.1</v>
      </c>
      <c r="B13" s="358" t="s">
        <v>40</v>
      </c>
      <c r="C13" s="359">
        <v>15968818.640000001</v>
      </c>
      <c r="D13" s="356"/>
      <c r="E13" s="357">
        <v>15968818.640000001</v>
      </c>
    </row>
    <row r="14" spans="1:5">
      <c r="A14" s="101">
        <v>6.2</v>
      </c>
      <c r="B14" s="360" t="s">
        <v>41</v>
      </c>
      <c r="C14" s="359">
        <v>-1112925.48</v>
      </c>
      <c r="D14" s="356"/>
      <c r="E14" s="357">
        <v>-1112925.48</v>
      </c>
    </row>
    <row r="15" spans="1:5">
      <c r="A15" s="101">
        <v>6</v>
      </c>
      <c r="B15" s="355" t="s">
        <v>42</v>
      </c>
      <c r="C15" s="356">
        <v>14855893.16</v>
      </c>
      <c r="D15" s="356"/>
      <c r="E15" s="357">
        <v>14855893.16</v>
      </c>
    </row>
    <row r="16" spans="1:5">
      <c r="A16" s="101">
        <v>7</v>
      </c>
      <c r="B16" s="355" t="s">
        <v>43</v>
      </c>
      <c r="C16" s="356">
        <v>1207808.5599999998</v>
      </c>
      <c r="D16" s="356"/>
      <c r="E16" s="357">
        <v>1207808.5599999998</v>
      </c>
    </row>
    <row r="17" spans="1:7">
      <c r="A17" s="101">
        <v>8</v>
      </c>
      <c r="B17" s="355" t="s">
        <v>198</v>
      </c>
      <c r="C17" s="356">
        <v>129064.76</v>
      </c>
      <c r="D17" s="356"/>
      <c r="E17" s="357">
        <v>129064.76</v>
      </c>
      <c r="F17" s="102"/>
      <c r="G17" s="102"/>
    </row>
    <row r="18" spans="1:7">
      <c r="A18" s="101">
        <v>9</v>
      </c>
      <c r="B18" s="355" t="s">
        <v>44</v>
      </c>
      <c r="C18" s="356">
        <v>20000</v>
      </c>
      <c r="D18" s="356"/>
      <c r="E18" s="357">
        <v>20000</v>
      </c>
      <c r="G18" s="102"/>
    </row>
    <row r="19" spans="1:7">
      <c r="A19" s="101">
        <v>10</v>
      </c>
      <c r="B19" s="355" t="s">
        <v>45</v>
      </c>
      <c r="C19" s="356">
        <v>16493714.329999996</v>
      </c>
      <c r="D19" s="356">
        <v>240786.11999999988</v>
      </c>
      <c r="E19" s="357">
        <v>16252928.209999997</v>
      </c>
      <c r="G19" s="102"/>
    </row>
    <row r="20" spans="1:7">
      <c r="A20" s="101">
        <v>11</v>
      </c>
      <c r="B20" s="355" t="s">
        <v>46</v>
      </c>
      <c r="C20" s="356">
        <v>1910654.09</v>
      </c>
      <c r="D20" s="356"/>
      <c r="E20" s="357">
        <v>1910654.09</v>
      </c>
    </row>
    <row r="21" spans="1:7" ht="26.25" thickBot="1">
      <c r="A21" s="190"/>
      <c r="B21" s="306" t="s">
        <v>356</v>
      </c>
      <c r="C21" s="246">
        <f>SUM(C8:C12, C15:C20)</f>
        <v>90882788.24000001</v>
      </c>
      <c r="D21" s="246">
        <f>SUM(D8:D12, D15:D20)</f>
        <v>240786.11999999988</v>
      </c>
      <c r="E21" s="361">
        <f>SUM(E8:E12, E15:E20)</f>
        <v>90642002.120000005</v>
      </c>
    </row>
    <row r="22" spans="1:7">
      <c r="A22" s="5"/>
      <c r="B22" s="5"/>
      <c r="C22" s="5"/>
      <c r="D22" s="5"/>
      <c r="E22" s="5"/>
    </row>
    <row r="23" spans="1:7">
      <c r="A23" s="5"/>
      <c r="B23" s="5"/>
      <c r="C23" s="5"/>
      <c r="D23" s="5"/>
      <c r="E23" s="5"/>
    </row>
    <row r="25" spans="1:7" s="4" customFormat="1">
      <c r="B25" s="103"/>
      <c r="F25" s="5"/>
      <c r="G25" s="5"/>
    </row>
    <row r="26" spans="1:7" s="4" customFormat="1">
      <c r="B26" s="103"/>
      <c r="F26" s="5"/>
      <c r="G26" s="5"/>
    </row>
    <row r="27" spans="1:7" s="4" customFormat="1">
      <c r="B27" s="103"/>
      <c r="F27" s="5"/>
      <c r="G27" s="5"/>
    </row>
    <row r="28" spans="1:7" s="4" customFormat="1">
      <c r="B28" s="103"/>
      <c r="F28" s="5"/>
      <c r="G28" s="5"/>
    </row>
    <row r="29" spans="1:7" s="4" customFormat="1">
      <c r="B29" s="103"/>
      <c r="F29" s="5"/>
      <c r="G29" s="5"/>
    </row>
    <row r="30" spans="1:7" s="4" customFormat="1">
      <c r="B30" s="103"/>
      <c r="F30" s="5"/>
      <c r="G30" s="5"/>
    </row>
    <row r="31" spans="1:7" s="4" customFormat="1">
      <c r="B31" s="103"/>
      <c r="F31" s="5"/>
      <c r="G31" s="5"/>
    </row>
    <row r="32" spans="1:7" s="4" customFormat="1">
      <c r="B32" s="103"/>
      <c r="F32" s="5"/>
      <c r="G32" s="5"/>
    </row>
    <row r="33" spans="2:7" s="4" customFormat="1">
      <c r="B33" s="103"/>
      <c r="F33" s="5"/>
      <c r="G33" s="5"/>
    </row>
    <row r="34" spans="2:7" s="4" customFormat="1">
      <c r="B34" s="103"/>
      <c r="F34" s="5"/>
      <c r="G34" s="5"/>
    </row>
    <row r="35" spans="2:7" s="4" customFormat="1">
      <c r="B35" s="103"/>
      <c r="F35" s="5"/>
      <c r="G35" s="5"/>
    </row>
    <row r="36" spans="2:7" s="4" customFormat="1">
      <c r="B36" s="103"/>
      <c r="F36" s="5"/>
      <c r="G36" s="5"/>
    </row>
    <row r="37" spans="2:7" s="4" customFormat="1">
      <c r="B37" s="10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C5" activePane="bottomRight" state="frozen"/>
      <selection activeCell="B15" sqref="B15"/>
      <selection pane="topRight" activeCell="B15" sqref="B15"/>
      <selection pane="bottomLeft" activeCell="B15" sqref="B15"/>
      <selection pane="bottomRight" activeCell="C9" sqref="C9:C12"/>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Silk Road Bank</v>
      </c>
    </row>
    <row r="2" spans="1:6" s="2" customFormat="1" ht="15.75" customHeight="1">
      <c r="A2" s="2" t="s">
        <v>31</v>
      </c>
      <c r="B2" s="457">
        <f>'1. key ratios '!B2</f>
        <v>44561</v>
      </c>
      <c r="C2" s="4"/>
      <c r="D2" s="4"/>
      <c r="E2" s="4"/>
      <c r="F2" s="4"/>
    </row>
    <row r="3" spans="1:6" s="2" customFormat="1" ht="15.75" customHeight="1">
      <c r="C3" s="4"/>
      <c r="D3" s="4"/>
      <c r="E3" s="4"/>
      <c r="F3" s="4"/>
    </row>
    <row r="4" spans="1:6" s="2" customFormat="1" ht="13.5" thickBot="1">
      <c r="A4" s="2" t="s">
        <v>85</v>
      </c>
      <c r="B4" s="307" t="s">
        <v>333</v>
      </c>
      <c r="C4" s="96" t="s">
        <v>73</v>
      </c>
      <c r="D4" s="4"/>
      <c r="E4" s="4"/>
      <c r="F4" s="4"/>
    </row>
    <row r="5" spans="1:6">
      <c r="A5" s="250">
        <v>1</v>
      </c>
      <c r="B5" s="308" t="s">
        <v>355</v>
      </c>
      <c r="C5" s="251">
        <f>'7. LI1 '!E21</f>
        <v>90642002.120000005</v>
      </c>
    </row>
    <row r="6" spans="1:6">
      <c r="A6" s="104">
        <v>2.1</v>
      </c>
      <c r="B6" s="188" t="s">
        <v>334</v>
      </c>
      <c r="C6" s="179">
        <v>255863.6</v>
      </c>
    </row>
    <row r="7" spans="1:6" s="83" customFormat="1" outlineLevel="1">
      <c r="A7" s="77">
        <v>2.2000000000000002</v>
      </c>
      <c r="B7" s="78" t="s">
        <v>335</v>
      </c>
      <c r="C7" s="252">
        <v>10067200</v>
      </c>
    </row>
    <row r="8" spans="1:6" s="83" customFormat="1" ht="25.5">
      <c r="A8" s="77">
        <v>3</v>
      </c>
      <c r="B8" s="248" t="s">
        <v>336</v>
      </c>
      <c r="C8" s="253">
        <f>SUM(C5:C7)</f>
        <v>100965065.72</v>
      </c>
    </row>
    <row r="9" spans="1:6">
      <c r="A9" s="104">
        <v>4</v>
      </c>
      <c r="B9" s="105" t="s">
        <v>87</v>
      </c>
      <c r="C9" s="179">
        <v>363095.33</v>
      </c>
    </row>
    <row r="10" spans="1:6" s="83" customFormat="1" outlineLevel="1">
      <c r="A10" s="77">
        <v>5.0999999999999996</v>
      </c>
      <c r="B10" s="78" t="s">
        <v>337</v>
      </c>
      <c r="C10" s="252">
        <v>-99887.6</v>
      </c>
    </row>
    <row r="11" spans="1:6" s="83" customFormat="1" outlineLevel="1">
      <c r="A11" s="77">
        <v>5.2</v>
      </c>
      <c r="B11" s="78" t="s">
        <v>338</v>
      </c>
      <c r="C11" s="252">
        <v>-9865856</v>
      </c>
    </row>
    <row r="12" spans="1:6" s="83" customFormat="1">
      <c r="A12" s="77">
        <v>6</v>
      </c>
      <c r="B12" s="247" t="s">
        <v>482</v>
      </c>
      <c r="C12" s="252">
        <v>0</v>
      </c>
    </row>
    <row r="13" spans="1:6" s="83" customFormat="1" ht="13.5" thickBot="1">
      <c r="A13" s="79">
        <v>7</v>
      </c>
      <c r="B13" s="249" t="s">
        <v>284</v>
      </c>
      <c r="C13" s="254">
        <f>SUM(C8:C12)</f>
        <v>91362417.450000003</v>
      </c>
    </row>
    <row r="15" spans="1:6" ht="25.5">
      <c r="B15" s="83" t="s">
        <v>483</v>
      </c>
    </row>
    <row r="17" spans="1:2" ht="15">
      <c r="A17" s="263"/>
      <c r="B17" s="264"/>
    </row>
    <row r="18" spans="1:2" ht="15">
      <c r="A18" s="268"/>
      <c r="B18" s="269"/>
    </row>
    <row r="19" spans="1:2">
      <c r="A19" s="270"/>
      <c r="B19" s="265"/>
    </row>
    <row r="20" spans="1:2">
      <c r="A20" s="271"/>
      <c r="B20" s="266"/>
    </row>
    <row r="21" spans="1:2">
      <c r="A21" s="271"/>
      <c r="B21" s="269"/>
    </row>
    <row r="22" spans="1:2">
      <c r="A22" s="270"/>
      <c r="B22" s="267"/>
    </row>
    <row r="23" spans="1:2">
      <c r="A23" s="271"/>
      <c r="B23" s="266"/>
    </row>
    <row r="24" spans="1:2">
      <c r="A24" s="271"/>
      <c r="B24" s="266"/>
    </row>
    <row r="25" spans="1:2">
      <c r="A25" s="271"/>
      <c r="B25" s="272"/>
    </row>
    <row r="26" spans="1:2">
      <c r="A26" s="271"/>
      <c r="B26" s="269"/>
    </row>
    <row r="27" spans="1:2">
      <c r="B27" s="103"/>
    </row>
    <row r="28" spans="1:2">
      <c r="B28" s="103"/>
    </row>
    <row r="29" spans="1:2">
      <c r="B29" s="103"/>
    </row>
    <row r="30" spans="1:2">
      <c r="B30" s="103"/>
    </row>
    <row r="31" spans="1:2">
      <c r="B31" s="103"/>
    </row>
    <row r="32" spans="1:2">
      <c r="B32" s="103"/>
    </row>
    <row r="33" spans="2:2">
      <c r="B33" s="10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l2ujFppr3Zmg8fH3aONtEBhdW1w/+rhwOMd31n7pF/M=</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iPnrSnBxVqqKECvyZm6PJYa1ZO+JJieU+o9ZFd/5/UQ=</DigestValue>
    </Reference>
  </SignedInfo>
  <SignatureValue>DB89Vt9NfXwffFT+1AWbQEjlfoVluRCaxXtEYl1n1WaFT19OvxCrZQsJqEFOgZptSthCGcvTna/Z
kOxy3avdPv2cOdyKfQhPv8uS1wgO/S2wNDDFKDl0ltjZKXzCPbuohtG3nJYa///eWpy3NKvurV20
Z3pa2eUEiLaEXs4KkPIMG7wpWn1jDNzClBaaS+QPpNB6Poo+bcB0ckVl12KEYgqNML0DFWt41xPU
m/QKcrIs9hDkhVnIinKmsUJTY8SLCnEXRnuyl2QX6QSjHr8XtnM041MGcssEhNYiQlNeKjI8BIhS
GoMUEeGkjNO4PPRpqkiRnga3fGVXCb56TGWkDg==</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/IuTj3XGfO6VKqq6ErIwX+nQJqJjTkZ1s1zSAV8d4WE=</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fyFHPihfayd595BqXtmFycEO7eVtY2dpms8TyLCyYDY=</DigestValue>
      </Reference>
      <Reference URI="/xl/styles.xml?ContentType=application/vnd.openxmlformats-officedocument.spreadsheetml.styles+xml">
        <DigestMethod Algorithm="http://www.w3.org/2001/04/xmlenc#sha256"/>
        <DigestValue>OMQQ41uA6i5Gd7ZsRW4bVWkFQnYlZDxgf6k/4Bbirf0=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N1RLXDrsFCBeRDOy4oxw82bLt7crogU24/lG8uW+dLI=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9lPX3CQI6zjP9vxK5+kjxGZVwOdHNxOwQuspv4PHNvo=</DigestValue>
      </Reference>
      <Reference URI="/xl/worksheets/sheet10.xml?ContentType=application/vnd.openxmlformats-officedocument.spreadsheetml.worksheet+xml">
        <DigestMethod Algorithm="http://www.w3.org/2001/04/xmlenc#sha256"/>
        <DigestValue>w4kIOVEoRjOIYhXPIBRyKK0aT4XRFNKpSZJb7o/DT60=</DigestValue>
      </Reference>
      <Reference URI="/xl/worksheets/sheet11.xml?ContentType=application/vnd.openxmlformats-officedocument.spreadsheetml.worksheet+xml">
        <DigestMethod Algorithm="http://www.w3.org/2001/04/xmlenc#sha256"/>
        <DigestValue>+UxRs610VZGuPrDINdzhaR0cbImANj4RrrVXEC9r3zo=</DigestValue>
      </Reference>
      <Reference URI="/xl/worksheets/sheet12.xml?ContentType=application/vnd.openxmlformats-officedocument.spreadsheetml.worksheet+xml">
        <DigestMethod Algorithm="http://www.w3.org/2001/04/xmlenc#sha256"/>
        <DigestValue>B8vBNjlstHSRrKrDe7DixKe2CTI21vIaRepm55yc9q8=</DigestValue>
      </Reference>
      <Reference URI="/xl/worksheets/sheet13.xml?ContentType=application/vnd.openxmlformats-officedocument.spreadsheetml.worksheet+xml">
        <DigestMethod Algorithm="http://www.w3.org/2001/04/xmlenc#sha256"/>
        <DigestValue>wGY47SRFqquTtFMC3rL/FRIIM2i+j6QRBlNB2Kko+mk=</DigestValue>
      </Reference>
      <Reference URI="/xl/worksheets/sheet14.xml?ContentType=application/vnd.openxmlformats-officedocument.spreadsheetml.worksheet+xml">
        <DigestMethod Algorithm="http://www.w3.org/2001/04/xmlenc#sha256"/>
        <DigestValue>X/5IX3B++ZGxdQ4AlAwaYNjviiUoeaoO7UxdJjL2Lk4=</DigestValue>
      </Reference>
      <Reference URI="/xl/worksheets/sheet15.xml?ContentType=application/vnd.openxmlformats-officedocument.spreadsheetml.worksheet+xml">
        <DigestMethod Algorithm="http://www.w3.org/2001/04/xmlenc#sha256"/>
        <DigestValue>6zPS+ec8/ur8sp69cJiIEXF8c3v4d559HeKWpDRAfbQ=</DigestValue>
      </Reference>
      <Reference URI="/xl/worksheets/sheet16.xml?ContentType=application/vnd.openxmlformats-officedocument.spreadsheetml.worksheet+xml">
        <DigestMethod Algorithm="http://www.w3.org/2001/04/xmlenc#sha256"/>
        <DigestValue>5xu8wfwlD27AL4vSz6vW4ttLQl8V/rfsqgffZrJkt9M=</DigestValue>
      </Reference>
      <Reference URI="/xl/worksheets/sheet17.xml?ContentType=application/vnd.openxmlformats-officedocument.spreadsheetml.worksheet+xml">
        <DigestMethod Algorithm="http://www.w3.org/2001/04/xmlenc#sha256"/>
        <DigestValue>gF5Sf1mnnezyQBZWxbOVxBD3ZIHeuFCM0gik91/dckk=</DigestValue>
      </Reference>
      <Reference URI="/xl/worksheets/sheet18.xml?ContentType=application/vnd.openxmlformats-officedocument.spreadsheetml.worksheet+xml">
        <DigestMethod Algorithm="http://www.w3.org/2001/04/xmlenc#sha256"/>
        <DigestValue>1GkDBrDzIkoEYsmJLtPGYhQcSaSKa5ribG7GXwqY2JM=</DigestValue>
      </Reference>
      <Reference URI="/xl/worksheets/sheet19.xml?ContentType=application/vnd.openxmlformats-officedocument.spreadsheetml.worksheet+xml">
        <DigestMethod Algorithm="http://www.w3.org/2001/04/xmlenc#sha256"/>
        <DigestValue>dwzFLMof6LH+uIqnNnuS7GgCcIjZOBvVvvvY7X2+INQ=</DigestValue>
      </Reference>
      <Reference URI="/xl/worksheets/sheet2.xml?ContentType=application/vnd.openxmlformats-officedocument.spreadsheetml.worksheet+xml">
        <DigestMethod Algorithm="http://www.w3.org/2001/04/xmlenc#sha256"/>
        <DigestValue>dD55zqt3RzqNUtyztxff/egcCDIr7lxMVsNYIVmVt/4=</DigestValue>
      </Reference>
      <Reference URI="/xl/worksheets/sheet20.xml?ContentType=application/vnd.openxmlformats-officedocument.spreadsheetml.worksheet+xml">
        <DigestMethod Algorithm="http://www.w3.org/2001/04/xmlenc#sha256"/>
        <DigestValue>sJgehiRIp2E2tM6MktCjEk5CtkvcudmMMg9HoWhWWl8=</DigestValue>
      </Reference>
      <Reference URI="/xl/worksheets/sheet21.xml?ContentType=application/vnd.openxmlformats-officedocument.spreadsheetml.worksheet+xml">
        <DigestMethod Algorithm="http://www.w3.org/2001/04/xmlenc#sha256"/>
        <DigestValue>3JyCl2oIIklVQGjB/OBtYaYf66KULTjexnsZjycI/DE=</DigestValue>
      </Reference>
      <Reference URI="/xl/worksheets/sheet22.xml?ContentType=application/vnd.openxmlformats-officedocument.spreadsheetml.worksheet+xml">
        <DigestMethod Algorithm="http://www.w3.org/2001/04/xmlenc#sha256"/>
        <DigestValue>Twe9Kkk48jqoEmd0oMg1OqTD9+I+DHZG9Q3rvq5XsAo=</DigestValue>
      </Reference>
      <Reference URI="/xl/worksheets/sheet23.xml?ContentType=application/vnd.openxmlformats-officedocument.spreadsheetml.worksheet+xml">
        <DigestMethod Algorithm="http://www.w3.org/2001/04/xmlenc#sha256"/>
        <DigestValue>POgIpiz0TU9wMhvJue8Nt3lfCHyGRk9onOpBjQUEQIg=</DigestValue>
      </Reference>
      <Reference URI="/xl/worksheets/sheet24.xml?ContentType=application/vnd.openxmlformats-officedocument.spreadsheetml.worksheet+xml">
        <DigestMethod Algorithm="http://www.w3.org/2001/04/xmlenc#sha256"/>
        <DigestValue>q84AH/UwfVglY0xU0f/frAmJvdGWyIL/VSq97MyduRk=</DigestValue>
      </Reference>
      <Reference URI="/xl/worksheets/sheet25.xml?ContentType=application/vnd.openxmlformats-officedocument.spreadsheetml.worksheet+xml">
        <DigestMethod Algorithm="http://www.w3.org/2001/04/xmlenc#sha256"/>
        <DigestValue>x8b2SNeXbThoLGFkbUbJaroIRANsArUG/6XrGtjfg3U=</DigestValue>
      </Reference>
      <Reference URI="/xl/worksheets/sheet26.xml?ContentType=application/vnd.openxmlformats-officedocument.spreadsheetml.worksheet+xml">
        <DigestMethod Algorithm="http://www.w3.org/2001/04/xmlenc#sha256"/>
        <DigestValue>NGK7iRHYhls/1YnHEI92ep2kFCwEc8iN7GrxFzqIjmY=</DigestValue>
      </Reference>
      <Reference URI="/xl/worksheets/sheet27.xml?ContentType=application/vnd.openxmlformats-officedocument.spreadsheetml.worksheet+xml">
        <DigestMethod Algorithm="http://www.w3.org/2001/04/xmlenc#sha256"/>
        <DigestValue>vAmD6kiqeyLvZMtO0JKL0dzzD6dx2qeDZHziTq+0KOw=</DigestValue>
      </Reference>
      <Reference URI="/xl/worksheets/sheet28.xml?ContentType=application/vnd.openxmlformats-officedocument.spreadsheetml.worksheet+xml">
        <DigestMethod Algorithm="http://www.w3.org/2001/04/xmlenc#sha256"/>
        <DigestValue>aPtCv5NLfc/nE9UwLdr3oQoBJhiiFemTQe0oYeXPwnE=</DigestValue>
      </Reference>
      <Reference URI="/xl/worksheets/sheet29.xml?ContentType=application/vnd.openxmlformats-officedocument.spreadsheetml.worksheet+xml">
        <DigestMethod Algorithm="http://www.w3.org/2001/04/xmlenc#sha256"/>
        <DigestValue>qPjrVVVvnUNUimcxt0SgHwuT8v/mP4PcQ30Ev/D3w3A=</DigestValue>
      </Reference>
      <Reference URI="/xl/worksheets/sheet3.xml?ContentType=application/vnd.openxmlformats-officedocument.spreadsheetml.worksheet+xml">
        <DigestMethod Algorithm="http://www.w3.org/2001/04/xmlenc#sha256"/>
        <DigestValue>jTYdogyvdk8EWmkwD4/LswPmnQf/XnUSYR4f8bw8va0=</DigestValue>
      </Reference>
      <Reference URI="/xl/worksheets/sheet4.xml?ContentType=application/vnd.openxmlformats-officedocument.spreadsheetml.worksheet+xml">
        <DigestMethod Algorithm="http://www.w3.org/2001/04/xmlenc#sha256"/>
        <DigestValue>W1x3qcWuUUoquLd1CUB7nWopxQKoMR5snhWgzB9sTAA=</DigestValue>
      </Reference>
      <Reference URI="/xl/worksheets/sheet5.xml?ContentType=application/vnd.openxmlformats-officedocument.spreadsheetml.worksheet+xml">
        <DigestMethod Algorithm="http://www.w3.org/2001/04/xmlenc#sha256"/>
        <DigestValue>IFoJrfzM6S4z275QhHO/80RvSQPJDcObKNLKKkpiZNk=</DigestValue>
      </Reference>
      <Reference URI="/xl/worksheets/sheet6.xml?ContentType=application/vnd.openxmlformats-officedocument.spreadsheetml.worksheet+xml">
        <DigestMethod Algorithm="http://www.w3.org/2001/04/xmlenc#sha256"/>
        <DigestValue>IgYtMZyxrdoc2VXK9l20ZkMQzXOWVha/KfQYh/z5qro=</DigestValue>
      </Reference>
      <Reference URI="/xl/worksheets/sheet7.xml?ContentType=application/vnd.openxmlformats-officedocument.spreadsheetml.worksheet+xml">
        <DigestMethod Algorithm="http://www.w3.org/2001/04/xmlenc#sha256"/>
        <DigestValue>bzN+VYe7ghLz+74rYT0VM+fcKEJp8YkBTzvd1S+J+Xo=</DigestValue>
      </Reference>
      <Reference URI="/xl/worksheets/sheet8.xml?ContentType=application/vnd.openxmlformats-officedocument.spreadsheetml.worksheet+xml">
        <DigestMethod Algorithm="http://www.w3.org/2001/04/xmlenc#sha256"/>
        <DigestValue>JZqJHnX13o8vCtfciz5GEWBYE5aWDiYqfDlC6otAwcQ=</DigestValue>
      </Reference>
      <Reference URI="/xl/worksheets/sheet9.xml?ContentType=application/vnd.openxmlformats-officedocument.spreadsheetml.worksheet+xml">
        <DigestMethod Algorithm="http://www.w3.org/2001/04/xmlenc#sha256"/>
        <DigestValue>N5ExsPxRNvFZn/j4EeTzh+eSYWAu1Tv0DjdkENrBGXc=</DigestValue>
      </Reference>
    </Manifest>
    <SignatureProperties>
      <SignatureProperty Id="idSignatureTime" Target="#idPackageSignature">
        <mdssi:SignatureTime xmlns:mdssi="http://schemas.openxmlformats.org/package/2006/digital-signature">
          <mdssi:Format>YYYY-MM-DDThh:mm:ssTZD</mdssi:Format>
          <mdssi:Value>2023-03-01T12:31:26Z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2023-03-01T12:31:26Z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P89SL7c4/Edmg+GAVmxswsB2DiALV/8nm3/nTqYcnBQ=</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wIbHxlAi8qEdB0ei7djpYM9ijktal3irlvFihV+ZvuA=</DigestValue>
    </Reference>
  </SignedInfo>
  <SignatureValue>Sw4vsOvAXaIzLUA6GD4t84HASqhGzzMsOYcJjiJc5SXItsUjne17sfQdG25v7r/Y42FlYaXgW/4B
goDF849H8BOo/MjdFyhvwnTCuIoYUod+SwSlX+BlrpFW6gCFun1lXMLzojNu4OGI5stO6UlKlBUb
VmR7OzsJQruUZHl6KXJEyqQqHJFBqcFJhPX/NUmyHBc3Zb4uwjeCxEbW16qQZ5enUdFuNsceC5lt
d7Fk5fRs0HkS4D7g51sNbiyHGQRLYwHEEmtDxnWolNcjCTPfjzDCDOissVPa+DSrlgnS5DwWRGQ7
90dMIXuSzwIt+NvkgU9YCyAxh9M80omDEpN7eA==</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/IuTj3XGfO6VKqq6ErIwX+nQJqJjTkZ1s1zSAV8d4WE=</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fyFHPihfayd595BqXtmFycEO7eVtY2dpms8TyLCyYDY=</DigestValue>
      </Reference>
      <Reference URI="/xl/styles.xml?ContentType=application/vnd.openxmlformats-officedocument.spreadsheetml.styles+xml">
        <DigestMethod Algorithm="http://www.w3.org/2001/04/xmlenc#sha256"/>
        <DigestValue>OMQQ41uA6i5Gd7ZsRW4bVWkFQnYlZDxgf6k/4Bbirf0=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N1RLXDrsFCBeRDOy4oxw82bLt7crogU24/lG8uW+dLI=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9lPX3CQI6zjP9vxK5+kjxGZVwOdHNxOwQuspv4PHNvo=</DigestValue>
      </Reference>
      <Reference URI="/xl/worksheets/sheet10.xml?ContentType=application/vnd.openxmlformats-officedocument.spreadsheetml.worksheet+xml">
        <DigestMethod Algorithm="http://www.w3.org/2001/04/xmlenc#sha256"/>
        <DigestValue>w4kIOVEoRjOIYhXPIBRyKK0aT4XRFNKpSZJb7o/DT60=</DigestValue>
      </Reference>
      <Reference URI="/xl/worksheets/sheet11.xml?ContentType=application/vnd.openxmlformats-officedocument.spreadsheetml.worksheet+xml">
        <DigestMethod Algorithm="http://www.w3.org/2001/04/xmlenc#sha256"/>
        <DigestValue>+UxRs610VZGuPrDINdzhaR0cbImANj4RrrVXEC9r3zo=</DigestValue>
      </Reference>
      <Reference URI="/xl/worksheets/sheet12.xml?ContentType=application/vnd.openxmlformats-officedocument.spreadsheetml.worksheet+xml">
        <DigestMethod Algorithm="http://www.w3.org/2001/04/xmlenc#sha256"/>
        <DigestValue>B8vBNjlstHSRrKrDe7DixKe2CTI21vIaRepm55yc9q8=</DigestValue>
      </Reference>
      <Reference URI="/xl/worksheets/sheet13.xml?ContentType=application/vnd.openxmlformats-officedocument.spreadsheetml.worksheet+xml">
        <DigestMethod Algorithm="http://www.w3.org/2001/04/xmlenc#sha256"/>
        <DigestValue>wGY47SRFqquTtFMC3rL/FRIIM2i+j6QRBlNB2Kko+mk=</DigestValue>
      </Reference>
      <Reference URI="/xl/worksheets/sheet14.xml?ContentType=application/vnd.openxmlformats-officedocument.spreadsheetml.worksheet+xml">
        <DigestMethod Algorithm="http://www.w3.org/2001/04/xmlenc#sha256"/>
        <DigestValue>X/5IX3B++ZGxdQ4AlAwaYNjviiUoeaoO7UxdJjL2Lk4=</DigestValue>
      </Reference>
      <Reference URI="/xl/worksheets/sheet15.xml?ContentType=application/vnd.openxmlformats-officedocument.spreadsheetml.worksheet+xml">
        <DigestMethod Algorithm="http://www.w3.org/2001/04/xmlenc#sha256"/>
        <DigestValue>6zPS+ec8/ur8sp69cJiIEXF8c3v4d559HeKWpDRAfbQ=</DigestValue>
      </Reference>
      <Reference URI="/xl/worksheets/sheet16.xml?ContentType=application/vnd.openxmlformats-officedocument.spreadsheetml.worksheet+xml">
        <DigestMethod Algorithm="http://www.w3.org/2001/04/xmlenc#sha256"/>
        <DigestValue>5xu8wfwlD27AL4vSz6vW4ttLQl8V/rfsqgffZrJkt9M=</DigestValue>
      </Reference>
      <Reference URI="/xl/worksheets/sheet17.xml?ContentType=application/vnd.openxmlformats-officedocument.spreadsheetml.worksheet+xml">
        <DigestMethod Algorithm="http://www.w3.org/2001/04/xmlenc#sha256"/>
        <DigestValue>gF5Sf1mnnezyQBZWxbOVxBD3ZIHeuFCM0gik91/dckk=</DigestValue>
      </Reference>
      <Reference URI="/xl/worksheets/sheet18.xml?ContentType=application/vnd.openxmlformats-officedocument.spreadsheetml.worksheet+xml">
        <DigestMethod Algorithm="http://www.w3.org/2001/04/xmlenc#sha256"/>
        <DigestValue>1GkDBrDzIkoEYsmJLtPGYhQcSaSKa5ribG7GXwqY2JM=</DigestValue>
      </Reference>
      <Reference URI="/xl/worksheets/sheet19.xml?ContentType=application/vnd.openxmlformats-officedocument.spreadsheetml.worksheet+xml">
        <DigestMethod Algorithm="http://www.w3.org/2001/04/xmlenc#sha256"/>
        <DigestValue>dwzFLMof6LH+uIqnNnuS7GgCcIjZOBvVvvvY7X2+INQ=</DigestValue>
      </Reference>
      <Reference URI="/xl/worksheets/sheet2.xml?ContentType=application/vnd.openxmlformats-officedocument.spreadsheetml.worksheet+xml">
        <DigestMethod Algorithm="http://www.w3.org/2001/04/xmlenc#sha256"/>
        <DigestValue>dD55zqt3RzqNUtyztxff/egcCDIr7lxMVsNYIVmVt/4=</DigestValue>
      </Reference>
      <Reference URI="/xl/worksheets/sheet20.xml?ContentType=application/vnd.openxmlformats-officedocument.spreadsheetml.worksheet+xml">
        <DigestMethod Algorithm="http://www.w3.org/2001/04/xmlenc#sha256"/>
        <DigestValue>sJgehiRIp2E2tM6MktCjEk5CtkvcudmMMg9HoWhWWl8=</DigestValue>
      </Reference>
      <Reference URI="/xl/worksheets/sheet21.xml?ContentType=application/vnd.openxmlformats-officedocument.spreadsheetml.worksheet+xml">
        <DigestMethod Algorithm="http://www.w3.org/2001/04/xmlenc#sha256"/>
        <DigestValue>3JyCl2oIIklVQGjB/OBtYaYf66KULTjexnsZjycI/DE=</DigestValue>
      </Reference>
      <Reference URI="/xl/worksheets/sheet22.xml?ContentType=application/vnd.openxmlformats-officedocument.spreadsheetml.worksheet+xml">
        <DigestMethod Algorithm="http://www.w3.org/2001/04/xmlenc#sha256"/>
        <DigestValue>Twe9Kkk48jqoEmd0oMg1OqTD9+I+DHZG9Q3rvq5XsAo=</DigestValue>
      </Reference>
      <Reference URI="/xl/worksheets/sheet23.xml?ContentType=application/vnd.openxmlformats-officedocument.spreadsheetml.worksheet+xml">
        <DigestMethod Algorithm="http://www.w3.org/2001/04/xmlenc#sha256"/>
        <DigestValue>POgIpiz0TU9wMhvJue8Nt3lfCHyGRk9onOpBjQUEQIg=</DigestValue>
      </Reference>
      <Reference URI="/xl/worksheets/sheet24.xml?ContentType=application/vnd.openxmlformats-officedocument.spreadsheetml.worksheet+xml">
        <DigestMethod Algorithm="http://www.w3.org/2001/04/xmlenc#sha256"/>
        <DigestValue>q84AH/UwfVglY0xU0f/frAmJvdGWyIL/VSq97MyduRk=</DigestValue>
      </Reference>
      <Reference URI="/xl/worksheets/sheet25.xml?ContentType=application/vnd.openxmlformats-officedocument.spreadsheetml.worksheet+xml">
        <DigestMethod Algorithm="http://www.w3.org/2001/04/xmlenc#sha256"/>
        <DigestValue>x8b2SNeXbThoLGFkbUbJaroIRANsArUG/6XrGtjfg3U=</DigestValue>
      </Reference>
      <Reference URI="/xl/worksheets/sheet26.xml?ContentType=application/vnd.openxmlformats-officedocument.spreadsheetml.worksheet+xml">
        <DigestMethod Algorithm="http://www.w3.org/2001/04/xmlenc#sha256"/>
        <DigestValue>NGK7iRHYhls/1YnHEI92ep2kFCwEc8iN7GrxFzqIjmY=</DigestValue>
      </Reference>
      <Reference URI="/xl/worksheets/sheet27.xml?ContentType=application/vnd.openxmlformats-officedocument.spreadsheetml.worksheet+xml">
        <DigestMethod Algorithm="http://www.w3.org/2001/04/xmlenc#sha256"/>
        <DigestValue>vAmD6kiqeyLvZMtO0JKL0dzzD6dx2qeDZHziTq+0KOw=</DigestValue>
      </Reference>
      <Reference URI="/xl/worksheets/sheet28.xml?ContentType=application/vnd.openxmlformats-officedocument.spreadsheetml.worksheet+xml">
        <DigestMethod Algorithm="http://www.w3.org/2001/04/xmlenc#sha256"/>
        <DigestValue>aPtCv5NLfc/nE9UwLdr3oQoBJhiiFemTQe0oYeXPwnE=</DigestValue>
      </Reference>
      <Reference URI="/xl/worksheets/sheet29.xml?ContentType=application/vnd.openxmlformats-officedocument.spreadsheetml.worksheet+xml">
        <DigestMethod Algorithm="http://www.w3.org/2001/04/xmlenc#sha256"/>
        <DigestValue>qPjrVVVvnUNUimcxt0SgHwuT8v/mP4PcQ30Ev/D3w3A=</DigestValue>
      </Reference>
      <Reference URI="/xl/worksheets/sheet3.xml?ContentType=application/vnd.openxmlformats-officedocument.spreadsheetml.worksheet+xml">
        <DigestMethod Algorithm="http://www.w3.org/2001/04/xmlenc#sha256"/>
        <DigestValue>jTYdogyvdk8EWmkwD4/LswPmnQf/XnUSYR4f8bw8va0=</DigestValue>
      </Reference>
      <Reference URI="/xl/worksheets/sheet4.xml?ContentType=application/vnd.openxmlformats-officedocument.spreadsheetml.worksheet+xml">
        <DigestMethod Algorithm="http://www.w3.org/2001/04/xmlenc#sha256"/>
        <DigestValue>W1x3qcWuUUoquLd1CUB7nWopxQKoMR5snhWgzB9sTAA=</DigestValue>
      </Reference>
      <Reference URI="/xl/worksheets/sheet5.xml?ContentType=application/vnd.openxmlformats-officedocument.spreadsheetml.worksheet+xml">
        <DigestMethod Algorithm="http://www.w3.org/2001/04/xmlenc#sha256"/>
        <DigestValue>IFoJrfzM6S4z275QhHO/80RvSQPJDcObKNLKKkpiZNk=</DigestValue>
      </Reference>
      <Reference URI="/xl/worksheets/sheet6.xml?ContentType=application/vnd.openxmlformats-officedocument.spreadsheetml.worksheet+xml">
        <DigestMethod Algorithm="http://www.w3.org/2001/04/xmlenc#sha256"/>
        <DigestValue>IgYtMZyxrdoc2VXK9l20ZkMQzXOWVha/KfQYh/z5qro=</DigestValue>
      </Reference>
      <Reference URI="/xl/worksheets/sheet7.xml?ContentType=application/vnd.openxmlformats-officedocument.spreadsheetml.worksheet+xml">
        <DigestMethod Algorithm="http://www.w3.org/2001/04/xmlenc#sha256"/>
        <DigestValue>bzN+VYe7ghLz+74rYT0VM+fcKEJp8YkBTzvd1S+J+Xo=</DigestValue>
      </Reference>
      <Reference URI="/xl/worksheets/sheet8.xml?ContentType=application/vnd.openxmlformats-officedocument.spreadsheetml.worksheet+xml">
        <DigestMethod Algorithm="http://www.w3.org/2001/04/xmlenc#sha256"/>
        <DigestValue>JZqJHnX13o8vCtfciz5GEWBYE5aWDiYqfDlC6otAwcQ=</DigestValue>
      </Reference>
      <Reference URI="/xl/worksheets/sheet9.xml?ContentType=application/vnd.openxmlformats-officedocument.spreadsheetml.worksheet+xml">
        <DigestMethod Algorithm="http://www.w3.org/2001/04/xmlenc#sha256"/>
        <DigestValue>N5ExsPxRNvFZn/j4EeTzh+eSYWAu1Tv0DjdkENrBGXc=</DigestValue>
      </Reference>
    </Manifest>
    <SignatureProperties>
      <SignatureProperty Id="idSignatureTime" Target="#idPackageSignature">
        <mdssi:SignatureTime xmlns:mdssi="http://schemas.openxmlformats.org/package/2006/digital-signature">
          <mdssi:Format>YYYY-MM-DDThh:mm:ssTZD</mdssi:Format>
          <mdssi:Value>2023-03-01T13:32:20Z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2023-03-01T13:32:20Z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