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680C4189-4219-4832-AE85-A68C4E11BC95}" xr6:coauthVersionLast="45" xr6:coauthVersionMax="45" xr10:uidLastSave="{00000000-0000-0000-0000-000000000000}"/>
  <bookViews>
    <workbookView xWindow="-108" yWindow="-108" windowWidth="15576" windowHeight="8832" tabRatio="919" activeTab="1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92" l="1"/>
  <c r="B2" i="52" l="1"/>
  <c r="B2" i="88" s="1"/>
  <c r="B2" i="73" s="1"/>
  <c r="B2" i="89" s="1"/>
  <c r="B2" i="94" s="1"/>
  <c r="B2" i="69" s="1"/>
  <c r="B2" i="90" s="1"/>
  <c r="B2" i="64" s="1"/>
  <c r="B2" i="91" s="1"/>
  <c r="B2" i="93" s="1"/>
  <c r="B2" i="92" s="1"/>
  <c r="B2" i="95" s="1"/>
  <c r="B2" i="86"/>
  <c r="B2" i="75"/>
  <c r="B2" i="85"/>
  <c r="B2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9" i="94" l="1"/>
  <c r="D20" i="94"/>
  <c r="D21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N7" i="92" l="1"/>
  <c r="N14" i="92"/>
  <c r="E21" i="92"/>
  <c r="I21" i="92"/>
  <c r="M21" i="92"/>
  <c r="C21" i="92"/>
  <c r="N21" i="92" l="1"/>
  <c r="T21" i="64"/>
  <c r="U21" i="64"/>
  <c r="S21" i="64"/>
  <c r="C21" i="64"/>
  <c r="C47" i="89" l="1"/>
  <c r="C52" i="89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<sst xmlns="http://schemas.openxmlformats.org/spreadsheetml/2006/main" count="734" uniqueCount="524">
  <si>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</si>
  <si>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</si>
  <si>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</si>
  <si>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</si>
  <si>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</si>
  <si>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</si>
  <si>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</si>
  <si>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</si>
  <si>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</si>
  <si>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</si>
  <si>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</si>
  <si>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</si>
  <si>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</si>
  <si>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</si>
  <si>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</si>
  <si>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</si>
  <si>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</si>
  <si>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</si>
  <si>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</si>
  <si>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</si>
  <si>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</si>
  <si>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</si>
  <si>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</si>
  <si>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</si>
  <si>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</si>
  <si>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</si>
  <si>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</si>
  <si>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</si>
  <si>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</si>
  <si>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</si>
  <si>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</si>
  <si>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</si>
  <si>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</si>
  <si>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</si>
  <si>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</si>
  <si>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</si>
  <si>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</si>
  <si>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</si>
  <si>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</si>
  <si>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</si>
  <si>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</si>
  <si>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</si>
  <si>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</si>
  <si>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</si>
  <si>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</si>
  <si>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</si>
  <si>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</si>
  <si>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</si>
  <si>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</si>
  <si>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</si>
  <si>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</si>
  <si>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</si>
  <si>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</si>
  <si>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</si>
  <si>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</si>
  <si>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</si>
  <si>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</si>
  <si>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</si>
  <si>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</si>
  <si>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</si>
  <si>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</si>
  <si>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</si>
  <si>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</si>
  <si>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</si>
  <si>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</si>
  <si>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</si>
  <si>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</si>
  <si>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</si>
  <si>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</si>
  <si>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</si>
  <si>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</si>
  <si>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</si>
  <si>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</si>
  <si>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</si>
  <si>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</si>
  <si>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</si>
  <si>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</si>
  <si>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</si>
  <si>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</si>
  <si>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</si>
  <si>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</si>
  <si>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</si>
  <si>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</si>
  <si>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</si>
  <si>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</si>
  <si>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</si>
  <si>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</si>
  <si>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</si>
  <si>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</si>
  <si>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</si>
  <si>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</si>
  <si>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</si>
  <si>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</si>
  <si>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</si>
  <si>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</si>
  <si>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</si>
  <si>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</si>
  <si>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</si>
  <si>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</si>
  <si>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</si>
  <si>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</si>
  <si>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</si>
  <si>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</si>
  <si>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</si>
  <si>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</si>
  <si>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</si>
  <si>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</si>
  <si>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</si>
  <si>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</si>
  <si>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</si>
  <si>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</si>
  <si>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</si>
  <si>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</si>
  <si>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</si>
  <si>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</si>
  <si>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</si>
  <si>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</si>
  <si>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</si>
  <si>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</si>
  <si>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</si>
  <si>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</si>
  <si>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</si>
  <si>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</si>
  <si>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</si>
  <si>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</si>
  <si>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</si>
  <si>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</si>
  <si>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</si>
  <si>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</si>
  <si>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</si>
  <si>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</si>
  <si>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</si>
  <si>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</si>
  <si>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</si>
  <si>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</si>
  <si>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</si>
  <si>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</si>
  <si>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</si>
  <si>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</si>
  <si>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</si>
  <si>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</si>
  <si>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</si>
  <si>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</si>
  <si>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</si>
  <si>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</si>
  <si>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</si>
  <si>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</si>
  <si>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</si>
  <si>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</si>
  <si>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</si>
  <si>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</si>
  <si>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</si>
  <si>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</si>
  <si>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</si>
  <si>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</si>
  <si>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</si>
  <si>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</si>
  <si>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</si>
  <si>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</si>
  <si>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</si>
  <si>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</si>
  <si>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</si>
  <si>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</si>
  <si>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</si>
  <si>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</si>
  <si>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</si>
  <si>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</si>
  <si>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</si>
  <si>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</si>
  <si>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</si>
  <si>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</si>
  <si>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</si>
  <si>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</si>
  <si>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</si>
  <si>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</si>
  <si>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</si>
  <si>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</si>
  <si>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</si>
  <si>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</si>
  <si>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</si>
  <si>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</si>
  <si>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</si>
  <si>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</si>
  <si>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</si>
  <si>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</si>
  <si>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</si>
  <si>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</si>
  <si>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</si>
  <si>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</si>
  <si>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</si>
  <si>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</si>
  <si>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</si>
  <si>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</si>
  <si>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</si>
  <si>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</si>
  <si>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</si>
  <si>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</si>
  <si>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</si>
  <si>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</si>
  <si>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</si>
  <si>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</si>
  <si>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</si>
  <si>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</si>
  <si>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</si>
  <si>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</si>
  <si>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</si>
  <si>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</si>
  <si>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</si>
  <si>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</si>
  <si>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</si>
  <si>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</si>
  <si>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</si>
  <si>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</si>
  <si>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</si>
  <si>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</si>
  <si>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</si>
  <si>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</si>
  <si>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</si>
  <si>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</si>
  <si>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</si>
  <si>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</si>
  <si>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</si>
  <si>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</si>
  <si>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</si>
  <si>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</si>
  <si>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</si>
  <si>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</si>
  <si>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</si>
  <si>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</si>
  <si>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</si>
  <si>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</si>
  <si>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</si>
  <si>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</si>
  <si>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</si>
  <si>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</si>
  <si>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</si>
  <si>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</si>
  <si>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</si>
  <si>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</si>
  <si>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</si>
  <si>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</si>
  <si>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</si>
  <si>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</si>
  <si>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</si>
  <si>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</si>
  <si>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</si>
  <si>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</si>
  <si>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</si>
  <si>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</si>
  <si>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</si>
  <si>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</si>
  <si>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</si>
  <si>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</si>
  <si>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</si>
  <si>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</si>
  <si>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</si>
  <si>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</si>
  <si>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</si>
  <si>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</si>
  <si>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</si>
  <si>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</si>
  <si>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</si>
  <si>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</si>
  <si>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</si>
  <si>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</si>
  <si>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</si>
  <si>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</si>
  <si>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</si>
  <si>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</si>
  <si>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</si>
  <si>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</si>
  <si>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</si>
  <si>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</si>
  <si>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</si>
  <si>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</si>
  <si>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</si>
  <si>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</si>
  <si>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</si>
  <si>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</si>
  <si>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</si>
  <si>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</si>
  <si>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</si>
  <si>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</si>
  <si>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</si>
  <si>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</si>
  <si>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</si>
  <si>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</si>
  <si>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</si>
  <si>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</si>
  <si>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</si>
  <si>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</si>
  <si>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</si>
  <si>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</si>
  <si>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</si>
  <si>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</si>
  <si>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</si>
  <si>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</si>
  <si>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</si>
  <si>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</si>
  <si>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</si>
  <si>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</si>
  <si>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</si>
  <si>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</si>
  <si>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</si>
  <si>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</si>
  <si>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</si>
  <si>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</si>
  <si>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</si>
  <si>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</si>
  <si>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</si>
  <si>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</si>
  <si>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</si>
  <si>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</si>
  <si>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</si>
  <si>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</si>
  <si>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</si>
  <si>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</si>
  <si>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</si>
  <si>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</si>
  <si>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</si>
  <si>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</si>
  <si>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</si>
  <si>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</si>
  <si>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</si>
  <si>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</si>
  <si>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</si>
  <si>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</si>
  <si>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</si>
  <si>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</si>
  <si>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</si>
  <si>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</si>
  <si>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</si>
  <si>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</si>
  <si>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</si>
  <si>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</si>
  <si>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</si>
  <si>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</si>
  <si>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</si>
  <si>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</si>
  <si>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</si>
  <si>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</si>
  <si>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</si>
  <si>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</si>
  <si>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</si>
  <si>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</si>
  <si>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</si>
  <si>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</si>
  <si>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</si>
  <si>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</si>
  <si>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</si>
  <si>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</si>
  <si>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</si>
  <si>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</si>
  <si>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</si>
  <si>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</si>
  <si>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</si>
  <si>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</si>
  <si>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</si>
  <si>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</si>
  <si>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</si>
  <si>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</si>
  <si>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</si>
  <si>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</si>
  <si>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</si>
  <si>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</si>
  <si>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</si>
  <si>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</si>
  <si>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</si>
  <si>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</si>
  <si>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</si>
  <si>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</si>
  <si>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</si>
  <si>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</si>
  <si>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</si>
  <si>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</si>
  <si>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</si>
  <si>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</si>
  <si>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</si>
  <si>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</si>
  <si>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</si>
  <si>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</si>
  <si>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</si>
  <si>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</si>
  <si>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</si>
  <si>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</si>
  <si>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</si>
  <si>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</si>
  <si>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</si>
  <si>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</si>
  <si>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</si>
  <si>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</si>
  <si>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</si>
  <si>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</si>
  <si>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</si>
  <si>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</si>
  <si>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</si>
  <si>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</si>
  <si>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</si>
  <si>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</si>
  <si>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</si>
  <si>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</si>
  <si>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</si>
  <si>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</si>
  <si>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</si>
  <si>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</si>
  <si>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</si>
  <si>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</si>
  <si>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</si>
  <si>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</si>
  <si>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</si>
  <si>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</si>
  <si>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</si>
  <si>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</si>
  <si>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</si>
  <si>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</si>
  <si>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</si>
  <si>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</si>
  <si>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</si>
  <si>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</si>
  <si>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</si>
  <si>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</si>
  <si>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</si>
  <si>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</si>
  <si>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</si>
  <si>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</si>
  <si>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</si>
  <si>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</si>
  <si>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</si>
  <si>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</si>
  <si>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</si>
  <si>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</si>
  <si>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</si>
  <si>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</si>
  <si>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</si>
  <si>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</si>
  <si>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</si>
  <si>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</si>
  <si>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</si>
  <si>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</si>
  <si>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</si>
  <si>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</si>
  <si>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</si>
  <si>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</si>
  <si>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</si>
  <si>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</si>
  <si>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</si>
  <si>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</si>
  <si>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</si>
  <si>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</si>
  <si>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</si>
  <si>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</si>
  <si>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</si>
  <si>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</si>
  <si>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</si>
  <si>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</si>
  <si>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</si>
  <si>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</si>
  <si>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</si>
  <si>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</si>
  <si>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</si>
  <si>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</si>
  <si>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</si>
  <si>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</si>
  <si>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</si>
  <si>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</si>
  <si>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</si>
  <si>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</si>
  <si>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</si>
  <si>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</si>
  <si>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</si>
  <si>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</si>
  <si>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</si>
  <si>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</si>
  <si>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</si>
  <si>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</si>
  <si>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</si>
  <si>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</si>
  <si>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</si>
  <si>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</si>
  <si>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</si>
  <si>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</si>
  <si>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</si>
  <si>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</si>
  <si>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</si>
  <si>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</si>
  <si>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</si>
  <si>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</si>
  <si>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</si>
  <si>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</si>
  <si>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</si>
  <si>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</si>
  <si>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</si>
  <si>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JSC Silk Road Bank</t>
  </si>
  <si>
    <t>I. Managadze</t>
  </si>
  <si>
    <t>E.Enoch</t>
  </si>
  <si>
    <t xml:space="preserve">www.silkroadbank.ge </t>
  </si>
  <si>
    <t>Irakli Managadze</t>
  </si>
  <si>
    <t>Vasil Kenkishvili</t>
  </si>
  <si>
    <t>Mamuka Shurgaia</t>
  </si>
  <si>
    <t>Mzia Kokuashvili</t>
  </si>
  <si>
    <t>David Franz Borger, Germany</t>
  </si>
  <si>
    <t>Eli Enoch</t>
  </si>
  <si>
    <t>Natia Merabishvili</t>
  </si>
  <si>
    <t>George Gibradze</t>
  </si>
  <si>
    <t xml:space="preserve">JSC Silk Road Financial Group </t>
  </si>
  <si>
    <t>Prometheus Holdings (Malta) Limited (malta, C 41770)</t>
  </si>
  <si>
    <t xml:space="preserve">Giorgi Ramishvili </t>
  </si>
  <si>
    <t xml:space="preserve">Alexi Topuria </t>
  </si>
  <si>
    <t xml:space="preserve">David Franz Borger, Germany </t>
  </si>
  <si>
    <t>1Q 2020</t>
  </si>
  <si>
    <t>4Q 2019</t>
  </si>
  <si>
    <t>3Q 2019</t>
  </si>
  <si>
    <t>2Q 2019</t>
  </si>
  <si>
    <t>1Q 2019</t>
  </si>
  <si>
    <t>Less: Loan Loss provisions</t>
  </si>
  <si>
    <t>of which General other assets loss provisions</t>
  </si>
  <si>
    <t>table 9 (Capital), N39</t>
  </si>
  <si>
    <t>of wich General Loan loss Reserves</t>
  </si>
  <si>
    <t>of shich: Covid 19 provisions</t>
  </si>
  <si>
    <t>table 9 (Capital), N2</t>
  </si>
  <si>
    <t>table 9 (Capital), N6</t>
  </si>
  <si>
    <t>table 9 (Capital), N5</t>
  </si>
  <si>
    <t>6.2.1</t>
  </si>
  <si>
    <t>6.2.2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</si>
</sst>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3" fillId="0" borderId="101" xfId="0" applyFont="1" applyFill="1" applyBorder="1" applyAlignment="1">
      <alignment vertical="center"/>
    </xf>
    <xf numFmtId="0" fontId="3" fillId="0" borderId="102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horizontal="left" vertical="center" wrapText="1"/>
    </xf>
    <xf numFmtId="164" fontId="106" fillId="0" borderId="106" xfId="7" applyNumberFormat="1" applyFont="1" applyFill="1" applyBorder="1" applyAlignment="1" applyProtection="1">
      <alignment horizontal="right" vertical="center"/>
      <protection locked="0"/>
    </xf>
    <xf numFmtId="0" fontId="105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7" fillId="70" borderId="104" xfId="20964" applyFont="1" applyFill="1" applyBorder="1" applyAlignment="1">
      <alignment horizontal="center" vertical="center"/>
    </xf>
    <xf numFmtId="0" fontId="106" fillId="70" borderId="108" xfId="20964" applyFont="1" applyFill="1" applyBorder="1" applyAlignment="1">
      <alignment vertical="center" wrapText="1"/>
    </xf>
    <xf numFmtId="0" fontId="106" fillId="70" borderId="105" xfId="20964" applyFont="1" applyFill="1" applyBorder="1" applyAlignment="1">
      <alignment horizontal="left" vertical="center"/>
    </xf>
    <xf numFmtId="0" fontId="107" fillId="3" borderId="104" xfId="20964" applyFont="1" applyFill="1" applyBorder="1" applyAlignment="1">
      <alignment horizontal="center" vertical="center"/>
    </xf>
    <xf numFmtId="0" fontId="106" fillId="3" borderId="105" xfId="20964" applyFont="1" applyFill="1" applyBorder="1" applyAlignment="1">
      <alignment horizontal="left" vertical="center"/>
    </xf>
    <xf numFmtId="0" fontId="107" fillId="0" borderId="104" xfId="20964" applyFont="1" applyFill="1" applyBorder="1" applyAlignment="1">
      <alignment horizontal="center" vertical="center"/>
    </xf>
    <xf numFmtId="0" fontId="106" fillId="0" borderId="105" xfId="20964" applyFont="1" applyFill="1" applyBorder="1" applyAlignment="1">
      <alignment horizontal="left" vertical="center"/>
    </xf>
    <xf numFmtId="0" fontId="108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center"/>
    </xf>
    <xf numFmtId="164" fontId="106" fillId="78" borderId="106" xfId="7" applyNumberFormat="1" applyFont="1" applyFill="1" applyBorder="1" applyAlignment="1" applyProtection="1">
      <alignment horizontal="right" vertical="center"/>
      <protection locked="0"/>
    </xf>
    <xf numFmtId="0" fontId="105" fillId="77" borderId="107" xfId="20964" applyFont="1" applyFill="1" applyBorder="1" applyAlignment="1">
      <alignment vertical="center"/>
    </xf>
    <xf numFmtId="0" fontId="105" fillId="77" borderId="108" xfId="20964" applyFont="1" applyFill="1" applyBorder="1" applyAlignment="1">
      <alignment vertical="center"/>
    </xf>
    <xf numFmtId="164" fontId="105" fillId="77" borderId="105" xfId="7" applyNumberFormat="1" applyFont="1" applyFill="1" applyBorder="1" applyAlignment="1">
      <alignment horizontal="right" vertical="center"/>
    </xf>
    <xf numFmtId="0" fontId="110" fillId="3" borderId="104" xfId="20964" applyFont="1" applyFill="1" applyBorder="1" applyAlignment="1">
      <alignment horizontal="center" vertical="center"/>
    </xf>
    <xf numFmtId="0" fontId="111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0" fillId="70" borderId="104" xfId="20964" applyFont="1" applyFill="1" applyBorder="1" applyAlignment="1">
      <alignment horizontal="center" vertical="center"/>
    </xf>
    <xf numFmtId="164" fontId="106" fillId="3" borderId="106" xfId="7" applyNumberFormat="1" applyFont="1" applyFill="1" applyBorder="1" applyAlignment="1" applyProtection="1">
      <alignment horizontal="right" vertical="center"/>
      <protection locked="0"/>
    </xf>
    <xf numFmtId="0" fontId="111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7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0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0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" fillId="0" borderId="3" xfId="17" applyBorder="1" applyAlignment="1" applyProtection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8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2" fillId="0" borderId="107" xfId="0" applyFont="1" applyBorder="1" applyAlignment="1">
      <alignment wrapText="1"/>
    </xf>
    <xf numFmtId="0" fontId="84" fillId="0" borderId="91" xfId="0" applyFont="1" applyBorder="1"/>
    <xf numFmtId="0" fontId="2" fillId="0" borderId="106" xfId="0" applyFont="1" applyBorder="1" applyAlignment="1">
      <alignment wrapText="1"/>
    </xf>
    <xf numFmtId="0" fontId="84" fillId="0" borderId="88" xfId="0" applyFont="1" applyBorder="1"/>
    <xf numFmtId="0" fontId="45" fillId="0" borderId="106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2" fillId="0" borderId="91" xfId="0" applyFont="1" applyBorder="1"/>
    <xf numFmtId="0" fontId="2" fillId="0" borderId="91" xfId="0" applyFont="1" applyBorder="1" applyAlignment="1">
      <alignment wrapText="1"/>
    </xf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84" fillId="0" borderId="110" xfId="20962" applyNumberFormat="1" applyFont="1" applyBorder="1" applyAlignment="1"/>
    <xf numFmtId="0" fontId="96" fillId="0" borderId="19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9" fontId="9" fillId="37" borderId="0" xfId="20"/>
    <xf numFmtId="193" fontId="96" fillId="0" borderId="106" xfId="0" applyNumberFormat="1" applyFont="1" applyBorder="1" applyAlignment="1" applyProtection="1">
      <alignment vertical="center" wrapText="1"/>
      <protection locked="0"/>
    </xf>
    <xf numFmtId="193" fontId="3" fillId="0" borderId="106" xfId="0" applyNumberFormat="1" applyFont="1" applyBorder="1" applyAlignment="1" applyProtection="1">
      <alignment vertical="center" wrapText="1"/>
      <protection locked="0"/>
    </xf>
    <xf numFmtId="193" fontId="3" fillId="0" borderId="88" xfId="0" applyNumberFormat="1" applyFont="1" applyBorder="1" applyAlignment="1" applyProtection="1">
      <alignment vertical="center" wrapText="1"/>
      <protection locked="0"/>
    </xf>
    <xf numFmtId="193" fontId="96" fillId="0" borderId="106" xfId="0" applyNumberFormat="1" applyFont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Fill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Border="1" applyAlignment="1" applyProtection="1">
      <alignment vertical="center" wrapText="1"/>
      <protection locked="0"/>
    </xf>
    <xf numFmtId="165" fontId="3" fillId="0" borderId="88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/>
    <xf numFmtId="165" fontId="9" fillId="37" borderId="103" xfId="20962" applyNumberFormat="1" applyFont="1" applyFill="1" applyBorder="1"/>
    <xf numFmtId="165" fontId="94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88" xfId="20962" applyNumberFormat="1" applyFont="1" applyFill="1" applyBorder="1" applyAlignment="1" applyProtection="1">
      <alignment vertical="center"/>
      <protection locked="0"/>
    </xf>
    <xf numFmtId="165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6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12" fillId="2" borderId="106" xfId="0" applyNumberFormat="1" applyFont="1" applyFill="1" applyBorder="1" applyAlignment="1" applyProtection="1">
      <alignment vertical="center"/>
      <protection locked="0"/>
    </xf>
    <xf numFmtId="193" fontId="112" fillId="2" borderId="88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6" xfId="20962" applyNumberFormat="1" applyFont="1" applyFill="1" applyBorder="1" applyAlignment="1" applyProtection="1">
      <alignment vertical="center"/>
      <protection locked="0"/>
    </xf>
    <xf numFmtId="0" fontId="87" fillId="0" borderId="11" xfId="0" applyFont="1" applyBorder="1" applyAlignment="1">
      <alignment horizontal="left" wrapText="1"/>
    </xf>
    <xf numFmtId="43" fontId="106" fillId="0" borderId="106" xfId="7" applyNumberFormat="1" applyFont="1" applyFill="1" applyBorder="1" applyAlignment="1" applyProtection="1">
      <alignment horizontal="right" vertical="center"/>
      <protection locked="0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70" zoomScaleNormal="70" workbookViewId="0">
      <selection activeCell="C15" sqref="C15"/>
    </sheetView>
  </sheetViews>
  <sheetFormatPr defaultColWidth="9.21875" defaultRowHeight="13.8"/>
  <cols>
    <col min="1" max="1" width="10.21875" style="4" customWidth="1"/>
    <col min="2" max="2" width="134.77734375" style="5" bestFit="1" customWidth="1"/>
    <col min="3" max="3" width="39.44140625" style="5" customWidth="1"/>
    <col min="4" max="6" width="9.21875" style="5"/>
    <col min="7" max="7" width="25" style="5" customWidth="1"/>
    <col min="8" max="16384" width="9.21875" style="5"/>
  </cols>
  <sheetData>
    <row r="1" spans="1:3">
      <c r="A1" s="197"/>
      <c r="B1" s="245" t="s">
        <v>349</v>
      </c>
      <c r="C1" s="197"/>
    </row>
    <row r="2" spans="1:3">
      <c r="A2" s="246">
        <v>1</v>
      </c>
      <c r="B2" s="415" t="s">
        <v>350</v>
      </c>
      <c r="C2" s="104" t="s">
        <v>492</v>
      </c>
    </row>
    <row r="3" spans="1:3">
      <c r="A3" s="246">
        <v>2</v>
      </c>
      <c r="B3" s="416" t="s">
        <v>346</v>
      </c>
      <c r="C3" s="104" t="s">
        <v>493</v>
      </c>
    </row>
    <row r="4" spans="1:3">
      <c r="A4" s="246">
        <v>3</v>
      </c>
      <c r="B4" s="417" t="s">
        <v>351</v>
      </c>
      <c r="C4" s="104" t="s">
        <v>494</v>
      </c>
    </row>
    <row r="5" spans="1:3">
      <c r="A5" s="247">
        <v>4</v>
      </c>
      <c r="B5" s="418" t="s">
        <v>347</v>
      </c>
      <c r="C5" s="529" t="s">
        <v>495</v>
      </c>
    </row>
    <row r="6" spans="1:3" s="248" customFormat="1" ht="45.75" customHeight="1">
      <c r="A6" s="482" t="s">
        <v>425</v>
      </c>
      <c r="B6" s="483"/>
      <c r="C6" s="483"/>
    </row>
    <row r="7" spans="1:3">
      <c r="A7" s="249" t="s">
        <v>29</v>
      </c>
      <c r="B7" s="245" t="s">
        <v>348</v>
      </c>
    </row>
    <row r="8" spans="1:3">
      <c r="A8" s="197">
        <v>1</v>
      </c>
      <c r="B8" s="295" t="s">
        <v>20</v>
      </c>
    </row>
    <row r="9" spans="1:3">
      <c r="A9" s="197">
        <v>2</v>
      </c>
      <c r="B9" s="296" t="s">
        <v>21</v>
      </c>
    </row>
    <row r="10" spans="1:3">
      <c r="A10" s="197">
        <v>3</v>
      </c>
      <c r="B10" s="296" t="s">
        <v>22</v>
      </c>
    </row>
    <row r="11" spans="1:3">
      <c r="A11" s="197">
        <v>4</v>
      </c>
      <c r="B11" s="296" t="s">
        <v>23</v>
      </c>
      <c r="C11" s="109"/>
    </row>
    <row r="12" spans="1:3">
      <c r="A12" s="197">
        <v>5</v>
      </c>
      <c r="B12" s="296" t="s">
        <v>24</v>
      </c>
    </row>
    <row r="13" spans="1:3">
      <c r="A13" s="197">
        <v>6</v>
      </c>
      <c r="B13" s="297" t="s">
        <v>358</v>
      </c>
    </row>
    <row r="14" spans="1:3">
      <c r="A14" s="197">
        <v>7</v>
      </c>
      <c r="B14" s="296" t="s">
        <v>352</v>
      </c>
    </row>
    <row r="15" spans="1:3">
      <c r="A15" s="197">
        <v>8</v>
      </c>
      <c r="B15" s="296" t="s">
        <v>353</v>
      </c>
    </row>
    <row r="16" spans="1:3">
      <c r="A16" s="197">
        <v>9</v>
      </c>
      <c r="B16" s="296" t="s">
        <v>25</v>
      </c>
    </row>
    <row r="17" spans="1:2">
      <c r="A17" s="414" t="s">
        <v>424</v>
      </c>
      <c r="B17" s="413" t="s">
        <v>411</v>
      </c>
    </row>
    <row r="18" spans="1:2">
      <c r="A18" s="197">
        <v>10</v>
      </c>
      <c r="B18" s="296" t="s">
        <v>26</v>
      </c>
    </row>
    <row r="19" spans="1:2">
      <c r="A19" s="197">
        <v>11</v>
      </c>
      <c r="B19" s="297" t="s">
        <v>354</v>
      </c>
    </row>
    <row r="20" spans="1:2">
      <c r="A20" s="197">
        <v>12</v>
      </c>
      <c r="B20" s="297" t="s">
        <v>27</v>
      </c>
    </row>
    <row r="21" spans="1:2">
      <c r="A21" s="476">
        <v>13</v>
      </c>
      <c r="B21" s="477" t="s">
        <v>355</v>
      </c>
    </row>
    <row r="22" spans="1:2">
      <c r="A22" s="476">
        <v>14</v>
      </c>
      <c r="B22" s="478" t="s">
        <v>382</v>
      </c>
    </row>
    <row r="23" spans="1:2">
      <c r="A23" s="479">
        <v>15</v>
      </c>
      <c r="B23" s="480" t="s">
        <v>28</v>
      </c>
    </row>
    <row r="24" spans="1:2">
      <c r="A24" s="479">
        <v>15.1</v>
      </c>
      <c r="B24" s="481" t="s">
        <v>438</v>
      </c>
    </row>
    <row r="25" spans="1:2">
      <c r="A25" s="112"/>
      <c r="B25" s="15"/>
    </row>
    <row r="26" spans="1:2">
      <c r="A26" s="112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  <hyperlink ref="C5" r:id="rId1" xr:uid="{52AF51E7-2194-45C2-A820-F2E4016B5CC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C45" activePane="bottomRight" state="frozen"/>
      <selection activeCell="B9" sqref="B9"/>
      <selection pane="topRight" activeCell="B9" sqref="B9"/>
      <selection pane="bottomLeft" activeCell="B9" sqref="B9"/>
      <selection pane="bottomRight" activeCell="B56" sqref="B56"/>
    </sheetView>
  </sheetViews>
  <sheetFormatPr defaultColWidth="9.21875" defaultRowHeight="13.2"/>
  <cols>
    <col min="1" max="1" width="9.5546875" style="112" bestFit="1" customWidth="1"/>
    <col min="2" max="2" width="132.44140625" style="4" customWidth="1"/>
    <col min="3" max="3" width="18.44140625" style="4" customWidth="1"/>
    <col min="4" max="16384" width="9.21875" style="4"/>
  </cols>
  <sheetData>
    <row r="1" spans="1:3">
      <c r="A1" s="2" t="s">
        <v>30</v>
      </c>
      <c r="B1" s="3" t="str">
        <f>'Info '!C2</f>
        <v>JSC Silk Road Bank</v>
      </c>
    </row>
    <row r="2" spans="1:3" s="99" customFormat="1" ht="15.75" customHeight="1">
      <c r="A2" s="99" t="s">
        <v>31</v>
      </c>
      <c r="B2" s="533">
        <f>'8. LI2'!B2</f>
        <v>43921</v>
      </c>
    </row>
    <row r="3" spans="1:3" s="99" customFormat="1" ht="15.75" customHeight="1"/>
    <row r="4" spans="1:3" ht="13.8" thickBot="1">
      <c r="A4" s="112" t="s">
        <v>250</v>
      </c>
      <c r="B4" s="178" t="s">
        <v>249</v>
      </c>
    </row>
    <row r="5" spans="1:3">
      <c r="A5" s="113" t="s">
        <v>6</v>
      </c>
      <c r="B5" s="114"/>
      <c r="C5" s="115" t="s">
        <v>73</v>
      </c>
    </row>
    <row r="6" spans="1:3">
      <c r="A6" s="116">
        <v>1</v>
      </c>
      <c r="B6" s="117" t="s">
        <v>248</v>
      </c>
      <c r="C6" s="118">
        <v>54579138.099999994</v>
      </c>
    </row>
    <row r="7" spans="1:3">
      <c r="A7" s="116">
        <v>2</v>
      </c>
      <c r="B7" s="119" t="s">
        <v>247</v>
      </c>
      <c r="C7" s="120">
        <v>61146400</v>
      </c>
    </row>
    <row r="8" spans="1:3">
      <c r="A8" s="116">
        <v>3</v>
      </c>
      <c r="B8" s="121" t="s">
        <v>246</v>
      </c>
      <c r="C8" s="120"/>
    </row>
    <row r="9" spans="1:3">
      <c r="A9" s="116">
        <v>4</v>
      </c>
      <c r="B9" s="121" t="s">
        <v>245</v>
      </c>
      <c r="C9" s="120"/>
    </row>
    <row r="10" spans="1:3">
      <c r="A10" s="116">
        <v>5</v>
      </c>
      <c r="B10" s="121" t="s">
        <v>244</v>
      </c>
      <c r="C10" s="120">
        <v>4982432.3</v>
      </c>
    </row>
    <row r="11" spans="1:3">
      <c r="A11" s="116">
        <v>6</v>
      </c>
      <c r="B11" s="122" t="s">
        <v>243</v>
      </c>
      <c r="C11" s="120">
        <v>-11549694.199999999</v>
      </c>
    </row>
    <row r="12" spans="1:3" s="88" customFormat="1">
      <c r="A12" s="116">
        <v>7</v>
      </c>
      <c r="B12" s="117" t="s">
        <v>242</v>
      </c>
      <c r="C12" s="123">
        <v>5034929.8</v>
      </c>
    </row>
    <row r="13" spans="1:3" s="88" customFormat="1">
      <c r="A13" s="116">
        <v>8</v>
      </c>
      <c r="B13" s="124" t="s">
        <v>241</v>
      </c>
      <c r="C13" s="125">
        <v>4982432.3</v>
      </c>
    </row>
    <row r="14" spans="1:3" s="88" customFormat="1" ht="26.4">
      <c r="A14" s="116">
        <v>9</v>
      </c>
      <c r="B14" s="126" t="s">
        <v>240</v>
      </c>
      <c r="C14" s="125"/>
    </row>
    <row r="15" spans="1:3" s="88" customFormat="1">
      <c r="A15" s="116">
        <v>10</v>
      </c>
      <c r="B15" s="127" t="s">
        <v>239</v>
      </c>
      <c r="C15" s="125">
        <v>52497.5</v>
      </c>
    </row>
    <row r="16" spans="1:3" s="88" customFormat="1">
      <c r="A16" s="116">
        <v>11</v>
      </c>
      <c r="B16" s="128" t="s">
        <v>238</v>
      </c>
      <c r="C16" s="125"/>
    </row>
    <row r="17" spans="1:3" s="88" customFormat="1">
      <c r="A17" s="116">
        <v>12</v>
      </c>
      <c r="B17" s="127" t="s">
        <v>237</v>
      </c>
      <c r="C17" s="125"/>
    </row>
    <row r="18" spans="1:3" s="88" customFormat="1">
      <c r="A18" s="116">
        <v>13</v>
      </c>
      <c r="B18" s="127" t="s">
        <v>236</v>
      </c>
      <c r="C18" s="125"/>
    </row>
    <row r="19" spans="1:3" s="88" customFormat="1">
      <c r="A19" s="116">
        <v>14</v>
      </c>
      <c r="B19" s="127" t="s">
        <v>235</v>
      </c>
      <c r="C19" s="125"/>
    </row>
    <row r="20" spans="1:3" s="88" customFormat="1">
      <c r="A20" s="116">
        <v>15</v>
      </c>
      <c r="B20" s="127" t="s">
        <v>234</v>
      </c>
      <c r="C20" s="125"/>
    </row>
    <row r="21" spans="1:3" s="88" customFormat="1" ht="26.4">
      <c r="A21" s="116">
        <v>16</v>
      </c>
      <c r="B21" s="126" t="s">
        <v>233</v>
      </c>
      <c r="C21" s="125"/>
    </row>
    <row r="22" spans="1:3" s="88" customFormat="1">
      <c r="A22" s="116">
        <v>17</v>
      </c>
      <c r="B22" s="129" t="s">
        <v>232</v>
      </c>
      <c r="C22" s="125"/>
    </row>
    <row r="23" spans="1:3" s="88" customFormat="1">
      <c r="A23" s="116">
        <v>18</v>
      </c>
      <c r="B23" s="126" t="s">
        <v>231</v>
      </c>
      <c r="C23" s="125"/>
    </row>
    <row r="24" spans="1:3" s="88" customFormat="1" ht="26.4">
      <c r="A24" s="116">
        <v>19</v>
      </c>
      <c r="B24" s="126" t="s">
        <v>208</v>
      </c>
      <c r="C24" s="125"/>
    </row>
    <row r="25" spans="1:3" s="88" customFormat="1">
      <c r="A25" s="116">
        <v>20</v>
      </c>
      <c r="B25" s="130" t="s">
        <v>230</v>
      </c>
      <c r="C25" s="125"/>
    </row>
    <row r="26" spans="1:3" s="88" customFormat="1">
      <c r="A26" s="116">
        <v>21</v>
      </c>
      <c r="B26" s="130" t="s">
        <v>229</v>
      </c>
      <c r="C26" s="125"/>
    </row>
    <row r="27" spans="1:3" s="88" customFormat="1">
      <c r="A27" s="116">
        <v>22</v>
      </c>
      <c r="B27" s="130" t="s">
        <v>228</v>
      </c>
      <c r="C27" s="125"/>
    </row>
    <row r="28" spans="1:3" s="88" customFormat="1">
      <c r="A28" s="116">
        <v>23</v>
      </c>
      <c r="B28" s="131" t="s">
        <v>227</v>
      </c>
      <c r="C28" s="123">
        <v>49544208.299999997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226</v>
      </c>
      <c r="C30" s="123">
        <v>0</v>
      </c>
    </row>
    <row r="31" spans="1:3" s="88" customFormat="1">
      <c r="A31" s="132">
        <v>25</v>
      </c>
      <c r="B31" s="121" t="s">
        <v>225</v>
      </c>
      <c r="C31" s="134">
        <v>0</v>
      </c>
    </row>
    <row r="32" spans="1:3" s="88" customFormat="1">
      <c r="A32" s="132">
        <v>26</v>
      </c>
      <c r="B32" s="135" t="s">
        <v>307</v>
      </c>
      <c r="C32" s="125"/>
    </row>
    <row r="33" spans="1:3" s="88" customFormat="1">
      <c r="A33" s="132">
        <v>27</v>
      </c>
      <c r="B33" s="135" t="s">
        <v>224</v>
      </c>
      <c r="C33" s="125"/>
    </row>
    <row r="34" spans="1:3" s="88" customFormat="1">
      <c r="A34" s="132">
        <v>28</v>
      </c>
      <c r="B34" s="121" t="s">
        <v>223</v>
      </c>
      <c r="C34" s="125"/>
    </row>
    <row r="35" spans="1:3" s="88" customFormat="1">
      <c r="A35" s="132">
        <v>29</v>
      </c>
      <c r="B35" s="131" t="s">
        <v>222</v>
      </c>
      <c r="C35" s="123">
        <v>0</v>
      </c>
    </row>
    <row r="36" spans="1:3" s="88" customFormat="1">
      <c r="A36" s="132">
        <v>30</v>
      </c>
      <c r="B36" s="126" t="s">
        <v>221</v>
      </c>
      <c r="C36" s="125"/>
    </row>
    <row r="37" spans="1:3" s="88" customFormat="1">
      <c r="A37" s="132">
        <v>31</v>
      </c>
      <c r="B37" s="127" t="s">
        <v>220</v>
      </c>
      <c r="C37" s="125"/>
    </row>
    <row r="38" spans="1:3" s="88" customFormat="1">
      <c r="A38" s="132">
        <v>32</v>
      </c>
      <c r="B38" s="126" t="s">
        <v>219</v>
      </c>
      <c r="C38" s="125"/>
    </row>
    <row r="39" spans="1:3" s="88" customFormat="1" ht="26.4">
      <c r="A39" s="132">
        <v>33</v>
      </c>
      <c r="B39" s="126" t="s">
        <v>208</v>
      </c>
      <c r="C39" s="125"/>
    </row>
    <row r="40" spans="1:3" s="88" customFormat="1">
      <c r="A40" s="132">
        <v>34</v>
      </c>
      <c r="B40" s="130" t="s">
        <v>218</v>
      </c>
      <c r="C40" s="125"/>
    </row>
    <row r="41" spans="1:3" s="88" customFormat="1">
      <c r="A41" s="132">
        <v>35</v>
      </c>
      <c r="B41" s="131" t="s">
        <v>217</v>
      </c>
      <c r="C41" s="123"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6" t="s">
        <v>216</v>
      </c>
      <c r="C43" s="123">
        <v>204142.90000000002</v>
      </c>
    </row>
    <row r="44" spans="1:3" s="88" customFormat="1">
      <c r="A44" s="132">
        <v>37</v>
      </c>
      <c r="B44" s="121" t="s">
        <v>215</v>
      </c>
      <c r="C44" s="125"/>
    </row>
    <row r="45" spans="1:3" s="88" customFormat="1">
      <c r="A45" s="132">
        <v>38</v>
      </c>
      <c r="B45" s="121" t="s">
        <v>214</v>
      </c>
      <c r="C45" s="125"/>
    </row>
    <row r="46" spans="1:3" s="88" customFormat="1">
      <c r="A46" s="132">
        <v>39</v>
      </c>
      <c r="B46" s="121" t="s">
        <v>213</v>
      </c>
      <c r="C46" s="125">
        <v>204142.90000000002</v>
      </c>
    </row>
    <row r="47" spans="1:3" s="88" customFormat="1">
      <c r="A47" s="132">
        <v>40</v>
      </c>
      <c r="B47" s="136" t="s">
        <v>212</v>
      </c>
      <c r="C47" s="123">
        <f>SUM(C48:C51)</f>
        <v>0</v>
      </c>
    </row>
    <row r="48" spans="1:3" s="88" customFormat="1">
      <c r="A48" s="132">
        <v>41</v>
      </c>
      <c r="B48" s="126" t="s">
        <v>211</v>
      </c>
      <c r="C48" s="125"/>
    </row>
    <row r="49" spans="1:3" s="88" customFormat="1">
      <c r="A49" s="132">
        <v>42</v>
      </c>
      <c r="B49" s="127" t="s">
        <v>210</v>
      </c>
      <c r="C49" s="125"/>
    </row>
    <row r="50" spans="1:3" s="88" customFormat="1">
      <c r="A50" s="132">
        <v>43</v>
      </c>
      <c r="B50" s="126" t="s">
        <v>209</v>
      </c>
      <c r="C50" s="125"/>
    </row>
    <row r="51" spans="1:3" s="88" customFormat="1" ht="26.4">
      <c r="A51" s="132">
        <v>44</v>
      </c>
      <c r="B51" s="126" t="s">
        <v>208</v>
      </c>
      <c r="C51" s="125"/>
    </row>
    <row r="52" spans="1:3" s="88" customFormat="1" ht="13.8" thickBot="1">
      <c r="A52" s="137">
        <v>45</v>
      </c>
      <c r="B52" s="138" t="s">
        <v>207</v>
      </c>
      <c r="C52" s="139">
        <f>C43-C47</f>
        <v>204142.90000000002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23"/>
  <sheetViews>
    <sheetView topLeftCell="A4" workbookViewId="0">
      <selection activeCell="F18" sqref="F18"/>
    </sheetView>
  </sheetViews>
  <sheetFormatPr defaultColWidth="9.21875" defaultRowHeight="13.8"/>
  <cols>
    <col min="1" max="1" width="9.44140625" style="311" bestFit="1" customWidth="1"/>
    <col min="2" max="2" width="59" style="311" customWidth="1"/>
    <col min="3" max="3" width="16.77734375" style="311" bestFit="1" customWidth="1"/>
    <col min="4" max="4" width="13.21875" style="311" bestFit="1" customWidth="1"/>
    <col min="5" max="16384" width="9.21875" style="311"/>
  </cols>
  <sheetData>
    <row r="1" spans="1:4">
      <c r="A1" s="387" t="s">
        <v>30</v>
      </c>
      <c r="B1" s="388" t="str">
        <f>'Info '!C2</f>
        <v>JSC Silk Road Bank</v>
      </c>
    </row>
    <row r="2" spans="1:4" s="278" customFormat="1" ht="15.75" customHeight="1">
      <c r="A2" s="278" t="s">
        <v>31</v>
      </c>
      <c r="B2" s="534">
        <f>'9.Capital'!B2</f>
        <v>43921</v>
      </c>
    </row>
    <row r="3" spans="1:4" s="278" customFormat="1" ht="15.75" customHeight="1"/>
    <row r="4" spans="1:4" ht="14.4" thickBot="1">
      <c r="A4" s="336" t="s">
        <v>410</v>
      </c>
      <c r="B4" s="396" t="s">
        <v>411</v>
      </c>
    </row>
    <row r="5" spans="1:4" s="397" customFormat="1" ht="12.75" customHeight="1">
      <c r="A5" s="474"/>
      <c r="B5" s="475" t="s">
        <v>414</v>
      </c>
      <c r="C5" s="389" t="s">
        <v>412</v>
      </c>
      <c r="D5" s="390" t="s">
        <v>413</v>
      </c>
    </row>
    <row r="6" spans="1:4" s="398" customFormat="1">
      <c r="A6" s="391">
        <v>1</v>
      </c>
      <c r="B6" s="466" t="s">
        <v>415</v>
      </c>
      <c r="C6" s="466"/>
      <c r="D6" s="392"/>
    </row>
    <row r="7" spans="1:4" s="398" customFormat="1">
      <c r="A7" s="393" t="s">
        <v>401</v>
      </c>
      <c r="B7" s="467" t="s">
        <v>416</v>
      </c>
      <c r="C7" s="458">
        <v>4.4999999999999998E-2</v>
      </c>
      <c r="D7" s="459">
        <v>2925486.1750452742</v>
      </c>
    </row>
    <row r="8" spans="1:4" s="398" customFormat="1">
      <c r="A8" s="393" t="s">
        <v>402</v>
      </c>
      <c r="B8" s="467" t="s">
        <v>417</v>
      </c>
      <c r="C8" s="460">
        <v>0.06</v>
      </c>
      <c r="D8" s="459">
        <v>3900648.2333936989</v>
      </c>
    </row>
    <row r="9" spans="1:4" s="398" customFormat="1">
      <c r="A9" s="393" t="s">
        <v>403</v>
      </c>
      <c r="B9" s="467" t="s">
        <v>418</v>
      </c>
      <c r="C9" s="460">
        <v>0.08</v>
      </c>
      <c r="D9" s="459">
        <v>5200864.3111915989</v>
      </c>
    </row>
    <row r="10" spans="1:4" s="398" customFormat="1">
      <c r="A10" s="391" t="s">
        <v>404</v>
      </c>
      <c r="B10" s="466" t="s">
        <v>419</v>
      </c>
      <c r="C10" s="461"/>
      <c r="D10" s="468"/>
    </row>
    <row r="11" spans="1:4" s="399" customFormat="1">
      <c r="A11" s="394" t="s">
        <v>405</v>
      </c>
      <c r="B11" s="457" t="s">
        <v>485</v>
      </c>
      <c r="C11" s="462">
        <v>0</v>
      </c>
      <c r="D11" s="459">
        <v>0</v>
      </c>
    </row>
    <row r="12" spans="1:4" s="399" customFormat="1">
      <c r="A12" s="394" t="s">
        <v>406</v>
      </c>
      <c r="B12" s="457" t="s">
        <v>420</v>
      </c>
      <c r="C12" s="462">
        <v>0</v>
      </c>
      <c r="D12" s="459">
        <v>0</v>
      </c>
    </row>
    <row r="13" spans="1:4" s="399" customFormat="1">
      <c r="A13" s="394" t="s">
        <v>407</v>
      </c>
      <c r="B13" s="457" t="s">
        <v>421</v>
      </c>
      <c r="C13" s="462">
        <v>0</v>
      </c>
      <c r="D13" s="459">
        <v>0</v>
      </c>
    </row>
    <row r="14" spans="1:4" s="399" customFormat="1">
      <c r="A14" s="391" t="s">
        <v>408</v>
      </c>
      <c r="B14" s="466" t="s">
        <v>482</v>
      </c>
      <c r="C14" s="463"/>
      <c r="D14" s="469"/>
    </row>
    <row r="15" spans="1:4" s="399" customFormat="1">
      <c r="A15" s="394">
        <v>3.1</v>
      </c>
      <c r="B15" s="457" t="s">
        <v>426</v>
      </c>
      <c r="C15" s="462">
        <v>2.0936133835904858E-2</v>
      </c>
      <c r="D15" s="459">
        <v>1361074.8910186056</v>
      </c>
    </row>
    <row r="16" spans="1:4" s="399" customFormat="1">
      <c r="A16" s="394">
        <v>3.2</v>
      </c>
      <c r="B16" s="457" t="s">
        <v>427</v>
      </c>
      <c r="C16" s="462">
        <v>2.7920260181958392E-2</v>
      </c>
      <c r="D16" s="459">
        <v>1815118.5592441407</v>
      </c>
    </row>
    <row r="17" spans="1:6" s="398" customFormat="1">
      <c r="A17" s="394">
        <v>3.3</v>
      </c>
      <c r="B17" s="457" t="s">
        <v>428</v>
      </c>
      <c r="C17" s="462">
        <v>0.13513387028946172</v>
      </c>
      <c r="D17" s="459">
        <v>8785161.5402707029</v>
      </c>
    </row>
    <row r="18" spans="1:6" s="397" customFormat="1" ht="12.75" customHeight="1">
      <c r="A18" s="472"/>
      <c r="B18" s="473" t="s">
        <v>481</v>
      </c>
      <c r="C18" s="464" t="s">
        <v>412</v>
      </c>
      <c r="D18" s="470" t="s">
        <v>413</v>
      </c>
    </row>
    <row r="19" spans="1:6" s="398" customFormat="1">
      <c r="A19" s="395">
        <v>4</v>
      </c>
      <c r="B19" s="457" t="s">
        <v>422</v>
      </c>
      <c r="C19" s="462">
        <f>C7+C11+C12+C13+C15</f>
        <v>6.5936133835904853E-2</v>
      </c>
      <c r="D19" s="459">
        <f>C19*'5. RWA '!$C$13</f>
        <v>4286561.06606388</v>
      </c>
    </row>
    <row r="20" spans="1:6" s="398" customFormat="1">
      <c r="A20" s="395">
        <v>5</v>
      </c>
      <c r="B20" s="457" t="s">
        <v>140</v>
      </c>
      <c r="C20" s="462">
        <f>C8+C11+C12+C13+C16</f>
        <v>8.7920260181958393E-2</v>
      </c>
      <c r="D20" s="459">
        <f>C20*'5. RWA '!$C$13</f>
        <v>5715766.7926378399</v>
      </c>
    </row>
    <row r="21" spans="1:6" s="398" customFormat="1" ht="14.4" thickBot="1">
      <c r="A21" s="400" t="s">
        <v>409</v>
      </c>
      <c r="B21" s="401" t="s">
        <v>423</v>
      </c>
      <c r="C21" s="465">
        <f>C9+C11+C12+C13+C17</f>
        <v>0.21513387028946174</v>
      </c>
      <c r="D21" s="471">
        <f>C21*'5. RWA '!$C$13</f>
        <v>13986025.851462303</v>
      </c>
    </row>
    <row r="22" spans="1:6">
      <c r="F22" s="336"/>
    </row>
    <row r="23" spans="1:6" ht="53.4">
      <c r="B23" s="335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zoomScale="85" zoomScaleNormal="85" workbookViewId="0">
      <pane xSplit="1" ySplit="5" topLeftCell="B36" activePane="bottomRight" state="frozen"/>
      <selection activeCell="B47" sqref="B47"/>
      <selection pane="topRight" activeCell="B47" sqref="B47"/>
      <selection pane="bottomLeft" activeCell="B47" sqref="B47"/>
      <selection pane="bottomRight" activeCell="C6" sqref="C6:C45"/>
    </sheetView>
  </sheetViews>
  <sheetFormatPr defaultColWidth="9.21875" defaultRowHeight="13.8"/>
  <cols>
    <col min="1" max="1" width="10.77734375" style="4" customWidth="1"/>
    <col min="2" max="2" width="91.77734375" style="4" customWidth="1"/>
    <col min="3" max="3" width="53.21875" style="4" customWidth="1"/>
    <col min="4" max="4" width="32.21875" style="4" customWidth="1"/>
    <col min="5" max="5" width="9.44140625" style="5" customWidth="1"/>
    <col min="6" max="16384" width="9.21875" style="5"/>
  </cols>
  <sheetData>
    <row r="1" spans="1:6">
      <c r="A1" s="2" t="s">
        <v>30</v>
      </c>
      <c r="B1" s="3" t="str">
        <f>'Info '!C2</f>
        <v>JSC Silk Road Bank</v>
      </c>
      <c r="E1" s="4"/>
      <c r="F1" s="4"/>
    </row>
    <row r="2" spans="1:6" s="99" customFormat="1" ht="15.75" customHeight="1">
      <c r="A2" s="2" t="s">
        <v>31</v>
      </c>
      <c r="B2" s="533">
        <f>'9.1. Capital Requirements'!B2</f>
        <v>43921</v>
      </c>
    </row>
    <row r="3" spans="1:6" s="99" customFormat="1" ht="15.75" customHeight="1">
      <c r="A3" s="140"/>
    </row>
    <row r="4" spans="1:6" s="99" customFormat="1" ht="15.75" customHeight="1" thickBot="1">
      <c r="A4" s="99" t="s">
        <v>86</v>
      </c>
      <c r="B4" s="269" t="s">
        <v>291</v>
      </c>
      <c r="D4" s="48" t="s">
        <v>73</v>
      </c>
    </row>
    <row r="5" spans="1:6" ht="26.4">
      <c r="A5" s="141" t="s">
        <v>6</v>
      </c>
      <c r="B5" s="300" t="s">
        <v>345</v>
      </c>
      <c r="C5" s="142" t="s">
        <v>93</v>
      </c>
      <c r="D5" s="143" t="s">
        <v>94</v>
      </c>
    </row>
    <row r="6" spans="1:6">
      <c r="A6" s="105">
        <v>1</v>
      </c>
      <c r="B6" s="144" t="s">
        <v>35</v>
      </c>
      <c r="C6" s="145">
        <v>2749527.09</v>
      </c>
      <c r="D6" s="146"/>
      <c r="E6" s="147"/>
    </row>
    <row r="7" spans="1:6">
      <c r="A7" s="105">
        <v>2</v>
      </c>
      <c r="B7" s="148" t="s">
        <v>36</v>
      </c>
      <c r="C7" s="149">
        <v>8803746.3699999992</v>
      </c>
      <c r="D7" s="150"/>
      <c r="E7" s="147"/>
    </row>
    <row r="8" spans="1:6">
      <c r="A8" s="105">
        <v>3</v>
      </c>
      <c r="B8" s="148" t="s">
        <v>37</v>
      </c>
      <c r="C8" s="149">
        <v>17632449.359999999</v>
      </c>
      <c r="D8" s="150"/>
      <c r="E8" s="147"/>
    </row>
    <row r="9" spans="1:6">
      <c r="A9" s="105">
        <v>4</v>
      </c>
      <c r="B9" s="148" t="s">
        <v>38</v>
      </c>
      <c r="C9" s="149">
        <v>0</v>
      </c>
      <c r="D9" s="150"/>
      <c r="E9" s="147"/>
    </row>
    <row r="10" spans="1:6">
      <c r="A10" s="105">
        <v>5</v>
      </c>
      <c r="B10" s="148" t="s">
        <v>39</v>
      </c>
      <c r="C10" s="149">
        <v>29204681.760000002</v>
      </c>
      <c r="D10" s="150"/>
      <c r="E10" s="147"/>
    </row>
    <row r="11" spans="1:6" ht="14.4">
      <c r="A11" s="105">
        <v>6.1</v>
      </c>
      <c r="B11" s="270" t="s">
        <v>40</v>
      </c>
      <c r="C11" s="151">
        <v>15055285.93</v>
      </c>
      <c r="D11" s="152"/>
      <c r="E11" s="153"/>
    </row>
    <row r="12" spans="1:6" ht="14.4">
      <c r="A12" s="105">
        <v>6.2</v>
      </c>
      <c r="B12" s="271" t="s">
        <v>514</v>
      </c>
      <c r="C12" s="151">
        <v>-2596749.5099999998</v>
      </c>
      <c r="D12" s="152"/>
      <c r="E12" s="153"/>
    </row>
    <row r="13" spans="1:6" ht="14.4">
      <c r="A13" s="105" t="s">
        <v>522</v>
      </c>
      <c r="B13" s="271" t="s">
        <v>517</v>
      </c>
      <c r="C13" s="151">
        <v>-204123.51999999996</v>
      </c>
      <c r="D13" s="156" t="s">
        <v>516</v>
      </c>
      <c r="E13" s="153"/>
    </row>
    <row r="14" spans="1:6" ht="14.4">
      <c r="A14" s="105" t="s">
        <v>523</v>
      </c>
      <c r="B14" s="271" t="s">
        <v>518</v>
      </c>
      <c r="C14" s="151">
        <v>-790402</v>
      </c>
      <c r="D14" s="152"/>
      <c r="E14" s="153"/>
    </row>
    <row r="15" spans="1:6">
      <c r="A15" s="105">
        <v>6</v>
      </c>
      <c r="B15" s="148" t="s">
        <v>42</v>
      </c>
      <c r="C15" s="154">
        <v>12458536.42</v>
      </c>
      <c r="D15" s="150"/>
      <c r="E15" s="147"/>
    </row>
    <row r="16" spans="1:6">
      <c r="A16" s="105">
        <v>7</v>
      </c>
      <c r="B16" s="148" t="s">
        <v>43</v>
      </c>
      <c r="C16" s="149">
        <v>662681.47000000009</v>
      </c>
      <c r="D16" s="150"/>
      <c r="E16" s="147"/>
    </row>
    <row r="17" spans="1:5">
      <c r="A17" s="105">
        <v>8</v>
      </c>
      <c r="B17" s="298" t="s">
        <v>203</v>
      </c>
      <c r="C17" s="149">
        <v>400745.19</v>
      </c>
      <c r="D17" s="150"/>
      <c r="E17" s="147"/>
    </row>
    <row r="18" spans="1:5">
      <c r="A18" s="105">
        <v>9</v>
      </c>
      <c r="B18" s="148" t="s">
        <v>44</v>
      </c>
      <c r="C18" s="149">
        <v>20000</v>
      </c>
      <c r="D18" s="150"/>
      <c r="E18" s="147"/>
    </row>
    <row r="19" spans="1:5">
      <c r="A19" s="105">
        <v>9.1</v>
      </c>
      <c r="B19" s="155" t="s">
        <v>88</v>
      </c>
      <c r="C19" s="151"/>
      <c r="D19" s="150"/>
      <c r="E19" s="147"/>
    </row>
    <row r="20" spans="1:5">
      <c r="A20" s="105">
        <v>9.1999999999999993</v>
      </c>
      <c r="B20" s="155" t="s">
        <v>89</v>
      </c>
      <c r="C20" s="151"/>
      <c r="D20" s="150"/>
      <c r="E20" s="147"/>
    </row>
    <row r="21" spans="1:5">
      <c r="A21" s="105">
        <v>9.3000000000000007</v>
      </c>
      <c r="B21" s="272" t="s">
        <v>273</v>
      </c>
      <c r="C21" s="151"/>
      <c r="D21" s="150"/>
      <c r="E21" s="147"/>
    </row>
    <row r="22" spans="1:5">
      <c r="A22" s="105">
        <v>10</v>
      </c>
      <c r="B22" s="148" t="s">
        <v>45</v>
      </c>
      <c r="C22" s="149">
        <v>14191709.5</v>
      </c>
      <c r="D22" s="150"/>
      <c r="E22" s="147"/>
    </row>
    <row r="23" spans="1:5">
      <c r="A23" s="105">
        <v>10.1</v>
      </c>
      <c r="B23" s="155" t="s">
        <v>90</v>
      </c>
      <c r="C23" s="149">
        <v>52497.5</v>
      </c>
      <c r="D23" s="156" t="s">
        <v>92</v>
      </c>
      <c r="E23" s="147"/>
    </row>
    <row r="24" spans="1:5">
      <c r="A24" s="105">
        <v>11</v>
      </c>
      <c r="B24" s="576" t="s">
        <v>46</v>
      </c>
      <c r="C24" s="149">
        <v>3177774.78</v>
      </c>
      <c r="D24" s="159"/>
      <c r="E24" s="147"/>
    </row>
    <row r="25" spans="1:5">
      <c r="A25" s="105"/>
      <c r="B25" s="155" t="s">
        <v>515</v>
      </c>
      <c r="C25" s="149">
        <v>-19.440000000000001</v>
      </c>
      <c r="D25" s="156" t="s">
        <v>516</v>
      </c>
      <c r="E25" s="147"/>
    </row>
    <row r="26" spans="1:5">
      <c r="A26" s="105">
        <v>12</v>
      </c>
      <c r="B26" s="160" t="s">
        <v>47</v>
      </c>
      <c r="C26" s="161">
        <v>89301851.939999998</v>
      </c>
      <c r="D26" s="162"/>
      <c r="E26" s="163"/>
    </row>
    <row r="27" spans="1:5">
      <c r="A27" s="105">
        <v>13</v>
      </c>
      <c r="B27" s="148" t="s">
        <v>49</v>
      </c>
      <c r="C27" s="164">
        <v>6569000</v>
      </c>
      <c r="D27" s="165"/>
      <c r="E27" s="147"/>
    </row>
    <row r="28" spans="1:5">
      <c r="A28" s="105">
        <v>14</v>
      </c>
      <c r="B28" s="148" t="s">
        <v>50</v>
      </c>
      <c r="C28" s="149">
        <v>19056192.139999997</v>
      </c>
      <c r="D28" s="150"/>
      <c r="E28" s="147"/>
    </row>
    <row r="29" spans="1:5">
      <c r="A29" s="105">
        <v>15</v>
      </c>
      <c r="B29" s="148" t="s">
        <v>51</v>
      </c>
      <c r="C29" s="149">
        <v>678790.75</v>
      </c>
      <c r="D29" s="150"/>
      <c r="E29" s="147"/>
    </row>
    <row r="30" spans="1:5">
      <c r="A30" s="105">
        <v>16</v>
      </c>
      <c r="B30" s="148" t="s">
        <v>52</v>
      </c>
      <c r="C30" s="149">
        <v>336542.05</v>
      </c>
      <c r="D30" s="150"/>
      <c r="E30" s="147"/>
    </row>
    <row r="31" spans="1:5">
      <c r="A31" s="105">
        <v>17</v>
      </c>
      <c r="B31" s="148" t="s">
        <v>53</v>
      </c>
      <c r="C31" s="149">
        <v>0</v>
      </c>
      <c r="D31" s="150"/>
      <c r="E31" s="147"/>
    </row>
    <row r="32" spans="1:5">
      <c r="A32" s="105">
        <v>18</v>
      </c>
      <c r="B32" s="148" t="s">
        <v>54</v>
      </c>
      <c r="C32" s="149">
        <v>6000000</v>
      </c>
      <c r="D32" s="150"/>
      <c r="E32" s="147"/>
    </row>
    <row r="33" spans="1:5">
      <c r="A33" s="105">
        <v>19</v>
      </c>
      <c r="B33" s="148" t="s">
        <v>55</v>
      </c>
      <c r="C33" s="149">
        <v>19472.240000000002</v>
      </c>
      <c r="D33" s="150"/>
      <c r="E33" s="147"/>
    </row>
    <row r="34" spans="1:5">
      <c r="A34" s="105">
        <v>20</v>
      </c>
      <c r="B34" s="148" t="s">
        <v>56</v>
      </c>
      <c r="C34" s="149">
        <v>2062717.07</v>
      </c>
      <c r="D34" s="150"/>
      <c r="E34" s="147"/>
    </row>
    <row r="35" spans="1:5">
      <c r="A35" s="105">
        <v>21</v>
      </c>
      <c r="B35" s="157" t="s">
        <v>57</v>
      </c>
      <c r="C35" s="158">
        <v>0</v>
      </c>
      <c r="D35" s="159"/>
      <c r="E35" s="147"/>
    </row>
    <row r="36" spans="1:5">
      <c r="A36" s="105">
        <v>21.1</v>
      </c>
      <c r="B36" s="166" t="s">
        <v>91</v>
      </c>
      <c r="C36" s="167"/>
      <c r="D36" s="159"/>
      <c r="E36" s="147"/>
    </row>
    <row r="37" spans="1:5">
      <c r="A37" s="105">
        <v>22</v>
      </c>
      <c r="B37" s="160" t="s">
        <v>58</v>
      </c>
      <c r="C37" s="161">
        <v>34722714.249999993</v>
      </c>
      <c r="D37" s="162"/>
      <c r="E37" s="163"/>
    </row>
    <row r="38" spans="1:5">
      <c r="A38" s="105">
        <v>23</v>
      </c>
      <c r="B38" s="157" t="s">
        <v>60</v>
      </c>
      <c r="C38" s="149">
        <v>61146400</v>
      </c>
      <c r="D38" s="156" t="s">
        <v>519</v>
      </c>
      <c r="E38" s="147"/>
    </row>
    <row r="39" spans="1:5">
      <c r="A39" s="105">
        <v>24</v>
      </c>
      <c r="B39" s="157" t="s">
        <v>61</v>
      </c>
      <c r="C39" s="149"/>
      <c r="D39" s="150"/>
      <c r="E39" s="147"/>
    </row>
    <row r="40" spans="1:5">
      <c r="A40" s="105">
        <v>25</v>
      </c>
      <c r="B40" s="157" t="s">
        <v>62</v>
      </c>
      <c r="C40" s="149"/>
      <c r="D40" s="150"/>
      <c r="E40" s="147"/>
    </row>
    <row r="41" spans="1:5">
      <c r="A41" s="105">
        <v>26</v>
      </c>
      <c r="B41" s="157" t="s">
        <v>63</v>
      </c>
      <c r="C41" s="149"/>
      <c r="D41" s="150"/>
      <c r="E41" s="147"/>
    </row>
    <row r="42" spans="1:5">
      <c r="A42" s="105">
        <v>27</v>
      </c>
      <c r="B42" s="157" t="s">
        <v>64</v>
      </c>
      <c r="C42" s="149"/>
      <c r="D42" s="150"/>
      <c r="E42" s="147"/>
    </row>
    <row r="43" spans="1:5">
      <c r="A43" s="105">
        <v>28</v>
      </c>
      <c r="B43" s="157" t="s">
        <v>65</v>
      </c>
      <c r="C43" s="149">
        <v>-11549694.199999999</v>
      </c>
      <c r="D43" s="156" t="s">
        <v>520</v>
      </c>
      <c r="E43" s="147"/>
    </row>
    <row r="44" spans="1:5">
      <c r="A44" s="105">
        <v>29</v>
      </c>
      <c r="B44" s="157" t="s">
        <v>66</v>
      </c>
      <c r="C44" s="149">
        <v>4982432.3</v>
      </c>
      <c r="D44" s="156" t="s">
        <v>521</v>
      </c>
      <c r="E44" s="147"/>
    </row>
    <row r="45" spans="1:5" ht="14.4" thickBot="1">
      <c r="A45" s="168">
        <v>30</v>
      </c>
      <c r="B45" s="169" t="s">
        <v>271</v>
      </c>
      <c r="C45" s="170">
        <v>54579138.099999994</v>
      </c>
      <c r="D45" s="150"/>
      <c r="E45" s="163"/>
    </row>
    <row r="46" spans="1:5" ht="14.4" thickBot="1">
      <c r="D46" s="1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70" zoomScaleNormal="70" workbookViewId="0">
      <pane xSplit="1" ySplit="4" topLeftCell="J5" activePane="bottomRight" state="frozen"/>
      <selection activeCell="B9" sqref="B9"/>
      <selection pane="topRight" activeCell="B9" sqref="B9"/>
      <selection pane="bottomLeft" activeCell="B9" sqref="B9"/>
      <selection pane="bottomRight" activeCell="U8" sqref="U8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21875" style="4" bestFit="1" customWidth="1"/>
    <col min="9" max="9" width="13" style="4" bestFit="1" customWidth="1"/>
    <col min="10" max="10" width="13.21875" style="4" bestFit="1" customWidth="1"/>
    <col min="11" max="11" width="13" style="4" bestFit="1" customWidth="1"/>
    <col min="12" max="16" width="13" style="46" bestFit="1" customWidth="1"/>
    <col min="17" max="17" width="14.77734375" style="46" customWidth="1"/>
    <col min="18" max="18" width="13" style="46" bestFit="1" customWidth="1"/>
    <col min="19" max="19" width="34.77734375" style="46" customWidth="1"/>
    <col min="20" max="16384" width="9.21875" style="46"/>
  </cols>
  <sheetData>
    <row r="1" spans="1:19">
      <c r="A1" s="2" t="s">
        <v>30</v>
      </c>
      <c r="B1" s="4" t="str">
        <f>'Info '!C2</f>
        <v>JSC Silk Road Bank</v>
      </c>
    </row>
    <row r="2" spans="1:19">
      <c r="A2" s="2" t="s">
        <v>31</v>
      </c>
      <c r="B2" s="531">
        <f>'10. CC2'!B2</f>
        <v>43921</v>
      </c>
    </row>
    <row r="4" spans="1:19" ht="27" thickBot="1">
      <c r="A4" s="4" t="s">
        <v>253</v>
      </c>
      <c r="B4" s="322" t="s">
        <v>380</v>
      </c>
    </row>
    <row r="5" spans="1:19" s="308" customFormat="1" ht="13.8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5</v>
      </c>
      <c r="I5" s="305" t="s">
        <v>8</v>
      </c>
      <c r="J5" s="305" t="s">
        <v>9</v>
      </c>
      <c r="K5" s="305" t="s">
        <v>10</v>
      </c>
      <c r="L5" s="305" t="s">
        <v>11</v>
      </c>
      <c r="M5" s="305" t="s">
        <v>12</v>
      </c>
      <c r="N5" s="305" t="s">
        <v>13</v>
      </c>
      <c r="O5" s="305" t="s">
        <v>363</v>
      </c>
      <c r="P5" s="305" t="s">
        <v>364</v>
      </c>
      <c r="Q5" s="305" t="s">
        <v>365</v>
      </c>
      <c r="R5" s="306" t="s">
        <v>366</v>
      </c>
      <c r="S5" s="307" t="s">
        <v>367</v>
      </c>
    </row>
    <row r="6" spans="1:19" s="308" customFormat="1" ht="99" customHeight="1">
      <c r="A6" s="309"/>
      <c r="B6" s="504" t="s">
        <v>368</v>
      </c>
      <c r="C6" s="500">
        <v>0</v>
      </c>
      <c r="D6" s="501"/>
      <c r="E6" s="500">
        <v>0.2</v>
      </c>
      <c r="F6" s="501"/>
      <c r="G6" s="500">
        <v>0.35</v>
      </c>
      <c r="H6" s="501"/>
      <c r="I6" s="500">
        <v>0.5</v>
      </c>
      <c r="J6" s="501"/>
      <c r="K6" s="500">
        <v>0.75</v>
      </c>
      <c r="L6" s="501"/>
      <c r="M6" s="500">
        <v>1</v>
      </c>
      <c r="N6" s="501"/>
      <c r="O6" s="500">
        <v>1.5</v>
      </c>
      <c r="P6" s="501"/>
      <c r="Q6" s="500">
        <v>2.5</v>
      </c>
      <c r="R6" s="501"/>
      <c r="S6" s="502" t="s">
        <v>252</v>
      </c>
    </row>
    <row r="7" spans="1:19" s="308" customFormat="1" ht="30.75" customHeight="1">
      <c r="A7" s="309"/>
      <c r="B7" s="505"/>
      <c r="C7" s="299" t="s">
        <v>255</v>
      </c>
      <c r="D7" s="299" t="s">
        <v>254</v>
      </c>
      <c r="E7" s="299" t="s">
        <v>255</v>
      </c>
      <c r="F7" s="299" t="s">
        <v>254</v>
      </c>
      <c r="G7" s="299" t="s">
        <v>255</v>
      </c>
      <c r="H7" s="299" t="s">
        <v>254</v>
      </c>
      <c r="I7" s="299" t="s">
        <v>255</v>
      </c>
      <c r="J7" s="299" t="s">
        <v>254</v>
      </c>
      <c r="K7" s="299" t="s">
        <v>255</v>
      </c>
      <c r="L7" s="299" t="s">
        <v>254</v>
      </c>
      <c r="M7" s="299" t="s">
        <v>255</v>
      </c>
      <c r="N7" s="299" t="s">
        <v>254</v>
      </c>
      <c r="O7" s="299" t="s">
        <v>255</v>
      </c>
      <c r="P7" s="299" t="s">
        <v>254</v>
      </c>
      <c r="Q7" s="299" t="s">
        <v>255</v>
      </c>
      <c r="R7" s="299" t="s">
        <v>254</v>
      </c>
      <c r="S7" s="503"/>
    </row>
    <row r="8" spans="1:19" s="174" customFormat="1">
      <c r="A8" s="172">
        <v>1</v>
      </c>
      <c r="B8" s="1" t="s">
        <v>96</v>
      </c>
      <c r="C8" s="173">
        <v>28232572.900000002</v>
      </c>
      <c r="D8" s="173"/>
      <c r="E8" s="173">
        <v>0</v>
      </c>
      <c r="F8" s="173"/>
      <c r="G8" s="173">
        <v>0</v>
      </c>
      <c r="H8" s="173"/>
      <c r="I8" s="173">
        <v>0</v>
      </c>
      <c r="J8" s="173"/>
      <c r="K8" s="173">
        <v>0</v>
      </c>
      <c r="L8" s="173"/>
      <c r="M8" s="173">
        <v>4220405.0599999996</v>
      </c>
      <c r="N8" s="173"/>
      <c r="O8" s="173">
        <v>0</v>
      </c>
      <c r="P8" s="173"/>
      <c r="Q8" s="173">
        <v>0</v>
      </c>
      <c r="R8" s="173"/>
      <c r="S8" s="323">
        <v>4220405.0599999996</v>
      </c>
    </row>
    <row r="9" spans="1:19" s="174" customFormat="1">
      <c r="A9" s="172">
        <v>2</v>
      </c>
      <c r="B9" s="1" t="s">
        <v>97</v>
      </c>
      <c r="C9" s="173">
        <v>0</v>
      </c>
      <c r="D9" s="173"/>
      <c r="E9" s="173">
        <v>0</v>
      </c>
      <c r="F9" s="173"/>
      <c r="G9" s="173">
        <v>0</v>
      </c>
      <c r="H9" s="173"/>
      <c r="I9" s="173">
        <v>0</v>
      </c>
      <c r="J9" s="173"/>
      <c r="K9" s="173">
        <v>0</v>
      </c>
      <c r="L9" s="173"/>
      <c r="M9" s="173">
        <v>0</v>
      </c>
      <c r="N9" s="173"/>
      <c r="O9" s="173">
        <v>0</v>
      </c>
      <c r="P9" s="173"/>
      <c r="Q9" s="173">
        <v>0</v>
      </c>
      <c r="R9" s="173"/>
      <c r="S9" s="323">
        <v>0</v>
      </c>
    </row>
    <row r="10" spans="1:19" s="174" customFormat="1">
      <c r="A10" s="172">
        <v>3</v>
      </c>
      <c r="B10" s="1" t="s">
        <v>274</v>
      </c>
      <c r="C10" s="173">
        <v>0</v>
      </c>
      <c r="D10" s="173"/>
      <c r="E10" s="173">
        <v>0</v>
      </c>
      <c r="F10" s="173"/>
      <c r="G10" s="173">
        <v>0</v>
      </c>
      <c r="H10" s="173"/>
      <c r="I10" s="173">
        <v>0</v>
      </c>
      <c r="J10" s="173"/>
      <c r="K10" s="173">
        <v>0</v>
      </c>
      <c r="L10" s="173"/>
      <c r="M10" s="173">
        <v>0</v>
      </c>
      <c r="N10" s="173"/>
      <c r="O10" s="173">
        <v>0</v>
      </c>
      <c r="P10" s="173"/>
      <c r="Q10" s="173">
        <v>0</v>
      </c>
      <c r="R10" s="173"/>
      <c r="S10" s="323">
        <v>0</v>
      </c>
    </row>
    <row r="11" spans="1:19" s="174" customFormat="1">
      <c r="A11" s="172">
        <v>4</v>
      </c>
      <c r="B11" s="1" t="s">
        <v>98</v>
      </c>
      <c r="C11" s="173">
        <v>0</v>
      </c>
      <c r="D11" s="173"/>
      <c r="E11" s="173">
        <v>0</v>
      </c>
      <c r="F11" s="173"/>
      <c r="G11" s="173">
        <v>0</v>
      </c>
      <c r="H11" s="173"/>
      <c r="I11" s="173">
        <v>0</v>
      </c>
      <c r="J11" s="173"/>
      <c r="K11" s="173">
        <v>0</v>
      </c>
      <c r="L11" s="173"/>
      <c r="M11" s="173">
        <v>0</v>
      </c>
      <c r="N11" s="173"/>
      <c r="O11" s="173">
        <v>0</v>
      </c>
      <c r="P11" s="173"/>
      <c r="Q11" s="173">
        <v>0</v>
      </c>
      <c r="R11" s="173"/>
      <c r="S11" s="323">
        <v>0</v>
      </c>
    </row>
    <row r="12" spans="1:19" s="174" customFormat="1">
      <c r="A12" s="172">
        <v>5</v>
      </c>
      <c r="B12" s="1" t="s">
        <v>99</v>
      </c>
      <c r="C12" s="173">
        <v>0</v>
      </c>
      <c r="D12" s="173"/>
      <c r="E12" s="173">
        <v>0</v>
      </c>
      <c r="F12" s="173"/>
      <c r="G12" s="173">
        <v>0</v>
      </c>
      <c r="H12" s="173"/>
      <c r="I12" s="173">
        <v>0</v>
      </c>
      <c r="J12" s="173"/>
      <c r="K12" s="173">
        <v>0</v>
      </c>
      <c r="L12" s="173"/>
      <c r="M12" s="173">
        <v>0</v>
      </c>
      <c r="N12" s="173"/>
      <c r="O12" s="173">
        <v>0</v>
      </c>
      <c r="P12" s="173"/>
      <c r="Q12" s="173">
        <v>0</v>
      </c>
      <c r="R12" s="173"/>
      <c r="S12" s="323">
        <v>0</v>
      </c>
    </row>
    <row r="13" spans="1:19" s="174" customFormat="1">
      <c r="A13" s="172">
        <v>6</v>
      </c>
      <c r="B13" s="1" t="s">
        <v>100</v>
      </c>
      <c r="C13" s="173">
        <v>0</v>
      </c>
      <c r="D13" s="173"/>
      <c r="E13" s="173">
        <v>9512790.8100000005</v>
      </c>
      <c r="F13" s="173"/>
      <c r="G13" s="173">
        <v>0</v>
      </c>
      <c r="H13" s="173"/>
      <c r="I13" s="173">
        <v>0</v>
      </c>
      <c r="J13" s="173"/>
      <c r="K13" s="173">
        <v>0</v>
      </c>
      <c r="L13" s="173"/>
      <c r="M13" s="173">
        <v>8161589.6499999994</v>
      </c>
      <c r="N13" s="173"/>
      <c r="O13" s="173">
        <v>0</v>
      </c>
      <c r="P13" s="173"/>
      <c r="Q13" s="173">
        <v>0</v>
      </c>
      <c r="R13" s="173"/>
      <c r="S13" s="323">
        <v>10064147.811999999</v>
      </c>
    </row>
    <row r="14" spans="1:19" s="174" customFormat="1">
      <c r="A14" s="172">
        <v>7</v>
      </c>
      <c r="B14" s="1" t="s">
        <v>101</v>
      </c>
      <c r="C14" s="173">
        <v>0</v>
      </c>
      <c r="D14" s="173"/>
      <c r="E14" s="173">
        <v>0</v>
      </c>
      <c r="F14" s="173"/>
      <c r="G14" s="173">
        <v>0</v>
      </c>
      <c r="H14" s="173"/>
      <c r="I14" s="173">
        <v>0</v>
      </c>
      <c r="J14" s="173"/>
      <c r="K14" s="173">
        <v>0</v>
      </c>
      <c r="L14" s="173"/>
      <c r="M14" s="173">
        <v>6805470.0800000001</v>
      </c>
      <c r="N14" s="173">
        <v>32845</v>
      </c>
      <c r="O14" s="173">
        <v>0</v>
      </c>
      <c r="P14" s="173"/>
      <c r="Q14" s="173">
        <v>0</v>
      </c>
      <c r="R14" s="173"/>
      <c r="S14" s="323">
        <v>6838315.0800000001</v>
      </c>
    </row>
    <row r="15" spans="1:19" s="174" customFormat="1">
      <c r="A15" s="172">
        <v>8</v>
      </c>
      <c r="B15" s="1" t="s">
        <v>102</v>
      </c>
      <c r="C15" s="173">
        <v>0</v>
      </c>
      <c r="D15" s="173"/>
      <c r="E15" s="173">
        <v>0</v>
      </c>
      <c r="F15" s="173"/>
      <c r="G15" s="173">
        <v>0</v>
      </c>
      <c r="H15" s="173"/>
      <c r="I15" s="173">
        <v>0</v>
      </c>
      <c r="J15" s="173"/>
      <c r="K15" s="173">
        <v>0</v>
      </c>
      <c r="L15" s="173"/>
      <c r="M15" s="173">
        <v>4456302.9000000004</v>
      </c>
      <c r="N15" s="173"/>
      <c r="O15" s="173">
        <v>0</v>
      </c>
      <c r="P15" s="173"/>
      <c r="Q15" s="173">
        <v>0</v>
      </c>
      <c r="R15" s="173"/>
      <c r="S15" s="323">
        <v>4456302.9000000004</v>
      </c>
    </row>
    <row r="16" spans="1:19" s="174" customFormat="1">
      <c r="A16" s="172">
        <v>9</v>
      </c>
      <c r="B16" s="1" t="s">
        <v>103</v>
      </c>
      <c r="C16" s="173">
        <v>0</v>
      </c>
      <c r="D16" s="173"/>
      <c r="E16" s="173">
        <v>0</v>
      </c>
      <c r="F16" s="173"/>
      <c r="G16" s="173">
        <v>0</v>
      </c>
      <c r="H16" s="173"/>
      <c r="I16" s="173">
        <v>0</v>
      </c>
      <c r="J16" s="173"/>
      <c r="K16" s="173">
        <v>0</v>
      </c>
      <c r="L16" s="173"/>
      <c r="M16" s="173">
        <v>0</v>
      </c>
      <c r="N16" s="173"/>
      <c r="O16" s="173">
        <v>0</v>
      </c>
      <c r="P16" s="173"/>
      <c r="Q16" s="173">
        <v>0</v>
      </c>
      <c r="R16" s="173"/>
      <c r="S16" s="323">
        <v>0</v>
      </c>
    </row>
    <row r="17" spans="1:19" s="174" customFormat="1">
      <c r="A17" s="172">
        <v>10</v>
      </c>
      <c r="B17" s="1" t="s">
        <v>104</v>
      </c>
      <c r="C17" s="173">
        <v>0</v>
      </c>
      <c r="D17" s="173"/>
      <c r="E17" s="173">
        <v>0</v>
      </c>
      <c r="F17" s="173"/>
      <c r="G17" s="173">
        <v>0</v>
      </c>
      <c r="H17" s="173"/>
      <c r="I17" s="173">
        <v>0</v>
      </c>
      <c r="J17" s="173"/>
      <c r="K17" s="173">
        <v>0</v>
      </c>
      <c r="L17" s="173"/>
      <c r="M17" s="173">
        <v>1495675.4599999951</v>
      </c>
      <c r="N17" s="173"/>
      <c r="O17" s="173">
        <v>0</v>
      </c>
      <c r="P17" s="173"/>
      <c r="Q17" s="173">
        <v>0</v>
      </c>
      <c r="R17" s="173"/>
      <c r="S17" s="323">
        <v>1495675.4599999951</v>
      </c>
    </row>
    <row r="18" spans="1:19" s="174" customFormat="1">
      <c r="A18" s="172">
        <v>11</v>
      </c>
      <c r="B18" s="1" t="s">
        <v>105</v>
      </c>
      <c r="C18" s="173">
        <v>0</v>
      </c>
      <c r="D18" s="173"/>
      <c r="E18" s="173">
        <v>0</v>
      </c>
      <c r="F18" s="173"/>
      <c r="G18" s="173">
        <v>0</v>
      </c>
      <c r="H18" s="173"/>
      <c r="I18" s="173">
        <v>0</v>
      </c>
      <c r="J18" s="173"/>
      <c r="K18" s="173">
        <v>0</v>
      </c>
      <c r="L18" s="173"/>
      <c r="M18" s="173">
        <v>0</v>
      </c>
      <c r="N18" s="173"/>
      <c r="O18" s="173">
        <v>793751.94</v>
      </c>
      <c r="P18" s="173"/>
      <c r="Q18" s="173">
        <v>0</v>
      </c>
      <c r="R18" s="173"/>
      <c r="S18" s="323">
        <v>1190627.9099999999</v>
      </c>
    </row>
    <row r="19" spans="1:19" s="174" customFormat="1">
      <c r="A19" s="172">
        <v>12</v>
      </c>
      <c r="B19" s="1" t="s">
        <v>106</v>
      </c>
      <c r="C19" s="173">
        <v>0</v>
      </c>
      <c r="D19" s="173"/>
      <c r="E19" s="173">
        <v>0</v>
      </c>
      <c r="F19" s="173"/>
      <c r="G19" s="173">
        <v>0</v>
      </c>
      <c r="H19" s="173"/>
      <c r="I19" s="173">
        <v>0</v>
      </c>
      <c r="J19" s="173"/>
      <c r="K19" s="173">
        <v>0</v>
      </c>
      <c r="L19" s="173"/>
      <c r="M19" s="173">
        <v>0</v>
      </c>
      <c r="N19" s="173"/>
      <c r="O19" s="173">
        <v>0</v>
      </c>
      <c r="P19" s="173"/>
      <c r="Q19" s="173">
        <v>0</v>
      </c>
      <c r="R19" s="173"/>
      <c r="S19" s="323">
        <v>0</v>
      </c>
    </row>
    <row r="20" spans="1:19" s="174" customFormat="1">
      <c r="A20" s="172">
        <v>13</v>
      </c>
      <c r="B20" s="1" t="s">
        <v>251</v>
      </c>
      <c r="C20" s="173">
        <v>0</v>
      </c>
      <c r="D20" s="173"/>
      <c r="E20" s="173">
        <v>0</v>
      </c>
      <c r="F20" s="173"/>
      <c r="G20" s="173">
        <v>0</v>
      </c>
      <c r="H20" s="173"/>
      <c r="I20" s="173">
        <v>0</v>
      </c>
      <c r="J20" s="173"/>
      <c r="K20" s="173">
        <v>0</v>
      </c>
      <c r="L20" s="173"/>
      <c r="M20" s="173">
        <v>0</v>
      </c>
      <c r="N20" s="173"/>
      <c r="O20" s="173">
        <v>0</v>
      </c>
      <c r="P20" s="173"/>
      <c r="Q20" s="173">
        <v>0</v>
      </c>
      <c r="R20" s="173"/>
      <c r="S20" s="323">
        <v>0</v>
      </c>
    </row>
    <row r="21" spans="1:19" s="174" customFormat="1">
      <c r="A21" s="172">
        <v>14</v>
      </c>
      <c r="B21" s="1" t="s">
        <v>108</v>
      </c>
      <c r="C21" s="173">
        <v>2603337.09</v>
      </c>
      <c r="D21" s="173"/>
      <c r="E21" s="173">
        <v>146190</v>
      </c>
      <c r="F21" s="173"/>
      <c r="G21" s="173">
        <v>0</v>
      </c>
      <c r="H21" s="173"/>
      <c r="I21" s="173">
        <v>0</v>
      </c>
      <c r="J21" s="173"/>
      <c r="K21" s="173">
        <v>0</v>
      </c>
      <c r="L21" s="173"/>
      <c r="M21" s="173">
        <v>23815813.879999995</v>
      </c>
      <c r="N21" s="173"/>
      <c r="O21" s="173">
        <v>0</v>
      </c>
      <c r="P21" s="173"/>
      <c r="Q21" s="173">
        <v>0</v>
      </c>
      <c r="R21" s="173"/>
      <c r="S21" s="323">
        <v>23845051.879999995</v>
      </c>
    </row>
    <row r="22" spans="1:19" ht="13.8" thickBot="1">
      <c r="A22" s="175"/>
      <c r="B22" s="176" t="s">
        <v>109</v>
      </c>
      <c r="C22" s="177">
        <v>30835909.990000002</v>
      </c>
      <c r="D22" s="177">
        <v>0</v>
      </c>
      <c r="E22" s="177">
        <v>9658980.8100000005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48955257.029999986</v>
      </c>
      <c r="N22" s="177">
        <v>32845</v>
      </c>
      <c r="O22" s="177">
        <v>793751.94</v>
      </c>
      <c r="P22" s="177">
        <v>0</v>
      </c>
      <c r="Q22" s="177">
        <v>0</v>
      </c>
      <c r="R22" s="177">
        <v>0</v>
      </c>
      <c r="S22" s="324">
        <v>52110526.101999983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21875" defaultRowHeight="13.2"/>
  <cols>
    <col min="1" max="1" width="10.5546875" style="4" bestFit="1" customWidth="1"/>
    <col min="2" max="2" width="63.77734375" style="4" bestFit="1" customWidth="1"/>
    <col min="3" max="3" width="19" style="4" customWidth="1"/>
    <col min="4" max="4" width="19.5546875" style="4" customWidth="1"/>
    <col min="5" max="5" width="31.21875" style="4" customWidth="1"/>
    <col min="6" max="6" width="29.21875" style="4" customWidth="1"/>
    <col min="7" max="7" width="28.5546875" style="4" customWidth="1"/>
    <col min="8" max="8" width="26.44140625" style="4" customWidth="1"/>
    <col min="9" max="9" width="23.77734375" style="4" customWidth="1"/>
    <col min="10" max="10" width="21.5546875" style="4" customWidth="1"/>
    <col min="11" max="11" width="15.77734375" style="4" customWidth="1"/>
    <col min="12" max="12" width="13.21875" style="4" customWidth="1"/>
    <col min="13" max="13" width="20.77734375" style="4" customWidth="1"/>
    <col min="14" max="14" width="19.21875" style="4" customWidth="1"/>
    <col min="15" max="15" width="18.44140625" style="4" customWidth="1"/>
    <col min="16" max="16" width="19" style="4" customWidth="1"/>
    <col min="17" max="17" width="20.21875" style="4" customWidth="1"/>
    <col min="18" max="18" width="18" style="4" customWidth="1"/>
    <col min="19" max="19" width="36" style="4" customWidth="1"/>
    <col min="20" max="20" width="26.21875" style="4" customWidth="1"/>
    <col min="21" max="21" width="24.77734375" style="4" customWidth="1"/>
    <col min="22" max="22" width="20" style="4" customWidth="1"/>
    <col min="23" max="16384" width="9.21875" style="46"/>
  </cols>
  <sheetData>
    <row r="1" spans="1:22">
      <c r="A1" s="2" t="s">
        <v>30</v>
      </c>
      <c r="B1" s="4" t="str">
        <f>'Info '!C2</f>
        <v>JSC Silk Road Bank</v>
      </c>
    </row>
    <row r="2" spans="1:22">
      <c r="A2" s="2" t="s">
        <v>31</v>
      </c>
      <c r="B2" s="531">
        <f>'11. CRWA '!B2</f>
        <v>43921</v>
      </c>
    </row>
    <row r="4" spans="1:22" ht="13.8" thickBot="1">
      <c r="A4" s="4" t="s">
        <v>371</v>
      </c>
      <c r="B4" s="178" t="s">
        <v>95</v>
      </c>
      <c r="V4" s="48" t="s">
        <v>73</v>
      </c>
    </row>
    <row r="5" spans="1:22" ht="12.75" customHeight="1">
      <c r="A5" s="179"/>
      <c r="B5" s="180"/>
      <c r="C5" s="506" t="s">
        <v>282</v>
      </c>
      <c r="D5" s="507"/>
      <c r="E5" s="507"/>
      <c r="F5" s="507"/>
      <c r="G5" s="507"/>
      <c r="H5" s="507"/>
      <c r="I5" s="507"/>
      <c r="J5" s="507"/>
      <c r="K5" s="507"/>
      <c r="L5" s="508"/>
      <c r="M5" s="509" t="s">
        <v>283</v>
      </c>
      <c r="N5" s="510"/>
      <c r="O5" s="510"/>
      <c r="P5" s="510"/>
      <c r="Q5" s="510"/>
      <c r="R5" s="510"/>
      <c r="S5" s="511"/>
      <c r="T5" s="514" t="s">
        <v>369</v>
      </c>
      <c r="U5" s="514" t="s">
        <v>370</v>
      </c>
      <c r="V5" s="512" t="s">
        <v>121</v>
      </c>
    </row>
    <row r="6" spans="1:22" s="111" customFormat="1" ht="105.6">
      <c r="A6" s="108"/>
      <c r="B6" s="181"/>
      <c r="C6" s="182" t="s">
        <v>110</v>
      </c>
      <c r="D6" s="275" t="s">
        <v>111</v>
      </c>
      <c r="E6" s="209" t="s">
        <v>285</v>
      </c>
      <c r="F6" s="209" t="s">
        <v>286</v>
      </c>
      <c r="G6" s="275" t="s">
        <v>289</v>
      </c>
      <c r="H6" s="275" t="s">
        <v>284</v>
      </c>
      <c r="I6" s="275" t="s">
        <v>112</v>
      </c>
      <c r="J6" s="275" t="s">
        <v>113</v>
      </c>
      <c r="K6" s="183" t="s">
        <v>114</v>
      </c>
      <c r="L6" s="184" t="s">
        <v>115</v>
      </c>
      <c r="M6" s="182" t="s">
        <v>287</v>
      </c>
      <c r="N6" s="183" t="s">
        <v>116</v>
      </c>
      <c r="O6" s="183" t="s">
        <v>117</v>
      </c>
      <c r="P6" s="183" t="s">
        <v>118</v>
      </c>
      <c r="Q6" s="183" t="s">
        <v>119</v>
      </c>
      <c r="R6" s="183" t="s">
        <v>120</v>
      </c>
      <c r="S6" s="301" t="s">
        <v>288</v>
      </c>
      <c r="T6" s="515"/>
      <c r="U6" s="515"/>
      <c r="V6" s="513"/>
    </row>
    <row r="7" spans="1:22" s="174" customFormat="1">
      <c r="A7" s="185">
        <v>1</v>
      </c>
      <c r="B7" s="1" t="s">
        <v>96</v>
      </c>
      <c r="C7" s="186"/>
      <c r="D7" s="173"/>
      <c r="E7" s="173"/>
      <c r="F7" s="173"/>
      <c r="G7" s="173"/>
      <c r="H7" s="173"/>
      <c r="I7" s="173"/>
      <c r="J7" s="173"/>
      <c r="K7" s="173"/>
      <c r="L7" s="187"/>
      <c r="M7" s="186"/>
      <c r="N7" s="173"/>
      <c r="O7" s="173"/>
      <c r="P7" s="173"/>
      <c r="Q7" s="173"/>
      <c r="R7" s="173"/>
      <c r="S7" s="187"/>
      <c r="T7" s="310"/>
      <c r="U7" s="310"/>
      <c r="V7" s="188">
        <f>SUM(C7:S7)</f>
        <v>0</v>
      </c>
    </row>
    <row r="8" spans="1:22" s="174" customFormat="1">
      <c r="A8" s="185">
        <v>2</v>
      </c>
      <c r="B8" s="1" t="s">
        <v>97</v>
      </c>
      <c r="C8" s="186"/>
      <c r="D8" s="173"/>
      <c r="E8" s="173"/>
      <c r="F8" s="173"/>
      <c r="G8" s="173"/>
      <c r="H8" s="173"/>
      <c r="I8" s="173"/>
      <c r="J8" s="173"/>
      <c r="K8" s="173"/>
      <c r="L8" s="187"/>
      <c r="M8" s="186"/>
      <c r="N8" s="173"/>
      <c r="O8" s="173"/>
      <c r="P8" s="173"/>
      <c r="Q8" s="173"/>
      <c r="R8" s="173"/>
      <c r="S8" s="187"/>
      <c r="T8" s="310"/>
      <c r="U8" s="310"/>
      <c r="V8" s="188">
        <f t="shared" ref="V8:V20" si="0">SUM(C8:S8)</f>
        <v>0</v>
      </c>
    </row>
    <row r="9" spans="1:22" s="174" customFormat="1">
      <c r="A9" s="185">
        <v>3</v>
      </c>
      <c r="B9" s="1" t="s">
        <v>275</v>
      </c>
      <c r="C9" s="186"/>
      <c r="D9" s="173"/>
      <c r="E9" s="173"/>
      <c r="F9" s="173"/>
      <c r="G9" s="173"/>
      <c r="H9" s="173"/>
      <c r="I9" s="173"/>
      <c r="J9" s="173"/>
      <c r="K9" s="173"/>
      <c r="L9" s="187"/>
      <c r="M9" s="186"/>
      <c r="N9" s="173"/>
      <c r="O9" s="173"/>
      <c r="P9" s="173"/>
      <c r="Q9" s="173"/>
      <c r="R9" s="173"/>
      <c r="S9" s="187"/>
      <c r="T9" s="310"/>
      <c r="U9" s="310"/>
      <c r="V9" s="188">
        <f t="shared" si="0"/>
        <v>0</v>
      </c>
    </row>
    <row r="10" spans="1:22" s="174" customFormat="1">
      <c r="A10" s="185">
        <v>4</v>
      </c>
      <c r="B10" s="1" t="s">
        <v>98</v>
      </c>
      <c r="C10" s="186"/>
      <c r="D10" s="173"/>
      <c r="E10" s="173"/>
      <c r="F10" s="173"/>
      <c r="G10" s="173"/>
      <c r="H10" s="173"/>
      <c r="I10" s="173"/>
      <c r="J10" s="173"/>
      <c r="K10" s="173"/>
      <c r="L10" s="187"/>
      <c r="M10" s="186"/>
      <c r="N10" s="173"/>
      <c r="O10" s="173"/>
      <c r="P10" s="173"/>
      <c r="Q10" s="173"/>
      <c r="R10" s="173"/>
      <c r="S10" s="187"/>
      <c r="T10" s="310"/>
      <c r="U10" s="310"/>
      <c r="V10" s="188">
        <f t="shared" si="0"/>
        <v>0</v>
      </c>
    </row>
    <row r="11" spans="1:22" s="174" customFormat="1">
      <c r="A11" s="185">
        <v>5</v>
      </c>
      <c r="B11" s="1" t="s">
        <v>99</v>
      </c>
      <c r="C11" s="186"/>
      <c r="D11" s="173"/>
      <c r="E11" s="173"/>
      <c r="F11" s="173"/>
      <c r="G11" s="173"/>
      <c r="H11" s="173"/>
      <c r="I11" s="173"/>
      <c r="J11" s="173"/>
      <c r="K11" s="173"/>
      <c r="L11" s="187"/>
      <c r="M11" s="186"/>
      <c r="N11" s="173"/>
      <c r="O11" s="173"/>
      <c r="P11" s="173"/>
      <c r="Q11" s="173"/>
      <c r="R11" s="173"/>
      <c r="S11" s="187"/>
      <c r="T11" s="310"/>
      <c r="U11" s="310"/>
      <c r="V11" s="188">
        <f t="shared" si="0"/>
        <v>0</v>
      </c>
    </row>
    <row r="12" spans="1:22" s="174" customFormat="1">
      <c r="A12" s="185">
        <v>6</v>
      </c>
      <c r="B12" s="1" t="s">
        <v>100</v>
      </c>
      <c r="C12" s="186"/>
      <c r="D12" s="173"/>
      <c r="E12" s="173"/>
      <c r="F12" s="173"/>
      <c r="G12" s="173"/>
      <c r="H12" s="173"/>
      <c r="I12" s="173"/>
      <c r="J12" s="173"/>
      <c r="K12" s="173"/>
      <c r="L12" s="187"/>
      <c r="M12" s="186"/>
      <c r="N12" s="173"/>
      <c r="O12" s="173"/>
      <c r="P12" s="173"/>
      <c r="Q12" s="173"/>
      <c r="R12" s="173"/>
      <c r="S12" s="187"/>
      <c r="T12" s="310"/>
      <c r="U12" s="310"/>
      <c r="V12" s="188">
        <f t="shared" si="0"/>
        <v>0</v>
      </c>
    </row>
    <row r="13" spans="1:22" s="174" customFormat="1">
      <c r="A13" s="185">
        <v>7</v>
      </c>
      <c r="B13" s="1" t="s">
        <v>101</v>
      </c>
      <c r="C13" s="186"/>
      <c r="D13" s="173"/>
      <c r="E13" s="173"/>
      <c r="F13" s="173"/>
      <c r="G13" s="173"/>
      <c r="H13" s="173"/>
      <c r="I13" s="173"/>
      <c r="J13" s="173"/>
      <c r="K13" s="173"/>
      <c r="L13" s="187"/>
      <c r="M13" s="186"/>
      <c r="N13" s="173"/>
      <c r="O13" s="173"/>
      <c r="P13" s="173"/>
      <c r="Q13" s="173"/>
      <c r="R13" s="173"/>
      <c r="S13" s="187"/>
      <c r="T13" s="310"/>
      <c r="U13" s="310"/>
      <c r="V13" s="188">
        <f t="shared" si="0"/>
        <v>0</v>
      </c>
    </row>
    <row r="14" spans="1:22" s="174" customFormat="1">
      <c r="A14" s="185">
        <v>8</v>
      </c>
      <c r="B14" s="1" t="s">
        <v>102</v>
      </c>
      <c r="C14" s="186"/>
      <c r="D14" s="173"/>
      <c r="E14" s="173"/>
      <c r="F14" s="173"/>
      <c r="G14" s="173"/>
      <c r="H14" s="173"/>
      <c r="I14" s="173"/>
      <c r="J14" s="173"/>
      <c r="K14" s="173"/>
      <c r="L14" s="187"/>
      <c r="M14" s="186"/>
      <c r="N14" s="173"/>
      <c r="O14" s="173"/>
      <c r="P14" s="173"/>
      <c r="Q14" s="173"/>
      <c r="R14" s="173"/>
      <c r="S14" s="187"/>
      <c r="T14" s="310"/>
      <c r="U14" s="310"/>
      <c r="V14" s="188">
        <f t="shared" si="0"/>
        <v>0</v>
      </c>
    </row>
    <row r="15" spans="1:22" s="174" customFormat="1">
      <c r="A15" s="185">
        <v>9</v>
      </c>
      <c r="B15" s="1" t="s">
        <v>103</v>
      </c>
      <c r="C15" s="186"/>
      <c r="D15" s="173"/>
      <c r="E15" s="173"/>
      <c r="F15" s="173"/>
      <c r="G15" s="173"/>
      <c r="H15" s="173"/>
      <c r="I15" s="173"/>
      <c r="J15" s="173"/>
      <c r="K15" s="173"/>
      <c r="L15" s="187"/>
      <c r="M15" s="186"/>
      <c r="N15" s="173"/>
      <c r="O15" s="173"/>
      <c r="P15" s="173"/>
      <c r="Q15" s="173"/>
      <c r="R15" s="173"/>
      <c r="S15" s="187"/>
      <c r="T15" s="310"/>
      <c r="U15" s="310"/>
      <c r="V15" s="188">
        <f t="shared" si="0"/>
        <v>0</v>
      </c>
    </row>
    <row r="16" spans="1:22" s="174" customFormat="1">
      <c r="A16" s="185">
        <v>10</v>
      </c>
      <c r="B16" s="1" t="s">
        <v>104</v>
      </c>
      <c r="C16" s="186"/>
      <c r="D16" s="173"/>
      <c r="E16" s="173"/>
      <c r="F16" s="173"/>
      <c r="G16" s="173"/>
      <c r="H16" s="173"/>
      <c r="I16" s="173"/>
      <c r="J16" s="173"/>
      <c r="K16" s="173"/>
      <c r="L16" s="187"/>
      <c r="M16" s="186"/>
      <c r="N16" s="173"/>
      <c r="O16" s="173"/>
      <c r="P16" s="173"/>
      <c r="Q16" s="173"/>
      <c r="R16" s="173"/>
      <c r="S16" s="187"/>
      <c r="T16" s="310"/>
      <c r="U16" s="310"/>
      <c r="V16" s="188">
        <f t="shared" si="0"/>
        <v>0</v>
      </c>
    </row>
    <row r="17" spans="1:22" s="174" customFormat="1">
      <c r="A17" s="185">
        <v>11</v>
      </c>
      <c r="B17" s="1" t="s">
        <v>105</v>
      </c>
      <c r="C17" s="186"/>
      <c r="D17" s="173"/>
      <c r="E17" s="173"/>
      <c r="F17" s="173"/>
      <c r="G17" s="173"/>
      <c r="H17" s="173"/>
      <c r="I17" s="173"/>
      <c r="J17" s="173"/>
      <c r="K17" s="173"/>
      <c r="L17" s="187"/>
      <c r="M17" s="186"/>
      <c r="N17" s="173"/>
      <c r="O17" s="173"/>
      <c r="P17" s="173"/>
      <c r="Q17" s="173"/>
      <c r="R17" s="173"/>
      <c r="S17" s="187"/>
      <c r="T17" s="310"/>
      <c r="U17" s="310"/>
      <c r="V17" s="188">
        <f t="shared" si="0"/>
        <v>0</v>
      </c>
    </row>
    <row r="18" spans="1:22" s="174" customFormat="1">
      <c r="A18" s="185">
        <v>12</v>
      </c>
      <c r="B18" s="1" t="s">
        <v>106</v>
      </c>
      <c r="C18" s="186"/>
      <c r="D18" s="173"/>
      <c r="E18" s="173"/>
      <c r="F18" s="173"/>
      <c r="G18" s="173"/>
      <c r="H18" s="173"/>
      <c r="I18" s="173"/>
      <c r="J18" s="173"/>
      <c r="K18" s="173"/>
      <c r="L18" s="187"/>
      <c r="M18" s="186"/>
      <c r="N18" s="173"/>
      <c r="O18" s="173"/>
      <c r="P18" s="173"/>
      <c r="Q18" s="173"/>
      <c r="R18" s="173"/>
      <c r="S18" s="187"/>
      <c r="T18" s="310"/>
      <c r="U18" s="310"/>
      <c r="V18" s="188">
        <f t="shared" si="0"/>
        <v>0</v>
      </c>
    </row>
    <row r="19" spans="1:22" s="174" customFormat="1">
      <c r="A19" s="185">
        <v>13</v>
      </c>
      <c r="B19" s="1" t="s">
        <v>107</v>
      </c>
      <c r="C19" s="186"/>
      <c r="D19" s="173"/>
      <c r="E19" s="173"/>
      <c r="F19" s="173"/>
      <c r="G19" s="173"/>
      <c r="H19" s="173"/>
      <c r="I19" s="173"/>
      <c r="J19" s="173"/>
      <c r="K19" s="173"/>
      <c r="L19" s="187"/>
      <c r="M19" s="186"/>
      <c r="N19" s="173"/>
      <c r="O19" s="173"/>
      <c r="P19" s="173"/>
      <c r="Q19" s="173"/>
      <c r="R19" s="173"/>
      <c r="S19" s="187"/>
      <c r="T19" s="310"/>
      <c r="U19" s="310"/>
      <c r="V19" s="188">
        <f t="shared" si="0"/>
        <v>0</v>
      </c>
    </row>
    <row r="20" spans="1:22" s="174" customFormat="1">
      <c r="A20" s="185">
        <v>14</v>
      </c>
      <c r="B20" s="1" t="s">
        <v>108</v>
      </c>
      <c r="C20" s="186"/>
      <c r="D20" s="173"/>
      <c r="E20" s="173"/>
      <c r="F20" s="173"/>
      <c r="G20" s="173"/>
      <c r="H20" s="173"/>
      <c r="I20" s="173"/>
      <c r="J20" s="173"/>
      <c r="K20" s="173"/>
      <c r="L20" s="187"/>
      <c r="M20" s="186"/>
      <c r="N20" s="173"/>
      <c r="O20" s="173"/>
      <c r="P20" s="173"/>
      <c r="Q20" s="173"/>
      <c r="R20" s="173"/>
      <c r="S20" s="187"/>
      <c r="T20" s="310"/>
      <c r="U20" s="310"/>
      <c r="V20" s="188">
        <f t="shared" si="0"/>
        <v>0</v>
      </c>
    </row>
    <row r="21" spans="1:22" ht="13.8" thickBot="1">
      <c r="A21" s="175"/>
      <c r="B21" s="189" t="s">
        <v>109</v>
      </c>
      <c r="C21" s="190">
        <f>SUM(C7:C20)</f>
        <v>0</v>
      </c>
      <c r="D21" s="177">
        <f t="shared" ref="D21:V21" si="1">SUM(D7:D20)</f>
        <v>0</v>
      </c>
      <c r="E21" s="177">
        <f t="shared" si="1"/>
        <v>0</v>
      </c>
      <c r="F21" s="177">
        <f t="shared" si="1"/>
        <v>0</v>
      </c>
      <c r="G21" s="177">
        <f t="shared" si="1"/>
        <v>0</v>
      </c>
      <c r="H21" s="177">
        <f t="shared" si="1"/>
        <v>0</v>
      </c>
      <c r="I21" s="177">
        <f t="shared" si="1"/>
        <v>0</v>
      </c>
      <c r="J21" s="177">
        <f t="shared" si="1"/>
        <v>0</v>
      </c>
      <c r="K21" s="177">
        <f t="shared" si="1"/>
        <v>0</v>
      </c>
      <c r="L21" s="191">
        <f t="shared" si="1"/>
        <v>0</v>
      </c>
      <c r="M21" s="190">
        <f t="shared" si="1"/>
        <v>0</v>
      </c>
      <c r="N21" s="177">
        <f t="shared" si="1"/>
        <v>0</v>
      </c>
      <c r="O21" s="177">
        <f t="shared" si="1"/>
        <v>0</v>
      </c>
      <c r="P21" s="177">
        <f t="shared" si="1"/>
        <v>0</v>
      </c>
      <c r="Q21" s="177">
        <f t="shared" si="1"/>
        <v>0</v>
      </c>
      <c r="R21" s="177">
        <f t="shared" si="1"/>
        <v>0</v>
      </c>
      <c r="S21" s="191">
        <f>SUM(S7:S20)</f>
        <v>0</v>
      </c>
      <c r="T21" s="191">
        <f>SUM(T7:T20)</f>
        <v>0</v>
      </c>
      <c r="U21" s="191">
        <f t="shared" ref="U21" si="2">SUM(U7:U20)</f>
        <v>0</v>
      </c>
      <c r="V21" s="192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93"/>
      <c r="B25" s="193"/>
      <c r="C25" s="7"/>
      <c r="D25" s="86"/>
      <c r="E25" s="86"/>
    </row>
    <row r="26" spans="1:22">
      <c r="A26" s="193"/>
      <c r="B26" s="87"/>
      <c r="C26" s="7"/>
      <c r="D26" s="86"/>
      <c r="E26" s="86"/>
    </row>
    <row r="27" spans="1:22">
      <c r="A27" s="193"/>
      <c r="B27" s="193"/>
      <c r="C27" s="7"/>
      <c r="D27" s="86"/>
      <c r="E27" s="86"/>
    </row>
    <row r="28" spans="1:22">
      <c r="A28" s="193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="55" zoomScaleNormal="55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21875" defaultRowHeight="13.8"/>
  <cols>
    <col min="1" max="1" width="10.5546875" style="4" bestFit="1" customWidth="1"/>
    <col min="2" max="2" width="101.77734375" style="4" customWidth="1"/>
    <col min="3" max="3" width="13.77734375" style="311" customWidth="1"/>
    <col min="4" max="4" width="14.77734375" style="311" bestFit="1" customWidth="1"/>
    <col min="5" max="5" width="17.77734375" style="311" customWidth="1"/>
    <col min="6" max="6" width="15.77734375" style="311" customWidth="1"/>
    <col min="7" max="7" width="17.44140625" style="311" customWidth="1"/>
    <col min="8" max="8" width="15.21875" style="311" customWidth="1"/>
    <col min="9" max="16384" width="9.21875" style="46"/>
  </cols>
  <sheetData>
    <row r="1" spans="1:9">
      <c r="A1" s="2" t="s">
        <v>30</v>
      </c>
      <c r="B1" s="4" t="str">
        <f>'Info '!C2</f>
        <v>JSC Silk Road Bank</v>
      </c>
    </row>
    <row r="2" spans="1:9">
      <c r="A2" s="2" t="s">
        <v>31</v>
      </c>
      <c r="B2" s="531">
        <f>'12. CRM'!B2</f>
        <v>43921</v>
      </c>
    </row>
    <row r="4" spans="1:9" ht="14.4" thickBot="1">
      <c r="A4" s="2" t="s">
        <v>257</v>
      </c>
      <c r="B4" s="178" t="s">
        <v>381</v>
      </c>
    </row>
    <row r="5" spans="1:9">
      <c r="A5" s="179"/>
      <c r="B5" s="194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5</v>
      </c>
      <c r="I5" s="195"/>
    </row>
    <row r="6" spans="1:9" s="195" customFormat="1" ht="12.75" customHeight="1">
      <c r="A6" s="196"/>
      <c r="B6" s="518" t="s">
        <v>256</v>
      </c>
      <c r="C6" s="520" t="s">
        <v>373</v>
      </c>
      <c r="D6" s="522" t="s">
        <v>372</v>
      </c>
      <c r="E6" s="523"/>
      <c r="F6" s="520" t="s">
        <v>377</v>
      </c>
      <c r="G6" s="520" t="s">
        <v>378</v>
      </c>
      <c r="H6" s="516" t="s">
        <v>376</v>
      </c>
    </row>
    <row r="7" spans="1:9" ht="41.4">
      <c r="A7" s="198"/>
      <c r="B7" s="519"/>
      <c r="C7" s="521"/>
      <c r="D7" s="315" t="s">
        <v>375</v>
      </c>
      <c r="E7" s="315" t="s">
        <v>374</v>
      </c>
      <c r="F7" s="521"/>
      <c r="G7" s="521"/>
      <c r="H7" s="517"/>
      <c r="I7" s="195"/>
    </row>
    <row r="8" spans="1:9">
      <c r="A8" s="196">
        <v>1</v>
      </c>
      <c r="B8" s="1" t="s">
        <v>96</v>
      </c>
      <c r="C8" s="316">
        <v>32452977.960000001</v>
      </c>
      <c r="D8" s="317"/>
      <c r="E8" s="316"/>
      <c r="F8" s="316">
        <v>4220405.0599999996</v>
      </c>
      <c r="G8" s="318">
        <v>4220405.0599999996</v>
      </c>
      <c r="H8" s="320">
        <v>0.13004677306353427</v>
      </c>
    </row>
    <row r="9" spans="1:9" ht="15" customHeight="1">
      <c r="A9" s="196">
        <v>2</v>
      </c>
      <c r="B9" s="1" t="s">
        <v>97</v>
      </c>
      <c r="C9" s="316">
        <v>0</v>
      </c>
      <c r="D9" s="317"/>
      <c r="E9" s="316"/>
      <c r="F9" s="316">
        <v>0</v>
      </c>
      <c r="G9" s="318">
        <v>0</v>
      </c>
      <c r="H9" s="320" t="e">
        <v>#DIV/0!</v>
      </c>
    </row>
    <row r="10" spans="1:9">
      <c r="A10" s="196">
        <v>3</v>
      </c>
      <c r="B10" s="1" t="s">
        <v>275</v>
      </c>
      <c r="C10" s="316">
        <v>0</v>
      </c>
      <c r="D10" s="317"/>
      <c r="E10" s="316"/>
      <c r="F10" s="316">
        <v>0</v>
      </c>
      <c r="G10" s="318">
        <v>0</v>
      </c>
      <c r="H10" s="320" t="e">
        <v>#DIV/0!</v>
      </c>
    </row>
    <row r="11" spans="1:9">
      <c r="A11" s="196">
        <v>4</v>
      </c>
      <c r="B11" s="1" t="s">
        <v>98</v>
      </c>
      <c r="C11" s="316">
        <v>0</v>
      </c>
      <c r="D11" s="317"/>
      <c r="E11" s="316"/>
      <c r="F11" s="316">
        <v>0</v>
      </c>
      <c r="G11" s="318">
        <v>0</v>
      </c>
      <c r="H11" s="320" t="e">
        <v>#DIV/0!</v>
      </c>
    </row>
    <row r="12" spans="1:9">
      <c r="A12" s="196">
        <v>5</v>
      </c>
      <c r="B12" s="1" t="s">
        <v>99</v>
      </c>
      <c r="C12" s="316">
        <v>0</v>
      </c>
      <c r="D12" s="317"/>
      <c r="E12" s="316"/>
      <c r="F12" s="316">
        <v>0</v>
      </c>
      <c r="G12" s="318">
        <v>0</v>
      </c>
      <c r="H12" s="320" t="e">
        <v>#DIV/0!</v>
      </c>
    </row>
    <row r="13" spans="1:9">
      <c r="A13" s="196">
        <v>6</v>
      </c>
      <c r="B13" s="1" t="s">
        <v>100</v>
      </c>
      <c r="C13" s="316">
        <v>17674380.460000001</v>
      </c>
      <c r="D13" s="317"/>
      <c r="E13" s="316"/>
      <c r="F13" s="316">
        <v>10064147.811999999</v>
      </c>
      <c r="G13" s="318">
        <v>10064147.811999999</v>
      </c>
      <c r="H13" s="320">
        <v>0.56942011827666628</v>
      </c>
    </row>
    <row r="14" spans="1:9">
      <c r="A14" s="196">
        <v>7</v>
      </c>
      <c r="B14" s="1" t="s">
        <v>101</v>
      </c>
      <c r="C14" s="316">
        <v>6805470.0800000001</v>
      </c>
      <c r="D14" s="317">
        <v>171442.71000000002</v>
      </c>
      <c r="E14" s="316">
        <v>32845</v>
      </c>
      <c r="F14" s="316">
        <v>6838315.0800000001</v>
      </c>
      <c r="G14" s="318">
        <v>6838315.0800000001</v>
      </c>
      <c r="H14" s="320">
        <v>1</v>
      </c>
    </row>
    <row r="15" spans="1:9">
      <c r="A15" s="196">
        <v>8</v>
      </c>
      <c r="B15" s="1" t="s">
        <v>102</v>
      </c>
      <c r="C15" s="316">
        <v>4456302.9000000004</v>
      </c>
      <c r="D15" s="317"/>
      <c r="E15" s="316"/>
      <c r="F15" s="316">
        <v>4456302.9000000004</v>
      </c>
      <c r="G15" s="318">
        <v>4456302.9000000004</v>
      </c>
      <c r="H15" s="320">
        <v>1</v>
      </c>
    </row>
    <row r="16" spans="1:9">
      <c r="A16" s="196">
        <v>9</v>
      </c>
      <c r="B16" s="1" t="s">
        <v>103</v>
      </c>
      <c r="C16" s="316">
        <v>0</v>
      </c>
      <c r="D16" s="317"/>
      <c r="E16" s="316"/>
      <c r="F16" s="316">
        <v>0</v>
      </c>
      <c r="G16" s="318">
        <v>0</v>
      </c>
      <c r="H16" s="320" t="e">
        <v>#DIV/0!</v>
      </c>
    </row>
    <row r="17" spans="1:8">
      <c r="A17" s="196">
        <v>10</v>
      </c>
      <c r="B17" s="1" t="s">
        <v>104</v>
      </c>
      <c r="C17" s="316">
        <v>1495675.4599999951</v>
      </c>
      <c r="D17" s="317"/>
      <c r="E17" s="316"/>
      <c r="F17" s="316">
        <v>1495675.4599999951</v>
      </c>
      <c r="G17" s="318">
        <v>1495675.4599999951</v>
      </c>
      <c r="H17" s="320">
        <v>1</v>
      </c>
    </row>
    <row r="18" spans="1:8">
      <c r="A18" s="196">
        <v>11</v>
      </c>
      <c r="B18" s="1" t="s">
        <v>105</v>
      </c>
      <c r="C18" s="316">
        <v>793751.94</v>
      </c>
      <c r="D18" s="317"/>
      <c r="E18" s="316"/>
      <c r="F18" s="316">
        <v>1190627.9099999999</v>
      </c>
      <c r="G18" s="318">
        <v>1190627.9099999999</v>
      </c>
      <c r="H18" s="320">
        <v>1.5</v>
      </c>
    </row>
    <row r="19" spans="1:8">
      <c r="A19" s="196">
        <v>12</v>
      </c>
      <c r="B19" s="1" t="s">
        <v>106</v>
      </c>
      <c r="C19" s="316">
        <v>0</v>
      </c>
      <c r="D19" s="317"/>
      <c r="E19" s="316"/>
      <c r="F19" s="316">
        <v>0</v>
      </c>
      <c r="G19" s="318">
        <v>0</v>
      </c>
      <c r="H19" s="320" t="e">
        <v>#DIV/0!</v>
      </c>
    </row>
    <row r="20" spans="1:8">
      <c r="A20" s="196">
        <v>13</v>
      </c>
      <c r="B20" s="1" t="s">
        <v>251</v>
      </c>
      <c r="C20" s="316">
        <v>0</v>
      </c>
      <c r="D20" s="317"/>
      <c r="E20" s="316"/>
      <c r="F20" s="316">
        <v>0</v>
      </c>
      <c r="G20" s="318">
        <v>0</v>
      </c>
      <c r="H20" s="320" t="e">
        <v>#DIV/0!</v>
      </c>
    </row>
    <row r="21" spans="1:8">
      <c r="A21" s="196">
        <v>14</v>
      </c>
      <c r="B21" s="1" t="s">
        <v>108</v>
      </c>
      <c r="C21" s="316">
        <v>26565340.969999995</v>
      </c>
      <c r="D21" s="317"/>
      <c r="E21" s="316"/>
      <c r="F21" s="316">
        <v>23845051.879999995</v>
      </c>
      <c r="G21" s="318">
        <v>23845051.879999995</v>
      </c>
      <c r="H21" s="320">
        <v>0.8976000687108816</v>
      </c>
    </row>
    <row r="22" spans="1:8" ht="14.4" thickBot="1">
      <c r="A22" s="199"/>
      <c r="B22" s="200" t="s">
        <v>109</v>
      </c>
      <c r="C22" s="319">
        <v>0</v>
      </c>
      <c r="D22" s="319">
        <v>171442.71000000002</v>
      </c>
      <c r="E22" s="319">
        <v>32845</v>
      </c>
      <c r="F22" s="319">
        <v>52110526.101999983</v>
      </c>
      <c r="G22" s="319">
        <v>52110526.101999983</v>
      </c>
      <c r="H22" s="321">
        <v>1586.5588705130151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90" zoomScaleNormal="90" workbookViewId="0">
      <pane xSplit="2" ySplit="6" topLeftCell="E19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21875" defaultRowHeight="13.8"/>
  <cols>
    <col min="1" max="1" width="10.5546875" style="311" bestFit="1" customWidth="1"/>
    <col min="2" max="2" width="104.21875" style="311" customWidth="1"/>
    <col min="3" max="11" width="12.77734375" style="311" customWidth="1"/>
    <col min="12" max="16384" width="9.21875" style="311"/>
  </cols>
  <sheetData>
    <row r="1" spans="1:11">
      <c r="A1" s="311" t="s">
        <v>30</v>
      </c>
      <c r="B1" s="311" t="str">
        <f>'Info '!C2</f>
        <v>JSC Silk Road Bank</v>
      </c>
    </row>
    <row r="2" spans="1:11">
      <c r="A2" s="311" t="s">
        <v>31</v>
      </c>
      <c r="B2" s="535">
        <f>'13. CRME '!B2</f>
        <v>43921</v>
      </c>
      <c r="C2" s="336"/>
      <c r="D2" s="336"/>
    </row>
    <row r="3" spans="1:11">
      <c r="B3" s="336"/>
      <c r="C3" s="336"/>
      <c r="D3" s="336"/>
    </row>
    <row r="4" spans="1:11" ht="14.4" thickBot="1">
      <c r="A4" s="311" t="s">
        <v>253</v>
      </c>
      <c r="B4" s="376" t="s">
        <v>382</v>
      </c>
      <c r="C4" s="336"/>
      <c r="D4" s="336"/>
    </row>
    <row r="5" spans="1:11" ht="30" customHeight="1">
      <c r="A5" s="524"/>
      <c r="B5" s="525"/>
      <c r="C5" s="526" t="s">
        <v>434</v>
      </c>
      <c r="D5" s="526"/>
      <c r="E5" s="526"/>
      <c r="F5" s="526" t="s">
        <v>435</v>
      </c>
      <c r="G5" s="526"/>
      <c r="H5" s="526"/>
      <c r="I5" s="526" t="s">
        <v>436</v>
      </c>
      <c r="J5" s="526"/>
      <c r="K5" s="527"/>
    </row>
    <row r="6" spans="1:11">
      <c r="A6" s="337"/>
      <c r="B6" s="338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39" t="s">
        <v>385</v>
      </c>
      <c r="B7" s="340"/>
      <c r="C7" s="340"/>
      <c r="D7" s="340"/>
      <c r="E7" s="340"/>
      <c r="F7" s="340"/>
      <c r="G7" s="340"/>
      <c r="H7" s="340"/>
      <c r="I7" s="340"/>
      <c r="J7" s="340"/>
      <c r="K7" s="341"/>
    </row>
    <row r="8" spans="1:11">
      <c r="A8" s="342">
        <v>1</v>
      </c>
      <c r="B8" s="343" t="s">
        <v>383</v>
      </c>
      <c r="C8" s="344"/>
      <c r="D8" s="344"/>
      <c r="E8" s="344"/>
      <c r="F8" s="345">
        <v>33202383.979999997</v>
      </c>
      <c r="G8" s="345">
        <v>14166236.4</v>
      </c>
      <c r="H8" s="345">
        <v>47368620.379999995</v>
      </c>
      <c r="I8" s="345">
        <v>25649738.049999997</v>
      </c>
      <c r="J8" s="345">
        <v>6993267.5500000007</v>
      </c>
      <c r="K8" s="346">
        <v>32643005.599999998</v>
      </c>
    </row>
    <row r="9" spans="1:11">
      <c r="A9" s="339" t="s">
        <v>386</v>
      </c>
      <c r="B9" s="340"/>
      <c r="C9" s="340"/>
      <c r="D9" s="340"/>
      <c r="E9" s="340"/>
      <c r="F9" s="340"/>
      <c r="G9" s="340"/>
      <c r="H9" s="340"/>
      <c r="I9" s="340"/>
      <c r="J9" s="340"/>
      <c r="K9" s="341"/>
    </row>
    <row r="10" spans="1:11">
      <c r="A10" s="347">
        <v>2</v>
      </c>
      <c r="B10" s="348" t="s">
        <v>394</v>
      </c>
      <c r="C10" s="348">
        <v>1523766</v>
      </c>
      <c r="D10" s="349">
        <v>1988367.6400000004</v>
      </c>
      <c r="E10" s="349">
        <v>3512133.6400000006</v>
      </c>
      <c r="F10" s="349">
        <v>564018.86874999991</v>
      </c>
      <c r="G10" s="349">
        <v>614243.28335000004</v>
      </c>
      <c r="H10" s="349">
        <v>1178262.1521000001</v>
      </c>
      <c r="I10" s="349">
        <v>122266.6735</v>
      </c>
      <c r="J10" s="349">
        <v>116735.105</v>
      </c>
      <c r="K10" s="350">
        <v>239001.77850000001</v>
      </c>
    </row>
    <row r="11" spans="1:11">
      <c r="A11" s="347">
        <v>3</v>
      </c>
      <c r="B11" s="348" t="s">
        <v>388</v>
      </c>
      <c r="C11" s="348">
        <v>9505344.3500000015</v>
      </c>
      <c r="D11" s="349">
        <v>25436098.309999999</v>
      </c>
      <c r="E11" s="349">
        <v>34941442.659999996</v>
      </c>
      <c r="F11" s="349">
        <v>6814482.2850000001</v>
      </c>
      <c r="G11" s="349">
        <v>7340287.4184999987</v>
      </c>
      <c r="H11" s="349">
        <v>14154769.703499999</v>
      </c>
      <c r="I11" s="349">
        <v>4981613.7110000001</v>
      </c>
      <c r="J11" s="349">
        <v>3353919.1269999994</v>
      </c>
      <c r="K11" s="350">
        <v>8335532.8379999995</v>
      </c>
    </row>
    <row r="12" spans="1:11">
      <c r="A12" s="347">
        <v>4</v>
      </c>
      <c r="B12" s="348" t="s">
        <v>389</v>
      </c>
      <c r="C12" s="348">
        <v>6000000</v>
      </c>
      <c r="D12" s="349">
        <v>0</v>
      </c>
      <c r="E12" s="349">
        <v>6000000</v>
      </c>
      <c r="F12" s="349"/>
      <c r="G12" s="349"/>
      <c r="H12" s="349">
        <v>0</v>
      </c>
      <c r="I12" s="349"/>
      <c r="J12" s="349"/>
      <c r="K12" s="350">
        <v>0</v>
      </c>
    </row>
    <row r="13" spans="1:11">
      <c r="A13" s="347">
        <v>5</v>
      </c>
      <c r="B13" s="348" t="s">
        <v>397</v>
      </c>
      <c r="C13" s="348">
        <v>143213.01999999999</v>
      </c>
      <c r="D13" s="349">
        <v>58840.15</v>
      </c>
      <c r="E13" s="349">
        <v>202053.16999999998</v>
      </c>
      <c r="F13" s="349">
        <v>27568.619700000003</v>
      </c>
      <c r="G13" s="349">
        <v>5853.35</v>
      </c>
      <c r="H13" s="349">
        <v>33421.969700000001</v>
      </c>
      <c r="I13" s="349">
        <v>7550.6574999999993</v>
      </c>
      <c r="J13" s="349">
        <v>4420.6774999999998</v>
      </c>
      <c r="K13" s="350">
        <v>11971.334999999999</v>
      </c>
    </row>
    <row r="14" spans="1:11">
      <c r="A14" s="347">
        <v>6</v>
      </c>
      <c r="B14" s="348" t="s">
        <v>429</v>
      </c>
      <c r="C14" s="348">
        <v>0</v>
      </c>
      <c r="D14" s="349">
        <v>0</v>
      </c>
      <c r="E14" s="349">
        <v>0</v>
      </c>
      <c r="F14" s="349"/>
      <c r="G14" s="349"/>
      <c r="H14" s="349">
        <v>0</v>
      </c>
      <c r="I14" s="349">
        <v>0</v>
      </c>
      <c r="J14" s="349">
        <v>0</v>
      </c>
      <c r="K14" s="350">
        <v>0</v>
      </c>
    </row>
    <row r="15" spans="1:11">
      <c r="A15" s="347">
        <v>7</v>
      </c>
      <c r="B15" s="348" t="s">
        <v>430</v>
      </c>
      <c r="C15" s="348">
        <v>1938033.6099999999</v>
      </c>
      <c r="D15" s="349">
        <v>751022.26</v>
      </c>
      <c r="E15" s="349">
        <v>2689055.87</v>
      </c>
      <c r="F15" s="349">
        <v>2507312.4299999997</v>
      </c>
      <c r="G15" s="349">
        <v>745192.99</v>
      </c>
      <c r="H15" s="349">
        <v>3252505.42</v>
      </c>
      <c r="I15" s="349">
        <v>2507312.4299999997</v>
      </c>
      <c r="J15" s="349">
        <v>745192.99</v>
      </c>
      <c r="K15" s="350">
        <v>3252505.42</v>
      </c>
    </row>
    <row r="16" spans="1:11">
      <c r="A16" s="347">
        <v>8</v>
      </c>
      <c r="B16" s="351" t="s">
        <v>390</v>
      </c>
      <c r="C16" s="348">
        <v>19110356.98</v>
      </c>
      <c r="D16" s="349">
        <v>28234328.359999999</v>
      </c>
      <c r="E16" s="349">
        <v>47344685.340000004</v>
      </c>
      <c r="F16" s="349">
        <v>9913382.2034499999</v>
      </c>
      <c r="G16" s="349">
        <v>8705577.0418499988</v>
      </c>
      <c r="H16" s="349">
        <v>18618959.245299999</v>
      </c>
      <c r="I16" s="349">
        <v>5389887.7205000008</v>
      </c>
      <c r="J16" s="349">
        <v>4220267.8994999994</v>
      </c>
      <c r="K16" s="350">
        <v>11839011.3715</v>
      </c>
    </row>
    <row r="17" spans="1:11">
      <c r="A17" s="339" t="s">
        <v>387</v>
      </c>
      <c r="B17" s="340"/>
      <c r="C17" s="340"/>
      <c r="D17" s="340"/>
      <c r="E17" s="340"/>
      <c r="F17" s="340"/>
      <c r="G17" s="340"/>
      <c r="H17" s="340"/>
      <c r="I17" s="340"/>
      <c r="J17" s="340"/>
      <c r="K17" s="341"/>
    </row>
    <row r="18" spans="1:11">
      <c r="A18" s="347">
        <v>9</v>
      </c>
      <c r="B18" s="348" t="s">
        <v>393</v>
      </c>
      <c r="C18" s="348">
        <v>0</v>
      </c>
      <c r="D18" s="349">
        <v>0</v>
      </c>
      <c r="E18" s="349">
        <v>0</v>
      </c>
      <c r="F18" s="349"/>
      <c r="G18" s="349"/>
      <c r="H18" s="349">
        <v>0</v>
      </c>
      <c r="I18" s="349"/>
      <c r="J18" s="349"/>
      <c r="K18" s="350">
        <v>0</v>
      </c>
    </row>
    <row r="19" spans="1:11">
      <c r="A19" s="347">
        <v>10</v>
      </c>
      <c r="B19" s="348" t="s">
        <v>431</v>
      </c>
      <c r="C19" s="348">
        <v>50740590.020000011</v>
      </c>
      <c r="D19" s="349">
        <v>12326859.48</v>
      </c>
      <c r="E19" s="349">
        <v>63067449.500000015</v>
      </c>
      <c r="F19" s="349">
        <v>133722.51500000001</v>
      </c>
      <c r="G19" s="349">
        <v>37817.014999999999</v>
      </c>
      <c r="H19" s="349">
        <v>171539.53000000003</v>
      </c>
      <c r="I19" s="349">
        <v>7686368.4450000012</v>
      </c>
      <c r="J19" s="349">
        <v>7224878.2049999991</v>
      </c>
      <c r="K19" s="350">
        <v>14911246.65</v>
      </c>
    </row>
    <row r="20" spans="1:11">
      <c r="A20" s="347">
        <v>11</v>
      </c>
      <c r="B20" s="348" t="s">
        <v>392</v>
      </c>
      <c r="C20" s="348">
        <v>0</v>
      </c>
      <c r="D20" s="349">
        <v>0</v>
      </c>
      <c r="E20" s="349">
        <v>0</v>
      </c>
      <c r="F20" s="349">
        <v>49942.74</v>
      </c>
      <c r="G20" s="349"/>
      <c r="H20" s="349">
        <v>49942.74</v>
      </c>
      <c r="I20" s="349">
        <v>49942.74</v>
      </c>
      <c r="J20" s="349">
        <v>0</v>
      </c>
      <c r="K20" s="350">
        <v>49942.74</v>
      </c>
    </row>
    <row r="21" spans="1:11" ht="14.4" thickBot="1">
      <c r="A21" s="352">
        <v>12</v>
      </c>
      <c r="B21" s="353" t="s">
        <v>391</v>
      </c>
      <c r="C21" s="354">
        <v>50740590.020000011</v>
      </c>
      <c r="D21" s="355">
        <v>12326859.48</v>
      </c>
      <c r="E21" s="354">
        <v>63067449.500000015</v>
      </c>
      <c r="F21" s="355">
        <v>183665.255</v>
      </c>
      <c r="G21" s="355">
        <v>37817.014999999999</v>
      </c>
      <c r="H21" s="355">
        <v>221482.27000000002</v>
      </c>
      <c r="I21" s="355">
        <v>7736311.1850000015</v>
      </c>
      <c r="J21" s="355">
        <v>7224878.2049999991</v>
      </c>
      <c r="K21" s="356">
        <v>14961189.390000001</v>
      </c>
    </row>
    <row r="22" spans="1:11" ht="38.25" customHeight="1" thickBot="1">
      <c r="A22" s="357"/>
      <c r="B22" s="358"/>
      <c r="C22" s="358"/>
      <c r="D22" s="358"/>
      <c r="E22" s="358"/>
      <c r="F22" s="528" t="s">
        <v>433</v>
      </c>
      <c r="G22" s="526"/>
      <c r="H22" s="526"/>
      <c r="I22" s="528" t="s">
        <v>398</v>
      </c>
      <c r="J22" s="526"/>
      <c r="K22" s="527"/>
    </row>
    <row r="23" spans="1:11">
      <c r="A23" s="359">
        <v>13</v>
      </c>
      <c r="B23" s="360" t="s">
        <v>383</v>
      </c>
      <c r="C23" s="361"/>
      <c r="D23" s="361"/>
      <c r="E23" s="361"/>
      <c r="F23" s="362">
        <v>33202383.979999997</v>
      </c>
      <c r="G23" s="362">
        <v>14166236.4</v>
      </c>
      <c r="H23" s="362">
        <v>47368620.379999995</v>
      </c>
      <c r="I23" s="362">
        <v>25649738.049999997</v>
      </c>
      <c r="J23" s="362">
        <v>6993267.5500000007</v>
      </c>
      <c r="K23" s="363">
        <v>32643005.599999998</v>
      </c>
    </row>
    <row r="24" spans="1:11" ht="14.4" thickBot="1">
      <c r="A24" s="364">
        <v>14</v>
      </c>
      <c r="B24" s="365" t="s">
        <v>395</v>
      </c>
      <c r="C24" s="366"/>
      <c r="D24" s="367"/>
      <c r="E24" s="368"/>
      <c r="F24" s="369">
        <v>9729716.9484499972</v>
      </c>
      <c r="G24" s="369">
        <v>8667760.0268499982</v>
      </c>
      <c r="H24" s="369">
        <v>21201122.8517</v>
      </c>
      <c r="I24" s="369">
        <v>1904685.8679999998</v>
      </c>
      <c r="J24" s="369">
        <v>1055066.9748749998</v>
      </c>
      <c r="K24" s="370">
        <v>4365203.1740000006</v>
      </c>
    </row>
    <row r="25" spans="1:11" ht="14.4" thickBot="1">
      <c r="A25" s="371">
        <v>15</v>
      </c>
      <c r="B25" s="372" t="s">
        <v>396</v>
      </c>
      <c r="C25" s="373"/>
      <c r="D25" s="373"/>
      <c r="E25" s="373"/>
      <c r="F25" s="374">
        <v>3.4124717251193353</v>
      </c>
      <c r="G25" s="374">
        <v>1.6343595526546015</v>
      </c>
      <c r="H25" s="374">
        <v>2.2342505494326574</v>
      </c>
      <c r="I25" s="374">
        <v>13.46665005549356</v>
      </c>
      <c r="J25" s="374">
        <v>6.6282688365148905</v>
      </c>
      <c r="K25" s="375">
        <v>7.4780037260185486</v>
      </c>
    </row>
    <row r="27" spans="1:11" ht="27">
      <c r="B27" s="335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2.5546875" style="4" bestFit="1" customWidth="1"/>
    <col min="4" max="4" width="11.44140625" style="4" customWidth="1"/>
    <col min="5" max="5" width="18.21875" style="4" bestFit="1" customWidth="1"/>
    <col min="6" max="13" width="12.77734375" style="4" customWidth="1"/>
    <col min="14" max="14" width="31" style="4" bestFit="1" customWidth="1"/>
    <col min="15" max="16384" width="9.21875" style="46"/>
  </cols>
  <sheetData>
    <row r="1" spans="1:14">
      <c r="A1" s="4" t="s">
        <v>30</v>
      </c>
      <c r="B1" s="4" t="str">
        <f>'Info '!C2</f>
        <v>JSC Silk Road Bank</v>
      </c>
    </row>
    <row r="2" spans="1:14" ht="14.25" customHeight="1">
      <c r="A2" s="4" t="s">
        <v>31</v>
      </c>
      <c r="B2" s="531">
        <f>'14. LCR'!B2</f>
        <v>43921</v>
      </c>
    </row>
    <row r="3" spans="1:14" ht="14.25" customHeight="1"/>
    <row r="4" spans="1:14" ht="13.8" thickBot="1">
      <c r="A4" s="4" t="s">
        <v>269</v>
      </c>
      <c r="B4" s="274" t="s">
        <v>28</v>
      </c>
    </row>
    <row r="5" spans="1:14" s="206" customFormat="1">
      <c r="A5" s="202"/>
      <c r="B5" s="203"/>
      <c r="C5" s="204" t="s">
        <v>0</v>
      </c>
      <c r="D5" s="204" t="s">
        <v>1</v>
      </c>
      <c r="E5" s="204" t="s">
        <v>2</v>
      </c>
      <c r="F5" s="204" t="s">
        <v>3</v>
      </c>
      <c r="G5" s="204" t="s">
        <v>4</v>
      </c>
      <c r="H5" s="204" t="s">
        <v>5</v>
      </c>
      <c r="I5" s="204" t="s">
        <v>8</v>
      </c>
      <c r="J5" s="204" t="s">
        <v>9</v>
      </c>
      <c r="K5" s="204" t="s">
        <v>10</v>
      </c>
      <c r="L5" s="204" t="s">
        <v>11</v>
      </c>
      <c r="M5" s="204" t="s">
        <v>12</v>
      </c>
      <c r="N5" s="205" t="s">
        <v>13</v>
      </c>
    </row>
    <row r="6" spans="1:14" ht="26.4">
      <c r="A6" s="207"/>
      <c r="B6" s="208"/>
      <c r="C6" s="209" t="s">
        <v>268</v>
      </c>
      <c r="D6" s="210" t="s">
        <v>267</v>
      </c>
      <c r="E6" s="211" t="s">
        <v>266</v>
      </c>
      <c r="F6" s="212">
        <v>0</v>
      </c>
      <c r="G6" s="212">
        <v>0.2</v>
      </c>
      <c r="H6" s="212">
        <v>0.35</v>
      </c>
      <c r="I6" s="212">
        <v>0.5</v>
      </c>
      <c r="J6" s="212">
        <v>0.75</v>
      </c>
      <c r="K6" s="212">
        <v>1</v>
      </c>
      <c r="L6" s="212">
        <v>1.5</v>
      </c>
      <c r="M6" s="212">
        <v>2.5</v>
      </c>
      <c r="N6" s="273" t="s">
        <v>281</v>
      </c>
    </row>
    <row r="7" spans="1:14" ht="13.8">
      <c r="A7" s="213">
        <v>1</v>
      </c>
      <c r="B7" s="214" t="s">
        <v>265</v>
      </c>
      <c r="C7" s="215">
        <f>SUM(C8:C13)</f>
        <v>64031035</v>
      </c>
      <c r="D7" s="208"/>
      <c r="E7" s="216">
        <f t="shared" ref="E7:M7" si="0">SUM(E8:E13)</f>
        <v>1280620.7</v>
      </c>
      <c r="F7" s="217">
        <f>SUM(F8:F13)</f>
        <v>0</v>
      </c>
      <c r="G7" s="217">
        <f t="shared" si="0"/>
        <v>0</v>
      </c>
      <c r="H7" s="217">
        <f t="shared" si="0"/>
        <v>0</v>
      </c>
      <c r="I7" s="217">
        <f t="shared" si="0"/>
        <v>0</v>
      </c>
      <c r="J7" s="217">
        <f t="shared" si="0"/>
        <v>0</v>
      </c>
      <c r="K7" s="217">
        <f t="shared" si="0"/>
        <v>1280620.7</v>
      </c>
      <c r="L7" s="217">
        <f t="shared" si="0"/>
        <v>0</v>
      </c>
      <c r="M7" s="217">
        <f t="shared" si="0"/>
        <v>0</v>
      </c>
      <c r="N7" s="218">
        <f>SUM(N8:N13)</f>
        <v>1280620.7</v>
      </c>
    </row>
    <row r="8" spans="1:14" ht="13.8">
      <c r="A8" s="213">
        <v>1.1000000000000001</v>
      </c>
      <c r="B8" s="219" t="s">
        <v>263</v>
      </c>
      <c r="C8" s="217">
        <v>64031035</v>
      </c>
      <c r="D8" s="220">
        <v>0.02</v>
      </c>
      <c r="E8" s="216">
        <f>C8*D8</f>
        <v>1280620.7</v>
      </c>
      <c r="F8" s="217"/>
      <c r="G8" s="217"/>
      <c r="H8" s="217"/>
      <c r="I8" s="217"/>
      <c r="J8" s="217"/>
      <c r="K8" s="217">
        <f>E8</f>
        <v>1280620.7</v>
      </c>
      <c r="L8" s="217"/>
      <c r="M8" s="217"/>
      <c r="N8" s="218">
        <f>SUMPRODUCT($F$6:$M$6,F8:M8)</f>
        <v>1280620.7</v>
      </c>
    </row>
    <row r="9" spans="1:14" ht="13.8">
      <c r="A9" s="213">
        <v>1.2</v>
      </c>
      <c r="B9" s="219" t="s">
        <v>262</v>
      </c>
      <c r="C9" s="217">
        <v>0</v>
      </c>
      <c r="D9" s="220">
        <v>0.05</v>
      </c>
      <c r="E9" s="216">
        <f>C9*D9</f>
        <v>0</v>
      </c>
      <c r="F9" s="217"/>
      <c r="G9" s="217"/>
      <c r="H9" s="217"/>
      <c r="I9" s="217"/>
      <c r="J9" s="217"/>
      <c r="K9" s="217"/>
      <c r="L9" s="217"/>
      <c r="M9" s="217"/>
      <c r="N9" s="218">
        <f t="shared" ref="N9:N12" si="1">SUMPRODUCT($F$6:$M$6,F9:M9)</f>
        <v>0</v>
      </c>
    </row>
    <row r="10" spans="1:14" ht="13.8">
      <c r="A10" s="213">
        <v>1.3</v>
      </c>
      <c r="B10" s="219" t="s">
        <v>261</v>
      </c>
      <c r="C10" s="217">
        <v>0</v>
      </c>
      <c r="D10" s="220">
        <v>0.08</v>
      </c>
      <c r="E10" s="216">
        <f>C10*D10</f>
        <v>0</v>
      </c>
      <c r="F10" s="217"/>
      <c r="G10" s="217"/>
      <c r="H10" s="217"/>
      <c r="I10" s="217"/>
      <c r="J10" s="217"/>
      <c r="K10" s="217"/>
      <c r="L10" s="217"/>
      <c r="M10" s="217"/>
      <c r="N10" s="218">
        <f>SUMPRODUCT($F$6:$M$6,F10:M10)</f>
        <v>0</v>
      </c>
    </row>
    <row r="11" spans="1:14" ht="13.8">
      <c r="A11" s="213">
        <v>1.4</v>
      </c>
      <c r="B11" s="219" t="s">
        <v>260</v>
      </c>
      <c r="C11" s="217">
        <v>0</v>
      </c>
      <c r="D11" s="220">
        <v>0.11</v>
      </c>
      <c r="E11" s="216">
        <f>C11*D11</f>
        <v>0</v>
      </c>
      <c r="F11" s="217"/>
      <c r="G11" s="217"/>
      <c r="H11" s="217"/>
      <c r="I11" s="217"/>
      <c r="J11" s="217"/>
      <c r="K11" s="217"/>
      <c r="L11" s="217"/>
      <c r="M11" s="217"/>
      <c r="N11" s="218">
        <f t="shared" si="1"/>
        <v>0</v>
      </c>
    </row>
    <row r="12" spans="1:14" ht="13.8">
      <c r="A12" s="213">
        <v>1.5</v>
      </c>
      <c r="B12" s="219" t="s">
        <v>259</v>
      </c>
      <c r="C12" s="217">
        <v>0</v>
      </c>
      <c r="D12" s="220">
        <v>0.14000000000000001</v>
      </c>
      <c r="E12" s="216">
        <f>C12*D12</f>
        <v>0</v>
      </c>
      <c r="F12" s="217"/>
      <c r="G12" s="217"/>
      <c r="H12" s="217"/>
      <c r="I12" s="217"/>
      <c r="J12" s="217"/>
      <c r="K12" s="217"/>
      <c r="L12" s="217"/>
      <c r="M12" s="217"/>
      <c r="N12" s="218">
        <f t="shared" si="1"/>
        <v>0</v>
      </c>
    </row>
    <row r="13" spans="1:14" ht="13.8">
      <c r="A13" s="213">
        <v>1.6</v>
      </c>
      <c r="B13" s="221" t="s">
        <v>258</v>
      </c>
      <c r="C13" s="217">
        <v>0</v>
      </c>
      <c r="D13" s="222"/>
      <c r="E13" s="217"/>
      <c r="F13" s="217"/>
      <c r="G13" s="217"/>
      <c r="H13" s="217"/>
      <c r="I13" s="217"/>
      <c r="J13" s="217"/>
      <c r="K13" s="217"/>
      <c r="L13" s="217"/>
      <c r="M13" s="217"/>
      <c r="N13" s="218">
        <f>SUMPRODUCT($F$6:$M$6,F13:M13)</f>
        <v>0</v>
      </c>
    </row>
    <row r="14" spans="1:14" ht="13.8">
      <c r="A14" s="213">
        <v>2</v>
      </c>
      <c r="B14" s="223" t="s">
        <v>264</v>
      </c>
      <c r="C14" s="215">
        <f>SUM(C15:C20)</f>
        <v>0</v>
      </c>
      <c r="D14" s="208"/>
      <c r="E14" s="216">
        <f t="shared" ref="E14:M14" si="2">SUM(E15:E20)</f>
        <v>0</v>
      </c>
      <c r="F14" s="217">
        <f t="shared" si="2"/>
        <v>0</v>
      </c>
      <c r="G14" s="217">
        <f t="shared" si="2"/>
        <v>0</v>
      </c>
      <c r="H14" s="217">
        <f t="shared" si="2"/>
        <v>0</v>
      </c>
      <c r="I14" s="217">
        <f t="shared" si="2"/>
        <v>0</v>
      </c>
      <c r="J14" s="217">
        <f t="shared" si="2"/>
        <v>0</v>
      </c>
      <c r="K14" s="217">
        <f t="shared" si="2"/>
        <v>0</v>
      </c>
      <c r="L14" s="217">
        <f t="shared" si="2"/>
        <v>0</v>
      </c>
      <c r="M14" s="217">
        <f t="shared" si="2"/>
        <v>0</v>
      </c>
      <c r="N14" s="218">
        <f>SUM(N15:N20)</f>
        <v>0</v>
      </c>
    </row>
    <row r="15" spans="1:14" ht="13.8">
      <c r="A15" s="213">
        <v>2.1</v>
      </c>
      <c r="B15" s="221" t="s">
        <v>263</v>
      </c>
      <c r="C15" s="217"/>
      <c r="D15" s="220">
        <v>5.0000000000000001E-3</v>
      </c>
      <c r="E15" s="216">
        <f>C15*D15</f>
        <v>0</v>
      </c>
      <c r="F15" s="217"/>
      <c r="G15" s="217"/>
      <c r="H15" s="217"/>
      <c r="I15" s="217"/>
      <c r="J15" s="217"/>
      <c r="K15" s="217"/>
      <c r="L15" s="217"/>
      <c r="M15" s="217"/>
      <c r="N15" s="218">
        <f>SUMPRODUCT($F$6:$M$6,F15:M15)</f>
        <v>0</v>
      </c>
    </row>
    <row r="16" spans="1:14" ht="13.8">
      <c r="A16" s="213">
        <v>2.2000000000000002</v>
      </c>
      <c r="B16" s="221" t="s">
        <v>262</v>
      </c>
      <c r="C16" s="217"/>
      <c r="D16" s="220">
        <v>0.01</v>
      </c>
      <c r="E16" s="216">
        <f>C16*D16</f>
        <v>0</v>
      </c>
      <c r="F16" s="217"/>
      <c r="G16" s="217"/>
      <c r="H16" s="217"/>
      <c r="I16" s="217"/>
      <c r="J16" s="217"/>
      <c r="K16" s="217"/>
      <c r="L16" s="217"/>
      <c r="M16" s="217"/>
      <c r="N16" s="218">
        <f t="shared" ref="N16:N20" si="3">SUMPRODUCT($F$6:$M$6,F16:M16)</f>
        <v>0</v>
      </c>
    </row>
    <row r="17" spans="1:14" ht="13.8">
      <c r="A17" s="213">
        <v>2.2999999999999998</v>
      </c>
      <c r="B17" s="221" t="s">
        <v>261</v>
      </c>
      <c r="C17" s="217"/>
      <c r="D17" s="220">
        <v>0.02</v>
      </c>
      <c r="E17" s="216">
        <f>C17*D17</f>
        <v>0</v>
      </c>
      <c r="F17" s="217"/>
      <c r="G17" s="217"/>
      <c r="H17" s="217"/>
      <c r="I17" s="217"/>
      <c r="J17" s="217"/>
      <c r="K17" s="217"/>
      <c r="L17" s="217"/>
      <c r="M17" s="217"/>
      <c r="N17" s="218">
        <f t="shared" si="3"/>
        <v>0</v>
      </c>
    </row>
    <row r="18" spans="1:14" ht="13.8">
      <c r="A18" s="213">
        <v>2.4</v>
      </c>
      <c r="B18" s="221" t="s">
        <v>260</v>
      </c>
      <c r="C18" s="217"/>
      <c r="D18" s="220">
        <v>0.03</v>
      </c>
      <c r="E18" s="216">
        <f>C18*D18</f>
        <v>0</v>
      </c>
      <c r="F18" s="217"/>
      <c r="G18" s="217"/>
      <c r="H18" s="217"/>
      <c r="I18" s="217"/>
      <c r="J18" s="217"/>
      <c r="K18" s="217"/>
      <c r="L18" s="217"/>
      <c r="M18" s="217"/>
      <c r="N18" s="218">
        <f t="shared" si="3"/>
        <v>0</v>
      </c>
    </row>
    <row r="19" spans="1:14" ht="13.8">
      <c r="A19" s="213">
        <v>2.5</v>
      </c>
      <c r="B19" s="221" t="s">
        <v>259</v>
      </c>
      <c r="C19" s="217"/>
      <c r="D19" s="220">
        <v>0.04</v>
      </c>
      <c r="E19" s="216">
        <f>C19*D19</f>
        <v>0</v>
      </c>
      <c r="F19" s="217"/>
      <c r="G19" s="217"/>
      <c r="H19" s="217"/>
      <c r="I19" s="217"/>
      <c r="J19" s="217"/>
      <c r="K19" s="217"/>
      <c r="L19" s="217"/>
      <c r="M19" s="217"/>
      <c r="N19" s="218">
        <f t="shared" si="3"/>
        <v>0</v>
      </c>
    </row>
    <row r="20" spans="1:14" ht="13.8">
      <c r="A20" s="213">
        <v>2.6</v>
      </c>
      <c r="B20" s="221" t="s">
        <v>258</v>
      </c>
      <c r="C20" s="217"/>
      <c r="D20" s="222"/>
      <c r="E20" s="224"/>
      <c r="F20" s="217"/>
      <c r="G20" s="217"/>
      <c r="H20" s="217"/>
      <c r="I20" s="217"/>
      <c r="J20" s="217"/>
      <c r="K20" s="217"/>
      <c r="L20" s="217"/>
      <c r="M20" s="217"/>
      <c r="N20" s="218">
        <f t="shared" si="3"/>
        <v>0</v>
      </c>
    </row>
    <row r="21" spans="1:14" ht="14.4" thickBot="1">
      <c r="A21" s="225"/>
      <c r="B21" s="226" t="s">
        <v>109</v>
      </c>
      <c r="C21" s="201">
        <f>C14+C7</f>
        <v>64031035</v>
      </c>
      <c r="D21" s="227"/>
      <c r="E21" s="228">
        <f>E14+E7</f>
        <v>1280620.7</v>
      </c>
      <c r="F21" s="229">
        <f>F7+F14</f>
        <v>0</v>
      </c>
      <c r="G21" s="229">
        <f t="shared" ref="G21:L21" si="4">G7+G14</f>
        <v>0</v>
      </c>
      <c r="H21" s="229">
        <f t="shared" si="4"/>
        <v>0</v>
      </c>
      <c r="I21" s="229">
        <f t="shared" si="4"/>
        <v>0</v>
      </c>
      <c r="J21" s="229">
        <f t="shared" si="4"/>
        <v>0</v>
      </c>
      <c r="K21" s="229">
        <f t="shared" si="4"/>
        <v>1280620.7</v>
      </c>
      <c r="L21" s="229">
        <f t="shared" si="4"/>
        <v>0</v>
      </c>
      <c r="M21" s="229">
        <f>M7+M14</f>
        <v>0</v>
      </c>
      <c r="N21" s="230">
        <f>N14+N7</f>
        <v>1280620.7</v>
      </c>
    </row>
    <row r="22" spans="1:14">
      <c r="E22" s="231"/>
      <c r="F22" s="231"/>
      <c r="G22" s="231"/>
      <c r="H22" s="231"/>
      <c r="I22" s="231"/>
      <c r="J22" s="231"/>
      <c r="K22" s="231"/>
      <c r="L22" s="231"/>
      <c r="M22" s="23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3"/>
  <sheetViews>
    <sheetView topLeftCell="A31" zoomScale="90" zoomScaleNormal="90" workbookViewId="0">
      <selection activeCell="C43" sqref="C43"/>
    </sheetView>
  </sheetViews>
  <sheetFormatPr defaultRowHeight="14.4"/>
  <cols>
    <col min="1" max="1" width="11.44140625" customWidth="1"/>
    <col min="2" max="2" width="76.77734375" style="425" customWidth="1"/>
    <col min="3" max="3" width="22.77734375" customWidth="1"/>
  </cols>
  <sheetData>
    <row r="1" spans="1:3">
      <c r="A1" s="2" t="s">
        <v>30</v>
      </c>
      <c r="B1" t="str">
        <f>'Info '!C2</f>
        <v>JSC Silk Road Bank</v>
      </c>
    </row>
    <row r="2" spans="1:3">
      <c r="A2" s="2" t="s">
        <v>31</v>
      </c>
      <c r="B2" s="536">
        <f>'15. CCR '!B2</f>
        <v>43921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426" t="s">
        <v>439</v>
      </c>
      <c r="B5" s="427"/>
      <c r="C5" s="428"/>
    </row>
    <row r="6" spans="1:3" ht="20.399999999999999" customHeight="1">
      <c r="A6" s="429">
        <v>1</v>
      </c>
      <c r="B6" s="430" t="s">
        <v>490</v>
      </c>
      <c r="C6" s="431">
        <v>89505995.269999981</v>
      </c>
    </row>
    <row r="7" spans="1:3">
      <c r="A7" s="429">
        <v>2</v>
      </c>
      <c r="B7" s="430" t="s">
        <v>440</v>
      </c>
      <c r="C7" s="431">
        <v>-5034929.8</v>
      </c>
    </row>
    <row r="8" spans="1:3" ht="24">
      <c r="A8" s="432">
        <v>3</v>
      </c>
      <c r="B8" s="433" t="s">
        <v>441</v>
      </c>
      <c r="C8" s="431">
        <v>84471065.469999984</v>
      </c>
    </row>
    <row r="9" spans="1:3">
      <c r="A9" s="426" t="s">
        <v>442</v>
      </c>
      <c r="B9" s="427"/>
      <c r="C9" s="434"/>
    </row>
    <row r="10" spans="1:3">
      <c r="A10" s="435">
        <v>4</v>
      </c>
      <c r="B10" s="436" t="s">
        <v>443</v>
      </c>
      <c r="C10" s="431"/>
    </row>
    <row r="11" spans="1:3">
      <c r="A11" s="435">
        <v>5</v>
      </c>
      <c r="B11" s="437" t="s">
        <v>444</v>
      </c>
      <c r="C11" s="431"/>
    </row>
    <row r="12" spans="1:3">
      <c r="A12" s="435" t="s">
        <v>445</v>
      </c>
      <c r="B12" s="437" t="s">
        <v>446</v>
      </c>
      <c r="C12" s="431">
        <v>1280620.7</v>
      </c>
    </row>
    <row r="13" spans="1:3" ht="22.8">
      <c r="A13" s="438">
        <v>6</v>
      </c>
      <c r="B13" s="436" t="s">
        <v>447</v>
      </c>
      <c r="C13" s="431"/>
    </row>
    <row r="14" spans="1:3">
      <c r="A14" s="438">
        <v>7</v>
      </c>
      <c r="B14" s="439" t="s">
        <v>448</v>
      </c>
      <c r="C14" s="431"/>
    </row>
    <row r="15" spans="1:3">
      <c r="A15" s="440">
        <v>8</v>
      </c>
      <c r="B15" s="441" t="s">
        <v>449</v>
      </c>
      <c r="C15" s="431"/>
    </row>
    <row r="16" spans="1:3">
      <c r="A16" s="438">
        <v>9</v>
      </c>
      <c r="B16" s="439" t="s">
        <v>450</v>
      </c>
      <c r="C16" s="431"/>
    </row>
    <row r="17" spans="1:3">
      <c r="A17" s="438">
        <v>10</v>
      </c>
      <c r="B17" s="439" t="s">
        <v>451</v>
      </c>
      <c r="C17" s="431"/>
    </row>
    <row r="18" spans="1:3">
      <c r="A18" s="442">
        <v>11</v>
      </c>
      <c r="B18" s="443" t="s">
        <v>452</v>
      </c>
      <c r="C18" s="444">
        <v>1280620.7</v>
      </c>
    </row>
    <row r="19" spans="1:3">
      <c r="A19" s="445" t="s">
        <v>453</v>
      </c>
      <c r="B19" s="446"/>
      <c r="C19" s="447"/>
    </row>
    <row r="20" spans="1:3">
      <c r="A20" s="448">
        <v>12</v>
      </c>
      <c r="B20" s="436" t="s">
        <v>454</v>
      </c>
      <c r="C20" s="431"/>
    </row>
    <row r="21" spans="1:3">
      <c r="A21" s="448">
        <v>13</v>
      </c>
      <c r="B21" s="436" t="s">
        <v>455</v>
      </c>
      <c r="C21" s="431"/>
    </row>
    <row r="22" spans="1:3">
      <c r="A22" s="448">
        <v>14</v>
      </c>
      <c r="B22" s="436" t="s">
        <v>456</v>
      </c>
      <c r="C22" s="431"/>
    </row>
    <row r="23" spans="1:3" ht="22.8">
      <c r="A23" s="448" t="s">
        <v>457</v>
      </c>
      <c r="B23" s="436" t="s">
        <v>458</v>
      </c>
      <c r="C23" s="431"/>
    </row>
    <row r="24" spans="1:3">
      <c r="A24" s="448">
        <v>15</v>
      </c>
      <c r="B24" s="436" t="s">
        <v>459</v>
      </c>
      <c r="C24" s="431"/>
    </row>
    <row r="25" spans="1:3">
      <c r="A25" s="448" t="s">
        <v>460</v>
      </c>
      <c r="B25" s="436" t="s">
        <v>461</v>
      </c>
      <c r="C25" s="431"/>
    </row>
    <row r="26" spans="1:3">
      <c r="A26" s="449">
        <v>16</v>
      </c>
      <c r="B26" s="450" t="s">
        <v>462</v>
      </c>
      <c r="C26" s="444">
        <v>0</v>
      </c>
    </row>
    <row r="27" spans="1:3">
      <c r="A27" s="426" t="s">
        <v>463</v>
      </c>
      <c r="B27" s="427"/>
      <c r="C27" s="434"/>
    </row>
    <row r="28" spans="1:3">
      <c r="A28" s="451">
        <v>17</v>
      </c>
      <c r="B28" s="437" t="s">
        <v>464</v>
      </c>
      <c r="C28" s="431">
        <v>171442.71000000002</v>
      </c>
    </row>
    <row r="29" spans="1:3">
      <c r="A29" s="451">
        <v>18</v>
      </c>
      <c r="B29" s="437" t="s">
        <v>465</v>
      </c>
      <c r="C29" s="431">
        <v>-124738</v>
      </c>
    </row>
    <row r="30" spans="1:3">
      <c r="A30" s="449">
        <v>19</v>
      </c>
      <c r="B30" s="450" t="s">
        <v>466</v>
      </c>
      <c r="C30" s="444">
        <v>46704.710000000021</v>
      </c>
    </row>
    <row r="31" spans="1:3">
      <c r="A31" s="426" t="s">
        <v>467</v>
      </c>
      <c r="B31" s="427"/>
      <c r="C31" s="434"/>
    </row>
    <row r="32" spans="1:3" ht="22.8">
      <c r="A32" s="451" t="s">
        <v>468</v>
      </c>
      <c r="B32" s="436" t="s">
        <v>469</v>
      </c>
      <c r="C32" s="452"/>
    </row>
    <row r="33" spans="1:3">
      <c r="A33" s="451" t="s">
        <v>470</v>
      </c>
      <c r="B33" s="437" t="s">
        <v>471</v>
      </c>
      <c r="C33" s="452"/>
    </row>
    <row r="34" spans="1:3">
      <c r="A34" s="426" t="s">
        <v>472</v>
      </c>
      <c r="B34" s="427"/>
      <c r="C34" s="434"/>
    </row>
    <row r="35" spans="1:3">
      <c r="A35" s="453">
        <v>20</v>
      </c>
      <c r="B35" s="454" t="s">
        <v>473</v>
      </c>
      <c r="C35" s="444">
        <v>49544208.299999997</v>
      </c>
    </row>
    <row r="36" spans="1:3">
      <c r="A36" s="449">
        <v>21</v>
      </c>
      <c r="B36" s="450" t="s">
        <v>474</v>
      </c>
      <c r="C36" s="444">
        <v>85798390.87999998</v>
      </c>
    </row>
    <row r="37" spans="1:3">
      <c r="A37" s="426" t="s">
        <v>475</v>
      </c>
      <c r="B37" s="427"/>
      <c r="C37" s="434"/>
    </row>
    <row r="38" spans="1:3">
      <c r="A38" s="449">
        <v>22</v>
      </c>
      <c r="B38" s="450" t="s">
        <v>475</v>
      </c>
      <c r="C38" s="577">
        <v>0.57744915483664383</v>
      </c>
    </row>
    <row r="39" spans="1:3">
      <c r="A39" s="426" t="s">
        <v>476</v>
      </c>
      <c r="B39" s="427"/>
      <c r="C39" s="434"/>
    </row>
    <row r="40" spans="1:3">
      <c r="A40" s="455" t="s">
        <v>477</v>
      </c>
      <c r="B40" s="436" t="s">
        <v>478</v>
      </c>
      <c r="C40" s="452"/>
    </row>
    <row r="41" spans="1:3" ht="22.8">
      <c r="A41" s="456" t="s">
        <v>479</v>
      </c>
      <c r="B41" s="430" t="s">
        <v>480</v>
      </c>
      <c r="C41" s="452"/>
    </row>
    <row r="43" spans="1:3">
      <c r="B43" s="425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zoomScaleNormal="100" workbookViewId="0">
      <pane xSplit="1" ySplit="5" topLeftCell="B6" activePane="bottomRight" state="frozen"/>
      <selection activeCell="D7" sqref="D7"/>
      <selection pane="topRight" activeCell="D7" sqref="D7"/>
      <selection pane="bottomLeft" activeCell="D7" sqref="D7"/>
      <selection pane="bottomRight" activeCell="B2" sqref="B2"/>
    </sheetView>
  </sheetViews>
  <sheetFormatPr defaultColWidth="9.21875" defaultRowHeight="13.8"/>
  <cols>
    <col min="1" max="1" width="9.5546875" style="3" bestFit="1" customWidth="1"/>
    <col min="2" max="2" width="86" style="3" customWidth="1"/>
    <col min="3" max="3" width="12.77734375" style="3" customWidth="1"/>
    <col min="4" max="7" width="12.77734375" style="4" customWidth="1"/>
    <col min="8" max="13" width="6.77734375" style="5" customWidth="1"/>
    <col min="14" max="16384" width="9.2187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530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552" t="s">
        <v>509</v>
      </c>
      <c r="D5" s="553" t="s">
        <v>510</v>
      </c>
      <c r="E5" s="553" t="s">
        <v>511</v>
      </c>
      <c r="F5" s="553" t="s">
        <v>512</v>
      </c>
      <c r="G5" s="554" t="s">
        <v>513</v>
      </c>
    </row>
    <row r="6" spans="1:8">
      <c r="B6" s="250" t="s">
        <v>142</v>
      </c>
      <c r="C6" s="555"/>
      <c r="D6" s="555"/>
      <c r="E6" s="555"/>
      <c r="F6" s="555"/>
      <c r="G6" s="386"/>
    </row>
    <row r="7" spans="1:8">
      <c r="A7" s="13"/>
      <c r="B7" s="251" t="s">
        <v>136</v>
      </c>
      <c r="C7" s="555"/>
      <c r="D7" s="555"/>
      <c r="E7" s="555"/>
      <c r="F7" s="555"/>
      <c r="G7" s="386"/>
    </row>
    <row r="8" spans="1:8">
      <c r="A8" s="419">
        <v>1</v>
      </c>
      <c r="B8" s="14" t="s">
        <v>141</v>
      </c>
      <c r="C8" s="556">
        <v>49544208.299999997</v>
      </c>
      <c r="D8" s="557">
        <v>50191115.68999999</v>
      </c>
      <c r="E8" s="557">
        <v>50019741</v>
      </c>
      <c r="F8" s="557">
        <v>50032415.879999995</v>
      </c>
      <c r="G8" s="558">
        <v>50165497.549999997</v>
      </c>
    </row>
    <row r="9" spans="1:8">
      <c r="A9" s="419">
        <v>2</v>
      </c>
      <c r="B9" s="14" t="s">
        <v>140</v>
      </c>
      <c r="C9" s="556">
        <v>49544208.299999997</v>
      </c>
      <c r="D9" s="557">
        <v>50191115.68999999</v>
      </c>
      <c r="E9" s="557">
        <v>50019741</v>
      </c>
      <c r="F9" s="557">
        <v>50032415.879999995</v>
      </c>
      <c r="G9" s="558">
        <v>50165497.549999997</v>
      </c>
    </row>
    <row r="10" spans="1:8">
      <c r="A10" s="419">
        <v>3</v>
      </c>
      <c r="B10" s="14" t="s">
        <v>139</v>
      </c>
      <c r="C10" s="556">
        <v>49748351.199999996</v>
      </c>
      <c r="D10" s="557">
        <v>50393135.489999987</v>
      </c>
      <c r="E10" s="557">
        <v>50240361</v>
      </c>
      <c r="F10" s="557">
        <v>50302558.399999999</v>
      </c>
      <c r="G10" s="558">
        <v>50459932.519999996</v>
      </c>
    </row>
    <row r="11" spans="1:8">
      <c r="A11" s="420"/>
      <c r="B11" s="250" t="s">
        <v>138</v>
      </c>
      <c r="C11" s="555"/>
      <c r="D11" s="555"/>
      <c r="E11" s="555"/>
      <c r="F11" s="555"/>
      <c r="G11" s="386"/>
    </row>
    <row r="12" spans="1:8" ht="15" customHeight="1">
      <c r="A12" s="419">
        <v>4</v>
      </c>
      <c r="B12" s="14" t="s">
        <v>270</v>
      </c>
      <c r="C12" s="559">
        <v>65010803.889894985</v>
      </c>
      <c r="D12" s="557">
        <v>64896737.190372996</v>
      </c>
      <c r="E12" s="557">
        <v>64767603</v>
      </c>
      <c r="F12" s="557">
        <v>66761807.375344001</v>
      </c>
      <c r="G12" s="558">
        <v>56079140.848951973</v>
      </c>
    </row>
    <row r="13" spans="1:8">
      <c r="A13" s="420"/>
      <c r="B13" s="250" t="s">
        <v>137</v>
      </c>
      <c r="C13" s="555"/>
      <c r="D13" s="555"/>
      <c r="E13" s="555"/>
      <c r="F13" s="555"/>
      <c r="G13" s="386"/>
    </row>
    <row r="14" spans="1:8" s="15" customFormat="1">
      <c r="A14" s="419"/>
      <c r="B14" s="251" t="s">
        <v>483</v>
      </c>
      <c r="C14" s="555"/>
      <c r="D14" s="555"/>
      <c r="E14" s="555"/>
      <c r="F14" s="555"/>
      <c r="G14" s="386"/>
    </row>
    <row r="15" spans="1:8">
      <c r="A15" s="421">
        <v>5</v>
      </c>
      <c r="B15" s="14" t="str">
        <f>"Common equity Tier 1 ratio &gt;="&amp;ROUND('9.1. Capital Requirements'!C19*100, 2)&amp;"%"</f>
        <v>Common equity Tier 1 ratio &gt;=6.59%</v>
      </c>
      <c r="C15" s="560">
        <v>0.76209191912024565</v>
      </c>
      <c r="D15" s="561">
        <v>0.77339967867360693</v>
      </c>
      <c r="E15" s="561">
        <v>0.77229999999999999</v>
      </c>
      <c r="F15" s="561">
        <v>0.74941673760734062</v>
      </c>
      <c r="G15" s="562">
        <v>0.89454825431651575</v>
      </c>
    </row>
    <row r="16" spans="1:8" ht="15" customHeight="1">
      <c r="A16" s="421">
        <v>6</v>
      </c>
      <c r="B16" s="14" t="str">
        <f>"Tier 1 ratio &gt;="&amp;ROUND('9.1. Capital Requirements'!C20*100, 2)&amp;"%"</f>
        <v>Tier 1 ratio &gt;=8.79%</v>
      </c>
      <c r="C16" s="560">
        <v>0.76209191912024565</v>
      </c>
      <c r="D16" s="561">
        <v>0.77339967867360693</v>
      </c>
      <c r="E16" s="561">
        <v>0.77229999999999999</v>
      </c>
      <c r="F16" s="561">
        <v>0.74941673760734062</v>
      </c>
      <c r="G16" s="562">
        <v>0.89454825431651575</v>
      </c>
    </row>
    <row r="17" spans="1:7">
      <c r="A17" s="421">
        <v>7</v>
      </c>
      <c r="B17" s="14" t="str">
        <f>"Total Regulatory Capital ratio &gt;="&amp;ROUND('9.1. Capital Requirements'!C21*100,2)&amp;"%"</f>
        <v>Total Regulatory Capital ratio &gt;=21.51%</v>
      </c>
      <c r="C17" s="560">
        <v>0.76523205718630838</v>
      </c>
      <c r="D17" s="561">
        <v>0.77651262099931084</v>
      </c>
      <c r="E17" s="561">
        <v>0.77569999999999995</v>
      </c>
      <c r="F17" s="561">
        <v>0.75346310079941581</v>
      </c>
      <c r="G17" s="562">
        <v>0.8997986016924332</v>
      </c>
    </row>
    <row r="18" spans="1:7">
      <c r="A18" s="420"/>
      <c r="B18" s="252" t="s">
        <v>135</v>
      </c>
      <c r="C18" s="563"/>
      <c r="D18" s="563"/>
      <c r="E18" s="563"/>
      <c r="F18" s="563"/>
      <c r="G18" s="564"/>
    </row>
    <row r="19" spans="1:7" ht="15" customHeight="1">
      <c r="A19" s="422">
        <v>8</v>
      </c>
      <c r="B19" s="14" t="s">
        <v>134</v>
      </c>
      <c r="C19" s="565">
        <v>5.503661209477087E-2</v>
      </c>
      <c r="D19" s="566">
        <v>5.4492587021258372E-2</v>
      </c>
      <c r="E19" s="566">
        <v>5.3900000000000003E-2</v>
      </c>
      <c r="F19" s="566">
        <v>5.6131432834323487E-2</v>
      </c>
      <c r="G19" s="567">
        <v>6.2178292978758661E-2</v>
      </c>
    </row>
    <row r="20" spans="1:7">
      <c r="A20" s="422">
        <v>9</v>
      </c>
      <c r="B20" s="14" t="s">
        <v>133</v>
      </c>
      <c r="C20" s="565">
        <v>7.0784065405115398E-3</v>
      </c>
      <c r="D20" s="566">
        <v>4.149463832203334E-3</v>
      </c>
      <c r="E20" s="566">
        <v>4.1999999999999997E-3</v>
      </c>
      <c r="F20" s="566">
        <v>2.8481811061185167E-3</v>
      </c>
      <c r="G20" s="567">
        <v>2.5046243078997066E-3</v>
      </c>
    </row>
    <row r="21" spans="1:7">
      <c r="A21" s="422">
        <v>10</v>
      </c>
      <c r="B21" s="14" t="s">
        <v>132</v>
      </c>
      <c r="C21" s="565">
        <v>1.7533029184170979E-2</v>
      </c>
      <c r="D21" s="566">
        <v>4.1210783411001553E-3</v>
      </c>
      <c r="E21" s="566">
        <v>-1.4E-3</v>
      </c>
      <c r="F21" s="566">
        <v>-1.6169097599468961E-3</v>
      </c>
      <c r="G21" s="567">
        <v>2.5620943417159855E-2</v>
      </c>
    </row>
    <row r="22" spans="1:7">
      <c r="A22" s="422">
        <v>11</v>
      </c>
      <c r="B22" s="14" t="s">
        <v>131</v>
      </c>
      <c r="C22" s="565">
        <v>4.795820555425933E-2</v>
      </c>
      <c r="D22" s="566">
        <v>5.0343123189055039E-2</v>
      </c>
      <c r="E22" s="566">
        <v>4.9700000000000001E-2</v>
      </c>
      <c r="F22" s="566">
        <v>5.3283251728204972E-2</v>
      </c>
      <c r="G22" s="567">
        <v>5.9673668670858958E-2</v>
      </c>
    </row>
    <row r="23" spans="1:7">
      <c r="A23" s="422">
        <v>12</v>
      </c>
      <c r="B23" s="14" t="s">
        <v>276</v>
      </c>
      <c r="C23" s="565">
        <v>-2.9693139364744846E-2</v>
      </c>
      <c r="D23" s="566">
        <v>-2.6272339282801698E-3</v>
      </c>
      <c r="E23" s="566">
        <v>-6.1999999999999998E-3</v>
      </c>
      <c r="F23" s="566">
        <v>-9.3070055684134415E-3</v>
      </c>
      <c r="G23" s="567">
        <v>-1.2117404271575082E-2</v>
      </c>
    </row>
    <row r="24" spans="1:7">
      <c r="A24" s="422">
        <v>13</v>
      </c>
      <c r="B24" s="14" t="s">
        <v>277</v>
      </c>
      <c r="C24" s="565">
        <v>-4.5788730347764664E-2</v>
      </c>
      <c r="D24" s="566">
        <v>-3.8192742754794714E-3</v>
      </c>
      <c r="E24" s="566">
        <v>-9.1000000000000004E-3</v>
      </c>
      <c r="F24" s="566">
        <v>-1.3002576488689835E-2</v>
      </c>
      <c r="G24" s="567">
        <v>-1.5955199513992734E-2</v>
      </c>
    </row>
    <row r="25" spans="1:7">
      <c r="A25" s="420"/>
      <c r="B25" s="252" t="s">
        <v>356</v>
      </c>
      <c r="C25" s="563"/>
      <c r="D25" s="563"/>
      <c r="E25" s="563"/>
      <c r="F25" s="563"/>
      <c r="G25" s="564"/>
    </row>
    <row r="26" spans="1:7">
      <c r="A26" s="422">
        <v>14</v>
      </c>
      <c r="B26" s="14" t="s">
        <v>130</v>
      </c>
      <c r="C26" s="565">
        <v>0.20328806867104118</v>
      </c>
      <c r="D26" s="566">
        <v>0.19543745160495921</v>
      </c>
      <c r="E26" s="566">
        <v>0.26200000000000001</v>
      </c>
      <c r="F26" s="566">
        <v>0.2301585282698359</v>
      </c>
      <c r="G26" s="567">
        <v>0.15590537037317334</v>
      </c>
    </row>
    <row r="27" spans="1:7" ht="15" customHeight="1">
      <c r="A27" s="422">
        <v>15</v>
      </c>
      <c r="B27" s="14" t="s">
        <v>129</v>
      </c>
      <c r="C27" s="565">
        <v>0.17248091614291911</v>
      </c>
      <c r="D27" s="566">
        <v>0.10378291072517483</v>
      </c>
      <c r="E27" s="566">
        <v>0.17549999999999999</v>
      </c>
      <c r="F27" s="566">
        <v>0.15262335567793459</v>
      </c>
      <c r="G27" s="567">
        <v>0.12157851386586031</v>
      </c>
    </row>
    <row r="28" spans="1:7">
      <c r="A28" s="422">
        <v>16</v>
      </c>
      <c r="B28" s="14" t="s">
        <v>128</v>
      </c>
      <c r="C28" s="565">
        <v>0.3453522180963321</v>
      </c>
      <c r="D28" s="566">
        <v>0.31218125211842546</v>
      </c>
      <c r="E28" s="566">
        <v>0.2863</v>
      </c>
      <c r="F28" s="566">
        <v>0.34789090342416129</v>
      </c>
      <c r="G28" s="567">
        <v>0.28828136585238501</v>
      </c>
    </row>
    <row r="29" spans="1:7" ht="15" customHeight="1">
      <c r="A29" s="422">
        <v>17</v>
      </c>
      <c r="B29" s="14" t="s">
        <v>127</v>
      </c>
      <c r="C29" s="565">
        <v>0.21765714156812141</v>
      </c>
      <c r="D29" s="566">
        <v>0.33315349842644382</v>
      </c>
      <c r="E29" s="566">
        <v>0.36720000000000003</v>
      </c>
      <c r="F29" s="566">
        <v>0.32225438775051729</v>
      </c>
      <c r="G29" s="567">
        <v>0.30489290768789734</v>
      </c>
    </row>
    <row r="30" spans="1:7">
      <c r="A30" s="422">
        <v>18</v>
      </c>
      <c r="B30" s="14" t="s">
        <v>126</v>
      </c>
      <c r="C30" s="565">
        <v>1.1284179548690113E-2</v>
      </c>
      <c r="D30" s="566">
        <v>-0.21134615282954405</v>
      </c>
      <c r="E30" s="566">
        <v>-4.9799999999999997E-2</v>
      </c>
      <c r="F30" s="566">
        <v>9.5318375534677188E-2</v>
      </c>
      <c r="G30" s="567">
        <v>0.13910893525930823</v>
      </c>
    </row>
    <row r="31" spans="1:7" ht="15" customHeight="1">
      <c r="A31" s="420"/>
      <c r="B31" s="252" t="s">
        <v>357</v>
      </c>
      <c r="C31" s="563"/>
      <c r="D31" s="563"/>
      <c r="E31" s="563"/>
      <c r="F31" s="563"/>
      <c r="G31" s="564"/>
    </row>
    <row r="32" spans="1:7" ht="15" customHeight="1">
      <c r="A32" s="422">
        <v>19</v>
      </c>
      <c r="B32" s="14" t="s">
        <v>125</v>
      </c>
      <c r="C32" s="565">
        <v>0.44473904445181728</v>
      </c>
      <c r="D32" s="565">
        <v>0.51674727787553254</v>
      </c>
      <c r="E32" s="565">
        <v>0.52139999999999997</v>
      </c>
      <c r="F32" s="565">
        <v>0.43609226475024954</v>
      </c>
      <c r="G32" s="568">
        <v>0.46131267437449414</v>
      </c>
    </row>
    <row r="33" spans="1:7" ht="15" customHeight="1">
      <c r="A33" s="422">
        <v>20</v>
      </c>
      <c r="B33" s="14" t="s">
        <v>124</v>
      </c>
      <c r="C33" s="565">
        <v>0.60963868140002919</v>
      </c>
      <c r="D33" s="565">
        <v>0.65558676510604486</v>
      </c>
      <c r="E33" s="565">
        <v>0.75749999999999995</v>
      </c>
      <c r="F33" s="565">
        <v>0.62652921928931504</v>
      </c>
      <c r="G33" s="568">
        <v>0.70864529869310833</v>
      </c>
    </row>
    <row r="34" spans="1:7" ht="15" customHeight="1">
      <c r="A34" s="422">
        <v>21</v>
      </c>
      <c r="B34" s="14" t="s">
        <v>123</v>
      </c>
      <c r="C34" s="565">
        <v>0.22099186591628031</v>
      </c>
      <c r="D34" s="565">
        <v>0.22845268554920706</v>
      </c>
      <c r="E34" s="565">
        <v>0.31519999999999998</v>
      </c>
      <c r="F34" s="565">
        <v>0.30691803891932967</v>
      </c>
      <c r="G34" s="568">
        <v>0.28955378254268266</v>
      </c>
    </row>
    <row r="35" spans="1:7" ht="15" customHeight="1">
      <c r="A35" s="423"/>
      <c r="B35" s="252" t="s">
        <v>400</v>
      </c>
      <c r="C35" s="555"/>
      <c r="D35" s="555"/>
      <c r="E35" s="555"/>
      <c r="F35" s="555"/>
      <c r="G35" s="386"/>
    </row>
    <row r="36" spans="1:7">
      <c r="A36" s="422">
        <v>22</v>
      </c>
      <c r="B36" s="14" t="s">
        <v>383</v>
      </c>
      <c r="C36" s="569">
        <v>47368620.379999995</v>
      </c>
      <c r="D36" s="569">
        <v>50419365.189999998</v>
      </c>
      <c r="E36" s="569">
        <v>62346885</v>
      </c>
      <c r="F36" s="569">
        <v>50737692.297499999</v>
      </c>
      <c r="G36" s="570">
        <v>36530405.172499999</v>
      </c>
    </row>
    <row r="37" spans="1:7" ht="15" customHeight="1">
      <c r="A37" s="422">
        <v>23</v>
      </c>
      <c r="B37" s="14" t="s">
        <v>395</v>
      </c>
      <c r="C37" s="569">
        <v>21201122.8517</v>
      </c>
      <c r="D37" s="571">
        <v>21201122.8517</v>
      </c>
      <c r="E37" s="571">
        <v>21201123</v>
      </c>
      <c r="F37" s="571">
        <v>13271606.281512503</v>
      </c>
      <c r="G37" s="572">
        <v>9719997.1068999991</v>
      </c>
    </row>
    <row r="38" spans="1:7" ht="14.4" thickBot="1">
      <c r="A38" s="424">
        <v>24</v>
      </c>
      <c r="B38" s="253" t="s">
        <v>384</v>
      </c>
      <c r="C38" s="573">
        <v>2.2342505494326574</v>
      </c>
      <c r="D38" s="574">
        <v>2.3781459851291391</v>
      </c>
      <c r="E38" s="574">
        <v>2.9407000000000001</v>
      </c>
      <c r="F38" s="574">
        <v>3.823025730365297</v>
      </c>
      <c r="G38" s="575">
        <v>3.7582732557160865</v>
      </c>
    </row>
    <row r="39" spans="1:7">
      <c r="A39" s="16"/>
    </row>
    <row r="40" spans="1:7" ht="39.6">
      <c r="B40" s="335" t="s">
        <v>484</v>
      </c>
    </row>
    <row r="41" spans="1:7" ht="52.8">
      <c r="B41" s="335" t="s">
        <v>399</v>
      </c>
    </row>
    <row r="43" spans="1:7" ht="14.4">
      <c r="B43" s="3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pane xSplit="1" ySplit="5" topLeftCell="B39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21875" defaultRowHeight="13.8"/>
  <cols>
    <col min="1" max="1" width="9.5546875" style="4" bestFit="1" customWidth="1"/>
    <col min="2" max="2" width="55.21875" style="4" bestFit="1" customWidth="1"/>
    <col min="3" max="3" width="11.77734375" style="4" customWidth="1"/>
    <col min="4" max="4" width="13.21875" style="4" customWidth="1"/>
    <col min="5" max="5" width="14.5546875" style="4" customWidth="1"/>
    <col min="6" max="6" width="11.77734375" style="4" customWidth="1"/>
    <col min="7" max="7" width="13.77734375" style="4" customWidth="1"/>
    <col min="8" max="8" width="14.5546875" style="4" customWidth="1"/>
    <col min="9" max="16384" width="9.2187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531">
        <f>'1. key ratios '!B2</f>
        <v>43921</v>
      </c>
    </row>
    <row r="3" spans="1:8">
      <c r="A3" s="2"/>
    </row>
    <row r="4" spans="1:8" ht="14.4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484" t="s">
        <v>68</v>
      </c>
      <c r="D5" s="485"/>
      <c r="E5" s="486"/>
      <c r="F5" s="484" t="s">
        <v>72</v>
      </c>
      <c r="G5" s="485"/>
      <c r="H5" s="48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593576.11</v>
      </c>
      <c r="D7" s="29">
        <v>2155950.98</v>
      </c>
      <c r="E7" s="30">
        <v>2749527.09</v>
      </c>
      <c r="F7" s="31">
        <v>796422.09</v>
      </c>
      <c r="G7" s="32">
        <v>10529923.59</v>
      </c>
      <c r="H7" s="33">
        <v>11326345.68</v>
      </c>
    </row>
    <row r="8" spans="1:8">
      <c r="A8" s="24">
        <v>2</v>
      </c>
      <c r="B8" s="28" t="s">
        <v>36</v>
      </c>
      <c r="C8" s="29">
        <v>4583341.3099999996</v>
      </c>
      <c r="D8" s="29">
        <v>4220405.0599999996</v>
      </c>
      <c r="E8" s="30">
        <v>8803746.3699999992</v>
      </c>
      <c r="F8" s="31">
        <v>3867806.45</v>
      </c>
      <c r="G8" s="32">
        <v>2376947.4000000004</v>
      </c>
      <c r="H8" s="33">
        <v>6244753.8500000006</v>
      </c>
    </row>
    <row r="9" spans="1:8">
      <c r="A9" s="24">
        <v>3</v>
      </c>
      <c r="B9" s="28" t="s">
        <v>37</v>
      </c>
      <c r="C9" s="29">
        <v>9454025.8499999996</v>
      </c>
      <c r="D9" s="29">
        <v>8178423.5099999998</v>
      </c>
      <c r="E9" s="30">
        <v>17632449.359999999</v>
      </c>
      <c r="F9" s="31">
        <v>5320326.32</v>
      </c>
      <c r="G9" s="32">
        <v>5824186.5999999996</v>
      </c>
      <c r="H9" s="33">
        <v>11144512.92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29204681.760000002</v>
      </c>
      <c r="D11" s="29">
        <v>0</v>
      </c>
      <c r="E11" s="30">
        <v>29204681.760000002</v>
      </c>
      <c r="F11" s="31">
        <v>16379869.140000001</v>
      </c>
      <c r="G11" s="32">
        <v>0</v>
      </c>
      <c r="H11" s="33">
        <v>16379869.140000001</v>
      </c>
    </row>
    <row r="12" spans="1:8">
      <c r="A12" s="24">
        <v>6.1</v>
      </c>
      <c r="B12" s="34" t="s">
        <v>40</v>
      </c>
      <c r="C12" s="29">
        <v>9855909.5399999991</v>
      </c>
      <c r="D12" s="29">
        <v>5199376.3899999997</v>
      </c>
      <c r="E12" s="30">
        <v>15055285.93</v>
      </c>
      <c r="F12" s="31">
        <v>15303929.760000002</v>
      </c>
      <c r="G12" s="32">
        <v>6198851.0099999998</v>
      </c>
      <c r="H12" s="33">
        <v>21502780.770000003</v>
      </c>
    </row>
    <row r="13" spans="1:8">
      <c r="A13" s="24">
        <v>6.2</v>
      </c>
      <c r="B13" s="34" t="s">
        <v>41</v>
      </c>
      <c r="C13" s="29">
        <v>-1956599.55</v>
      </c>
      <c r="D13" s="29">
        <v>-640149.96</v>
      </c>
      <c r="E13" s="30">
        <v>-2596749.5099999998</v>
      </c>
      <c r="F13" s="31">
        <v>-2213700.7599999998</v>
      </c>
      <c r="G13" s="32">
        <v>-400575.37</v>
      </c>
      <c r="H13" s="33">
        <v>-2614276.13</v>
      </c>
    </row>
    <row r="14" spans="1:8">
      <c r="A14" s="24">
        <v>6</v>
      </c>
      <c r="B14" s="28" t="s">
        <v>42</v>
      </c>
      <c r="C14" s="30">
        <v>7899309.9899999993</v>
      </c>
      <c r="D14" s="30">
        <v>4559226.43</v>
      </c>
      <c r="E14" s="30">
        <v>12458536.42</v>
      </c>
      <c r="F14" s="30">
        <v>13090229.000000002</v>
      </c>
      <c r="G14" s="30">
        <v>5798275.6399999997</v>
      </c>
      <c r="H14" s="33">
        <v>18888504.640000004</v>
      </c>
    </row>
    <row r="15" spans="1:8">
      <c r="A15" s="24">
        <v>7</v>
      </c>
      <c r="B15" s="28" t="s">
        <v>43</v>
      </c>
      <c r="C15" s="29">
        <v>638409.71000000008</v>
      </c>
      <c r="D15" s="29">
        <v>24271.759999999998</v>
      </c>
      <c r="E15" s="30">
        <v>662681.47000000009</v>
      </c>
      <c r="F15" s="31">
        <v>445462.07</v>
      </c>
      <c r="G15" s="32">
        <v>24943.48</v>
      </c>
      <c r="H15" s="33">
        <v>470405.55</v>
      </c>
    </row>
    <row r="16" spans="1:8">
      <c r="A16" s="24">
        <v>8</v>
      </c>
      <c r="B16" s="28" t="s">
        <v>203</v>
      </c>
      <c r="C16" s="29">
        <v>400745.19</v>
      </c>
      <c r="D16" s="29">
        <v>0</v>
      </c>
      <c r="E16" s="30">
        <v>400745.19</v>
      </c>
      <c r="F16" s="31">
        <v>716490.9</v>
      </c>
      <c r="G16" s="32">
        <v>0</v>
      </c>
      <c r="H16" s="33">
        <v>716490.9</v>
      </c>
    </row>
    <row r="17" spans="1:8">
      <c r="A17" s="24">
        <v>9</v>
      </c>
      <c r="B17" s="28" t="s">
        <v>44</v>
      </c>
      <c r="C17" s="29">
        <v>20000</v>
      </c>
      <c r="D17" s="29">
        <v>0</v>
      </c>
      <c r="E17" s="30">
        <v>20000</v>
      </c>
      <c r="F17" s="31">
        <v>20000</v>
      </c>
      <c r="G17" s="32">
        <v>0</v>
      </c>
      <c r="H17" s="33">
        <v>20000</v>
      </c>
    </row>
    <row r="18" spans="1:8">
      <c r="A18" s="24">
        <v>10</v>
      </c>
      <c r="B18" s="28" t="s">
        <v>45</v>
      </c>
      <c r="C18" s="29">
        <v>14191709.5</v>
      </c>
      <c r="D18" s="29">
        <v>0</v>
      </c>
      <c r="E18" s="30">
        <v>14191709.5</v>
      </c>
      <c r="F18" s="31">
        <v>14513397.699999999</v>
      </c>
      <c r="G18" s="32">
        <v>0</v>
      </c>
      <c r="H18" s="33">
        <v>14513397.699999999</v>
      </c>
    </row>
    <row r="19" spans="1:8">
      <c r="A19" s="24">
        <v>11</v>
      </c>
      <c r="B19" s="28" t="s">
        <v>46</v>
      </c>
      <c r="C19" s="29">
        <v>2878866.69</v>
      </c>
      <c r="D19" s="29">
        <v>298908.09000000003</v>
      </c>
      <c r="E19" s="30">
        <v>3177774.78</v>
      </c>
      <c r="F19" s="31">
        <v>1346461.79</v>
      </c>
      <c r="G19" s="32">
        <v>226612.19</v>
      </c>
      <c r="H19" s="33">
        <v>1573073.98</v>
      </c>
    </row>
    <row r="20" spans="1:8">
      <c r="A20" s="24">
        <v>12</v>
      </c>
      <c r="B20" s="36" t="s">
        <v>47</v>
      </c>
      <c r="C20" s="30">
        <v>69864666.109999999</v>
      </c>
      <c r="D20" s="30">
        <v>19437185.829999998</v>
      </c>
      <c r="E20" s="30">
        <v>89301851.939999998</v>
      </c>
      <c r="F20" s="30">
        <v>56496465.460000001</v>
      </c>
      <c r="G20" s="30">
        <v>24780888.899999999</v>
      </c>
      <c r="H20" s="33">
        <v>81277354.359999999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0</v>
      </c>
      <c r="D22" s="29">
        <v>6569000</v>
      </c>
      <c r="E22" s="30">
        <v>6569000</v>
      </c>
      <c r="F22" s="31">
        <v>0</v>
      </c>
      <c r="G22" s="32">
        <v>0</v>
      </c>
      <c r="H22" s="33">
        <v>0</v>
      </c>
    </row>
    <row r="23" spans="1:8">
      <c r="A23" s="24">
        <v>14</v>
      </c>
      <c r="B23" s="28" t="s">
        <v>50</v>
      </c>
      <c r="C23" s="29">
        <v>5533196.2499999991</v>
      </c>
      <c r="D23" s="29">
        <v>13522995.889999999</v>
      </c>
      <c r="E23" s="30">
        <v>19056192.139999997</v>
      </c>
      <c r="F23" s="31">
        <v>5630190.6200000001</v>
      </c>
      <c r="G23" s="32">
        <v>16863639.449999999</v>
      </c>
      <c r="H23" s="33">
        <v>22493830.07</v>
      </c>
    </row>
    <row r="24" spans="1:8">
      <c r="A24" s="24">
        <v>15</v>
      </c>
      <c r="B24" s="28" t="s">
        <v>51</v>
      </c>
      <c r="C24" s="29">
        <v>152182.13</v>
      </c>
      <c r="D24" s="29">
        <v>526608.62</v>
      </c>
      <c r="E24" s="30">
        <v>678790.75</v>
      </c>
      <c r="F24" s="31">
        <v>97269.78</v>
      </c>
      <c r="G24" s="32">
        <v>943065.53999999992</v>
      </c>
      <c r="H24" s="33">
        <v>1040335.32</v>
      </c>
    </row>
    <row r="25" spans="1:8">
      <c r="A25" s="24">
        <v>16</v>
      </c>
      <c r="B25" s="28" t="s">
        <v>52</v>
      </c>
      <c r="C25" s="29">
        <v>6820</v>
      </c>
      <c r="D25" s="29">
        <v>329722.05</v>
      </c>
      <c r="E25" s="30">
        <v>336542.05</v>
      </c>
      <c r="F25" s="31">
        <v>751660</v>
      </c>
      <c r="G25" s="32">
        <v>593002.60000000009</v>
      </c>
      <c r="H25" s="33">
        <v>1344662.6</v>
      </c>
    </row>
    <row r="26" spans="1:8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6000000</v>
      </c>
      <c r="D27" s="29">
        <v>0</v>
      </c>
      <c r="E27" s="30">
        <v>6000000</v>
      </c>
      <c r="F27" s="31">
        <v>0</v>
      </c>
      <c r="G27" s="32">
        <v>0</v>
      </c>
      <c r="H27" s="33">
        <v>0</v>
      </c>
    </row>
    <row r="28" spans="1:8">
      <c r="A28" s="24">
        <v>19</v>
      </c>
      <c r="B28" s="28" t="s">
        <v>55</v>
      </c>
      <c r="C28" s="29">
        <v>12307.58</v>
      </c>
      <c r="D28" s="29">
        <v>7164.6600000000008</v>
      </c>
      <c r="E28" s="30">
        <v>19472.240000000002</v>
      </c>
      <c r="F28" s="31">
        <v>29637.19</v>
      </c>
      <c r="G28" s="32">
        <v>3405.38</v>
      </c>
      <c r="H28" s="33">
        <v>33042.57</v>
      </c>
    </row>
    <row r="29" spans="1:8">
      <c r="A29" s="24">
        <v>20</v>
      </c>
      <c r="B29" s="28" t="s">
        <v>56</v>
      </c>
      <c r="C29" s="29">
        <v>1849898.56</v>
      </c>
      <c r="D29" s="29">
        <v>212818.51</v>
      </c>
      <c r="E29" s="30">
        <v>2062717.07</v>
      </c>
      <c r="F29" s="31">
        <v>1089239.2000000002</v>
      </c>
      <c r="G29" s="32">
        <v>77058.039999999994</v>
      </c>
      <c r="H29" s="33">
        <v>1166297.2400000002</v>
      </c>
    </row>
    <row r="30" spans="1:8">
      <c r="A30" s="24">
        <v>21</v>
      </c>
      <c r="B30" s="28" t="s">
        <v>57</v>
      </c>
      <c r="C30" s="29">
        <v>0</v>
      </c>
      <c r="D30" s="29">
        <v>0</v>
      </c>
      <c r="E30" s="30">
        <v>0</v>
      </c>
      <c r="F30" s="31">
        <v>0</v>
      </c>
      <c r="G30" s="32">
        <v>0</v>
      </c>
      <c r="H30" s="33">
        <v>0</v>
      </c>
    </row>
    <row r="31" spans="1:8">
      <c r="A31" s="24">
        <v>22</v>
      </c>
      <c r="B31" s="36" t="s">
        <v>58</v>
      </c>
      <c r="C31" s="30">
        <v>13554404.52</v>
      </c>
      <c r="D31" s="30">
        <v>21168309.730000004</v>
      </c>
      <c r="E31" s="30">
        <v>34722714.25</v>
      </c>
      <c r="F31" s="30">
        <v>7597996.790000001</v>
      </c>
      <c r="G31" s="30">
        <v>18480171.009999998</v>
      </c>
      <c r="H31" s="33">
        <v>26078167.799999997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61146400</v>
      </c>
      <c r="D33" s="37">
        <v>0</v>
      </c>
      <c r="E33" s="30">
        <v>61146400</v>
      </c>
      <c r="F33" s="31">
        <v>61146400</v>
      </c>
      <c r="G33" s="39">
        <v>0</v>
      </c>
      <c r="H33" s="33">
        <v>61146400</v>
      </c>
    </row>
    <row r="34" spans="1:8">
      <c r="A34" s="24">
        <v>24</v>
      </c>
      <c r="B34" s="28" t="s">
        <v>61</v>
      </c>
      <c r="C34" s="29">
        <v>0</v>
      </c>
      <c r="D34" s="37">
        <v>0</v>
      </c>
      <c r="E34" s="30">
        <v>0</v>
      </c>
      <c r="F34" s="31">
        <v>0</v>
      </c>
      <c r="G34" s="39">
        <v>0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>
        <v>0</v>
      </c>
      <c r="E35" s="30">
        <v>0</v>
      </c>
      <c r="F35" s="31">
        <v>0</v>
      </c>
      <c r="G35" s="39">
        <v>0</v>
      </c>
      <c r="H35" s="33">
        <v>0</v>
      </c>
    </row>
    <row r="36" spans="1:8">
      <c r="A36" s="24">
        <v>26</v>
      </c>
      <c r="B36" s="28" t="s">
        <v>63</v>
      </c>
      <c r="C36" s="29">
        <v>0</v>
      </c>
      <c r="D36" s="37">
        <v>0</v>
      </c>
      <c r="E36" s="30">
        <v>0</v>
      </c>
      <c r="F36" s="31">
        <v>0</v>
      </c>
      <c r="G36" s="39">
        <v>0</v>
      </c>
      <c r="H36" s="33">
        <v>0</v>
      </c>
    </row>
    <row r="37" spans="1:8">
      <c r="A37" s="24">
        <v>27</v>
      </c>
      <c r="B37" s="28" t="s">
        <v>64</v>
      </c>
      <c r="C37" s="29">
        <v>0</v>
      </c>
      <c r="D37" s="37">
        <v>0</v>
      </c>
      <c r="E37" s="30">
        <v>0</v>
      </c>
      <c r="F37" s="31">
        <v>0</v>
      </c>
      <c r="G37" s="39">
        <v>0</v>
      </c>
      <c r="H37" s="33">
        <v>0</v>
      </c>
    </row>
    <row r="38" spans="1:8">
      <c r="A38" s="24">
        <v>28</v>
      </c>
      <c r="B38" s="28" t="s">
        <v>65</v>
      </c>
      <c r="C38" s="29">
        <v>-11549694.199999999</v>
      </c>
      <c r="D38" s="37">
        <v>0</v>
      </c>
      <c r="E38" s="30">
        <v>-11549694.199999999</v>
      </c>
      <c r="F38" s="31">
        <v>-10929645.65</v>
      </c>
      <c r="G38" s="39">
        <v>0</v>
      </c>
      <c r="H38" s="33">
        <v>-10929645.65</v>
      </c>
    </row>
    <row r="39" spans="1:8">
      <c r="A39" s="24">
        <v>29</v>
      </c>
      <c r="B39" s="28" t="s">
        <v>66</v>
      </c>
      <c r="C39" s="29">
        <v>4982432.3</v>
      </c>
      <c r="D39" s="37">
        <v>0</v>
      </c>
      <c r="E39" s="30">
        <v>4982432.3</v>
      </c>
      <c r="F39" s="31">
        <v>4982432.3</v>
      </c>
      <c r="G39" s="39">
        <v>0</v>
      </c>
      <c r="H39" s="33">
        <v>4982432.3</v>
      </c>
    </row>
    <row r="40" spans="1:8">
      <c r="A40" s="24">
        <v>30</v>
      </c>
      <c r="B40" s="302" t="s">
        <v>271</v>
      </c>
      <c r="C40" s="29">
        <v>54579138.099999994</v>
      </c>
      <c r="D40" s="37">
        <v>0</v>
      </c>
      <c r="E40" s="30">
        <v>54579138.099999994</v>
      </c>
      <c r="F40" s="31">
        <v>55199186.649999999</v>
      </c>
      <c r="G40" s="39">
        <v>0</v>
      </c>
      <c r="H40" s="33">
        <v>55199186.649999999</v>
      </c>
    </row>
    <row r="41" spans="1:8" ht="14.4" thickBot="1">
      <c r="A41" s="41">
        <v>31</v>
      </c>
      <c r="B41" s="42" t="s">
        <v>67</v>
      </c>
      <c r="C41" s="43">
        <v>68133542.61999999</v>
      </c>
      <c r="D41" s="43">
        <v>21168309.730000004</v>
      </c>
      <c r="E41" s="43">
        <v>89301852.349999994</v>
      </c>
      <c r="F41" s="43">
        <v>62797183.439999998</v>
      </c>
      <c r="G41" s="43">
        <v>18480171.009999998</v>
      </c>
      <c r="H41" s="44">
        <v>81277354.449999988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zoomScale="70" zoomScaleNormal="70" workbookViewId="0">
      <pane xSplit="1" ySplit="6" topLeftCell="B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21875" defaultRowHeight="13.2"/>
  <cols>
    <col min="1" max="1" width="9.5546875" style="4" bestFit="1" customWidth="1"/>
    <col min="2" max="2" width="89.21875" style="4" customWidth="1"/>
    <col min="3" max="8" width="12.77734375" style="4" customWidth="1"/>
    <col min="9" max="9" width="8.77734375" style="4" customWidth="1"/>
    <col min="10" max="16384" width="9.21875" style="4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530">
        <f>'2.RC'!B2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47" t="s">
        <v>199</v>
      </c>
      <c r="B4" s="254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484" t="s">
        <v>68</v>
      </c>
      <c r="D5" s="485"/>
      <c r="E5" s="486"/>
      <c r="F5" s="484" t="s">
        <v>72</v>
      </c>
      <c r="G5" s="485"/>
      <c r="H5" s="48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54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56">
        <v>184559.94</v>
      </c>
      <c r="D8" s="56">
        <v>13541.65</v>
      </c>
      <c r="E8" s="59">
        <v>198101.59</v>
      </c>
      <c r="F8" s="56">
        <v>135099.07</v>
      </c>
      <c r="G8" s="56">
        <v>6288.69</v>
      </c>
      <c r="H8" s="60">
        <v>141387.76</v>
      </c>
    </row>
    <row r="9" spans="1:8">
      <c r="A9" s="55">
        <v>2</v>
      </c>
      <c r="B9" s="58" t="s">
        <v>196</v>
      </c>
      <c r="C9" s="61">
        <v>283400.74</v>
      </c>
      <c r="D9" s="61">
        <v>120881.90999999999</v>
      </c>
      <c r="E9" s="59">
        <v>404282.64999999997</v>
      </c>
      <c r="F9" s="61">
        <v>552281.36</v>
      </c>
      <c r="G9" s="61">
        <v>143426.46000000002</v>
      </c>
      <c r="H9" s="60">
        <v>695707.82000000007</v>
      </c>
    </row>
    <row r="10" spans="1:8">
      <c r="A10" s="55">
        <v>2.1</v>
      </c>
      <c r="B10" s="62" t="s">
        <v>195</v>
      </c>
      <c r="C10" s="56">
        <v>0</v>
      </c>
      <c r="D10" s="56">
        <v>0</v>
      </c>
      <c r="E10" s="59">
        <v>0</v>
      </c>
      <c r="F10" s="56">
        <v>0</v>
      </c>
      <c r="G10" s="56">
        <v>0</v>
      </c>
      <c r="H10" s="60">
        <v>0</v>
      </c>
    </row>
    <row r="11" spans="1:8">
      <c r="A11" s="55">
        <v>2.2000000000000002</v>
      </c>
      <c r="B11" s="62" t="s">
        <v>194</v>
      </c>
      <c r="C11" s="56">
        <v>55010.17</v>
      </c>
      <c r="D11" s="56">
        <v>58238.569999999992</v>
      </c>
      <c r="E11" s="59">
        <v>113248.73999999999</v>
      </c>
      <c r="F11" s="56">
        <v>61414.250000000015</v>
      </c>
      <c r="G11" s="56">
        <v>67510.720000000001</v>
      </c>
      <c r="H11" s="60">
        <v>128924.97000000002</v>
      </c>
    </row>
    <row r="12" spans="1:8">
      <c r="A12" s="55">
        <v>2.2999999999999998</v>
      </c>
      <c r="B12" s="62" t="s">
        <v>193</v>
      </c>
      <c r="C12" s="56">
        <v>0</v>
      </c>
      <c r="D12" s="56">
        <v>0</v>
      </c>
      <c r="E12" s="59">
        <v>0</v>
      </c>
      <c r="F12" s="56">
        <v>0</v>
      </c>
      <c r="G12" s="56">
        <v>0</v>
      </c>
      <c r="H12" s="60">
        <v>0</v>
      </c>
    </row>
    <row r="13" spans="1:8">
      <c r="A13" s="55">
        <v>2.4</v>
      </c>
      <c r="B13" s="62" t="s">
        <v>192</v>
      </c>
      <c r="C13" s="56">
        <v>0</v>
      </c>
      <c r="D13" s="56">
        <v>0</v>
      </c>
      <c r="E13" s="59">
        <v>0</v>
      </c>
      <c r="F13" s="56">
        <v>0</v>
      </c>
      <c r="G13" s="56">
        <v>0</v>
      </c>
      <c r="H13" s="60">
        <v>0</v>
      </c>
    </row>
    <row r="14" spans="1:8">
      <c r="A14" s="55">
        <v>2.5</v>
      </c>
      <c r="B14" s="62" t="s">
        <v>191</v>
      </c>
      <c r="C14" s="56">
        <v>0</v>
      </c>
      <c r="D14" s="56">
        <v>44977.58</v>
      </c>
      <c r="E14" s="59">
        <v>44977.58</v>
      </c>
      <c r="F14" s="56">
        <v>0</v>
      </c>
      <c r="G14" s="56">
        <v>43579.29</v>
      </c>
      <c r="H14" s="60">
        <v>43579.29</v>
      </c>
    </row>
    <row r="15" spans="1:8">
      <c r="A15" s="55">
        <v>2.6</v>
      </c>
      <c r="B15" s="62" t="s">
        <v>190</v>
      </c>
      <c r="C15" s="56">
        <v>10018.35</v>
      </c>
      <c r="D15" s="56">
        <v>0</v>
      </c>
      <c r="E15" s="59">
        <v>10018.35</v>
      </c>
      <c r="F15" s="56">
        <v>77118.36</v>
      </c>
      <c r="G15" s="56">
        <v>0</v>
      </c>
      <c r="H15" s="60">
        <v>77118.36</v>
      </c>
    </row>
    <row r="16" spans="1:8">
      <c r="A16" s="55">
        <v>2.7</v>
      </c>
      <c r="B16" s="62" t="s">
        <v>189</v>
      </c>
      <c r="C16" s="56">
        <v>13022.64</v>
      </c>
      <c r="D16" s="56">
        <v>0</v>
      </c>
      <c r="E16" s="59">
        <v>13022.64</v>
      </c>
      <c r="F16" s="56">
        <v>25534.560000000001</v>
      </c>
      <c r="G16" s="56">
        <v>0</v>
      </c>
      <c r="H16" s="60">
        <v>25534.560000000001</v>
      </c>
    </row>
    <row r="17" spans="1:8">
      <c r="A17" s="55">
        <v>2.8</v>
      </c>
      <c r="B17" s="62" t="s">
        <v>188</v>
      </c>
      <c r="C17" s="56">
        <v>205349.58</v>
      </c>
      <c r="D17" s="56">
        <v>17665.759999999998</v>
      </c>
      <c r="E17" s="59">
        <v>223015.34</v>
      </c>
      <c r="F17" s="56">
        <v>388214.19</v>
      </c>
      <c r="G17" s="56">
        <v>32336.45</v>
      </c>
      <c r="H17" s="60">
        <v>420550.64</v>
      </c>
    </row>
    <row r="18" spans="1:8">
      <c r="A18" s="55">
        <v>2.9</v>
      </c>
      <c r="B18" s="62" t="s">
        <v>187</v>
      </c>
      <c r="C18" s="56">
        <v>0</v>
      </c>
      <c r="D18" s="56">
        <v>0</v>
      </c>
      <c r="E18" s="59">
        <v>0</v>
      </c>
      <c r="F18" s="56">
        <v>0</v>
      </c>
      <c r="G18" s="56">
        <v>0</v>
      </c>
      <c r="H18" s="60">
        <v>0</v>
      </c>
    </row>
    <row r="19" spans="1:8">
      <c r="A19" s="55">
        <v>3</v>
      </c>
      <c r="B19" s="58" t="s">
        <v>186</v>
      </c>
      <c r="C19" s="56">
        <v>-22173.84</v>
      </c>
      <c r="D19" s="56">
        <v>-10050.68</v>
      </c>
      <c r="E19" s="59">
        <v>-32224.52</v>
      </c>
      <c r="F19" s="56">
        <v>-71710.789999999994</v>
      </c>
      <c r="G19" s="56">
        <v>-4243.8</v>
      </c>
      <c r="H19" s="60">
        <v>-75954.59</v>
      </c>
    </row>
    <row r="20" spans="1:8">
      <c r="A20" s="55">
        <v>4</v>
      </c>
      <c r="B20" s="58" t="s">
        <v>185</v>
      </c>
      <c r="C20" s="56">
        <v>597025.13</v>
      </c>
      <c r="D20" s="56">
        <v>0</v>
      </c>
      <c r="E20" s="59">
        <v>597025.13</v>
      </c>
      <c r="F20" s="56">
        <v>364512.76</v>
      </c>
      <c r="G20" s="56"/>
      <c r="H20" s="60">
        <v>364512.76</v>
      </c>
    </row>
    <row r="21" spans="1:8">
      <c r="A21" s="55">
        <v>5</v>
      </c>
      <c r="B21" s="58" t="s">
        <v>184</v>
      </c>
      <c r="C21" s="56">
        <v>0</v>
      </c>
      <c r="D21" s="56">
        <v>620.24</v>
      </c>
      <c r="E21" s="59">
        <v>620.24</v>
      </c>
      <c r="F21" s="56">
        <v>5348.34</v>
      </c>
      <c r="G21" s="56">
        <v>734.14</v>
      </c>
      <c r="H21" s="60">
        <v>6082.4800000000005</v>
      </c>
    </row>
    <row r="22" spans="1:8">
      <c r="A22" s="55">
        <v>6</v>
      </c>
      <c r="B22" s="63" t="s">
        <v>183</v>
      </c>
      <c r="C22" s="61">
        <v>1042811.9700000001</v>
      </c>
      <c r="D22" s="61">
        <v>124993.12</v>
      </c>
      <c r="E22" s="59">
        <v>1167805.0900000001</v>
      </c>
      <c r="F22" s="61">
        <v>985530.74</v>
      </c>
      <c r="G22" s="61">
        <v>146205.49000000005</v>
      </c>
      <c r="H22" s="60">
        <v>1131736.23</v>
      </c>
    </row>
    <row r="23" spans="1:8">
      <c r="A23" s="55"/>
      <c r="B23" s="254" t="s">
        <v>182</v>
      </c>
      <c r="C23" s="64">
        <v>0</v>
      </c>
      <c r="D23" s="64">
        <v>0</v>
      </c>
      <c r="E23" s="65">
        <v>0</v>
      </c>
      <c r="F23" s="64"/>
      <c r="G23" s="64"/>
      <c r="H23" s="66"/>
    </row>
    <row r="24" spans="1:8">
      <c r="A24" s="55">
        <v>7</v>
      </c>
      <c r="B24" s="58" t="s">
        <v>181</v>
      </c>
      <c r="C24" s="56">
        <v>96365.01</v>
      </c>
      <c r="D24" s="56">
        <v>8772</v>
      </c>
      <c r="E24" s="59">
        <v>105137.01</v>
      </c>
      <c r="F24" s="56">
        <v>11452.88</v>
      </c>
      <c r="G24" s="56">
        <v>5343.43</v>
      </c>
      <c r="H24" s="60">
        <v>16796.309999999998</v>
      </c>
    </row>
    <row r="25" spans="1:8">
      <c r="A25" s="55">
        <v>8</v>
      </c>
      <c r="B25" s="58" t="s">
        <v>180</v>
      </c>
      <c r="C25" s="56">
        <v>5445.51</v>
      </c>
      <c r="D25" s="56">
        <v>3129.71</v>
      </c>
      <c r="E25" s="59">
        <v>8575.2200000000012</v>
      </c>
      <c r="F25" s="56">
        <v>13347.86</v>
      </c>
      <c r="G25" s="56">
        <v>5927.14</v>
      </c>
      <c r="H25" s="60">
        <v>19275</v>
      </c>
    </row>
    <row r="26" spans="1:8">
      <c r="A26" s="55">
        <v>9</v>
      </c>
      <c r="B26" s="58" t="s">
        <v>179</v>
      </c>
      <c r="C26" s="56">
        <v>5599.73</v>
      </c>
      <c r="D26" s="56">
        <v>1488.08</v>
      </c>
      <c r="E26" s="59">
        <v>7087.8099999999995</v>
      </c>
      <c r="F26" s="56">
        <v>147.94999999999999</v>
      </c>
      <c r="G26" s="56">
        <v>0</v>
      </c>
      <c r="H26" s="60">
        <v>147.94999999999999</v>
      </c>
    </row>
    <row r="27" spans="1:8">
      <c r="A27" s="55">
        <v>10</v>
      </c>
      <c r="B27" s="58" t="s">
        <v>178</v>
      </c>
      <c r="C27" s="56">
        <v>11373.12</v>
      </c>
      <c r="D27" s="56">
        <v>0</v>
      </c>
      <c r="E27" s="59">
        <v>11373.12</v>
      </c>
      <c r="F27" s="56">
        <v>9368.58</v>
      </c>
      <c r="G27" s="56"/>
      <c r="H27" s="60">
        <v>9368.58</v>
      </c>
    </row>
    <row r="28" spans="1:8">
      <c r="A28" s="55">
        <v>11</v>
      </c>
      <c r="B28" s="58" t="s">
        <v>177</v>
      </c>
      <c r="C28" s="56">
        <v>18021.39</v>
      </c>
      <c r="D28" s="56">
        <v>0</v>
      </c>
      <c r="E28" s="59">
        <v>18021.39</v>
      </c>
      <c r="F28" s="56">
        <v>0</v>
      </c>
      <c r="G28" s="56">
        <v>0</v>
      </c>
      <c r="H28" s="60">
        <v>0</v>
      </c>
    </row>
    <row r="29" spans="1:8">
      <c r="A29" s="55">
        <v>12</v>
      </c>
      <c r="B29" s="58" t="s">
        <v>176</v>
      </c>
      <c r="C29" s="56">
        <v>0</v>
      </c>
      <c r="D29" s="56">
        <v>0</v>
      </c>
      <c r="E29" s="59">
        <v>0</v>
      </c>
      <c r="F29" s="56"/>
      <c r="G29" s="56"/>
      <c r="H29" s="60">
        <v>0</v>
      </c>
    </row>
    <row r="30" spans="1:8">
      <c r="A30" s="55">
        <v>13</v>
      </c>
      <c r="B30" s="67" t="s">
        <v>175</v>
      </c>
      <c r="C30" s="61">
        <v>136804.75999999998</v>
      </c>
      <c r="D30" s="61">
        <v>13389.789999999999</v>
      </c>
      <c r="E30" s="59">
        <v>150194.54999999999</v>
      </c>
      <c r="F30" s="61">
        <v>34317.269999999997</v>
      </c>
      <c r="G30" s="61">
        <v>11270.57</v>
      </c>
      <c r="H30" s="60">
        <v>45587.839999999997</v>
      </c>
    </row>
    <row r="31" spans="1:8">
      <c r="A31" s="55">
        <v>14</v>
      </c>
      <c r="B31" s="67" t="s">
        <v>174</v>
      </c>
      <c r="C31" s="61">
        <v>906007.21000000008</v>
      </c>
      <c r="D31" s="61">
        <v>111603.33</v>
      </c>
      <c r="E31" s="59">
        <v>1017610.54</v>
      </c>
      <c r="F31" s="61">
        <v>951213.47</v>
      </c>
      <c r="G31" s="61">
        <v>134934.92000000004</v>
      </c>
      <c r="H31" s="60">
        <v>1086148.3900000001</v>
      </c>
    </row>
    <row r="32" spans="1:8">
      <c r="A32" s="55"/>
      <c r="B32" s="68"/>
      <c r="C32" s="68">
        <v>0</v>
      </c>
      <c r="D32" s="69">
        <v>0</v>
      </c>
      <c r="E32" s="65">
        <v>0</v>
      </c>
      <c r="F32" s="69"/>
      <c r="G32" s="69"/>
      <c r="H32" s="66"/>
    </row>
    <row r="33" spans="1:8">
      <c r="A33" s="55"/>
      <c r="B33" s="68" t="s">
        <v>173</v>
      </c>
      <c r="C33" s="64">
        <v>0</v>
      </c>
      <c r="D33" s="64">
        <v>0</v>
      </c>
      <c r="E33" s="65">
        <v>0</v>
      </c>
      <c r="F33" s="64"/>
      <c r="G33" s="64"/>
      <c r="H33" s="66"/>
    </row>
    <row r="34" spans="1:8">
      <c r="A34" s="55">
        <v>15</v>
      </c>
      <c r="B34" s="70" t="s">
        <v>172</v>
      </c>
      <c r="C34" s="71">
        <v>25551.929999999993</v>
      </c>
      <c r="D34" s="71">
        <v>-30637.749999999996</v>
      </c>
      <c r="E34" s="59">
        <v>-5085.8200000000033</v>
      </c>
      <c r="F34" s="71">
        <v>276795.72000000003</v>
      </c>
      <c r="G34" s="71">
        <v>6371.75</v>
      </c>
      <c r="H34" s="59">
        <v>283167.47000000003</v>
      </c>
    </row>
    <row r="35" spans="1:8">
      <c r="A35" s="55">
        <v>15.1</v>
      </c>
      <c r="B35" s="62" t="s">
        <v>171</v>
      </c>
      <c r="C35" s="56">
        <v>96055.25</v>
      </c>
      <c r="D35" s="56">
        <v>16709.990000000002</v>
      </c>
      <c r="E35" s="59">
        <v>112765.24</v>
      </c>
      <c r="F35" s="56">
        <v>294936.26</v>
      </c>
      <c r="G35" s="56">
        <v>61439.91</v>
      </c>
      <c r="H35" s="59">
        <v>356376.17000000004</v>
      </c>
    </row>
    <row r="36" spans="1:8">
      <c r="A36" s="55">
        <v>15.2</v>
      </c>
      <c r="B36" s="62" t="s">
        <v>170</v>
      </c>
      <c r="C36" s="56">
        <v>70503.320000000007</v>
      </c>
      <c r="D36" s="56">
        <v>47347.74</v>
      </c>
      <c r="E36" s="59">
        <v>117851.06</v>
      </c>
      <c r="F36" s="56">
        <v>18140.54</v>
      </c>
      <c r="G36" s="56">
        <v>55068.160000000003</v>
      </c>
      <c r="H36" s="59">
        <v>73208.700000000012</v>
      </c>
    </row>
    <row r="37" spans="1:8">
      <c r="A37" s="55">
        <v>16</v>
      </c>
      <c r="B37" s="58" t="s">
        <v>169</v>
      </c>
      <c r="C37" s="56">
        <v>0</v>
      </c>
      <c r="D37" s="56">
        <v>0</v>
      </c>
      <c r="E37" s="59">
        <v>0</v>
      </c>
      <c r="F37" s="56">
        <v>0</v>
      </c>
      <c r="G37" s="56">
        <v>0</v>
      </c>
      <c r="H37" s="59">
        <v>0</v>
      </c>
    </row>
    <row r="38" spans="1:8">
      <c r="A38" s="55">
        <v>17</v>
      </c>
      <c r="B38" s="58" t="s">
        <v>168</v>
      </c>
      <c r="C38" s="56">
        <v>36.44</v>
      </c>
      <c r="D38" s="56">
        <v>0</v>
      </c>
      <c r="E38" s="59">
        <v>36.44</v>
      </c>
      <c r="F38" s="56"/>
      <c r="G38" s="56"/>
      <c r="H38" s="59">
        <v>0</v>
      </c>
    </row>
    <row r="39" spans="1:8">
      <c r="A39" s="55">
        <v>18</v>
      </c>
      <c r="B39" s="58" t="s">
        <v>167</v>
      </c>
      <c r="C39" s="56">
        <v>0</v>
      </c>
      <c r="D39" s="56">
        <v>0</v>
      </c>
      <c r="E39" s="59">
        <v>0</v>
      </c>
      <c r="F39" s="56">
        <v>0</v>
      </c>
      <c r="G39" s="56"/>
      <c r="H39" s="59">
        <v>0</v>
      </c>
    </row>
    <row r="40" spans="1:8">
      <c r="A40" s="55">
        <v>19</v>
      </c>
      <c r="B40" s="58" t="s">
        <v>166</v>
      </c>
      <c r="C40" s="56">
        <v>674077.52</v>
      </c>
      <c r="D40" s="56">
        <v>0</v>
      </c>
      <c r="E40" s="59">
        <v>674077.52</v>
      </c>
      <c r="F40" s="56">
        <v>294900.95</v>
      </c>
      <c r="G40" s="56"/>
      <c r="H40" s="59">
        <v>294900.95</v>
      </c>
    </row>
    <row r="41" spans="1:8">
      <c r="A41" s="55">
        <v>20</v>
      </c>
      <c r="B41" s="58" t="s">
        <v>165</v>
      </c>
      <c r="C41" s="56">
        <v>-21997.25</v>
      </c>
      <c r="D41" s="56">
        <v>0</v>
      </c>
      <c r="E41" s="59">
        <v>-21997.25</v>
      </c>
      <c r="F41" s="56">
        <v>2434.33</v>
      </c>
      <c r="G41" s="56"/>
      <c r="H41" s="59">
        <v>2434.33</v>
      </c>
    </row>
    <row r="42" spans="1:8">
      <c r="A42" s="55">
        <v>21</v>
      </c>
      <c r="B42" s="58" t="s">
        <v>164</v>
      </c>
      <c r="C42" s="56">
        <v>-5415.25</v>
      </c>
      <c r="D42" s="56">
        <v>0</v>
      </c>
      <c r="E42" s="59">
        <v>-5415.25</v>
      </c>
      <c r="F42" s="56">
        <v>-9905.59</v>
      </c>
      <c r="G42" s="56"/>
      <c r="H42" s="59">
        <v>-9905.59</v>
      </c>
    </row>
    <row r="43" spans="1:8">
      <c r="A43" s="55">
        <v>22</v>
      </c>
      <c r="B43" s="58" t="s">
        <v>163</v>
      </c>
      <c r="C43" s="56">
        <v>3045.43</v>
      </c>
      <c r="D43" s="56">
        <v>0</v>
      </c>
      <c r="E43" s="59">
        <v>3045.43</v>
      </c>
      <c r="F43" s="56">
        <v>22588.9</v>
      </c>
      <c r="G43" s="56"/>
      <c r="H43" s="59">
        <v>22588.9</v>
      </c>
    </row>
    <row r="44" spans="1:8">
      <c r="A44" s="55">
        <v>23</v>
      </c>
      <c r="B44" s="58" t="s">
        <v>162</v>
      </c>
      <c r="C44" s="56">
        <v>12328.44</v>
      </c>
      <c r="D44" s="56">
        <v>0</v>
      </c>
      <c r="E44" s="59">
        <v>12328.44</v>
      </c>
      <c r="F44" s="56">
        <v>5033.97</v>
      </c>
      <c r="G44" s="56">
        <v>0</v>
      </c>
      <c r="H44" s="59">
        <v>5033.97</v>
      </c>
    </row>
    <row r="45" spans="1:8">
      <c r="A45" s="55">
        <v>24</v>
      </c>
      <c r="B45" s="67" t="s">
        <v>278</v>
      </c>
      <c r="C45" s="61">
        <v>687627.26</v>
      </c>
      <c r="D45" s="61">
        <v>-30637.749999999996</v>
      </c>
      <c r="E45" s="59">
        <v>656989.51</v>
      </c>
      <c r="F45" s="61">
        <v>591848.28</v>
      </c>
      <c r="G45" s="61">
        <v>6371.75</v>
      </c>
      <c r="H45" s="59">
        <v>598220.03</v>
      </c>
    </row>
    <row r="46" spans="1:8">
      <c r="A46" s="55"/>
      <c r="B46" s="254" t="s">
        <v>161</v>
      </c>
      <c r="C46" s="64">
        <v>0</v>
      </c>
      <c r="D46" s="64">
        <v>0</v>
      </c>
      <c r="E46" s="65">
        <v>0</v>
      </c>
      <c r="F46" s="64"/>
      <c r="G46" s="64"/>
      <c r="H46" s="66"/>
    </row>
    <row r="47" spans="1:8">
      <c r="A47" s="55">
        <v>25</v>
      </c>
      <c r="B47" s="58" t="s">
        <v>160</v>
      </c>
      <c r="C47" s="56">
        <v>27827.200000000001</v>
      </c>
      <c r="D47" s="56">
        <v>41022.230000000003</v>
      </c>
      <c r="E47" s="59">
        <v>68849.430000000008</v>
      </c>
      <c r="F47" s="56">
        <v>16085.5</v>
      </c>
      <c r="G47" s="56">
        <v>42085.71</v>
      </c>
      <c r="H47" s="60">
        <v>58171.21</v>
      </c>
    </row>
    <row r="48" spans="1:8">
      <c r="A48" s="55">
        <v>26</v>
      </c>
      <c r="B48" s="58" t="s">
        <v>159</v>
      </c>
      <c r="C48" s="56">
        <v>57791.6</v>
      </c>
      <c r="D48" s="56">
        <v>52723.69</v>
      </c>
      <c r="E48" s="59">
        <v>110515.29000000001</v>
      </c>
      <c r="F48" s="56">
        <v>64156.54</v>
      </c>
      <c r="G48" s="56">
        <v>48554.53</v>
      </c>
      <c r="H48" s="60">
        <v>112711.07</v>
      </c>
    </row>
    <row r="49" spans="1:8">
      <c r="A49" s="55">
        <v>27</v>
      </c>
      <c r="B49" s="58" t="s">
        <v>158</v>
      </c>
      <c r="C49" s="56">
        <v>752443.29</v>
      </c>
      <c r="D49" s="56">
        <v>0</v>
      </c>
      <c r="E49" s="59">
        <v>752443.29</v>
      </c>
      <c r="F49" s="56">
        <v>550878.29</v>
      </c>
      <c r="G49" s="56"/>
      <c r="H49" s="60">
        <v>550878.29</v>
      </c>
    </row>
    <row r="50" spans="1:8">
      <c r="A50" s="55">
        <v>28</v>
      </c>
      <c r="B50" s="58" t="s">
        <v>157</v>
      </c>
      <c r="C50" s="56">
        <v>16456.29</v>
      </c>
      <c r="D50" s="56">
        <v>0</v>
      </c>
      <c r="E50" s="59">
        <v>16456.29</v>
      </c>
      <c r="F50" s="56">
        <v>1170.92</v>
      </c>
      <c r="G50" s="56"/>
      <c r="H50" s="60">
        <v>1170.92</v>
      </c>
    </row>
    <row r="51" spans="1:8">
      <c r="A51" s="55">
        <v>29</v>
      </c>
      <c r="B51" s="58" t="s">
        <v>156</v>
      </c>
      <c r="C51" s="56">
        <v>105078.32</v>
      </c>
      <c r="D51" s="56">
        <v>0</v>
      </c>
      <c r="E51" s="59">
        <v>105078.32</v>
      </c>
      <c r="F51" s="56">
        <v>138319.10999999999</v>
      </c>
      <c r="G51" s="56"/>
      <c r="H51" s="60">
        <v>138319.10999999999</v>
      </c>
    </row>
    <row r="52" spans="1:8">
      <c r="A52" s="55">
        <v>30</v>
      </c>
      <c r="B52" s="58" t="s">
        <v>155</v>
      </c>
      <c r="C52" s="56">
        <v>276605.49</v>
      </c>
      <c r="D52" s="56">
        <v>0</v>
      </c>
      <c r="E52" s="59">
        <v>276605.49</v>
      </c>
      <c r="F52" s="56">
        <v>364250.29</v>
      </c>
      <c r="G52" s="56">
        <v>0</v>
      </c>
      <c r="H52" s="60">
        <v>364250.29</v>
      </c>
    </row>
    <row r="53" spans="1:8">
      <c r="A53" s="55">
        <v>31</v>
      </c>
      <c r="B53" s="67" t="s">
        <v>279</v>
      </c>
      <c r="C53" s="61">
        <v>1236202.1900000002</v>
      </c>
      <c r="D53" s="61">
        <v>93745.920000000013</v>
      </c>
      <c r="E53" s="59">
        <v>1329948.1100000001</v>
      </c>
      <c r="F53" s="61">
        <v>1134860.6500000001</v>
      </c>
      <c r="G53" s="61">
        <v>90640.239999999991</v>
      </c>
      <c r="H53" s="59">
        <v>1225500.8900000001</v>
      </c>
    </row>
    <row r="54" spans="1:8">
      <c r="A54" s="55">
        <v>32</v>
      </c>
      <c r="B54" s="67" t="s">
        <v>280</v>
      </c>
      <c r="C54" s="61">
        <v>-548574.93000000017</v>
      </c>
      <c r="D54" s="61">
        <v>-124383.67000000001</v>
      </c>
      <c r="E54" s="59">
        <v>-672958.60000000021</v>
      </c>
      <c r="F54" s="61">
        <v>-543012.37000000011</v>
      </c>
      <c r="G54" s="61">
        <v>-84268.489999999991</v>
      </c>
      <c r="H54" s="59">
        <v>-627280.8600000001</v>
      </c>
    </row>
    <row r="55" spans="1:8">
      <c r="A55" s="55"/>
      <c r="B55" s="68"/>
      <c r="C55" s="69">
        <v>0</v>
      </c>
      <c r="D55" s="69">
        <v>0</v>
      </c>
      <c r="E55" s="65">
        <v>0</v>
      </c>
      <c r="F55" s="69"/>
      <c r="G55" s="69"/>
      <c r="H55" s="66"/>
    </row>
    <row r="56" spans="1:8">
      <c r="A56" s="55">
        <v>33</v>
      </c>
      <c r="B56" s="67" t="s">
        <v>154</v>
      </c>
      <c r="C56" s="61">
        <v>357432.27999999991</v>
      </c>
      <c r="D56" s="61">
        <v>-12780.340000000011</v>
      </c>
      <c r="E56" s="59">
        <v>344651.93999999989</v>
      </c>
      <c r="F56" s="61">
        <v>408201.09999999986</v>
      </c>
      <c r="G56" s="61">
        <v>50666.430000000051</v>
      </c>
      <c r="H56" s="60">
        <v>458867.52999999991</v>
      </c>
    </row>
    <row r="57" spans="1:8">
      <c r="A57" s="55"/>
      <c r="B57" s="68"/>
      <c r="C57" s="69">
        <v>0</v>
      </c>
      <c r="D57" s="69">
        <v>0</v>
      </c>
      <c r="E57" s="65">
        <v>0</v>
      </c>
      <c r="F57" s="69"/>
      <c r="G57" s="69"/>
      <c r="H57" s="66"/>
    </row>
    <row r="58" spans="1:8">
      <c r="A58" s="55">
        <v>34</v>
      </c>
      <c r="B58" s="58" t="s">
        <v>153</v>
      </c>
      <c r="C58" s="56">
        <v>955389.96</v>
      </c>
      <c r="D58" s="56">
        <v>0</v>
      </c>
      <c r="E58" s="59">
        <v>955389.96</v>
      </c>
      <c r="F58" s="56">
        <v>740073.97</v>
      </c>
      <c r="G58" s="56"/>
      <c r="H58" s="60">
        <v>740073.97</v>
      </c>
    </row>
    <row r="59" spans="1:8" s="255" customFormat="1">
      <c r="A59" s="55">
        <v>35</v>
      </c>
      <c r="B59" s="58" t="s">
        <v>152</v>
      </c>
      <c r="C59" s="56">
        <v>0</v>
      </c>
      <c r="D59" s="56">
        <v>0</v>
      </c>
      <c r="E59" s="59">
        <v>0</v>
      </c>
      <c r="F59" s="56">
        <v>0</v>
      </c>
      <c r="G59" s="56"/>
      <c r="H59" s="60">
        <v>0</v>
      </c>
    </row>
    <row r="60" spans="1:8">
      <c r="A60" s="55">
        <v>36</v>
      </c>
      <c r="B60" s="58" t="s">
        <v>151</v>
      </c>
      <c r="C60" s="56">
        <v>19311.650000000001</v>
      </c>
      <c r="D60" s="56">
        <v>0</v>
      </c>
      <c r="E60" s="59">
        <v>19311.650000000001</v>
      </c>
      <c r="F60" s="56">
        <v>-60651.89</v>
      </c>
      <c r="G60" s="56"/>
      <c r="H60" s="60">
        <v>-60651.89</v>
      </c>
    </row>
    <row r="61" spans="1:8">
      <c r="A61" s="55">
        <v>37</v>
      </c>
      <c r="B61" s="67" t="s">
        <v>150</v>
      </c>
      <c r="C61" s="61">
        <v>974701.61</v>
      </c>
      <c r="D61" s="61">
        <v>0</v>
      </c>
      <c r="E61" s="59">
        <v>974701.61</v>
      </c>
      <c r="F61" s="61">
        <v>679422.08</v>
      </c>
      <c r="G61" s="61">
        <v>0</v>
      </c>
      <c r="H61" s="60">
        <v>679422.08</v>
      </c>
    </row>
    <row r="62" spans="1:8">
      <c r="A62" s="55"/>
      <c r="B62" s="72"/>
      <c r="C62" s="64">
        <v>0</v>
      </c>
      <c r="D62" s="64">
        <v>0</v>
      </c>
      <c r="E62" s="65">
        <v>0</v>
      </c>
      <c r="F62" s="64"/>
      <c r="G62" s="64"/>
      <c r="H62" s="66"/>
    </row>
    <row r="63" spans="1:8">
      <c r="A63" s="55">
        <v>38</v>
      </c>
      <c r="B63" s="73" t="s">
        <v>149</v>
      </c>
      <c r="C63" s="61">
        <v>-617269.33000000007</v>
      </c>
      <c r="D63" s="61">
        <v>-12780.340000000011</v>
      </c>
      <c r="E63" s="59">
        <v>-630049.67000000004</v>
      </c>
      <c r="F63" s="61">
        <v>-271220.9800000001</v>
      </c>
      <c r="G63" s="61">
        <v>50666.430000000051</v>
      </c>
      <c r="H63" s="60">
        <v>-220554.55000000005</v>
      </c>
    </row>
    <row r="64" spans="1:8">
      <c r="A64" s="51">
        <v>39</v>
      </c>
      <c r="B64" s="58" t="s">
        <v>148</v>
      </c>
      <c r="C64" s="74">
        <v>0</v>
      </c>
      <c r="D64" s="74">
        <v>0</v>
      </c>
      <c r="E64" s="59">
        <v>0</v>
      </c>
      <c r="F64" s="74">
        <v>0</v>
      </c>
      <c r="G64" s="74"/>
      <c r="H64" s="60">
        <v>0</v>
      </c>
    </row>
    <row r="65" spans="1:8">
      <c r="A65" s="55">
        <v>40</v>
      </c>
      <c r="B65" s="67" t="s">
        <v>147</v>
      </c>
      <c r="C65" s="61">
        <v>-617269.33000000007</v>
      </c>
      <c r="D65" s="61">
        <v>-12780.340000000011</v>
      </c>
      <c r="E65" s="59">
        <v>-630049.67000000004</v>
      </c>
      <c r="F65" s="61">
        <v>-271220.9800000001</v>
      </c>
      <c r="G65" s="61">
        <v>50666.430000000051</v>
      </c>
      <c r="H65" s="60">
        <v>-220554.55000000005</v>
      </c>
    </row>
    <row r="66" spans="1:8">
      <c r="A66" s="51">
        <v>41</v>
      </c>
      <c r="B66" s="58" t="s">
        <v>146</v>
      </c>
      <c r="C66" s="74">
        <v>0</v>
      </c>
      <c r="D66" s="74">
        <v>0</v>
      </c>
      <c r="E66" s="59">
        <v>0</v>
      </c>
      <c r="F66" s="74">
        <v>0</v>
      </c>
      <c r="G66" s="74"/>
      <c r="H66" s="60">
        <v>0</v>
      </c>
    </row>
    <row r="67" spans="1:8" ht="13.8" thickBot="1">
      <c r="A67" s="75">
        <v>42</v>
      </c>
      <c r="B67" s="76" t="s">
        <v>145</v>
      </c>
      <c r="C67" s="77">
        <v>-617269.33000000007</v>
      </c>
      <c r="D67" s="77">
        <v>-12780.340000000011</v>
      </c>
      <c r="E67" s="78">
        <v>-630049.67000000004</v>
      </c>
      <c r="F67" s="77">
        <v>-271220.9800000001</v>
      </c>
      <c r="G67" s="77">
        <v>50666.430000000051</v>
      </c>
      <c r="H67" s="79">
        <v>-220554.55000000005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topLeftCell="A37" zoomScale="70" zoomScaleNormal="70" workbookViewId="0">
      <selection activeCell="E55" sqref="E55"/>
    </sheetView>
  </sheetViews>
  <sheetFormatPr defaultColWidth="9.21875" defaultRowHeight="13.8"/>
  <cols>
    <col min="1" max="1" width="9.5546875" style="5" bestFit="1" customWidth="1"/>
    <col min="2" max="2" width="72.21875" style="5" customWidth="1"/>
    <col min="3" max="8" width="12.77734375" style="5" customWidth="1"/>
    <col min="9" max="16384" width="9.21875" style="5"/>
  </cols>
  <sheetData>
    <row r="1" spans="1:8">
      <c r="A1" s="2" t="s">
        <v>30</v>
      </c>
      <c r="B1" s="5" t="str">
        <f>'Info '!C2</f>
        <v>JSC Silk Road Bank</v>
      </c>
    </row>
    <row r="2" spans="1:8">
      <c r="A2" s="2" t="s">
        <v>31</v>
      </c>
      <c r="B2" s="532">
        <f>'3.PL'!B2</f>
        <v>43921</v>
      </c>
    </row>
    <row r="3" spans="1:8">
      <c r="A3" s="4"/>
    </row>
    <row r="4" spans="1:8" ht="14.4" thickBot="1">
      <c r="A4" s="4" t="s">
        <v>74</v>
      </c>
      <c r="B4" s="4"/>
      <c r="C4" s="232"/>
      <c r="D4" s="232"/>
      <c r="E4" s="232"/>
      <c r="F4" s="233"/>
      <c r="G4" s="233"/>
      <c r="H4" s="234" t="s">
        <v>73</v>
      </c>
    </row>
    <row r="5" spans="1:8">
      <c r="A5" s="488" t="s">
        <v>6</v>
      </c>
      <c r="B5" s="490" t="s">
        <v>345</v>
      </c>
      <c r="C5" s="484" t="s">
        <v>68</v>
      </c>
      <c r="D5" s="485"/>
      <c r="E5" s="486"/>
      <c r="F5" s="484" t="s">
        <v>72</v>
      </c>
      <c r="G5" s="485"/>
      <c r="H5" s="487"/>
    </row>
    <row r="6" spans="1:8">
      <c r="A6" s="489"/>
      <c r="B6" s="491"/>
      <c r="C6" s="26" t="s">
        <v>292</v>
      </c>
      <c r="D6" s="26" t="s">
        <v>122</v>
      </c>
      <c r="E6" s="26" t="s">
        <v>109</v>
      </c>
      <c r="F6" s="26" t="s">
        <v>292</v>
      </c>
      <c r="G6" s="26" t="s">
        <v>122</v>
      </c>
      <c r="H6" s="27" t="s">
        <v>109</v>
      </c>
    </row>
    <row r="7" spans="1:8" s="15" customFormat="1">
      <c r="A7" s="235">
        <v>1</v>
      </c>
      <c r="B7" s="236" t="s">
        <v>379</v>
      </c>
      <c r="C7" s="32"/>
      <c r="D7" s="32"/>
      <c r="E7" s="237">
        <v>0</v>
      </c>
      <c r="F7" s="32"/>
      <c r="G7" s="32"/>
      <c r="H7" s="33">
        <v>0</v>
      </c>
    </row>
    <row r="8" spans="1:8" s="15" customFormat="1">
      <c r="A8" s="235">
        <v>1.1000000000000001</v>
      </c>
      <c r="B8" s="290" t="s">
        <v>310</v>
      </c>
      <c r="C8" s="32">
        <v>0</v>
      </c>
      <c r="D8" s="32">
        <v>32845</v>
      </c>
      <c r="E8" s="237">
        <v>32845</v>
      </c>
      <c r="F8" s="32">
        <v>0</v>
      </c>
      <c r="G8" s="32">
        <v>26914</v>
      </c>
      <c r="H8" s="33">
        <v>26914</v>
      </c>
    </row>
    <row r="9" spans="1:8" s="15" customFormat="1">
      <c r="A9" s="235">
        <v>1.2</v>
      </c>
      <c r="B9" s="290" t="s">
        <v>311</v>
      </c>
      <c r="C9" s="32"/>
      <c r="D9" s="32"/>
      <c r="E9" s="237">
        <v>0</v>
      </c>
      <c r="F9" s="32"/>
      <c r="G9" s="32"/>
      <c r="H9" s="33">
        <v>0</v>
      </c>
    </row>
    <row r="10" spans="1:8" s="15" customFormat="1">
      <c r="A10" s="235">
        <v>1.3</v>
      </c>
      <c r="B10" s="290" t="s">
        <v>312</v>
      </c>
      <c r="C10" s="32">
        <v>105752.71</v>
      </c>
      <c r="D10" s="32">
        <v>32845</v>
      </c>
      <c r="E10" s="237">
        <v>138597.71000000002</v>
      </c>
      <c r="F10" s="32">
        <v>1181783.32</v>
      </c>
      <c r="G10" s="32">
        <v>968904</v>
      </c>
      <c r="H10" s="33">
        <v>2150687.3200000003</v>
      </c>
    </row>
    <row r="11" spans="1:8" s="15" customFormat="1">
      <c r="A11" s="235">
        <v>1.4</v>
      </c>
      <c r="B11" s="290" t="s">
        <v>293</v>
      </c>
      <c r="C11" s="32"/>
      <c r="D11" s="32"/>
      <c r="E11" s="237">
        <v>0</v>
      </c>
      <c r="F11" s="32"/>
      <c r="G11" s="32"/>
      <c r="H11" s="33">
        <v>0</v>
      </c>
    </row>
    <row r="12" spans="1:8" s="15" customFormat="1" ht="29.25" customHeight="1">
      <c r="A12" s="235">
        <v>2</v>
      </c>
      <c r="B12" s="239" t="s">
        <v>314</v>
      </c>
      <c r="C12" s="32"/>
      <c r="D12" s="32"/>
      <c r="E12" s="237">
        <v>0</v>
      </c>
      <c r="F12" s="32"/>
      <c r="G12" s="32"/>
      <c r="H12" s="33">
        <v>0</v>
      </c>
    </row>
    <row r="13" spans="1:8" s="15" customFormat="1" ht="19.95" customHeight="1">
      <c r="A13" s="235">
        <v>3</v>
      </c>
      <c r="B13" s="239" t="s">
        <v>313</v>
      </c>
      <c r="C13" s="32"/>
      <c r="D13" s="32"/>
      <c r="E13" s="237">
        <v>0</v>
      </c>
      <c r="F13" s="32"/>
      <c r="G13" s="32"/>
      <c r="H13" s="33">
        <v>0</v>
      </c>
    </row>
    <row r="14" spans="1:8" s="15" customFormat="1">
      <c r="A14" s="235">
        <v>3.1</v>
      </c>
      <c r="B14" s="291" t="s">
        <v>294</v>
      </c>
      <c r="C14" s="32"/>
      <c r="D14" s="32"/>
      <c r="E14" s="237">
        <v>0</v>
      </c>
      <c r="F14" s="32"/>
      <c r="G14" s="32"/>
      <c r="H14" s="33">
        <v>0</v>
      </c>
    </row>
    <row r="15" spans="1:8" s="15" customFormat="1">
      <c r="A15" s="235">
        <v>3.2</v>
      </c>
      <c r="B15" s="291" t="s">
        <v>295</v>
      </c>
      <c r="C15" s="32"/>
      <c r="D15" s="32"/>
      <c r="E15" s="237">
        <v>0</v>
      </c>
      <c r="F15" s="32"/>
      <c r="G15" s="32"/>
      <c r="H15" s="33">
        <v>0</v>
      </c>
    </row>
    <row r="16" spans="1:8" s="15" customFormat="1">
      <c r="A16" s="235">
        <v>4</v>
      </c>
      <c r="B16" s="294" t="s">
        <v>324</v>
      </c>
      <c r="C16" s="32"/>
      <c r="D16" s="32"/>
      <c r="E16" s="237">
        <v>0</v>
      </c>
      <c r="F16" s="32"/>
      <c r="G16" s="32"/>
      <c r="H16" s="33">
        <v>0</v>
      </c>
    </row>
    <row r="17" spans="1:8" s="15" customFormat="1">
      <c r="A17" s="235">
        <v>4.0999999999999996</v>
      </c>
      <c r="B17" s="291" t="s">
        <v>315</v>
      </c>
      <c r="C17" s="32">
        <v>15500</v>
      </c>
      <c r="D17" s="32">
        <v>821125</v>
      </c>
      <c r="E17" s="237">
        <v>836625</v>
      </c>
      <c r="F17" s="32">
        <v>15500</v>
      </c>
      <c r="G17" s="32">
        <v>1211130</v>
      </c>
      <c r="H17" s="33">
        <v>1226630</v>
      </c>
    </row>
    <row r="18" spans="1:8" s="15" customFormat="1">
      <c r="A18" s="235">
        <v>4.2</v>
      </c>
      <c r="B18" s="291" t="s">
        <v>309</v>
      </c>
      <c r="C18" s="32"/>
      <c r="D18" s="32"/>
      <c r="E18" s="237">
        <v>0</v>
      </c>
      <c r="F18" s="32"/>
      <c r="G18" s="32"/>
      <c r="H18" s="33">
        <v>0</v>
      </c>
    </row>
    <row r="19" spans="1:8" s="15" customFormat="1">
      <c r="A19" s="235">
        <v>5</v>
      </c>
      <c r="B19" s="239" t="s">
        <v>323</v>
      </c>
      <c r="C19" s="32"/>
      <c r="D19" s="32"/>
      <c r="E19" s="237">
        <v>0</v>
      </c>
      <c r="F19" s="32"/>
      <c r="G19" s="32"/>
      <c r="H19" s="33">
        <v>0</v>
      </c>
    </row>
    <row r="20" spans="1:8" s="15" customFormat="1">
      <c r="A20" s="235">
        <v>5.0999999999999996</v>
      </c>
      <c r="B20" s="292" t="s">
        <v>298</v>
      </c>
      <c r="C20" s="32">
        <v>5800</v>
      </c>
      <c r="D20" s="32">
        <v>39414</v>
      </c>
      <c r="E20" s="237">
        <v>45214</v>
      </c>
      <c r="F20" s="32"/>
      <c r="G20" s="32">
        <v>32296.799999999999</v>
      </c>
      <c r="H20" s="33">
        <v>32296.799999999999</v>
      </c>
    </row>
    <row r="21" spans="1:8" s="15" customFormat="1">
      <c r="A21" s="235">
        <v>5.2</v>
      </c>
      <c r="B21" s="292" t="s">
        <v>297</v>
      </c>
      <c r="C21" s="32"/>
      <c r="D21" s="32"/>
      <c r="E21" s="237">
        <v>0</v>
      </c>
      <c r="F21" s="32"/>
      <c r="G21" s="32"/>
      <c r="H21" s="33">
        <v>0</v>
      </c>
    </row>
    <row r="22" spans="1:8" s="15" customFormat="1">
      <c r="A22" s="235">
        <v>5.3</v>
      </c>
      <c r="B22" s="292" t="s">
        <v>296</v>
      </c>
      <c r="C22" s="32"/>
      <c r="D22" s="32"/>
      <c r="E22" s="237">
        <v>0</v>
      </c>
      <c r="F22" s="32"/>
      <c r="G22" s="32"/>
      <c r="H22" s="33">
        <v>0</v>
      </c>
    </row>
    <row r="23" spans="1:8" s="15" customFormat="1">
      <c r="A23" s="235" t="s">
        <v>15</v>
      </c>
      <c r="B23" s="240" t="s">
        <v>75</v>
      </c>
      <c r="C23" s="32">
        <v>90000</v>
      </c>
      <c r="D23" s="32">
        <v>5383295.4900000002</v>
      </c>
      <c r="E23" s="237">
        <v>5473295.4900000002</v>
      </c>
      <c r="F23" s="32">
        <v>90000</v>
      </c>
      <c r="G23" s="32">
        <v>6362469.5999999996</v>
      </c>
      <c r="H23" s="33">
        <v>6452469.5999999996</v>
      </c>
    </row>
    <row r="24" spans="1:8" s="15" customFormat="1">
      <c r="A24" s="235" t="s">
        <v>16</v>
      </c>
      <c r="B24" s="240" t="s">
        <v>76</v>
      </c>
      <c r="C24" s="32">
        <v>0</v>
      </c>
      <c r="D24" s="32">
        <v>10214486.23</v>
      </c>
      <c r="E24" s="237">
        <v>10214486.23</v>
      </c>
      <c r="F24" s="32"/>
      <c r="G24" s="32">
        <v>10216301.4</v>
      </c>
      <c r="H24" s="33">
        <v>10216301.4</v>
      </c>
    </row>
    <row r="25" spans="1:8" s="15" customFormat="1">
      <c r="A25" s="235" t="s">
        <v>17</v>
      </c>
      <c r="B25" s="240" t="s">
        <v>77</v>
      </c>
      <c r="C25" s="32">
        <v>0</v>
      </c>
      <c r="D25" s="32">
        <v>0</v>
      </c>
      <c r="E25" s="237">
        <v>0</v>
      </c>
      <c r="F25" s="32"/>
      <c r="G25" s="32">
        <v>672850</v>
      </c>
      <c r="H25" s="33">
        <v>672850</v>
      </c>
    </row>
    <row r="26" spans="1:8" s="15" customFormat="1">
      <c r="A26" s="235" t="s">
        <v>18</v>
      </c>
      <c r="B26" s="240" t="s">
        <v>78</v>
      </c>
      <c r="C26" s="32">
        <v>0</v>
      </c>
      <c r="D26" s="32">
        <v>5463765.75</v>
      </c>
      <c r="E26" s="237">
        <v>5463765.75</v>
      </c>
      <c r="F26" s="32"/>
      <c r="G26" s="32">
        <v>6561056.46</v>
      </c>
      <c r="H26" s="33">
        <v>6561056.46</v>
      </c>
    </row>
    <row r="27" spans="1:8" s="15" customFormat="1">
      <c r="A27" s="235" t="s">
        <v>19</v>
      </c>
      <c r="B27" s="240" t="s">
        <v>79</v>
      </c>
      <c r="C27" s="32">
        <v>0</v>
      </c>
      <c r="D27" s="32">
        <v>0</v>
      </c>
      <c r="E27" s="237">
        <v>0</v>
      </c>
      <c r="F27" s="32"/>
      <c r="G27" s="32"/>
      <c r="H27" s="33">
        <v>0</v>
      </c>
    </row>
    <row r="28" spans="1:8" s="15" customFormat="1">
      <c r="A28" s="235">
        <v>5.4</v>
      </c>
      <c r="B28" s="292" t="s">
        <v>299</v>
      </c>
      <c r="C28" s="32">
        <v>0</v>
      </c>
      <c r="D28" s="32">
        <v>84411.65</v>
      </c>
      <c r="E28" s="237">
        <v>84411.65</v>
      </c>
      <c r="F28" s="32"/>
      <c r="G28" s="32">
        <v>69168.98</v>
      </c>
      <c r="H28" s="33">
        <v>69168.98</v>
      </c>
    </row>
    <row r="29" spans="1:8" s="15" customFormat="1">
      <c r="A29" s="235">
        <v>5.5</v>
      </c>
      <c r="B29" s="292" t="s">
        <v>300</v>
      </c>
      <c r="C29" s="32">
        <v>0</v>
      </c>
      <c r="D29" s="32">
        <v>0</v>
      </c>
      <c r="E29" s="237">
        <v>0</v>
      </c>
      <c r="F29" s="32"/>
      <c r="G29" s="32">
        <v>1922428.56</v>
      </c>
      <c r="H29" s="33">
        <v>1922428.56</v>
      </c>
    </row>
    <row r="30" spans="1:8" s="15" customFormat="1">
      <c r="A30" s="235">
        <v>5.6</v>
      </c>
      <c r="B30" s="292" t="s">
        <v>301</v>
      </c>
      <c r="C30" s="32">
        <v>0</v>
      </c>
      <c r="D30" s="32">
        <v>0</v>
      </c>
      <c r="E30" s="237">
        <v>0</v>
      </c>
      <c r="F30" s="32"/>
      <c r="G30" s="32">
        <v>630928.62</v>
      </c>
      <c r="H30" s="33">
        <v>630928.62</v>
      </c>
    </row>
    <row r="31" spans="1:8" s="15" customFormat="1">
      <c r="A31" s="235">
        <v>5.7</v>
      </c>
      <c r="B31" s="292" t="s">
        <v>79</v>
      </c>
      <c r="C31" s="32">
        <v>0</v>
      </c>
      <c r="D31" s="32">
        <v>5188031.9800000004</v>
      </c>
      <c r="E31" s="237">
        <v>5188031.9800000004</v>
      </c>
      <c r="F31" s="32"/>
      <c r="G31" s="32">
        <v>15118670.359999999</v>
      </c>
      <c r="H31" s="33">
        <v>15118670.359999999</v>
      </c>
    </row>
    <row r="32" spans="1:8" s="15" customFormat="1">
      <c r="A32" s="235">
        <v>6</v>
      </c>
      <c r="B32" s="239" t="s">
        <v>329</v>
      </c>
      <c r="C32" s="32"/>
      <c r="D32" s="32"/>
      <c r="E32" s="237">
        <v>0</v>
      </c>
      <c r="F32" s="32"/>
      <c r="G32" s="32"/>
      <c r="H32" s="33">
        <v>0</v>
      </c>
    </row>
    <row r="33" spans="1:8" s="15" customFormat="1">
      <c r="A33" s="235">
        <v>6.1</v>
      </c>
      <c r="B33" s="293" t="s">
        <v>319</v>
      </c>
      <c r="C33" s="32">
        <v>32991724</v>
      </c>
      <c r="D33" s="32">
        <v>32528225</v>
      </c>
      <c r="E33" s="237">
        <v>65519949</v>
      </c>
      <c r="F33" s="32">
        <v>10789528</v>
      </c>
      <c r="G33" s="32">
        <v>5470068.6500000004</v>
      </c>
      <c r="H33" s="33">
        <v>16259596.65</v>
      </c>
    </row>
    <row r="34" spans="1:8" s="15" customFormat="1">
      <c r="A34" s="235">
        <v>6.2</v>
      </c>
      <c r="B34" s="293" t="s">
        <v>320</v>
      </c>
      <c r="C34" s="32">
        <v>29379560</v>
      </c>
      <c r="D34" s="32">
        <v>34651475</v>
      </c>
      <c r="E34" s="237">
        <v>64031035</v>
      </c>
      <c r="F34" s="32">
        <v>3492900</v>
      </c>
      <c r="G34" s="32">
        <v>12728795</v>
      </c>
      <c r="H34" s="33">
        <v>16221695</v>
      </c>
    </row>
    <row r="35" spans="1:8" s="15" customFormat="1">
      <c r="A35" s="235">
        <v>6.3</v>
      </c>
      <c r="B35" s="293" t="s">
        <v>316</v>
      </c>
      <c r="C35" s="32"/>
      <c r="D35" s="32"/>
      <c r="E35" s="237">
        <v>0</v>
      </c>
      <c r="F35" s="32"/>
      <c r="G35" s="32"/>
      <c r="H35" s="33">
        <v>0</v>
      </c>
    </row>
    <row r="36" spans="1:8" s="15" customFormat="1">
      <c r="A36" s="235">
        <v>6.4</v>
      </c>
      <c r="B36" s="293" t="s">
        <v>317</v>
      </c>
      <c r="C36" s="32"/>
      <c r="D36" s="32"/>
      <c r="E36" s="237">
        <v>0</v>
      </c>
      <c r="F36" s="32"/>
      <c r="G36" s="32"/>
      <c r="H36" s="33">
        <v>0</v>
      </c>
    </row>
    <row r="37" spans="1:8" s="15" customFormat="1">
      <c r="A37" s="235">
        <v>6.5</v>
      </c>
      <c r="B37" s="293" t="s">
        <v>318</v>
      </c>
      <c r="C37" s="32"/>
      <c r="D37" s="32"/>
      <c r="E37" s="237">
        <v>0</v>
      </c>
      <c r="F37" s="32"/>
      <c r="G37" s="32"/>
      <c r="H37" s="33">
        <v>0</v>
      </c>
    </row>
    <row r="38" spans="1:8" s="15" customFormat="1">
      <c r="A38" s="235">
        <v>6.6</v>
      </c>
      <c r="B38" s="293" t="s">
        <v>321</v>
      </c>
      <c r="C38" s="32"/>
      <c r="D38" s="32"/>
      <c r="E38" s="237">
        <v>0</v>
      </c>
      <c r="F38" s="32"/>
      <c r="G38" s="32"/>
      <c r="H38" s="33">
        <v>0</v>
      </c>
    </row>
    <row r="39" spans="1:8" s="15" customFormat="1">
      <c r="A39" s="235">
        <v>6.7</v>
      </c>
      <c r="B39" s="293" t="s">
        <v>322</v>
      </c>
      <c r="C39" s="32"/>
      <c r="D39" s="32"/>
      <c r="E39" s="237">
        <v>0</v>
      </c>
      <c r="F39" s="32"/>
      <c r="G39" s="32"/>
      <c r="H39" s="33">
        <v>0</v>
      </c>
    </row>
    <row r="40" spans="1:8" s="15" customFormat="1">
      <c r="A40" s="235">
        <v>7</v>
      </c>
      <c r="B40" s="239" t="s">
        <v>325</v>
      </c>
      <c r="C40" s="32"/>
      <c r="D40" s="32"/>
      <c r="E40" s="237">
        <v>0</v>
      </c>
      <c r="F40" s="32"/>
      <c r="G40" s="32"/>
      <c r="H40" s="33">
        <v>0</v>
      </c>
    </row>
    <row r="41" spans="1:8" s="15" customFormat="1">
      <c r="A41" s="235">
        <v>7.1</v>
      </c>
      <c r="B41" s="238" t="s">
        <v>326</v>
      </c>
      <c r="C41" s="32">
        <v>0</v>
      </c>
      <c r="D41" s="32">
        <v>0</v>
      </c>
      <c r="E41" s="237">
        <v>0</v>
      </c>
      <c r="F41" s="32">
        <v>713566</v>
      </c>
      <c r="G41" s="32">
        <v>14173</v>
      </c>
      <c r="H41" s="33">
        <v>727739</v>
      </c>
    </row>
    <row r="42" spans="1:8" s="15" customFormat="1" ht="26.4">
      <c r="A42" s="235">
        <v>7.2</v>
      </c>
      <c r="B42" s="238" t="s">
        <v>327</v>
      </c>
      <c r="C42" s="32">
        <v>242100</v>
      </c>
      <c r="D42" s="32">
        <v>696690</v>
      </c>
      <c r="E42" s="237">
        <v>938790</v>
      </c>
      <c r="F42" s="32">
        <v>1734800</v>
      </c>
      <c r="G42" s="32">
        <v>2117796</v>
      </c>
      <c r="H42" s="33">
        <v>3852596</v>
      </c>
    </row>
    <row r="43" spans="1:8" s="15" customFormat="1" ht="26.4">
      <c r="A43" s="235">
        <v>7.3</v>
      </c>
      <c r="B43" s="238" t="s">
        <v>330</v>
      </c>
      <c r="C43" s="32">
        <v>3782460</v>
      </c>
      <c r="D43" s="32">
        <v>4527370</v>
      </c>
      <c r="E43" s="237">
        <v>8309830</v>
      </c>
      <c r="F43" s="32">
        <v>1681215</v>
      </c>
      <c r="G43" s="32">
        <v>3861397</v>
      </c>
      <c r="H43" s="33">
        <v>5542612</v>
      </c>
    </row>
    <row r="44" spans="1:8" s="15" customFormat="1" ht="26.4">
      <c r="A44" s="235">
        <v>7.4</v>
      </c>
      <c r="B44" s="238" t="s">
        <v>331</v>
      </c>
      <c r="C44" s="32">
        <v>430372</v>
      </c>
      <c r="D44" s="32">
        <v>1392697</v>
      </c>
      <c r="E44" s="237">
        <v>1823069</v>
      </c>
      <c r="F44" s="32">
        <v>1654229</v>
      </c>
      <c r="G44" s="32">
        <v>12007479</v>
      </c>
      <c r="H44" s="33">
        <v>13661708</v>
      </c>
    </row>
    <row r="45" spans="1:8" s="15" customFormat="1">
      <c r="A45" s="235">
        <v>8</v>
      </c>
      <c r="B45" s="239" t="s">
        <v>308</v>
      </c>
      <c r="C45" s="32"/>
      <c r="D45" s="32"/>
      <c r="E45" s="237">
        <v>0</v>
      </c>
      <c r="F45" s="32"/>
      <c r="G45" s="32"/>
      <c r="H45" s="33">
        <v>0</v>
      </c>
    </row>
    <row r="46" spans="1:8" s="15" customFormat="1">
      <c r="A46" s="235">
        <v>8.1</v>
      </c>
      <c r="B46" s="291" t="s">
        <v>332</v>
      </c>
      <c r="C46" s="32"/>
      <c r="D46" s="32"/>
      <c r="E46" s="237">
        <v>0</v>
      </c>
      <c r="F46" s="32"/>
      <c r="G46" s="32"/>
      <c r="H46" s="33">
        <v>0</v>
      </c>
    </row>
    <row r="47" spans="1:8" s="15" customFormat="1">
      <c r="A47" s="235">
        <v>8.1999999999999993</v>
      </c>
      <c r="B47" s="291" t="s">
        <v>333</v>
      </c>
      <c r="C47" s="32"/>
      <c r="D47" s="32"/>
      <c r="E47" s="237">
        <v>0</v>
      </c>
      <c r="F47" s="32"/>
      <c r="G47" s="32"/>
      <c r="H47" s="33">
        <v>0</v>
      </c>
    </row>
    <row r="48" spans="1:8" s="15" customFormat="1">
      <c r="A48" s="235">
        <v>8.3000000000000007</v>
      </c>
      <c r="B48" s="291" t="s">
        <v>334</v>
      </c>
      <c r="C48" s="32"/>
      <c r="D48" s="32"/>
      <c r="E48" s="237">
        <v>0</v>
      </c>
      <c r="F48" s="32"/>
      <c r="G48" s="32"/>
      <c r="H48" s="33">
        <v>0</v>
      </c>
    </row>
    <row r="49" spans="1:8" s="15" customFormat="1">
      <c r="A49" s="235">
        <v>8.4</v>
      </c>
      <c r="B49" s="291" t="s">
        <v>335</v>
      </c>
      <c r="C49" s="32"/>
      <c r="D49" s="32"/>
      <c r="E49" s="237">
        <v>0</v>
      </c>
      <c r="F49" s="32"/>
      <c r="G49" s="32"/>
      <c r="H49" s="33">
        <v>0</v>
      </c>
    </row>
    <row r="50" spans="1:8" s="15" customFormat="1">
      <c r="A50" s="235">
        <v>8.5</v>
      </c>
      <c r="B50" s="291" t="s">
        <v>336</v>
      </c>
      <c r="C50" s="32"/>
      <c r="D50" s="32"/>
      <c r="E50" s="237">
        <v>0</v>
      </c>
      <c r="F50" s="32"/>
      <c r="G50" s="32"/>
      <c r="H50" s="33">
        <v>0</v>
      </c>
    </row>
    <row r="51" spans="1:8" s="15" customFormat="1">
      <c r="A51" s="235">
        <v>8.6</v>
      </c>
      <c r="B51" s="291" t="s">
        <v>337</v>
      </c>
      <c r="C51" s="32"/>
      <c r="D51" s="32"/>
      <c r="E51" s="237">
        <v>0</v>
      </c>
      <c r="F51" s="32"/>
      <c r="G51" s="32"/>
      <c r="H51" s="33">
        <v>0</v>
      </c>
    </row>
    <row r="52" spans="1:8" s="15" customFormat="1">
      <c r="A52" s="235">
        <v>8.6999999999999993</v>
      </c>
      <c r="B52" s="291" t="s">
        <v>338</v>
      </c>
      <c r="C52" s="32"/>
      <c r="D52" s="32"/>
      <c r="E52" s="237">
        <v>0</v>
      </c>
      <c r="F52" s="32"/>
      <c r="G52" s="32"/>
      <c r="H52" s="33">
        <v>0</v>
      </c>
    </row>
    <row r="53" spans="1:8" s="15" customFormat="1" ht="14.4" thickBot="1">
      <c r="A53" s="241">
        <v>9</v>
      </c>
      <c r="B53" s="242" t="s">
        <v>328</v>
      </c>
      <c r="C53" s="243"/>
      <c r="D53" s="243"/>
      <c r="E53" s="244">
        <v>0</v>
      </c>
      <c r="F53" s="243"/>
      <c r="G53" s="243"/>
      <c r="H53" s="44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5" sqref="C5:D13"/>
    </sheetView>
  </sheetViews>
  <sheetFormatPr defaultColWidth="9.21875" defaultRowHeight="13.2"/>
  <cols>
    <col min="1" max="1" width="9.5546875" style="4" bestFit="1" customWidth="1"/>
    <col min="2" max="2" width="93.5546875" style="4" customWidth="1"/>
    <col min="3" max="4" width="12.77734375" style="4" customWidth="1"/>
    <col min="5" max="11" width="9.77734375" style="46" customWidth="1"/>
    <col min="12" max="16384" width="9.21875" style="46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530">
        <f>'4. Off-Balance'!B2</f>
        <v>43921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202</v>
      </c>
      <c r="B4" s="178" t="s">
        <v>302</v>
      </c>
      <c r="D4" s="81" t="s">
        <v>73</v>
      </c>
    </row>
    <row r="5" spans="1:8" ht="15" customHeight="1">
      <c r="A5" s="276" t="s">
        <v>6</v>
      </c>
      <c r="B5" s="277"/>
      <c r="C5" s="411" t="s">
        <v>509</v>
      </c>
      <c r="D5" s="412" t="s">
        <v>510</v>
      </c>
    </row>
    <row r="6" spans="1:8" ht="15" customHeight="1">
      <c r="A6" s="82">
        <v>1</v>
      </c>
      <c r="B6" s="402" t="s">
        <v>306</v>
      </c>
      <c r="C6" s="404">
        <v>52600744.801999986</v>
      </c>
      <c r="D6" s="405">
        <v>53516644.490199998</v>
      </c>
    </row>
    <row r="7" spans="1:8" ht="15" customHeight="1">
      <c r="A7" s="82">
        <v>1.1000000000000001</v>
      </c>
      <c r="B7" s="402" t="s">
        <v>486</v>
      </c>
      <c r="C7" s="406">
        <v>51287279.101999983</v>
      </c>
      <c r="D7" s="407">
        <v>52807161.850999996</v>
      </c>
    </row>
    <row r="8" spans="1:8">
      <c r="A8" s="82" t="s">
        <v>14</v>
      </c>
      <c r="B8" s="402" t="s">
        <v>201</v>
      </c>
      <c r="C8" s="406">
        <v>0</v>
      </c>
      <c r="D8" s="407">
        <v>0</v>
      </c>
    </row>
    <row r="9" spans="1:8" ht="15" customHeight="1">
      <c r="A9" s="82">
        <v>1.2</v>
      </c>
      <c r="B9" s="403" t="s">
        <v>200</v>
      </c>
      <c r="C9" s="406">
        <v>32845</v>
      </c>
      <c r="D9" s="407">
        <v>28677</v>
      </c>
    </row>
    <row r="10" spans="1:8" ht="15" customHeight="1">
      <c r="A10" s="82">
        <v>1.3</v>
      </c>
      <c r="B10" s="402" t="s">
        <v>28</v>
      </c>
      <c r="C10" s="408">
        <v>1280620.7</v>
      </c>
      <c r="D10" s="407">
        <v>680805.63919999998</v>
      </c>
    </row>
    <row r="11" spans="1:8" ht="15" customHeight="1">
      <c r="A11" s="82">
        <v>2</v>
      </c>
      <c r="B11" s="402" t="s">
        <v>303</v>
      </c>
      <c r="C11" s="406">
        <v>3444596.0878950004</v>
      </c>
      <c r="D11" s="407">
        <v>616054.58142299845</v>
      </c>
    </row>
    <row r="12" spans="1:8" ht="15" customHeight="1">
      <c r="A12" s="82">
        <v>3</v>
      </c>
      <c r="B12" s="402" t="s">
        <v>304</v>
      </c>
      <c r="C12" s="408">
        <v>8965463</v>
      </c>
      <c r="D12" s="407">
        <v>10792715.118749999</v>
      </c>
    </row>
    <row r="13" spans="1:8" ht="15" customHeight="1" thickBot="1">
      <c r="A13" s="84">
        <v>4</v>
      </c>
      <c r="B13" s="85" t="s">
        <v>305</v>
      </c>
      <c r="C13" s="409">
        <v>65010803.889894985</v>
      </c>
      <c r="D13" s="410">
        <v>64925414.190372996</v>
      </c>
    </row>
    <row r="14" spans="1:8">
      <c r="B14" s="88"/>
    </row>
    <row r="15" spans="1:8" ht="26.4">
      <c r="B15" s="89" t="s">
        <v>487</v>
      </c>
    </row>
    <row r="16" spans="1:8">
      <c r="B16" s="89"/>
    </row>
    <row r="17" spans="1:4" ht="10.199999999999999">
      <c r="A17" s="46"/>
      <c r="B17" s="46"/>
      <c r="C17" s="46"/>
      <c r="D17" s="46"/>
    </row>
    <row r="18" spans="1:4" ht="10.199999999999999">
      <c r="A18" s="46"/>
      <c r="B18" s="46"/>
      <c r="C18" s="46"/>
      <c r="D18" s="46"/>
    </row>
    <row r="19" spans="1:4" ht="10.199999999999999">
      <c r="A19" s="46"/>
      <c r="B19" s="46"/>
      <c r="C19" s="46"/>
      <c r="D19" s="46"/>
    </row>
    <row r="20" spans="1:4" ht="10.199999999999999">
      <c r="A20" s="46"/>
      <c r="B20" s="46"/>
      <c r="C20" s="46"/>
      <c r="D20" s="46"/>
    </row>
    <row r="21" spans="1:4" ht="10.199999999999999">
      <c r="A21" s="46"/>
      <c r="B21" s="46"/>
      <c r="C21" s="46"/>
      <c r="D21" s="46"/>
    </row>
    <row r="22" spans="1:4" ht="10.199999999999999">
      <c r="A22" s="46"/>
      <c r="B22" s="46"/>
      <c r="C22" s="46"/>
      <c r="D22" s="46"/>
    </row>
    <row r="23" spans="1:4" ht="10.199999999999999">
      <c r="A23" s="46"/>
      <c r="B23" s="46"/>
      <c r="C23" s="46"/>
      <c r="D23" s="46"/>
    </row>
    <row r="24" spans="1:4" ht="10.199999999999999">
      <c r="A24" s="46"/>
      <c r="B24" s="46"/>
      <c r="C24" s="46"/>
      <c r="D24" s="46"/>
    </row>
    <row r="25" spans="1:4" ht="10.199999999999999">
      <c r="A25" s="46"/>
      <c r="B25" s="46"/>
      <c r="C25" s="46"/>
      <c r="D25" s="46"/>
    </row>
    <row r="26" spans="1:4" ht="10.199999999999999">
      <c r="A26" s="46"/>
      <c r="B26" s="46"/>
      <c r="C26" s="46"/>
      <c r="D26" s="46"/>
    </row>
    <row r="27" spans="1:4" ht="10.199999999999999">
      <c r="A27" s="46"/>
      <c r="B27" s="46"/>
      <c r="C27" s="46"/>
      <c r="D27" s="46"/>
    </row>
    <row r="28" spans="1:4" ht="10.199999999999999">
      <c r="A28" s="46"/>
      <c r="B28" s="46"/>
      <c r="C28" s="46"/>
      <c r="D28" s="46"/>
    </row>
    <row r="29" spans="1:4" ht="10.199999999999999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D7" sqref="D7"/>
    </sheetView>
  </sheetViews>
  <sheetFormatPr defaultColWidth="9.21875" defaultRowHeight="13.8"/>
  <cols>
    <col min="1" max="1" width="9.5546875" style="4" bestFit="1" customWidth="1"/>
    <col min="2" max="2" width="90.44140625" style="4" bestFit="1" customWidth="1"/>
    <col min="3" max="3" width="9.21875" style="4"/>
    <col min="4" max="16384" width="9.2187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531">
        <f>'5. RWA '!B2</f>
        <v>43921</v>
      </c>
    </row>
    <row r="4" spans="1:8" ht="16.5" customHeight="1" thickBot="1">
      <c r="A4" s="90" t="s">
        <v>80</v>
      </c>
      <c r="B4" s="91" t="s">
        <v>272</v>
      </c>
      <c r="C4" s="92"/>
    </row>
    <row r="5" spans="1:8">
      <c r="A5" s="93"/>
      <c r="B5" s="492" t="s">
        <v>81</v>
      </c>
      <c r="C5" s="493"/>
    </row>
    <row r="6" spans="1:8">
      <c r="A6" s="537"/>
      <c r="B6" s="538"/>
      <c r="C6" s="539"/>
    </row>
    <row r="7" spans="1:8">
      <c r="A7" s="94">
        <v>1</v>
      </c>
      <c r="B7" s="540" t="s">
        <v>496</v>
      </c>
      <c r="C7" s="541"/>
    </row>
    <row r="8" spans="1:8">
      <c r="A8" s="94">
        <v>2</v>
      </c>
      <c r="B8" s="540" t="s">
        <v>497</v>
      </c>
      <c r="C8" s="541"/>
    </row>
    <row r="9" spans="1:8">
      <c r="A9" s="94">
        <v>3</v>
      </c>
      <c r="B9" s="540" t="s">
        <v>498</v>
      </c>
      <c r="C9" s="541"/>
    </row>
    <row r="10" spans="1:8">
      <c r="A10" s="94">
        <v>4</v>
      </c>
      <c r="B10" s="540" t="s">
        <v>499</v>
      </c>
      <c r="C10" s="541"/>
    </row>
    <row r="11" spans="1:8">
      <c r="A11" s="94">
        <v>5</v>
      </c>
      <c r="B11" s="540" t="s">
        <v>500</v>
      </c>
      <c r="C11" s="541"/>
    </row>
    <row r="12" spans="1:8">
      <c r="A12" s="94"/>
      <c r="B12" s="540"/>
      <c r="C12" s="541"/>
      <c r="H12" s="95"/>
    </row>
    <row r="13" spans="1:8">
      <c r="A13" s="94"/>
      <c r="B13" s="542"/>
      <c r="C13" s="543"/>
    </row>
    <row r="14" spans="1:8">
      <c r="A14" s="94"/>
      <c r="B14" s="544" t="s">
        <v>82</v>
      </c>
      <c r="C14" s="545"/>
    </row>
    <row r="15" spans="1:8">
      <c r="A15" s="94">
        <v>1</v>
      </c>
      <c r="B15" s="540" t="s">
        <v>501</v>
      </c>
      <c r="C15" s="546"/>
    </row>
    <row r="16" spans="1:8">
      <c r="A16" s="94">
        <v>2</v>
      </c>
      <c r="B16" s="540" t="s">
        <v>502</v>
      </c>
      <c r="C16" s="546"/>
    </row>
    <row r="17" spans="1:3">
      <c r="A17" s="94">
        <v>3</v>
      </c>
      <c r="B17" s="540" t="s">
        <v>503</v>
      </c>
      <c r="C17" s="546"/>
    </row>
    <row r="18" spans="1:3">
      <c r="A18" s="94"/>
      <c r="B18" s="540"/>
      <c r="C18" s="547"/>
    </row>
    <row r="19" spans="1:3">
      <c r="A19" s="94"/>
      <c r="B19" s="544" t="s">
        <v>83</v>
      </c>
      <c r="C19" s="545"/>
    </row>
    <row r="20" spans="1:3">
      <c r="A20" s="94">
        <v>1</v>
      </c>
      <c r="B20" s="540" t="s">
        <v>504</v>
      </c>
      <c r="C20" s="548">
        <v>0.99993949999999998</v>
      </c>
    </row>
    <row r="21" spans="1:3">
      <c r="A21" s="94"/>
      <c r="B21" s="540"/>
      <c r="C21" s="541"/>
    </row>
    <row r="22" spans="1:3">
      <c r="A22" s="94"/>
      <c r="B22" s="544" t="s">
        <v>84</v>
      </c>
      <c r="C22" s="545"/>
    </row>
    <row r="23" spans="1:3">
      <c r="A23" s="94">
        <v>1</v>
      </c>
      <c r="B23" s="540" t="s">
        <v>505</v>
      </c>
      <c r="C23" s="548">
        <v>1</v>
      </c>
    </row>
    <row r="24" spans="1:3">
      <c r="A24" s="549">
        <v>1.1000000000000001</v>
      </c>
      <c r="B24" s="550" t="s">
        <v>506</v>
      </c>
      <c r="C24" s="551">
        <v>0.61899999999999999</v>
      </c>
    </row>
    <row r="25" spans="1:3">
      <c r="A25" s="549">
        <v>1.2</v>
      </c>
      <c r="B25" s="550" t="s">
        <v>507</v>
      </c>
      <c r="C25" s="551">
        <v>0.2858</v>
      </c>
    </row>
    <row r="26" spans="1:3">
      <c r="A26" s="549">
        <v>1.3</v>
      </c>
      <c r="B26" s="550" t="s">
        <v>508</v>
      </c>
      <c r="C26" s="551">
        <v>9.5200000000000007E-2</v>
      </c>
    </row>
    <row r="27" spans="1:3" ht="14.4" thickBot="1">
      <c r="A27" s="96"/>
      <c r="B27" s="97"/>
      <c r="C27" s="98"/>
    </row>
  </sheetData>
  <mergeCells count="5">
    <mergeCell ref="B5:C5"/>
    <mergeCell ref="B13:C13"/>
    <mergeCell ref="B14:C14"/>
    <mergeCell ref="B19:C19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24" sqref="E24"/>
    </sheetView>
  </sheetViews>
  <sheetFormatPr defaultColWidth="9.218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21875" style="4" customWidth="1"/>
    <col min="6" max="6" width="12" style="5" bestFit="1" customWidth="1"/>
    <col min="7" max="7" width="12.5546875" style="5" bestFit="1" customWidth="1"/>
    <col min="8" max="16384" width="9.21875" style="5"/>
  </cols>
  <sheetData>
    <row r="1" spans="1:7">
      <c r="A1" s="325" t="s">
        <v>30</v>
      </c>
      <c r="B1" s="326" t="str">
        <f>'Info '!C2</f>
        <v>JSC Silk Road Bank</v>
      </c>
      <c r="C1" s="112"/>
      <c r="D1" s="112"/>
      <c r="E1" s="112"/>
      <c r="F1" s="15"/>
    </row>
    <row r="2" spans="1:7" s="99" customFormat="1" ht="15.75" customHeight="1">
      <c r="A2" s="325" t="s">
        <v>31</v>
      </c>
      <c r="B2" s="533">
        <f>'6. Administrators-shareholders'!B2</f>
        <v>43921</v>
      </c>
    </row>
    <row r="3" spans="1:7" s="99" customFormat="1" ht="15.75" customHeight="1">
      <c r="A3" s="325"/>
    </row>
    <row r="4" spans="1:7" s="99" customFormat="1" ht="15.75" customHeight="1" thickBot="1">
      <c r="A4" s="327" t="s">
        <v>206</v>
      </c>
      <c r="B4" s="498" t="s">
        <v>352</v>
      </c>
      <c r="C4" s="499"/>
      <c r="D4" s="499"/>
      <c r="E4" s="499"/>
    </row>
    <row r="5" spans="1:7" s="103" customFormat="1" ht="17.55" customHeight="1">
      <c r="A5" s="256"/>
      <c r="B5" s="257"/>
      <c r="C5" s="101" t="s">
        <v>0</v>
      </c>
      <c r="D5" s="101" t="s">
        <v>1</v>
      </c>
      <c r="E5" s="102" t="s">
        <v>2</v>
      </c>
    </row>
    <row r="6" spans="1:7" s="15" customFormat="1" ht="14.55" customHeight="1">
      <c r="A6" s="328"/>
      <c r="B6" s="494" t="s">
        <v>359</v>
      </c>
      <c r="C6" s="494" t="s">
        <v>93</v>
      </c>
      <c r="D6" s="496" t="s">
        <v>205</v>
      </c>
      <c r="E6" s="497"/>
      <c r="G6" s="5"/>
    </row>
    <row r="7" spans="1:7" s="15" customFormat="1" ht="99.6" customHeight="1">
      <c r="A7" s="328"/>
      <c r="B7" s="495"/>
      <c r="C7" s="494"/>
      <c r="D7" s="377" t="s">
        <v>204</v>
      </c>
      <c r="E7" s="378" t="s">
        <v>360</v>
      </c>
      <c r="G7" s="5"/>
    </row>
    <row r="8" spans="1:7">
      <c r="A8" s="329">
        <v>1</v>
      </c>
      <c r="B8" s="379" t="s">
        <v>35</v>
      </c>
      <c r="C8" s="380">
        <v>2749527.09</v>
      </c>
      <c r="D8" s="380"/>
      <c r="E8" s="381">
        <v>2749527.09</v>
      </c>
      <c r="F8" s="15"/>
    </row>
    <row r="9" spans="1:7">
      <c r="A9" s="329">
        <v>2</v>
      </c>
      <c r="B9" s="379" t="s">
        <v>36</v>
      </c>
      <c r="C9" s="380">
        <v>8803746.3699999992</v>
      </c>
      <c r="D9" s="380"/>
      <c r="E9" s="381">
        <v>8803746.3699999992</v>
      </c>
      <c r="F9" s="15"/>
    </row>
    <row r="10" spans="1:7">
      <c r="A10" s="329">
        <v>3</v>
      </c>
      <c r="B10" s="379" t="s">
        <v>37</v>
      </c>
      <c r="C10" s="380">
        <v>17632449.359999999</v>
      </c>
      <c r="D10" s="380"/>
      <c r="E10" s="381">
        <v>17632449.359999999</v>
      </c>
      <c r="F10" s="15"/>
    </row>
    <row r="11" spans="1:7">
      <c r="A11" s="329">
        <v>4</v>
      </c>
      <c r="B11" s="379" t="s">
        <v>38</v>
      </c>
      <c r="C11" s="380">
        <v>0</v>
      </c>
      <c r="D11" s="380"/>
      <c r="E11" s="381">
        <v>0</v>
      </c>
      <c r="F11" s="15"/>
    </row>
    <row r="12" spans="1:7">
      <c r="A12" s="329">
        <v>5</v>
      </c>
      <c r="B12" s="379" t="s">
        <v>39</v>
      </c>
      <c r="C12" s="380">
        <v>29204681.760000002</v>
      </c>
      <c r="D12" s="380"/>
      <c r="E12" s="381">
        <v>29204681.760000002</v>
      </c>
      <c r="F12" s="15"/>
    </row>
    <row r="13" spans="1:7">
      <c r="A13" s="329">
        <v>6.1</v>
      </c>
      <c r="B13" s="382" t="s">
        <v>40</v>
      </c>
      <c r="C13" s="383">
        <v>15055285.93</v>
      </c>
      <c r="D13" s="380"/>
      <c r="E13" s="381">
        <v>15055285.93</v>
      </c>
      <c r="F13" s="15"/>
    </row>
    <row r="14" spans="1:7">
      <c r="A14" s="329">
        <v>6.2</v>
      </c>
      <c r="B14" s="384" t="s">
        <v>41</v>
      </c>
      <c r="C14" s="383">
        <v>-2596749.5099999998</v>
      </c>
      <c r="D14" s="380"/>
      <c r="E14" s="381">
        <v>-2596749.5099999998</v>
      </c>
      <c r="F14" s="15"/>
    </row>
    <row r="15" spans="1:7">
      <c r="A15" s="329">
        <v>6</v>
      </c>
      <c r="B15" s="379" t="s">
        <v>42</v>
      </c>
      <c r="C15" s="380">
        <v>12458536.42</v>
      </c>
      <c r="D15" s="380"/>
      <c r="E15" s="381">
        <v>12458536.42</v>
      </c>
      <c r="F15" s="15"/>
    </row>
    <row r="16" spans="1:7">
      <c r="A16" s="329">
        <v>7</v>
      </c>
      <c r="B16" s="379" t="s">
        <v>43</v>
      </c>
      <c r="C16" s="380">
        <v>662681.47000000009</v>
      </c>
      <c r="D16" s="380"/>
      <c r="E16" s="381">
        <v>662681.47000000009</v>
      </c>
      <c r="F16" s="15"/>
    </row>
    <row r="17" spans="1:7">
      <c r="A17" s="329">
        <v>8</v>
      </c>
      <c r="B17" s="379" t="s">
        <v>203</v>
      </c>
      <c r="C17" s="380">
        <v>400745.19</v>
      </c>
      <c r="D17" s="380"/>
      <c r="E17" s="381">
        <v>400745.19</v>
      </c>
      <c r="F17" s="330"/>
      <c r="G17" s="106"/>
    </row>
    <row r="18" spans="1:7">
      <c r="A18" s="329">
        <v>9</v>
      </c>
      <c r="B18" s="379" t="s">
        <v>44</v>
      </c>
      <c r="C18" s="380">
        <v>20000</v>
      </c>
      <c r="D18" s="380"/>
      <c r="E18" s="381">
        <v>20000</v>
      </c>
      <c r="F18" s="15"/>
      <c r="G18" s="106"/>
    </row>
    <row r="19" spans="1:7">
      <c r="A19" s="329">
        <v>10</v>
      </c>
      <c r="B19" s="379" t="s">
        <v>45</v>
      </c>
      <c r="C19" s="380">
        <v>14191709.5</v>
      </c>
      <c r="D19" s="380">
        <v>52497.5</v>
      </c>
      <c r="E19" s="381">
        <v>14139212</v>
      </c>
      <c r="F19" s="15"/>
      <c r="G19" s="106"/>
    </row>
    <row r="20" spans="1:7">
      <c r="A20" s="329">
        <v>11</v>
      </c>
      <c r="B20" s="379" t="s">
        <v>46</v>
      </c>
      <c r="C20" s="380">
        <v>3177774.78</v>
      </c>
      <c r="D20" s="380"/>
      <c r="E20" s="381">
        <v>3177774.78</v>
      </c>
      <c r="F20" s="15"/>
    </row>
    <row r="21" spans="1:7" ht="27" thickBot="1">
      <c r="A21" s="199"/>
      <c r="B21" s="331" t="s">
        <v>362</v>
      </c>
      <c r="C21" s="258">
        <v>89301851.939999998</v>
      </c>
      <c r="D21" s="258">
        <v>52497.5</v>
      </c>
      <c r="E21" s="385">
        <v>89249354.439999998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="85" zoomScaleNormal="85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5" sqref="C15"/>
    </sheetView>
  </sheetViews>
  <sheetFormatPr defaultColWidth="9.21875" defaultRowHeight="13.2" outlineLevelRow="1"/>
  <cols>
    <col min="1" max="1" width="9.5546875" style="4" bestFit="1" customWidth="1"/>
    <col min="2" max="2" width="114.21875" style="4" customWidth="1"/>
    <col min="3" max="3" width="18.77734375" style="4" customWidth="1"/>
    <col min="4" max="4" width="25.44140625" style="4" customWidth="1"/>
    <col min="5" max="5" width="24.2187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21875" style="4"/>
  </cols>
  <sheetData>
    <row r="1" spans="1:6">
      <c r="A1" s="2" t="s">
        <v>30</v>
      </c>
      <c r="B1" s="4" t="str">
        <f>'Info '!C2</f>
        <v>JSC Silk Road Bank</v>
      </c>
    </row>
    <row r="2" spans="1:6" s="99" customFormat="1" ht="15.75" customHeight="1">
      <c r="A2" s="2" t="s">
        <v>31</v>
      </c>
      <c r="B2" s="531">
        <f>'7. LI1 '!B2</f>
        <v>43921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8" thickBot="1">
      <c r="A4" s="99" t="s">
        <v>85</v>
      </c>
      <c r="B4" s="332" t="s">
        <v>339</v>
      </c>
      <c r="C4" s="100" t="s">
        <v>73</v>
      </c>
      <c r="D4" s="4"/>
      <c r="E4" s="4"/>
      <c r="F4" s="4"/>
    </row>
    <row r="5" spans="1:6">
      <c r="A5" s="263">
        <v>1</v>
      </c>
      <c r="B5" s="333" t="s">
        <v>361</v>
      </c>
      <c r="C5" s="264">
        <v>89249354.439999998</v>
      </c>
    </row>
    <row r="6" spans="1:6" s="265" customFormat="1">
      <c r="A6" s="108">
        <v>2.1</v>
      </c>
      <c r="B6" s="260" t="s">
        <v>340</v>
      </c>
      <c r="C6" s="187">
        <v>171442.71000000002</v>
      </c>
    </row>
    <row r="7" spans="1:6" s="88" customFormat="1" outlineLevel="1">
      <c r="A7" s="82">
        <v>2.2000000000000002</v>
      </c>
      <c r="B7" s="83" t="s">
        <v>341</v>
      </c>
      <c r="C7" s="266">
        <v>64031035</v>
      </c>
    </row>
    <row r="8" spans="1:6" s="88" customFormat="1">
      <c r="A8" s="82">
        <v>3</v>
      </c>
      <c r="B8" s="261" t="s">
        <v>342</v>
      </c>
      <c r="C8" s="267">
        <v>153451832.14999998</v>
      </c>
    </row>
    <row r="9" spans="1:6" s="265" customFormat="1">
      <c r="A9" s="108">
        <v>4</v>
      </c>
      <c r="B9" s="110" t="s">
        <v>87</v>
      </c>
      <c r="C9" s="187">
        <v>204142.90000000002</v>
      </c>
    </row>
    <row r="10" spans="1:6" s="88" customFormat="1" outlineLevel="1">
      <c r="A10" s="82">
        <v>5.0999999999999996</v>
      </c>
      <c r="B10" s="83" t="s">
        <v>343</v>
      </c>
      <c r="C10" s="266">
        <v>-138597.71000000002</v>
      </c>
    </row>
    <row r="11" spans="1:6" s="88" customFormat="1" outlineLevel="1">
      <c r="A11" s="82">
        <v>5.2</v>
      </c>
      <c r="B11" s="83" t="s">
        <v>344</v>
      </c>
      <c r="C11" s="266">
        <v>-62750414.299999997</v>
      </c>
    </row>
    <row r="12" spans="1:6" s="88" customFormat="1">
      <c r="A12" s="82">
        <v>6</v>
      </c>
      <c r="B12" s="259" t="s">
        <v>488</v>
      </c>
      <c r="C12" s="266">
        <v>790402</v>
      </c>
    </row>
    <row r="13" spans="1:6" s="88" customFormat="1" ht="13.8" thickBot="1">
      <c r="A13" s="84">
        <v>7</v>
      </c>
      <c r="B13" s="262" t="s">
        <v>290</v>
      </c>
      <c r="C13" s="268">
        <v>91557365.039999977</v>
      </c>
    </row>
    <row r="15" spans="1:6" ht="26.4">
      <c r="A15" s="283"/>
      <c r="B15" s="89" t="s">
        <v>489</v>
      </c>
    </row>
    <row r="16" spans="1:6">
      <c r="A16" s="283"/>
      <c r="B16" s="283"/>
    </row>
    <row r="17" spans="1:5" ht="13.8">
      <c r="A17" s="278"/>
      <c r="B17" s="279"/>
      <c r="C17" s="283"/>
      <c r="D17" s="283"/>
      <c r="E17" s="283"/>
    </row>
    <row r="18" spans="1:5" ht="14.4">
      <c r="A18" s="284"/>
      <c r="B18" s="285"/>
      <c r="C18" s="283"/>
      <c r="D18" s="283"/>
      <c r="E18" s="283"/>
    </row>
    <row r="19" spans="1:5" ht="13.8">
      <c r="A19" s="286"/>
      <c r="B19" s="280"/>
      <c r="C19" s="283"/>
      <c r="D19" s="283"/>
      <c r="E19" s="283"/>
    </row>
    <row r="20" spans="1:5" ht="13.8">
      <c r="A20" s="287"/>
      <c r="B20" s="281"/>
      <c r="C20" s="283"/>
      <c r="D20" s="283"/>
      <c r="E20" s="283"/>
    </row>
    <row r="21" spans="1:5" ht="13.8">
      <c r="A21" s="287"/>
      <c r="B21" s="285"/>
      <c r="C21" s="283"/>
      <c r="D21" s="283"/>
      <c r="E21" s="283"/>
    </row>
    <row r="22" spans="1:5" ht="13.8">
      <c r="A22" s="286"/>
      <c r="B22" s="282"/>
      <c r="C22" s="283"/>
      <c r="D22" s="283"/>
      <c r="E22" s="283"/>
    </row>
    <row r="23" spans="1:5" ht="13.8">
      <c r="A23" s="287"/>
      <c r="B23" s="281"/>
      <c r="C23" s="283"/>
      <c r="D23" s="283"/>
      <c r="E23" s="283"/>
    </row>
    <row r="24" spans="1:5" ht="13.8">
      <c r="A24" s="287"/>
      <c r="B24" s="281"/>
      <c r="C24" s="283"/>
      <c r="D24" s="283"/>
      <c r="E24" s="283"/>
    </row>
    <row r="25" spans="1:5" ht="13.8">
      <c r="A25" s="287"/>
      <c r="B25" s="288"/>
      <c r="C25" s="283"/>
      <c r="D25" s="283"/>
      <c r="E25" s="283"/>
    </row>
    <row r="26" spans="1:5" ht="13.8">
      <c r="A26" s="287"/>
      <c r="B26" s="285"/>
      <c r="C26" s="283"/>
      <c r="D26" s="283"/>
      <c r="E26" s="283"/>
    </row>
    <row r="27" spans="1:5">
      <c r="A27" s="283"/>
      <c r="B27" s="289"/>
      <c r="C27" s="283"/>
      <c r="D27" s="283"/>
      <c r="E27" s="283"/>
    </row>
    <row r="28" spans="1:5">
      <c r="A28" s="283"/>
      <c r="B28" s="289"/>
      <c r="C28" s="283"/>
      <c r="D28" s="283"/>
      <c r="E28" s="283"/>
    </row>
    <row r="29" spans="1:5">
      <c r="A29" s="283"/>
      <c r="B29" s="289"/>
      <c r="C29" s="283"/>
      <c r="D29" s="283"/>
      <c r="E29" s="283"/>
    </row>
    <row r="30" spans="1:5">
      <c r="A30" s="283"/>
      <c r="B30" s="289"/>
      <c r="C30" s="283"/>
      <c r="D30" s="283"/>
      <c r="E30" s="283"/>
    </row>
    <row r="31" spans="1:5">
      <c r="A31" s="283"/>
      <c r="B31" s="289"/>
      <c r="C31" s="283"/>
      <c r="D31" s="283"/>
      <c r="E31" s="283"/>
    </row>
    <row r="32" spans="1:5">
      <c r="A32" s="283"/>
      <c r="B32" s="289"/>
      <c r="C32" s="283"/>
      <c r="D32" s="283"/>
      <c r="E32" s="283"/>
    </row>
    <row r="33" spans="1:5">
      <c r="A33" s="283"/>
      <c r="B33" s="289"/>
      <c r="C33" s="283"/>
      <c r="D33" s="283"/>
      <c r="E33" s="28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Mbc8DdboiyLfL6itvoUKq5a0hE707bNm7cBmpNdzrDo=</DigestValue>
    </Reference>
    <Reference Type="http://www.w3.org/2000/09/xmldsig#Object" URI="#idOfficeObject">
      <DigestMethod Algorithm="http://www.w3.org/2001/04/xmlenc#sha256"/>
      <DigestValue>zyiDR9RaiVfNPckYOq3Vodl/C98QRg+TkQCPigPJLAk=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TIYUtq8ZnMbm0+Hwc1nmS4L/fel55DnvcpOuDE4GuGQ=</DigestValue>
    </Reference>
  </SignedInfo>
  <SignatureValue>nhLaOXcNYVJDIJzEVHt6vLRKjI3y6MuZgyyDAkSGJU39KHpaDpmGPtcFSOypsEMwqQ5eFeZ9QIPO
/5cTnWXheX59mRsVxMjpEHQ79npbUIpT0pZl+Zht8Nqnlcjz39490HJ0hsGXJlef56puyS/Ub4ZY
EUGrDfus2mfd4ZqwnGDoHX1xyB7p2veV5ZCsom/6z7tMNy8y2xQb578JzhUOm/7oF1dJxz9f88i9
UGIN6dnxj6Uxs7YmIun36pYEXs+9T9ca5ArBqhZ3UXLLAZ16kWvw2d3XMZXSFBUIxQ+Rv+6fZXJb
yn8RzyFk7hx2q9UTZeMcwyupW6StSqirLxSKAA==</SignatureValue>
  <KeyInfo>
    <X509Data>
      <X509Certificate>MIIGTjCCBTagAwIBAgIKYTLqbwACAAFOozANBgkqhkiG9w0BAQsFADBKMRIwEAYKCZImiZPyLGQBGRYCZ2UxEzARBgoJkiaJk/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+d8kMI4Dt5Oy8QdrS7Q0VIQA4T1fE0Vz5B0RMXLqb3fhz59QPYmLZBfPRdwdHtKAFz/N8jtQ7XCcG66rkt2mWYdaKdLQzikIsybIpjN7d2hrVkWCDHKdApJUgFSX29CCYxuNHTN4kRSWAN4nnLA5ai8z3TWNL66bQgRAiHQmosJ1HCRLNdNgO/NOPQn+lr1OGiwnMN6pR/7VGhU8nRi7iUEtZzTw548mEuT5C8hlAW67qiMz8BJvBW3eXoNQ2V5kQys9AxMWkS4kZMeG2AGe2E57X3CNo5HzbhjfAl74kCAwEAAaOCAzIwggMuMDwGCSsGAQQBgjcVBwQvMC0GJSsGAQQBgjcVCOayYION9USGgZkJg7ihSoO+hHEEgc+QEYavnhECAWQCARswHQYDVR0lBBYwFAYIKwYBBQUHAwIGCCsGAQUFBwMEMAsGA1UdDwQEAwIHgDAnBgkrBgEEAYI3FQoEGjAYMAoGCCsGAQUFBwMCMAoGCCsGAQUFBwMEMB0GA1UdDgQWBBRZZL2ZOKae8+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C5dPmzzFTan2kytIU7v7kwlGHWSPgI/P2IzEzPEpWmi5oXkbq5tL/a8tTAIX6HalBu1r4r+r/kAnYProC90YUD+g4E3t9UgHhz+O2gvFPB12EV8VA/jje3wix8PMVwhkvByQPv00TmzZIg4+o2vl3Tn2PY1dueTcBR3HVa6cb8/Re/1a+CT/jDEVrUugS8EyFNkFCUIB7z8wpVbYSu0A+kplnnEct8LslZ3IyL4Y6gtL0cA3CsgpKkJB0PT/VjQvvkvDnX5p6VjLXPWFCCRwRDcCFpRIUw89ZQDO3b6Oyjibnka5webS2yD0wZA6MRAVgG+7X8OL5eB8t1Zd58J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W0GlqThCr6j2f5FVId2e7wtUOs+UG7mxfxERvrlW9b4=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3TYiB2bt3fJpivT62zbz7ehI17CeJQxxT2OwIqC/28w=</DigestValue>
      </Reference>
      <Reference URI="/xl/styles.xml?ContentType=application/vnd.openxmlformats-officedocument.spreadsheetml.styles+xml">
        <DigestMethod Algorithm="http://www.w3.org/2001/04/xmlenc#sha256"/>
        <DigestValue>noOA+/uPFDdBXmra4Ytbbkp8KYAd2CsU1hefJt5UMK8=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eO05OAsJIcFI6GHScDKEVVWUOx/9aD1Ug8NDGNz52zE=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tHNWfn2L3WOLVTK85fUZBfGvUGak+vov1BkjL6umGXM=</DigestValue>
      </Reference>
      <Reference URI="/xl/worksheets/sheet10.xml?ContentType=application/vnd.openxmlformats-officedocument.spreadsheetml.worksheet+xml">
        <DigestMethod Algorithm="http://www.w3.org/2001/04/xmlenc#sha256"/>
        <DigestValue>3yEB4/ie6p2BwQmVkUcrfam2/X9pUA/xieLnzJ3G+f4=</DigestValue>
      </Reference>
      <Reference URI="/xl/worksheets/sheet11.xml?ContentType=application/vnd.openxmlformats-officedocument.spreadsheetml.worksheet+xml">
        <DigestMethod Algorithm="http://www.w3.org/2001/04/xmlenc#sha256"/>
        <DigestValue>/AgmMGLyfZs+fHWodwiMr+kOyk+9rcU2DJDxwTunO/c=</DigestValue>
      </Reference>
      <Reference URI="/xl/worksheets/sheet12.xml?ContentType=application/vnd.openxmlformats-officedocument.spreadsheetml.worksheet+xml">
        <DigestMethod Algorithm="http://www.w3.org/2001/04/xmlenc#sha256"/>
        <DigestValue>zxOSEzYL9z6SqplrnbbYsPnDzUTTqr7P0uWpNaVrpEs=</DigestValue>
      </Reference>
      <Reference URI="/xl/worksheets/sheet13.xml?ContentType=application/vnd.openxmlformats-officedocument.spreadsheetml.worksheet+xml">
        <DigestMethod Algorithm="http://www.w3.org/2001/04/xmlenc#sha256"/>
        <DigestValue>wHJk+i+mlxd0eNr0w5PNQBHJRyggW5hiLDSICYOhdls=</DigestValue>
      </Reference>
      <Reference URI="/xl/worksheets/sheet14.xml?ContentType=application/vnd.openxmlformats-officedocument.spreadsheetml.worksheet+xml">
        <DigestMethod Algorithm="http://www.w3.org/2001/04/xmlenc#sha256"/>
        <DigestValue>uv2+dB8BRq+UGO34MzdLB/n4pxcBDPl81aQS5NZwaIM=</DigestValue>
      </Reference>
      <Reference URI="/xl/worksheets/sheet15.xml?ContentType=application/vnd.openxmlformats-officedocument.spreadsheetml.worksheet+xml">
        <DigestMethod Algorithm="http://www.w3.org/2001/04/xmlenc#sha256"/>
        <DigestValue>xAjhtUf+fTgnQm5Ovbx5TsVPbtDrz7sCP6lVGbg19Ck=</DigestValue>
      </Reference>
      <Reference URI="/xl/worksheets/sheet16.xml?ContentType=application/vnd.openxmlformats-officedocument.spreadsheetml.worksheet+xml">
        <DigestMethod Algorithm="http://www.w3.org/2001/04/xmlenc#sha256"/>
        <DigestValue>5Y+VVuLg/6VaSfD0vzTAv5R2FtSSNGVQeJqFiqglDls=</DigestValue>
      </Reference>
      <Reference URI="/xl/worksheets/sheet17.xml?ContentType=application/vnd.openxmlformats-officedocument.spreadsheetml.worksheet+xml">
        <DigestMethod Algorithm="http://www.w3.org/2001/04/xmlenc#sha256"/>
        <DigestValue>3f6JNivgAtEI4C8JdbIBLoejkSKUR2oAOE/ACweRwPU=</DigestValue>
      </Reference>
      <Reference URI="/xl/worksheets/sheet18.xml?ContentType=application/vnd.openxmlformats-officedocument.spreadsheetml.worksheet+xml">
        <DigestMethod Algorithm="http://www.w3.org/2001/04/xmlenc#sha256"/>
        <DigestValue>gpjv2FHjfypST5jPugNsiMKUZJpIBnAFee3rK7LiQmI=</DigestValue>
      </Reference>
      <Reference URI="/xl/worksheets/sheet2.xml?ContentType=application/vnd.openxmlformats-officedocument.spreadsheetml.worksheet+xml">
        <DigestMethod Algorithm="http://www.w3.org/2001/04/xmlenc#sha256"/>
        <DigestValue>/jfJQ/Dh2twPqgiBwpb1H71bxb095HMQaqvDeGt5x3s=</DigestValue>
      </Reference>
      <Reference URI="/xl/worksheets/sheet3.xml?ContentType=application/vnd.openxmlformats-officedocument.spreadsheetml.worksheet+xml">
        <DigestMethod Algorithm="http://www.w3.org/2001/04/xmlenc#sha256"/>
        <DigestValue>U0iV1Clb2MtemcXDHidfBkxjly5v72Km0XBl4622eh8=</DigestValue>
      </Reference>
      <Reference URI="/xl/worksheets/sheet4.xml?ContentType=application/vnd.openxmlformats-officedocument.spreadsheetml.worksheet+xml">
        <DigestMethod Algorithm="http://www.w3.org/2001/04/xmlenc#sha256"/>
        <DigestValue>XRzC68exG0uj7+XTSX/VK57Y6hZ00dl9pHKOJCIN6r4=</DigestValue>
      </Reference>
      <Reference URI="/xl/worksheets/sheet5.xml?ContentType=application/vnd.openxmlformats-officedocument.spreadsheetml.worksheet+xml">
        <DigestMethod Algorithm="http://www.w3.org/2001/04/xmlenc#sha256"/>
        <DigestValue>Nuy9HBb/XhuD/irgwBfet3gcgZEuPEC5P6SyxkMR6Fg=</DigestValue>
      </Reference>
      <Reference URI="/xl/worksheets/sheet6.xml?ContentType=application/vnd.openxmlformats-officedocument.spreadsheetml.worksheet+xml">
        <DigestMethod Algorithm="http://www.w3.org/2001/04/xmlenc#sha256"/>
        <DigestValue>YWR5f+4XpMhCagr9RLxXKkN+S+69YHSSg7fbtQIpgOs=</DigestValue>
      </Reference>
      <Reference URI="/xl/worksheets/sheet7.xml?ContentType=application/vnd.openxmlformats-officedocument.spreadsheetml.worksheet+xml">
        <DigestMethod Algorithm="http://www.w3.org/2001/04/xmlenc#sha256"/>
        <DigestValue>VWpNUIPwv8qldhJKajrXPzlIYirBa+zzKLptZLM/i/w=</DigestValue>
      </Reference>
      <Reference URI="/xl/worksheets/sheet8.xml?ContentType=application/vnd.openxmlformats-officedocument.spreadsheetml.worksheet+xml">
        <DigestMethod Algorithm="http://www.w3.org/2001/04/xmlenc#sha256"/>
        <DigestValue>XvoDOzlpkBlIGpBjic5agzERCo1Q5e5O5jQvW9kiUuM=</DigestValue>
      </Reference>
      <Reference URI="/xl/worksheets/sheet9.xml?ContentType=application/vnd.openxmlformats-officedocument.spreadsheetml.worksheet+xml">
        <DigestMethod Algorithm="http://www.w3.org/2001/04/xmlenc#sha256"/>
        <DigestValue>9d0g8lH0dnjSAvLr8+fddq9/rUmpWiABYLLtFt4pGkI=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2020-04-27T09:08:12Z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16.0.12624/20</OfficeVersion>
          <ApplicationVersion>16.0.12624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2020-04-27T09:08:12Z</xd:SigningTime>
          <xd:SigningCertificate>
            <xd:Cert>
              <xd:CertDigest>
                <DigestMethod Algorithm="http://www.w3.org/2001/04/xmlenc#sha256"/>
                <DigestValue>2clKPUvEk7RusJt9fp2jWuGIgK+cNQ23N+O31mVZHMg=</DigestValue>
              </xd:CertDigest>
              <xd:IssuerSerial>
                <X509IssuerName>CN=NBG Class 2 INT Sub CA, DC=nbg, DC=ge</X509IssuerName>
                <X509SerialNumber>459008778762776943349411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SprB2vI1KV3/7BwX0i/U98NNOadpoP3IDo+q0EogC9o=</DigestValue>
    </Reference>
    <Reference Type="http://www.w3.org/2000/09/xmldsig#Object" URI="#idOfficeObject">
      <DigestMethod Algorithm="http://www.w3.org/2001/04/xmlenc#sha256"/>
      <DigestValue>urh/pdi2NxEYjpkU7nNFoSBie18PKG0uVrJvG5hPDJY=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lanthM+It1ao152vQCrFAJ78dJXG1jXg89m+yo8QkuU=</DigestValue>
    </Reference>
  </SignedInfo>
  <SignatureValue>l6AEFVAQhii/hW3ZWk3bL7hMeeR7KN0N32bPLrghpIrH8QPgjHQdKgAZrH8I2jxuyELBANUnxv5L
yvB1qYHzsdRPxRYj/2Y6tyy+MQ2+h8rLu5UPZa5XRIL0e0HO9Gp1HFB6BuaN5bPTeNV+3lTetZx0
4bbuknwFb3HNf17Xudu8Fey2yGsZbkbiERpM0066TWpePNpbvTgEwMJY2a2RQbuBQ07MvyuBWZgm
WZC3V2oi2+/9UQ7q2LBH7vHjWF+HF/6CdfGh3D73GM9OhlXgJhHyMQ58kkaa594Qzz2MyGQ2mWbE
K4MilNF01ffG2TkE16E9OK9rb8ezFyJo5fgWeQ==</SignatureValue>
  <KeyInfo>
    <X509Data>
      <X509Certificate>MIIGTTCCBTWgAwIBAgIKJK46YwACAAELfjANBgkqhkiG9w0BAQsFADBKMRIwEAYKCZImiZPyLGQBGRYCZ2UxEzARBgoJkiaJk/IsZAEZFgNuYmcxHzAdBgNVBAMTFk5CRyBDbGFzcyAyIElOVCBTdWIgQ0EwHhcNMTkwMjExMTIzODU2WhcNMjEwMjEwMTIzODU2WjBLMSswKQYDVQQKEyJKb2ludCBTdG9jayBDb21wYW55IFNpbGsgUm9hZCBCYW5rMRwwGgYDVQQDExNCQlQgLSBUYW5hdG8gVWtsZWJhMIIBIjANBgkqhkiG9w0BAQEFAAOCAQ8AMIIBCgKCAQEAuEIn/4q7/ZvNY23nVKnXoy/352s6mWJsONkQTy7NJIxqhlDb/8hCebu9lQIegYRfa4w+dRWhpxOtbIuKQ7A8WdLFzcypDK+jIoxS2UrOz0TMPBdAt3hF+yAFFbfPdoG1RgsBU3lU3Z6b1S8iDaIasCF2RsvFPVbHFWpRCXQ8/D4QGdBrdf+ER9LYpGd07Uw4e4MvNYlXC0V8jjOImZzZYhRgGHDxBWRjhHnGwduv1pseMPuvp/9SPBd0yuHNWiZfNw4b8T0DeNSkf1+CriPeI0rEvgaDkxXicQcp1jYEHnby83b+5RIjJRw9uV2RmsQNS56LsC31mUojqU5+/peo7QIDAQABo4IDMjCCAy4wPAYJKwYBBAGCNxUHBC8wLQYlKwYBBAGCNxUI5rJgg431RIaBmQmDuKFKg76EcQSDxJEzhIOIXQIBZAIBIzAdBgNVHSUEFjAUBggrBgEFBQcDAgYIKwYBBQUHAwQwCwYDVR0PBAQDAgeAMCcGCSsGAQQBgjcVCgQaMBgwCgYIKwYBBQUHAwIwCgYIKwYBBQUHAwQwHQYDVR0OBBYEFMxV+Wgni7NGxQUPX93w05HgYxT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FjGnpFD3tKQgDyVaqHkywQ7Wz/LuIEFM0IpYDoqBmNB0zSwUaO5F4otbO8dCmjTQEn5h4cxR1QCMEFao4w0Z6Xb6bKS+UdLjR4xV5jY/8mLEVwowI7UNqmc5ZUe3BZwy95Ph2A3Ww6qnQ73CxIRSZb3K2RmHWba9G+9U1wAEaAAwCo0Rl1o1BhaSL+/MpOkEd2h+zJjcZ/JjQKeuQpG8MCXjtbMXQlvA01WMJIMlW4fgLbXO8IyJhPS+JSru/xsIpaYkIQX5XjZQGsHSlVYkIWUx6KN1CKVIJzaSeOJ/sfvqm4Y+rsPOQ57FxKslDsC54CALYd1zL6R+Jkf6MEcp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W0GlqThCr6j2f5FVId2e7wtUOs+UG7mxfxERvrlW9b4=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3TYiB2bt3fJpivT62zbz7ehI17CeJQxxT2OwIqC/28w=</DigestValue>
      </Reference>
      <Reference URI="/xl/styles.xml?ContentType=application/vnd.openxmlformats-officedocument.spreadsheetml.styles+xml">
        <DigestMethod Algorithm="http://www.w3.org/2001/04/xmlenc#sha256"/>
        <DigestValue>noOA+/uPFDdBXmra4Ytbbkp8KYAd2CsU1hefJt5UMK8=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eO05OAsJIcFI6GHScDKEVVWUOx/9aD1Ug8NDGNz52zE=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tHNWfn2L3WOLVTK85fUZBfGvUGak+vov1BkjL6umGXM=</DigestValue>
      </Reference>
      <Reference URI="/xl/worksheets/sheet10.xml?ContentType=application/vnd.openxmlformats-officedocument.spreadsheetml.worksheet+xml">
        <DigestMethod Algorithm="http://www.w3.org/2001/04/xmlenc#sha256"/>
        <DigestValue>3yEB4/ie6p2BwQmVkUcrfam2/X9pUA/xieLnzJ3G+f4=</DigestValue>
      </Reference>
      <Reference URI="/xl/worksheets/sheet11.xml?ContentType=application/vnd.openxmlformats-officedocument.spreadsheetml.worksheet+xml">
        <DigestMethod Algorithm="http://www.w3.org/2001/04/xmlenc#sha256"/>
        <DigestValue>/AgmMGLyfZs+fHWodwiMr+kOyk+9rcU2DJDxwTunO/c=</DigestValue>
      </Reference>
      <Reference URI="/xl/worksheets/sheet12.xml?ContentType=application/vnd.openxmlformats-officedocument.spreadsheetml.worksheet+xml">
        <DigestMethod Algorithm="http://www.w3.org/2001/04/xmlenc#sha256"/>
        <DigestValue>zxOSEzYL9z6SqplrnbbYsPnDzUTTqr7P0uWpNaVrpEs=</DigestValue>
      </Reference>
      <Reference URI="/xl/worksheets/sheet13.xml?ContentType=application/vnd.openxmlformats-officedocument.spreadsheetml.worksheet+xml">
        <DigestMethod Algorithm="http://www.w3.org/2001/04/xmlenc#sha256"/>
        <DigestValue>wHJk+i+mlxd0eNr0w5PNQBHJRyggW5hiLDSICYOhdls=</DigestValue>
      </Reference>
      <Reference URI="/xl/worksheets/sheet14.xml?ContentType=application/vnd.openxmlformats-officedocument.spreadsheetml.worksheet+xml">
        <DigestMethod Algorithm="http://www.w3.org/2001/04/xmlenc#sha256"/>
        <DigestValue>uv2+dB8BRq+UGO34MzdLB/n4pxcBDPl81aQS5NZwaIM=</DigestValue>
      </Reference>
      <Reference URI="/xl/worksheets/sheet15.xml?ContentType=application/vnd.openxmlformats-officedocument.spreadsheetml.worksheet+xml">
        <DigestMethod Algorithm="http://www.w3.org/2001/04/xmlenc#sha256"/>
        <DigestValue>xAjhtUf+fTgnQm5Ovbx5TsVPbtDrz7sCP6lVGbg19Ck=</DigestValue>
      </Reference>
      <Reference URI="/xl/worksheets/sheet16.xml?ContentType=application/vnd.openxmlformats-officedocument.spreadsheetml.worksheet+xml">
        <DigestMethod Algorithm="http://www.w3.org/2001/04/xmlenc#sha256"/>
        <DigestValue>5Y+VVuLg/6VaSfD0vzTAv5R2FtSSNGVQeJqFiqglDls=</DigestValue>
      </Reference>
      <Reference URI="/xl/worksheets/sheet17.xml?ContentType=application/vnd.openxmlformats-officedocument.spreadsheetml.worksheet+xml">
        <DigestMethod Algorithm="http://www.w3.org/2001/04/xmlenc#sha256"/>
        <DigestValue>3f6JNivgAtEI4C8JdbIBLoejkSKUR2oAOE/ACweRwPU=</DigestValue>
      </Reference>
      <Reference URI="/xl/worksheets/sheet18.xml?ContentType=application/vnd.openxmlformats-officedocument.spreadsheetml.worksheet+xml">
        <DigestMethod Algorithm="http://www.w3.org/2001/04/xmlenc#sha256"/>
        <DigestValue>gpjv2FHjfypST5jPugNsiMKUZJpIBnAFee3rK7LiQmI=</DigestValue>
      </Reference>
      <Reference URI="/xl/worksheets/sheet2.xml?ContentType=application/vnd.openxmlformats-officedocument.spreadsheetml.worksheet+xml">
        <DigestMethod Algorithm="http://www.w3.org/2001/04/xmlenc#sha256"/>
        <DigestValue>/jfJQ/Dh2twPqgiBwpb1H71bxb095HMQaqvDeGt5x3s=</DigestValue>
      </Reference>
      <Reference URI="/xl/worksheets/sheet3.xml?ContentType=application/vnd.openxmlformats-officedocument.spreadsheetml.worksheet+xml">
        <DigestMethod Algorithm="http://www.w3.org/2001/04/xmlenc#sha256"/>
        <DigestValue>U0iV1Clb2MtemcXDHidfBkxjly5v72Km0XBl4622eh8=</DigestValue>
      </Reference>
      <Reference URI="/xl/worksheets/sheet4.xml?ContentType=application/vnd.openxmlformats-officedocument.spreadsheetml.worksheet+xml">
        <DigestMethod Algorithm="http://www.w3.org/2001/04/xmlenc#sha256"/>
        <DigestValue>XRzC68exG0uj7+XTSX/VK57Y6hZ00dl9pHKOJCIN6r4=</DigestValue>
      </Reference>
      <Reference URI="/xl/worksheets/sheet5.xml?ContentType=application/vnd.openxmlformats-officedocument.spreadsheetml.worksheet+xml">
        <DigestMethod Algorithm="http://www.w3.org/2001/04/xmlenc#sha256"/>
        <DigestValue>Nuy9HBb/XhuD/irgwBfet3gcgZEuPEC5P6SyxkMR6Fg=</DigestValue>
      </Reference>
      <Reference URI="/xl/worksheets/sheet6.xml?ContentType=application/vnd.openxmlformats-officedocument.spreadsheetml.worksheet+xml">
        <DigestMethod Algorithm="http://www.w3.org/2001/04/xmlenc#sha256"/>
        <DigestValue>YWR5f+4XpMhCagr9RLxXKkN+S+69YHSSg7fbtQIpgOs=</DigestValue>
      </Reference>
      <Reference URI="/xl/worksheets/sheet7.xml?ContentType=application/vnd.openxmlformats-officedocument.spreadsheetml.worksheet+xml">
        <DigestMethod Algorithm="http://www.w3.org/2001/04/xmlenc#sha256"/>
        <DigestValue>VWpNUIPwv8qldhJKajrXPzlIYirBa+zzKLptZLM/i/w=</DigestValue>
      </Reference>
      <Reference URI="/xl/worksheets/sheet8.xml?ContentType=application/vnd.openxmlformats-officedocument.spreadsheetml.worksheet+xml">
        <DigestMethod Algorithm="http://www.w3.org/2001/04/xmlenc#sha256"/>
        <DigestValue>XvoDOzlpkBlIGpBjic5agzERCo1Q5e5O5jQvW9kiUuM=</DigestValue>
      </Reference>
      <Reference URI="/xl/worksheets/sheet9.xml?ContentType=application/vnd.openxmlformats-officedocument.spreadsheetml.worksheet+xml">
        <DigestMethod Algorithm="http://www.w3.org/2001/04/xmlenc#sha256"/>
        <DigestValue>9d0g8lH0dnjSAvLr8+fddq9/rUmpWiABYLLtFt4pGkI=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2020-04-27T09:17:43Z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16.0.12624/20</OfficeVersion>
          <ApplicationVersion>16.0.12624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2020-04-27T09:17:43Z</xd:SigningTime>
          <xd:SigningCertificate>
            <xd:Cert>
              <xd:CertDigest>
                <DigestMethod Algorithm="http://www.w3.org/2001/04/xmlenc#sha256"/>
                <DigestValue>RKOqcJYsnNEGb45YCmep4md64ZKAn55Kil6rcAl3Ck8=</DigestValue>
              </xd:CertDigest>
              <xd:IssuerSerial>
                <X509IssuerName>CN=NBG Class 2 INT Sub CA, DC=nbg, DC=ge</X509IssuerName>
                <X509SerialNumber>173219134058618173852542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2020-04-27T08:58:14Z</dcterms:modified>
</cp:coreProperties>
</file>