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F1B62629-E160-44CC-8ACB-4BF2E4149D72}" xr6:coauthVersionLast="45" xr6:coauthVersionMax="45" xr10:uidLastSave="{00000000-0000-0000-0000-000000000000}"/>
  <bookViews>
    <workbookView xWindow="-120" yWindow="-120" windowWidth="19440" windowHeight="15000" tabRatio="919" firstSheet="7" activeTab="17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96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90" l="1"/>
  <c r="B2" i="83" l="1"/>
  <c r="B2" i="85" s="1"/>
  <c r="B2" i="75" s="1"/>
  <c r="B2" i="86" s="1"/>
  <c r="B2" i="52" s="1"/>
  <c r="B2" i="88" s="1"/>
  <c r="B2" i="73" s="1"/>
  <c r="B2" i="89" s="1"/>
  <c r="B2" i="94" s="1"/>
  <c r="B2" i="96" s="1"/>
  <c r="B2" i="90" l="1"/>
  <c r="L2" i="90"/>
  <c r="B2" i="64" s="1"/>
  <c r="B2" i="91" s="1"/>
  <c r="B2" i="93" s="1"/>
  <c r="B2" i="92" s="1"/>
  <c r="B2" i="95" s="1"/>
  <c r="B1" i="95" l="1"/>
  <c r="B1" i="92"/>
  <c r="B1" i="93"/>
  <c r="B1" i="91"/>
  <c r="B1" i="64"/>
  <c r="B1" i="90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E8" i="92"/>
  <c r="K8" i="92" s="1"/>
  <c r="K7" i="92" s="1"/>
  <c r="K21" i="92" s="1"/>
  <c r="M7" i="92"/>
  <c r="L7" i="92"/>
  <c r="L21" i="92" s="1"/>
  <c r="J7" i="92"/>
  <c r="I7" i="92"/>
  <c r="H7" i="92"/>
  <c r="H21" i="92" s="1"/>
  <c r="G7" i="92"/>
  <c r="G21" i="92" s="1"/>
  <c r="F7" i="92"/>
  <c r="C7" i="92"/>
  <c r="J21" i="92" l="1"/>
  <c r="I21" i="92"/>
  <c r="F21" i="92"/>
  <c r="N8" i="92"/>
  <c r="N7" i="92" s="1"/>
  <c r="N21" i="92" s="1"/>
  <c r="N14" i="92"/>
  <c r="M21" i="92"/>
  <c r="E7" i="92"/>
  <c r="E21" i="92" s="1"/>
  <c r="C21" i="92"/>
  <c r="T21" i="64" l="1"/>
  <c r="U21" i="64"/>
  <c r="S21" i="64"/>
  <c r="C21" i="64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<sst xmlns="http://schemas.openxmlformats.org/spreadsheetml/2006/main" count="728" uniqueCount="518">
  <si>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</si>
  <si>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</si>
  <si>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</si>
  <si>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</si>
  <si>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</si>
  <si>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</si>
  <si>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</si>
  <si>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</si>
  <si>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</si>
  <si>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</si>
  <si>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</si>
  <si>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</si>
  <si>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</si>
  <si>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</si>
  <si>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</si>
  <si>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</si>
  <si>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</si>
  <si>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</si>
  <si>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</si>
  <si>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</si>
  <si>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</si>
  <si>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</si>
  <si>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</si>
  <si>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</si>
  <si>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</si>
  <si>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</si>
  <si>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</si>
  <si>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</si>
  <si>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</si>
  <si>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</si>
  <si>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</si>
  <si>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</si>
  <si>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</si>
  <si>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</si>
  <si>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</si>
  <si>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</si>
  <si>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</si>
  <si>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</si>
  <si>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</si>
  <si>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</si>
  <si>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</si>
  <si>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</si>
  <si>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</si>
  <si>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</si>
  <si>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</si>
  <si>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</si>
  <si>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</si>
  <si>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</si>
  <si>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</si>
  <si>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</si>
  <si>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</si>
  <si>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</si>
  <si>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</si>
  <si>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</si>
  <si>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</si>
  <si>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</si>
  <si>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</si>
  <si>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</si>
  <si>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</si>
  <si>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</si>
  <si>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</si>
  <si>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</si>
  <si>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</si>
  <si>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</si>
  <si>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</si>
  <si>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</si>
  <si>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</si>
  <si>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</si>
  <si>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</si>
  <si>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</si>
  <si>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</si>
  <si>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</si>
  <si>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</si>
  <si>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</si>
  <si>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</si>
  <si>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</si>
  <si>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</si>
  <si>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</si>
  <si>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</si>
  <si>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</si>
  <si>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</si>
  <si>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</si>
  <si>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</si>
  <si>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</si>
  <si>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</si>
  <si>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</si>
  <si>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</si>
  <si>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</si>
  <si>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</si>
  <si>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</si>
  <si>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</si>
  <si>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</si>
  <si>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</si>
  <si>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</si>
  <si>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</si>
  <si>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</si>
  <si>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</si>
  <si>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</si>
  <si>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</si>
  <si>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</si>
  <si>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</si>
  <si>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</si>
  <si>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</si>
  <si>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</si>
  <si>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</si>
  <si>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</si>
  <si>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</si>
  <si>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</si>
  <si>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</si>
  <si>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</si>
  <si>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</si>
  <si>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</si>
  <si>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</si>
  <si>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</si>
  <si>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</si>
  <si>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</si>
  <si>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</si>
  <si>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</si>
  <si>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</si>
  <si>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</si>
  <si>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</si>
  <si>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</si>
  <si>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</si>
  <si>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</si>
  <si>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</si>
  <si>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</si>
  <si>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</si>
  <si>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</si>
  <si>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</si>
  <si>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</si>
  <si>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</si>
  <si>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</si>
  <si>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</si>
  <si>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</si>
  <si>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</si>
  <si>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</si>
  <si>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</si>
  <si>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</si>
  <si>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</si>
  <si>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</si>
  <si>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</si>
  <si>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</si>
  <si>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</si>
  <si>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</si>
  <si>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</si>
  <si>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</si>
  <si>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</si>
  <si>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</si>
  <si>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</si>
  <si>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</si>
  <si>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</si>
  <si>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</si>
  <si>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</si>
  <si>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</si>
  <si>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</si>
  <si>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</si>
  <si>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</si>
  <si>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</si>
  <si>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</si>
  <si>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</si>
  <si>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</si>
  <si>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</si>
  <si>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</si>
  <si>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</si>
  <si>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</si>
  <si>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</si>
  <si>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</si>
  <si>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</si>
  <si>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</si>
  <si>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</si>
  <si>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</si>
  <si>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</si>
  <si>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</si>
  <si>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</si>
  <si>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</si>
  <si>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</si>
  <si>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</si>
  <si>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</si>
  <si>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</si>
  <si>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</si>
  <si>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</si>
  <si>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</si>
  <si>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</si>
  <si>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</si>
  <si>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</si>
  <si>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</si>
  <si>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</si>
  <si>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</si>
  <si>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</si>
  <si>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</si>
  <si>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</si>
  <si>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</si>
  <si>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</si>
  <si>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</si>
  <si>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</si>
  <si>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</si>
  <si>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</si>
  <si>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</si>
  <si>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</si>
  <si>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</si>
  <si>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</si>
  <si>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</si>
  <si>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</si>
  <si>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</si>
  <si>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</si>
  <si>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</si>
  <si>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</si>
  <si>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</si>
  <si>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</si>
  <si>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</si>
  <si>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</si>
  <si>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</si>
  <si>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</si>
  <si>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</si>
  <si>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</si>
  <si>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</si>
  <si>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</si>
  <si>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</si>
  <si>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</si>
  <si>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</si>
  <si>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</si>
  <si>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</si>
  <si>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</si>
  <si>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</si>
  <si>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</si>
  <si>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</si>
  <si>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</si>
  <si>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</si>
  <si>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</si>
  <si>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</si>
  <si>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</si>
  <si>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</si>
  <si>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</si>
  <si>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</si>
  <si>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</si>
  <si>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</si>
  <si>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</si>
  <si>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</si>
  <si>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</si>
  <si>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</si>
  <si>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</si>
  <si>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</si>
  <si>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</si>
  <si>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</si>
  <si>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</si>
  <si>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</si>
  <si>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</si>
  <si>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</si>
  <si>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</si>
  <si>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</si>
  <si>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</si>
  <si>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</si>
  <si>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</si>
  <si>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</si>
  <si>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</si>
  <si>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</si>
  <si>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</si>
  <si>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</si>
  <si>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</si>
  <si>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</si>
  <si>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</si>
  <si>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</si>
  <si>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</si>
  <si>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</si>
  <si>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</si>
  <si>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</si>
  <si>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</si>
  <si>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</si>
  <si>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</si>
  <si>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</si>
  <si>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</si>
  <si>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</si>
  <si>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</si>
  <si>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</si>
  <si>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</si>
  <si>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</si>
  <si>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</si>
  <si>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</si>
  <si>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</si>
  <si>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</si>
  <si>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</si>
  <si>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</si>
  <si>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</si>
  <si>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</si>
  <si>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</si>
  <si>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</si>
  <si>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</si>
  <si>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</si>
  <si>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</si>
  <si>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</si>
  <si>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</si>
  <si>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</si>
  <si>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</si>
  <si>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</si>
  <si>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</si>
  <si>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</si>
  <si>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</si>
  <si>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</si>
  <si>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</si>
  <si>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</si>
  <si>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</si>
  <si>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</si>
  <si>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</si>
  <si>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</si>
  <si>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</si>
  <si>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</si>
  <si>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</si>
  <si>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</si>
  <si>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</si>
  <si>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</si>
  <si>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</si>
  <si>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</si>
  <si>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</si>
  <si>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</si>
  <si>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</si>
  <si>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</si>
  <si>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</si>
  <si>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</si>
  <si>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</si>
  <si>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</si>
  <si>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</si>
  <si>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</si>
  <si>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</si>
  <si>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</si>
  <si>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</si>
  <si>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</si>
  <si>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</si>
  <si>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</si>
  <si>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</si>
  <si>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</si>
  <si>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</si>
  <si>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</si>
  <si>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</si>
  <si>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</si>
  <si>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</si>
  <si>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</si>
  <si>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</si>
  <si>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</si>
  <si>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</si>
  <si>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</si>
  <si>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</si>
  <si>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</si>
  <si>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</si>
  <si>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</si>
  <si>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</si>
  <si>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</si>
  <si>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</si>
  <si>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</si>
  <si>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</si>
  <si>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</si>
  <si>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</si>
  <si>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</si>
  <si>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</si>
  <si>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</si>
  <si>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</si>
  <si>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</si>
  <si>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</si>
  <si>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</si>
  <si>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</si>
  <si>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</si>
  <si>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</si>
  <si>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</si>
  <si>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</si>
  <si>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</si>
  <si>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</si>
  <si>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</si>
  <si>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</si>
  <si>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</si>
  <si>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</si>
  <si>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</si>
  <si>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</si>
  <si>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</si>
  <si>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</si>
  <si>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</si>
  <si>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</si>
  <si>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</si>
  <si>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</si>
  <si>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</si>
  <si>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</si>
  <si>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</si>
  <si>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</si>
  <si>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</si>
  <si>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</si>
  <si>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</si>
  <si>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</si>
  <si>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</si>
  <si>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</si>
  <si>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</si>
  <si>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</si>
  <si>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</si>
  <si>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</si>
  <si>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</si>
  <si>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</si>
  <si>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</si>
  <si>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</si>
  <si>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</si>
  <si>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</si>
  <si>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</si>
  <si>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</si>
  <si>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</si>
  <si>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</si>
  <si>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</si>
  <si>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</si>
  <si>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</si>
  <si>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</si>
  <si>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</si>
  <si>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</si>
  <si>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</si>
  <si>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</si>
  <si>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</si>
  <si>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</si>
  <si>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</si>
  <si>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</si>
  <si>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</si>
  <si>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</si>
  <si>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</si>
  <si>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</si>
  <si>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</si>
  <si>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</si>
  <si>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</si>
  <si>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</si>
  <si>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</si>
  <si>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</si>
  <si>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</si>
  <si>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</si>
  <si>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</si>
  <si>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</si>
  <si>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</si>
  <si>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</si>
  <si>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</si>
  <si>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</si>
  <si>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</si>
  <si>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</si>
  <si>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</si>
  <si>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</si>
  <si>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</si>
  <si>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</si>
  <si>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</si>
  <si>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</si>
  <si>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</si>
  <si>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</si>
  <si>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</si>
  <si>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</si>
  <si>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</si>
  <si>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</si>
  <si>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</si>
  <si>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</si>
  <si>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</si>
  <si>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</si>
  <si>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</si>
  <si>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</si>
  <si>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</si>
  <si>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</si>
  <si>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</si>
  <si>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</si>
  <si>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</si>
  <si>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</si>
  <si>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</si>
  <si>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</si>
  <si>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</si>
  <si>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</si>
  <si>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</si>
  <si>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</si>
  <si>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</si>
  <si>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</si>
  <si>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</si>
  <si>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</si>
  <si>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</si>
  <si>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</si>
  <si>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</si>
  <si>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</si>
  <si>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</si>
  <si>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</si>
  <si>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</si>
  <si>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</si>
  <si>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</si>
  <si>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</si>
  <si>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</si>
  <si>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</si>
  <si>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</si>
  <si>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</si>
  <si>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</si>
  <si>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</si>
  <si>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</si>
  <si>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Silk Road Bank</t>
  </si>
  <si>
    <t>www.silkroadbank.ge</t>
  </si>
  <si>
    <t>4Q 2018</t>
  </si>
  <si>
    <t>David Franz Borger, Germany</t>
  </si>
  <si>
    <t>Vasil Kenkishvili</t>
  </si>
  <si>
    <t>Mamuka Shurgaia</t>
  </si>
  <si>
    <t>Mzia Kokuashvili</t>
  </si>
  <si>
    <t>Natia Merabishvili</t>
  </si>
  <si>
    <t>George Gibradze</t>
  </si>
  <si>
    <t xml:space="preserve">JSC Silk Road Financial Group </t>
  </si>
  <si>
    <t xml:space="preserve">Giorgi Ramishvili </t>
  </si>
  <si>
    <t xml:space="preserve">Alexi Topuria </t>
  </si>
  <si>
    <t xml:space="preserve">David Franz Borger, Germany </t>
  </si>
  <si>
    <t>6.2.1</t>
  </si>
  <si>
    <t>of wich General Loan loss Reserves</t>
  </si>
  <si>
    <t>table 9 (Capital), N39</t>
  </si>
  <si>
    <t>of which General other assets loss Reserves</t>
  </si>
  <si>
    <t>of which loss Reserves for off balance liabilities</t>
  </si>
  <si>
    <t>table 9 (Capital), N2</t>
  </si>
  <si>
    <t>table 9 (Capital), N6</t>
  </si>
  <si>
    <t>table 9 (Capital), N5</t>
  </si>
  <si>
    <t>1Q 2019</t>
  </si>
  <si>
    <t>Irakli Managadze</t>
  </si>
  <si>
    <t>I. Managadze</t>
  </si>
  <si>
    <t>E.Enoch</t>
  </si>
  <si>
    <t>2Q 2019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</si>
  <si>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</si>
  <si>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</si>
  <si>
    <t>3Q 2019</t>
  </si>
  <si>
    <t>Eli Enoch</t>
  </si>
  <si>
    <t>Prometheus Holdings (Malta) Limited (malta, C 41770)</t>
  </si>
  <si>
    <t>კოეფიციენტი</t>
  </si>
  <si>
    <t>თანხა (ლარი)</t>
  </si>
  <si>
    <t>4Q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</si>
</sst>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85" fillId="0" borderId="104" xfId="0" applyFont="1" applyBorder="1"/>
    <xf numFmtId="14" fontId="2" fillId="0" borderId="0" xfId="0" applyNumberFormat="1" applyFont="1" applyAlignment="1">
      <alignment horizontal="left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3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right"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112" fillId="2" borderId="104" xfId="0" applyNumberFormat="1" applyFont="1" applyFill="1" applyBorder="1" applyAlignment="1" applyProtection="1">
      <alignment vertical="center"/>
      <protection locked="0"/>
    </xf>
    <xf numFmtId="14" fontId="84" fillId="0" borderId="0" xfId="0" applyNumberFormat="1" applyFont="1" applyAlignment="1">
      <alignment horizontal="left"/>
    </xf>
    <xf numFmtId="193" fontId="94" fillId="0" borderId="104" xfId="7" applyNumberFormat="1" applyFont="1" applyFill="1" applyBorder="1" applyAlignment="1" applyProtection="1">
      <alignment horizontal="right"/>
    </xf>
    <xf numFmtId="193" fontId="94" fillId="36" borderId="104" xfId="7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93" fontId="94" fillId="0" borderId="104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104" xfId="7" applyNumberFormat="1" applyFont="1" applyFill="1" applyBorder="1" applyAlignment="1" applyProtection="1">
      <alignment horizontal="right"/>
      <protection locked="0"/>
    </xf>
    <xf numFmtId="193" fontId="94" fillId="0" borderId="103" xfId="0" applyNumberFormat="1" applyFont="1" applyFill="1" applyBorder="1" applyAlignment="1" applyProtection="1">
      <alignment horizontal="right"/>
      <protection locked="0"/>
    </xf>
    <xf numFmtId="193" fontId="94" fillId="0" borderId="104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13" fillId="36" borderId="104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4" fillId="0" borderId="104" xfId="0" applyNumberFormat="1" applyFont="1" applyFill="1" applyBorder="1" applyAlignment="1">
      <alignment horizontal="center"/>
    </xf>
    <xf numFmtId="193" fontId="114" fillId="0" borderId="88" xfId="0" applyNumberFormat="1" applyFont="1" applyFill="1" applyBorder="1" applyAlignment="1">
      <alignment horizontal="center"/>
    </xf>
    <xf numFmtId="193" fontId="113" fillId="36" borderId="104" xfId="0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 applyProtection="1">
      <alignment horizontal="right"/>
      <protection locked="0"/>
    </xf>
    <xf numFmtId="193" fontId="113" fillId="0" borderId="104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13" fillId="0" borderId="104" xfId="0" applyNumberFormat="1" applyFont="1" applyFill="1" applyBorder="1" applyAlignment="1" applyProtection="1">
      <alignment horizontal="right" vertical="center"/>
      <protection locked="0"/>
    </xf>
    <xf numFmtId="193" fontId="113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4" fontId="85" fillId="0" borderId="0" xfId="0" applyNumberFormat="1" applyFont="1" applyAlignment="1">
      <alignment horizontal="left"/>
    </xf>
    <xf numFmtId="193" fontId="94" fillId="0" borderId="25" xfId="0" applyNumberFormat="1" applyFont="1" applyFill="1" applyBorder="1" applyAlignment="1" applyProtection="1">
      <alignment horizontal="right"/>
    </xf>
    <xf numFmtId="0" fontId="103" fillId="0" borderId="7" xfId="0" applyFont="1" applyBorder="1" applyAlignment="1">
      <alignment horizontal="center" vertical="center" wrapText="1"/>
    </xf>
    <xf numFmtId="3" fontId="104" fillId="36" borderId="104" xfId="0" applyNumberFormat="1" applyFont="1" applyFill="1" applyBorder="1" applyAlignment="1">
      <alignment vertical="center" wrapText="1"/>
    </xf>
    <xf numFmtId="3" fontId="104" fillId="0" borderId="104" xfId="0" applyNumberFormat="1" applyFont="1" applyBorder="1" applyAlignment="1">
      <alignment vertical="center" wrapText="1"/>
    </xf>
    <xf numFmtId="3" fontId="104" fillId="0" borderId="104" xfId="0" applyNumberFormat="1" applyFont="1" applyFill="1" applyBorder="1" applyAlignment="1">
      <alignment vertical="center" wrapText="1"/>
    </xf>
    <xf numFmtId="10" fontId="84" fillId="0" borderId="23" xfId="20962" applyNumberFormat="1" applyFont="1" applyBorder="1" applyAlignment="1"/>
    <xf numFmtId="0" fontId="2" fillId="0" borderId="93" xfId="0" applyFont="1" applyBorder="1" applyAlignment="1">
      <alignment vertical="center"/>
    </xf>
    <xf numFmtId="0" fontId="2" fillId="0" borderId="96" xfId="0" applyFont="1" applyBorder="1" applyAlignment="1">
      <alignment wrapText="1"/>
    </xf>
    <xf numFmtId="10" fontId="84" fillId="0" borderId="107" xfId="20962" applyNumberFormat="1" applyFont="1" applyBorder="1" applyAlignment="1"/>
    <xf numFmtId="14" fontId="2" fillId="0" borderId="0" xfId="11" applyNumberFormat="1" applyFont="1" applyFill="1" applyBorder="1" applyAlignment="1" applyProtection="1">
      <alignment horizontal="left"/>
    </xf>
    <xf numFmtId="0" fontId="46" fillId="0" borderId="0" xfId="11" applyFont="1" applyFill="1" applyBorder="1" applyAlignment="1" applyProtection="1">
      <alignment horizontal="right" vertical="center"/>
    </xf>
    <xf numFmtId="0" fontId="84" fillId="0" borderId="1" xfId="0" applyFont="1" applyBorder="1" applyAlignment="1">
      <alignment horizontal="left" wrapText="1"/>
    </xf>
    <xf numFmtId="14" fontId="94" fillId="0" borderId="0" xfId="11" applyNumberFormat="1" applyFont="1" applyFill="1" applyBorder="1" applyAlignment="1" applyProtection="1"/>
    <xf numFmtId="164" fontId="3" fillId="0" borderId="88" xfId="7" applyNumberFormat="1" applyFont="1" applyFill="1" applyBorder="1" applyAlignment="1">
      <alignment horizontal="right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16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6"/>
    </xf>
    <xf numFmtId="193" fontId="115" fillId="36" borderId="13" xfId="0" applyNumberFormat="1" applyFont="1" applyFill="1" applyBorder="1" applyAlignment="1">
      <alignment vertical="center"/>
    </xf>
    <xf numFmtId="0" fontId="84" fillId="0" borderId="108" xfId="0" applyFont="1" applyBorder="1" applyAlignment="1">
      <alignment wrapText="1"/>
    </xf>
    <xf numFmtId="193" fontId="117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0" fontId="84" fillId="0" borderId="12" xfId="0" applyFont="1" applyBorder="1" applyAlignment="1">
      <alignment horizontal="left" wrapText="1" indent="2"/>
    </xf>
    <xf numFmtId="193" fontId="115" fillId="0" borderId="14" xfId="0" applyNumberFormat="1" applyFont="1" applyBorder="1" applyAlignment="1">
      <alignment vertical="center"/>
    </xf>
    <xf numFmtId="193" fontId="117" fillId="36" borderId="62" xfId="0" applyNumberFormat="1" applyFont="1" applyFill="1" applyBorder="1" applyAlignment="1">
      <alignment vertical="center"/>
    </xf>
    <xf numFmtId="167" fontId="3" fillId="0" borderId="88" xfId="0" applyNumberFormat="1" applyFont="1" applyBorder="1" applyAlignment="1"/>
    <xf numFmtId="14" fontId="88" fillId="0" borderId="0" xfId="0" applyNumberFormat="1" applyFont="1" applyAlignment="1">
      <alignment horizontal="left"/>
    </xf>
    <xf numFmtId="193" fontId="3" fillId="0" borderId="104" xfId="0" applyNumberFormat="1" applyFont="1" applyBorder="1"/>
    <xf numFmtId="193" fontId="3" fillId="0" borderId="104" xfId="0" applyNumberFormat="1" applyFont="1" applyFill="1" applyBorder="1"/>
    <xf numFmtId="193" fontId="3" fillId="0" borderId="105" xfId="0" applyNumberFormat="1" applyFont="1" applyBorder="1"/>
    <xf numFmtId="43" fontId="9" fillId="37" borderId="0" xfId="7" applyFont="1" applyFill="1" applyBorder="1"/>
    <xf numFmtId="43" fontId="3" fillId="0" borderId="92" xfId="7" applyFont="1" applyFill="1" applyBorder="1" applyAlignment="1">
      <alignment vertical="center"/>
    </xf>
    <xf numFmtId="43" fontId="3" fillId="3" borderId="106" xfId="7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43" fontId="3" fillId="0" borderId="105" xfId="7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2" fontId="3" fillId="0" borderId="97" xfId="0" applyNumberFormat="1" applyFont="1" applyFill="1" applyBorder="1" applyAlignment="1">
      <alignment vertical="center"/>
    </xf>
    <xf numFmtId="10" fontId="4" fillId="0" borderId="100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64" fontId="106" fillId="0" borderId="104" xfId="948" applyNumberFormat="1" applyFont="1" applyFill="1" applyBorder="1" applyAlignment="1" applyProtection="1">
      <alignment horizontal="right" vertical="center"/>
      <protection locked="0"/>
    </xf>
    <xf numFmtId="164" fontId="106" fillId="78" borderId="104" xfId="948" applyNumberFormat="1" applyFont="1" applyFill="1" applyBorder="1" applyAlignment="1" applyProtection="1">
      <alignment horizontal="right" vertical="center"/>
    </xf>
    <xf numFmtId="164" fontId="45" fillId="77" borderId="103" xfId="948" applyNumberFormat="1" applyFont="1" applyFill="1" applyBorder="1" applyAlignment="1" applyProtection="1">
      <alignment horizontal="right" vertical="center"/>
      <protection locked="0"/>
    </xf>
    <xf numFmtId="164" fontId="105" fillId="77" borderId="103" xfId="948" applyNumberFormat="1" applyFont="1" applyFill="1" applyBorder="1" applyAlignment="1" applyProtection="1">
      <alignment horizontal="right" vertical="center"/>
      <protection locked="0"/>
    </xf>
    <xf numFmtId="164" fontId="106" fillId="3" borderId="104" xfId="948" applyNumberFormat="1" applyFont="1" applyFill="1" applyBorder="1" applyAlignment="1" applyProtection="1">
      <alignment horizontal="right" vertical="center"/>
      <protection locked="0"/>
    </xf>
    <xf numFmtId="0" fontId="96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center" vertical="center" wrapText="1"/>
    </xf>
    <xf numFmtId="193" fontId="94" fillId="36" borderId="104" xfId="0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84" fillId="0" borderId="91" xfId="0" applyFont="1" applyBorder="1" applyAlignment="1"/>
    <xf numFmtId="193" fontId="96" fillId="36" borderId="88" xfId="2" applyNumberFormat="1" applyFont="1" applyFill="1" applyBorder="1" applyAlignment="1" applyProtection="1">
      <alignment vertical="top"/>
    </xf>
    <xf numFmtId="193" fontId="96" fillId="3" borderId="88" xfId="2" applyNumberFormat="1" applyFont="1" applyFill="1" applyBorder="1" applyAlignment="1" applyProtection="1">
      <alignment vertical="top"/>
      <protection locked="0"/>
    </xf>
    <xf numFmtId="193" fontId="96" fillId="36" borderId="88" xfId="2" applyNumberFormat="1" applyFont="1" applyFill="1" applyBorder="1" applyAlignment="1" applyProtection="1">
      <alignment vertical="top" wrapText="1"/>
    </xf>
    <xf numFmtId="193" fontId="96" fillId="3" borderId="88" xfId="2" applyNumberFormat="1" applyFont="1" applyFill="1" applyBorder="1" applyAlignment="1" applyProtection="1">
      <alignment vertical="top" wrapText="1"/>
      <protection locked="0"/>
    </xf>
    <xf numFmtId="193" fontId="96" fillId="36" borderId="88" xfId="2" applyNumberFormat="1" applyFont="1" applyFill="1" applyBorder="1" applyAlignment="1" applyProtection="1">
      <alignment vertical="top" wrapText="1"/>
      <protection locked="0"/>
    </xf>
    <xf numFmtId="193" fontId="96" fillId="36" borderId="26" xfId="2" applyNumberFormat="1" applyFont="1" applyFill="1" applyBorder="1" applyAlignment="1" applyProtection="1">
      <alignment vertical="top" wrapText="1"/>
    </xf>
    <xf numFmtId="1" fontId="4" fillId="36" borderId="88" xfId="0" applyNumberFormat="1" applyFont="1" applyFill="1" applyBorder="1" applyAlignment="1">
      <alignment horizontal="right" vertical="center" wrapText="1"/>
    </xf>
    <xf numFmtId="164" fontId="100" fillId="0" borderId="88" xfId="7" applyNumberFormat="1" applyFont="1" applyFill="1" applyBorder="1" applyAlignment="1">
      <alignment horizontal="right" vertical="center" wrapText="1"/>
    </xf>
    <xf numFmtId="164" fontId="96" fillId="0" borderId="26" xfId="7" applyNumberFormat="1" applyFont="1" applyFill="1" applyBorder="1" applyAlignment="1" applyProtection="1">
      <alignment horizontal="right" vertical="center"/>
    </xf>
    <xf numFmtId="193" fontId="118" fillId="0" borderId="13" xfId="0" applyNumberFormat="1" applyFont="1" applyBorder="1" applyAlignment="1">
      <alignment vertical="center"/>
    </xf>
    <xf numFmtId="193" fontId="3" fillId="0" borderId="104" xfId="0" applyNumberFormat="1" applyFont="1" applyBorder="1" applyAlignment="1"/>
    <xf numFmtId="193" fontId="3" fillId="0" borderId="105" xfId="0" applyNumberFormat="1" applyFont="1" applyBorder="1" applyAlignment="1"/>
    <xf numFmtId="164" fontId="3" fillId="36" borderId="26" xfId="7" applyNumberFormat="1" applyFont="1" applyFill="1" applyBorder="1"/>
    <xf numFmtId="0" fontId="84" fillId="0" borderId="1" xfId="0" applyFont="1" applyBorder="1"/>
    <xf numFmtId="0" fontId="46" fillId="0" borderId="1" xfId="0" applyFont="1" applyFill="1" applyBorder="1" applyAlignment="1">
      <alignment horizontal="center"/>
    </xf>
    <xf numFmtId="1" fontId="4" fillId="36" borderId="88" xfId="0" applyNumberFormat="1" applyFont="1" applyFill="1" applyBorder="1" applyAlignment="1">
      <alignment horizontal="center" vertical="center" wrapText="1"/>
    </xf>
    <xf numFmtId="3" fontId="3" fillId="0" borderId="92" xfId="0" applyNumberFormat="1" applyFont="1" applyFill="1" applyBorder="1" applyAlignment="1">
      <alignment vertical="center"/>
    </xf>
    <xf numFmtId="4" fontId="3" fillId="0" borderId="104" xfId="0" applyNumberFormat="1" applyFont="1" applyFill="1" applyBorder="1" applyAlignment="1">
      <alignment vertical="center"/>
    </xf>
    <xf numFmtId="4" fontId="3" fillId="0" borderId="106" xfId="0" applyNumberFormat="1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164" fontId="0" fillId="0" borderId="83" xfId="0" applyNumberFormat="1" applyBorder="1"/>
    <xf numFmtId="164" fontId="0" fillId="0" borderId="0" xfId="0" applyNumberFormat="1" applyBorder="1"/>
    <xf numFmtId="164" fontId="1" fillId="0" borderId="1" xfId="7" applyNumberFormat="1" applyFont="1" applyBorder="1"/>
    <xf numFmtId="165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104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4" fillId="2" borderId="104" xfId="20962" applyNumberFormat="1" applyFont="1" applyFill="1" applyBorder="1" applyAlignment="1" applyProtection="1">
      <alignment vertical="center"/>
      <protection locked="0"/>
    </xf>
    <xf numFmtId="165" fontId="112" fillId="2" borderId="104" xfId="20962" applyNumberFormat="1" applyFont="1" applyFill="1" applyBorder="1" applyAlignment="1" applyProtection="1">
      <alignment vertical="center"/>
      <protection locked="0"/>
    </xf>
    <xf numFmtId="165" fontId="94" fillId="2" borderId="25" xfId="20962" applyNumberFormat="1" applyFont="1" applyFill="1" applyBorder="1" applyAlignment="1" applyProtection="1">
      <alignment vertical="center"/>
      <protection locked="0"/>
    </xf>
    <xf numFmtId="165" fontId="112" fillId="2" borderId="25" xfId="20962" applyNumberFormat="1" applyFont="1" applyFill="1" applyBorder="1" applyAlignment="1" applyProtection="1">
      <alignment vertical="center"/>
      <protection locked="0"/>
    </xf>
    <xf numFmtId="9" fontId="106" fillId="78" borderId="104" xfId="20962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Normal="100" workbookViewId="0">
      <selection activeCell="B32" sqref="B3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58"/>
      <c r="B1" s="203" t="s">
        <v>350</v>
      </c>
      <c r="C1" s="158"/>
    </row>
    <row r="2" spans="1:3">
      <c r="A2" s="204">
        <v>1</v>
      </c>
      <c r="B2" s="348" t="s">
        <v>351</v>
      </c>
      <c r="C2" s="405" t="s">
        <v>484</v>
      </c>
    </row>
    <row r="3" spans="1:3">
      <c r="A3" s="204">
        <v>2</v>
      </c>
      <c r="B3" s="349" t="s">
        <v>347</v>
      </c>
      <c r="C3" s="405" t="s">
        <v>507</v>
      </c>
    </row>
    <row r="4" spans="1:3">
      <c r="A4" s="204">
        <v>3</v>
      </c>
      <c r="B4" s="350" t="s">
        <v>352</v>
      </c>
      <c r="C4" s="405" t="s">
        <v>508</v>
      </c>
    </row>
    <row r="5" spans="1:3">
      <c r="A5" s="205">
        <v>4</v>
      </c>
      <c r="B5" s="351" t="s">
        <v>348</v>
      </c>
      <c r="C5" s="401" t="s">
        <v>485</v>
      </c>
    </row>
    <row r="6" spans="1:3" s="206" customFormat="1" ht="45.75" customHeight="1">
      <c r="A6" s="530" t="s">
        <v>426</v>
      </c>
      <c r="B6" s="531"/>
      <c r="C6" s="531"/>
    </row>
    <row r="7" spans="1:3" ht="15">
      <c r="A7" s="207" t="s">
        <v>29</v>
      </c>
      <c r="B7" s="203" t="s">
        <v>349</v>
      </c>
    </row>
    <row r="8" spans="1:3">
      <c r="A8" s="158">
        <v>1</v>
      </c>
      <c r="B8" s="253" t="s">
        <v>20</v>
      </c>
    </row>
    <row r="9" spans="1:3">
      <c r="A9" s="158">
        <v>2</v>
      </c>
      <c r="B9" s="254" t="s">
        <v>21</v>
      </c>
    </row>
    <row r="10" spans="1:3">
      <c r="A10" s="158">
        <v>3</v>
      </c>
      <c r="B10" s="254" t="s">
        <v>22</v>
      </c>
    </row>
    <row r="11" spans="1:3">
      <c r="A11" s="158">
        <v>4</v>
      </c>
      <c r="B11" s="254" t="s">
        <v>23</v>
      </c>
      <c r="C11" s="86"/>
    </row>
    <row r="12" spans="1:3">
      <c r="A12" s="158">
        <v>5</v>
      </c>
      <c r="B12" s="254" t="s">
        <v>24</v>
      </c>
    </row>
    <row r="13" spans="1:3">
      <c r="A13" s="158">
        <v>6</v>
      </c>
      <c r="B13" s="255" t="s">
        <v>359</v>
      </c>
    </row>
    <row r="14" spans="1:3">
      <c r="A14" s="158">
        <v>7</v>
      </c>
      <c r="B14" s="254" t="s">
        <v>353</v>
      </c>
    </row>
    <row r="15" spans="1:3">
      <c r="A15" s="158">
        <v>8</v>
      </c>
      <c r="B15" s="254" t="s">
        <v>354</v>
      </c>
    </row>
    <row r="16" spans="1:3">
      <c r="A16" s="158">
        <v>9</v>
      </c>
      <c r="B16" s="254" t="s">
        <v>25</v>
      </c>
    </row>
    <row r="17" spans="1:2">
      <c r="A17" s="347" t="s">
        <v>425</v>
      </c>
      <c r="B17" s="346" t="s">
        <v>411</v>
      </c>
    </row>
    <row r="18" spans="1:2">
      <c r="A18" s="158">
        <v>10</v>
      </c>
      <c r="B18" s="254" t="s">
        <v>26</v>
      </c>
    </row>
    <row r="19" spans="1:2">
      <c r="A19" s="158">
        <v>11</v>
      </c>
      <c r="B19" s="255" t="s">
        <v>355</v>
      </c>
    </row>
    <row r="20" spans="1:2">
      <c r="A20" s="158">
        <v>12</v>
      </c>
      <c r="B20" s="255" t="s">
        <v>27</v>
      </c>
    </row>
    <row r="21" spans="1:2">
      <c r="A21" s="399">
        <v>13</v>
      </c>
      <c r="B21" s="400" t="s">
        <v>356</v>
      </c>
    </row>
    <row r="22" spans="1:2">
      <c r="A22" s="399">
        <v>14</v>
      </c>
      <c r="B22" s="401" t="s">
        <v>383</v>
      </c>
    </row>
    <row r="23" spans="1:2">
      <c r="A23" s="402">
        <v>15</v>
      </c>
      <c r="B23" s="403" t="s">
        <v>28</v>
      </c>
    </row>
    <row r="24" spans="1:2">
      <c r="A24" s="402">
        <v>15.1</v>
      </c>
      <c r="B24" s="404" t="s">
        <v>438</v>
      </c>
    </row>
    <row r="25" spans="1:2">
      <c r="A25" s="89"/>
      <c r="B25" s="15"/>
    </row>
    <row r="26" spans="1:2">
      <c r="A26" s="89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  <hyperlink ref="C5" r:id="rId1" xr:uid="{00000000-0004-0000-0000-000011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89" bestFit="1" customWidth="1"/>
    <col min="2" max="2" width="96.1406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Silk Road Bank</v>
      </c>
    </row>
    <row r="2" spans="1:3" s="78" customFormat="1" ht="15.75" customHeight="1">
      <c r="A2" s="78" t="s">
        <v>31</v>
      </c>
      <c r="B2" s="447">
        <f>'8. LI2'!B2</f>
        <v>43830</v>
      </c>
    </row>
    <row r="3" spans="1:3" s="78" customFormat="1" ht="15.75" customHeight="1"/>
    <row r="4" spans="1:3" ht="13.5" thickBot="1">
      <c r="A4" s="89" t="s">
        <v>251</v>
      </c>
      <c r="B4" s="139" t="s">
        <v>250</v>
      </c>
    </row>
    <row r="5" spans="1:3">
      <c r="A5" s="90" t="s">
        <v>6</v>
      </c>
      <c r="B5" s="91"/>
      <c r="C5" s="92" t="s">
        <v>73</v>
      </c>
    </row>
    <row r="6" spans="1:3">
      <c r="A6" s="93">
        <v>1</v>
      </c>
      <c r="B6" s="94" t="s">
        <v>249</v>
      </c>
      <c r="C6" s="498">
        <v>55209187.569999993</v>
      </c>
    </row>
    <row r="7" spans="1:3">
      <c r="A7" s="93">
        <v>2</v>
      </c>
      <c r="B7" s="95" t="s">
        <v>248</v>
      </c>
      <c r="C7" s="499">
        <v>61146400</v>
      </c>
    </row>
    <row r="8" spans="1:3">
      <c r="A8" s="93">
        <v>3</v>
      </c>
      <c r="B8" s="96" t="s">
        <v>247</v>
      </c>
      <c r="C8" s="499"/>
    </row>
    <row r="9" spans="1:3">
      <c r="A9" s="93">
        <v>4</v>
      </c>
      <c r="B9" s="96" t="s">
        <v>246</v>
      </c>
      <c r="C9" s="499"/>
    </row>
    <row r="10" spans="1:3">
      <c r="A10" s="93">
        <v>5</v>
      </c>
      <c r="B10" s="96" t="s">
        <v>245</v>
      </c>
      <c r="C10" s="499">
        <v>4982432.3</v>
      </c>
    </row>
    <row r="11" spans="1:3">
      <c r="A11" s="93">
        <v>6</v>
      </c>
      <c r="B11" s="97" t="s">
        <v>244</v>
      </c>
      <c r="C11" s="499">
        <v>-10919644.73</v>
      </c>
    </row>
    <row r="12" spans="1:3" s="64" customFormat="1">
      <c r="A12" s="93">
        <v>7</v>
      </c>
      <c r="B12" s="94" t="s">
        <v>243</v>
      </c>
      <c r="C12" s="500">
        <v>5018071.88</v>
      </c>
    </row>
    <row r="13" spans="1:3" s="64" customFormat="1">
      <c r="A13" s="93">
        <v>8</v>
      </c>
      <c r="B13" s="98" t="s">
        <v>242</v>
      </c>
      <c r="C13" s="501">
        <v>4982432.3</v>
      </c>
    </row>
    <row r="14" spans="1:3" s="64" customFormat="1" ht="25.5">
      <c r="A14" s="93">
        <v>9</v>
      </c>
      <c r="B14" s="99" t="s">
        <v>241</v>
      </c>
      <c r="C14" s="501"/>
    </row>
    <row r="15" spans="1:3" s="64" customFormat="1">
      <c r="A15" s="93">
        <v>10</v>
      </c>
      <c r="B15" s="100" t="s">
        <v>240</v>
      </c>
      <c r="C15" s="501">
        <v>35639.580000000075</v>
      </c>
    </row>
    <row r="16" spans="1:3" s="64" customFormat="1">
      <c r="A16" s="93">
        <v>11</v>
      </c>
      <c r="B16" s="101" t="s">
        <v>239</v>
      </c>
      <c r="C16" s="501"/>
    </row>
    <row r="17" spans="1:3" s="64" customFormat="1">
      <c r="A17" s="93">
        <v>12</v>
      </c>
      <c r="B17" s="100" t="s">
        <v>238</v>
      </c>
      <c r="C17" s="501"/>
    </row>
    <row r="18" spans="1:3" s="64" customFormat="1">
      <c r="A18" s="93">
        <v>13</v>
      </c>
      <c r="B18" s="100" t="s">
        <v>237</v>
      </c>
      <c r="C18" s="501"/>
    </row>
    <row r="19" spans="1:3" s="64" customFormat="1">
      <c r="A19" s="93">
        <v>14</v>
      </c>
      <c r="B19" s="100" t="s">
        <v>236</v>
      </c>
      <c r="C19" s="501"/>
    </row>
    <row r="20" spans="1:3" s="64" customFormat="1">
      <c r="A20" s="93">
        <v>15</v>
      </c>
      <c r="B20" s="100" t="s">
        <v>235</v>
      </c>
      <c r="C20" s="501"/>
    </row>
    <row r="21" spans="1:3" s="64" customFormat="1" ht="25.5">
      <c r="A21" s="93">
        <v>16</v>
      </c>
      <c r="B21" s="99" t="s">
        <v>234</v>
      </c>
      <c r="C21" s="501"/>
    </row>
    <row r="22" spans="1:3" s="64" customFormat="1" ht="25.5">
      <c r="A22" s="93">
        <v>17</v>
      </c>
      <c r="B22" s="102" t="s">
        <v>233</v>
      </c>
      <c r="C22" s="501"/>
    </row>
    <row r="23" spans="1:3" s="64" customFormat="1" ht="25.5">
      <c r="A23" s="93">
        <v>18</v>
      </c>
      <c r="B23" s="99" t="s">
        <v>232</v>
      </c>
      <c r="C23" s="501"/>
    </row>
    <row r="24" spans="1:3" s="64" customFormat="1" ht="25.5">
      <c r="A24" s="93">
        <v>19</v>
      </c>
      <c r="B24" s="99" t="s">
        <v>209</v>
      </c>
      <c r="C24" s="501"/>
    </row>
    <row r="25" spans="1:3" s="64" customFormat="1">
      <c r="A25" s="93">
        <v>20</v>
      </c>
      <c r="B25" s="103" t="s">
        <v>231</v>
      </c>
      <c r="C25" s="501"/>
    </row>
    <row r="26" spans="1:3" s="64" customFormat="1">
      <c r="A26" s="93">
        <v>21</v>
      </c>
      <c r="B26" s="103" t="s">
        <v>230</v>
      </c>
      <c r="C26" s="501"/>
    </row>
    <row r="27" spans="1:3" s="64" customFormat="1" ht="25.5">
      <c r="A27" s="93">
        <v>22</v>
      </c>
      <c r="B27" s="103" t="s">
        <v>229</v>
      </c>
      <c r="C27" s="501"/>
    </row>
    <row r="28" spans="1:3" s="64" customFormat="1">
      <c r="A28" s="93">
        <v>23</v>
      </c>
      <c r="B28" s="104" t="s">
        <v>228</v>
      </c>
      <c r="C28" s="500">
        <v>50191115.68999999</v>
      </c>
    </row>
    <row r="29" spans="1:3" s="64" customFormat="1">
      <c r="A29" s="105"/>
      <c r="B29" s="106"/>
      <c r="C29" s="501"/>
    </row>
    <row r="30" spans="1:3" s="64" customFormat="1">
      <c r="A30" s="105">
        <v>24</v>
      </c>
      <c r="B30" s="104" t="s">
        <v>227</v>
      </c>
      <c r="C30" s="500">
        <v>0</v>
      </c>
    </row>
    <row r="31" spans="1:3" s="64" customFormat="1">
      <c r="A31" s="105">
        <v>25</v>
      </c>
      <c r="B31" s="96" t="s">
        <v>226</v>
      </c>
      <c r="C31" s="502">
        <v>0</v>
      </c>
    </row>
    <row r="32" spans="1:3" s="64" customFormat="1">
      <c r="A32" s="105">
        <v>26</v>
      </c>
      <c r="B32" s="107" t="s">
        <v>308</v>
      </c>
      <c r="C32" s="501"/>
    </row>
    <row r="33" spans="1:3" s="64" customFormat="1">
      <c r="A33" s="105">
        <v>27</v>
      </c>
      <c r="B33" s="107" t="s">
        <v>225</v>
      </c>
      <c r="C33" s="501"/>
    </row>
    <row r="34" spans="1:3" s="64" customFormat="1">
      <c r="A34" s="105">
        <v>28</v>
      </c>
      <c r="B34" s="96" t="s">
        <v>224</v>
      </c>
      <c r="C34" s="501"/>
    </row>
    <row r="35" spans="1:3" s="64" customFormat="1">
      <c r="A35" s="105">
        <v>29</v>
      </c>
      <c r="B35" s="104" t="s">
        <v>223</v>
      </c>
      <c r="C35" s="500">
        <v>0</v>
      </c>
    </row>
    <row r="36" spans="1:3" s="64" customFormat="1">
      <c r="A36" s="105">
        <v>30</v>
      </c>
      <c r="B36" s="99" t="s">
        <v>222</v>
      </c>
      <c r="C36" s="501"/>
    </row>
    <row r="37" spans="1:3" s="64" customFormat="1">
      <c r="A37" s="105">
        <v>31</v>
      </c>
      <c r="B37" s="100" t="s">
        <v>221</v>
      </c>
      <c r="C37" s="501"/>
    </row>
    <row r="38" spans="1:3" s="64" customFormat="1" ht="25.5">
      <c r="A38" s="105">
        <v>32</v>
      </c>
      <c r="B38" s="99" t="s">
        <v>220</v>
      </c>
      <c r="C38" s="501"/>
    </row>
    <row r="39" spans="1:3" s="64" customFormat="1" ht="25.5">
      <c r="A39" s="105">
        <v>33</v>
      </c>
      <c r="B39" s="99" t="s">
        <v>209</v>
      </c>
      <c r="C39" s="501"/>
    </row>
    <row r="40" spans="1:3" s="64" customFormat="1" ht="25.5">
      <c r="A40" s="105">
        <v>34</v>
      </c>
      <c r="B40" s="103" t="s">
        <v>219</v>
      </c>
      <c r="C40" s="501"/>
    </row>
    <row r="41" spans="1:3" s="64" customFormat="1">
      <c r="A41" s="105">
        <v>35</v>
      </c>
      <c r="B41" s="104" t="s">
        <v>218</v>
      </c>
      <c r="C41" s="500">
        <v>0</v>
      </c>
    </row>
    <row r="42" spans="1:3" s="64" customFormat="1">
      <c r="A42" s="105"/>
      <c r="B42" s="106"/>
      <c r="C42" s="501"/>
    </row>
    <row r="43" spans="1:3" s="64" customFormat="1">
      <c r="A43" s="105">
        <v>36</v>
      </c>
      <c r="B43" s="108" t="s">
        <v>217</v>
      </c>
      <c r="C43" s="500">
        <v>202020</v>
      </c>
    </row>
    <row r="44" spans="1:3" s="64" customFormat="1">
      <c r="A44" s="105">
        <v>37</v>
      </c>
      <c r="B44" s="96" t="s">
        <v>216</v>
      </c>
      <c r="C44" s="501"/>
    </row>
    <row r="45" spans="1:3" s="64" customFormat="1">
      <c r="A45" s="105">
        <v>38</v>
      </c>
      <c r="B45" s="96" t="s">
        <v>215</v>
      </c>
      <c r="C45" s="501"/>
    </row>
    <row r="46" spans="1:3" s="64" customFormat="1">
      <c r="A46" s="105">
        <v>39</v>
      </c>
      <c r="B46" s="96" t="s">
        <v>214</v>
      </c>
      <c r="C46" s="501">
        <v>202020</v>
      </c>
    </row>
    <row r="47" spans="1:3" s="64" customFormat="1">
      <c r="A47" s="105">
        <v>40</v>
      </c>
      <c r="B47" s="108" t="s">
        <v>213</v>
      </c>
      <c r="C47" s="500">
        <v>0</v>
      </c>
    </row>
    <row r="48" spans="1:3" s="64" customFormat="1">
      <c r="A48" s="105">
        <v>41</v>
      </c>
      <c r="B48" s="99" t="s">
        <v>212</v>
      </c>
      <c r="C48" s="501"/>
    </row>
    <row r="49" spans="1:3" s="64" customFormat="1">
      <c r="A49" s="105">
        <v>42</v>
      </c>
      <c r="B49" s="100" t="s">
        <v>211</v>
      </c>
      <c r="C49" s="501"/>
    </row>
    <row r="50" spans="1:3" s="64" customFormat="1" ht="25.5">
      <c r="A50" s="105">
        <v>43</v>
      </c>
      <c r="B50" s="99" t="s">
        <v>210</v>
      </c>
      <c r="C50" s="501"/>
    </row>
    <row r="51" spans="1:3" s="64" customFormat="1" ht="25.5">
      <c r="A51" s="105">
        <v>44</v>
      </c>
      <c r="B51" s="99" t="s">
        <v>209</v>
      </c>
      <c r="C51" s="501"/>
    </row>
    <row r="52" spans="1:3" s="64" customFormat="1" ht="13.5" thickBot="1">
      <c r="A52" s="109">
        <v>45</v>
      </c>
      <c r="B52" s="110" t="s">
        <v>208</v>
      </c>
      <c r="C52" s="503">
        <v>202020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workbookViewId="0">
      <selection activeCell="C7" sqref="C7:D21"/>
    </sheetView>
  </sheetViews>
  <sheetFormatPr defaultColWidth="9.140625" defaultRowHeight="12.75"/>
  <cols>
    <col min="1" max="1" width="9.42578125" style="269" bestFit="1" customWidth="1"/>
    <col min="2" max="2" width="59" style="269" customWidth="1"/>
    <col min="3" max="3" width="16.7109375" style="269" bestFit="1" customWidth="1"/>
    <col min="4" max="4" width="13.28515625" style="269" bestFit="1" customWidth="1"/>
    <col min="5" max="16384" width="9.140625" style="269"/>
  </cols>
  <sheetData>
    <row r="1" spans="1:4" ht="15">
      <c r="A1" s="328" t="s">
        <v>30</v>
      </c>
      <c r="B1" s="329" t="str">
        <f>'Info '!C2</f>
        <v>JSC Silk Road Bank</v>
      </c>
    </row>
    <row r="2" spans="1:4" s="236" customFormat="1" ht="15.75" customHeight="1">
      <c r="A2" s="236" t="s">
        <v>31</v>
      </c>
      <c r="B2" s="450">
        <f>'9.Capital'!B2</f>
        <v>43830</v>
      </c>
    </row>
    <row r="3" spans="1:4" s="236" customFormat="1" ht="15.75" customHeight="1"/>
    <row r="4" spans="1:4" ht="13.5" thickBot="1">
      <c r="A4" s="288" t="s">
        <v>410</v>
      </c>
      <c r="B4" s="337" t="s">
        <v>411</v>
      </c>
    </row>
    <row r="5" spans="1:4" s="338" customFormat="1" ht="12.75" customHeight="1">
      <c r="A5" s="397"/>
      <c r="B5" s="398" t="s">
        <v>414</v>
      </c>
      <c r="C5" s="330" t="s">
        <v>412</v>
      </c>
      <c r="D5" s="331" t="s">
        <v>413</v>
      </c>
    </row>
    <row r="6" spans="1:4" s="339" customFormat="1">
      <c r="A6" s="332">
        <v>1</v>
      </c>
      <c r="B6" s="393" t="s">
        <v>415</v>
      </c>
      <c r="C6" s="393"/>
      <c r="D6" s="333"/>
    </row>
    <row r="7" spans="1:4" s="339" customFormat="1">
      <c r="A7" s="334" t="s">
        <v>401</v>
      </c>
      <c r="B7" s="394" t="s">
        <v>416</v>
      </c>
      <c r="C7" s="386">
        <v>4.4999999999999998E-2</v>
      </c>
      <c r="D7" s="451">
        <v>2920353.1735667847</v>
      </c>
    </row>
    <row r="8" spans="1:4" s="339" customFormat="1">
      <c r="A8" s="334" t="s">
        <v>402</v>
      </c>
      <c r="B8" s="394" t="s">
        <v>417</v>
      </c>
      <c r="C8" s="387">
        <v>0.06</v>
      </c>
      <c r="D8" s="451">
        <v>3893804.2314223796</v>
      </c>
    </row>
    <row r="9" spans="1:4" s="339" customFormat="1">
      <c r="A9" s="334" t="s">
        <v>403</v>
      </c>
      <c r="B9" s="394" t="s">
        <v>418</v>
      </c>
      <c r="C9" s="387">
        <v>0.08</v>
      </c>
      <c r="D9" s="451">
        <v>5191738.9752298398</v>
      </c>
    </row>
    <row r="10" spans="1:4" s="339" customFormat="1">
      <c r="A10" s="332" t="s">
        <v>404</v>
      </c>
      <c r="B10" s="393" t="s">
        <v>419</v>
      </c>
      <c r="C10" s="388"/>
      <c r="D10" s="504"/>
    </row>
    <row r="11" spans="1:4" s="340" customFormat="1">
      <c r="A11" s="335" t="s">
        <v>405</v>
      </c>
      <c r="B11" s="385" t="s">
        <v>420</v>
      </c>
      <c r="C11" s="389">
        <v>2.5000000000000001E-2</v>
      </c>
      <c r="D11" s="505">
        <v>1622418.429759325</v>
      </c>
    </row>
    <row r="12" spans="1:4" s="340" customFormat="1">
      <c r="A12" s="335" t="s">
        <v>406</v>
      </c>
      <c r="B12" s="385" t="s">
        <v>421</v>
      </c>
      <c r="C12" s="389">
        <v>0</v>
      </c>
      <c r="D12" s="505">
        <v>0</v>
      </c>
    </row>
    <row r="13" spans="1:4" s="340" customFormat="1">
      <c r="A13" s="335" t="s">
        <v>407</v>
      </c>
      <c r="B13" s="385" t="s">
        <v>422</v>
      </c>
      <c r="C13" s="389">
        <v>0</v>
      </c>
      <c r="D13" s="505">
        <v>0</v>
      </c>
    </row>
    <row r="14" spans="1:4" s="340" customFormat="1">
      <c r="A14" s="332" t="s">
        <v>408</v>
      </c>
      <c r="B14" s="393" t="s">
        <v>483</v>
      </c>
      <c r="C14" s="390"/>
      <c r="D14" s="504"/>
    </row>
    <row r="15" spans="1:4" s="340" customFormat="1">
      <c r="A15" s="335">
        <v>3.1</v>
      </c>
      <c r="B15" s="385" t="s">
        <v>427</v>
      </c>
      <c r="C15" s="389">
        <v>7.5003613527602347E-2</v>
      </c>
      <c r="D15" s="505">
        <v>4867489.7954291143</v>
      </c>
    </row>
    <row r="16" spans="1:4" s="340" customFormat="1">
      <c r="A16" s="335">
        <v>3.2</v>
      </c>
      <c r="B16" s="385" t="s">
        <v>428</v>
      </c>
      <c r="C16" s="389">
        <v>0.10045126811732458</v>
      </c>
      <c r="D16" s="505">
        <v>6518959.5474497061</v>
      </c>
    </row>
    <row r="17" spans="1:6" s="339" customFormat="1">
      <c r="A17" s="335">
        <v>3.3</v>
      </c>
      <c r="B17" s="385" t="s">
        <v>429</v>
      </c>
      <c r="C17" s="389">
        <v>0.13393502415643277</v>
      </c>
      <c r="D17" s="505">
        <v>8691946.0632662755</v>
      </c>
    </row>
    <row r="18" spans="1:6" s="338" customFormat="1" ht="12.75" customHeight="1">
      <c r="A18" s="395"/>
      <c r="B18" s="396" t="s">
        <v>482</v>
      </c>
      <c r="C18" s="391" t="s">
        <v>515</v>
      </c>
      <c r="D18" s="513" t="s">
        <v>516</v>
      </c>
    </row>
    <row r="19" spans="1:6" s="339" customFormat="1">
      <c r="A19" s="336">
        <v>4</v>
      </c>
      <c r="B19" s="385" t="s">
        <v>423</v>
      </c>
      <c r="C19" s="389">
        <v>0.14500361352760235</v>
      </c>
      <c r="D19" s="451">
        <v>9410261.3987552244</v>
      </c>
    </row>
    <row r="20" spans="1:6" s="339" customFormat="1">
      <c r="A20" s="336">
        <v>5</v>
      </c>
      <c r="B20" s="385" t="s">
        <v>140</v>
      </c>
      <c r="C20" s="389">
        <v>0.18545126811732457</v>
      </c>
      <c r="D20" s="451">
        <v>12035182.208631411</v>
      </c>
    </row>
    <row r="21" spans="1:6" s="339" customFormat="1" ht="13.5" thickBot="1">
      <c r="A21" s="341" t="s">
        <v>409</v>
      </c>
      <c r="B21" s="342" t="s">
        <v>424</v>
      </c>
      <c r="C21" s="392">
        <v>0.23893502415643278</v>
      </c>
      <c r="D21" s="506">
        <v>15506103.468255442</v>
      </c>
    </row>
    <row r="22" spans="1:6">
      <c r="F22" s="288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zoomScale="70" zoomScaleNormal="7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">
        <v>484</v>
      </c>
      <c r="E1" s="4"/>
      <c r="F1" s="4"/>
    </row>
    <row r="2" spans="1:6" s="78" customFormat="1" ht="15.75" customHeight="1">
      <c r="A2" s="2" t="s">
        <v>31</v>
      </c>
      <c r="B2" s="406">
        <f>'9.1. Capital Requirements'!B2</f>
        <v>43830</v>
      </c>
    </row>
    <row r="3" spans="1:6" s="78" customFormat="1" ht="15.75" customHeight="1">
      <c r="A3" s="111"/>
    </row>
    <row r="4" spans="1:6" s="78" customFormat="1" ht="15.75" customHeight="1" thickBot="1">
      <c r="A4" s="78" t="s">
        <v>86</v>
      </c>
      <c r="B4" s="227" t="s">
        <v>292</v>
      </c>
      <c r="D4" s="37" t="s">
        <v>73</v>
      </c>
    </row>
    <row r="5" spans="1:6" ht="25.5">
      <c r="A5" s="112" t="s">
        <v>6</v>
      </c>
      <c r="B5" s="258" t="s">
        <v>346</v>
      </c>
      <c r="C5" s="113" t="s">
        <v>93</v>
      </c>
      <c r="D5" s="114" t="s">
        <v>94</v>
      </c>
    </row>
    <row r="6" spans="1:6" ht="15">
      <c r="A6" s="82">
        <v>1</v>
      </c>
      <c r="B6" s="115" t="s">
        <v>35</v>
      </c>
      <c r="C6" s="452">
        <v>3821237.54</v>
      </c>
      <c r="D6" s="116"/>
      <c r="E6" s="117"/>
    </row>
    <row r="7" spans="1:6" ht="15">
      <c r="A7" s="82">
        <v>2</v>
      </c>
      <c r="B7" s="118" t="s">
        <v>36</v>
      </c>
      <c r="C7" s="453">
        <v>3171613</v>
      </c>
      <c r="D7" s="119"/>
      <c r="E7" s="117"/>
    </row>
    <row r="8" spans="1:6" ht="15">
      <c r="A8" s="82">
        <v>3</v>
      </c>
      <c r="B8" s="118" t="s">
        <v>37</v>
      </c>
      <c r="C8" s="453">
        <v>17062975.219999999</v>
      </c>
      <c r="D8" s="119"/>
      <c r="E8" s="117"/>
    </row>
    <row r="9" spans="1:6" ht="15">
      <c r="A9" s="82">
        <v>4</v>
      </c>
      <c r="B9" s="118" t="s">
        <v>38</v>
      </c>
      <c r="C9" s="453">
        <v>0</v>
      </c>
      <c r="D9" s="119"/>
      <c r="E9" s="117"/>
    </row>
    <row r="10" spans="1:6" ht="15">
      <c r="A10" s="82">
        <v>5</v>
      </c>
      <c r="B10" s="118" t="s">
        <v>39</v>
      </c>
      <c r="C10" s="453">
        <v>19353941</v>
      </c>
      <c r="D10" s="119"/>
      <c r="E10" s="117"/>
    </row>
    <row r="11" spans="1:6" ht="15">
      <c r="A11" s="82">
        <v>6.1</v>
      </c>
      <c r="B11" s="228" t="s">
        <v>40</v>
      </c>
      <c r="C11" s="454">
        <v>14887295.02</v>
      </c>
      <c r="D11" s="120"/>
      <c r="E11" s="121"/>
    </row>
    <row r="12" spans="1:6" ht="15">
      <c r="A12" s="82">
        <v>6.2</v>
      </c>
      <c r="B12" s="229" t="s">
        <v>41</v>
      </c>
      <c r="C12" s="454">
        <v>-1545046.8099999998</v>
      </c>
      <c r="D12" s="120"/>
      <c r="E12" s="121"/>
    </row>
    <row r="13" spans="1:6" ht="15">
      <c r="A13" s="82" t="s">
        <v>497</v>
      </c>
      <c r="B13" s="455" t="s">
        <v>498</v>
      </c>
      <c r="C13" s="454">
        <v>-201976.10999999996</v>
      </c>
      <c r="D13" s="123" t="s">
        <v>499</v>
      </c>
      <c r="E13" s="117"/>
    </row>
    <row r="14" spans="1:6" ht="15">
      <c r="A14" s="82">
        <v>6</v>
      </c>
      <c r="B14" s="118" t="s">
        <v>42</v>
      </c>
      <c r="C14" s="456">
        <v>13342248.209999999</v>
      </c>
      <c r="D14" s="120"/>
      <c r="E14" s="117"/>
    </row>
    <row r="15" spans="1:6" ht="15">
      <c r="A15" s="82">
        <v>7</v>
      </c>
      <c r="B15" s="118" t="s">
        <v>43</v>
      </c>
      <c r="C15" s="453">
        <v>773774.87</v>
      </c>
      <c r="D15" s="119"/>
      <c r="E15" s="117"/>
    </row>
    <row r="16" spans="1:6" ht="15">
      <c r="A16" s="82">
        <v>8</v>
      </c>
      <c r="B16" s="256" t="s">
        <v>204</v>
      </c>
      <c r="C16" s="453">
        <v>423245.19</v>
      </c>
      <c r="D16" s="119"/>
      <c r="E16" s="117"/>
    </row>
    <row r="17" spans="1:5" ht="15">
      <c r="A17" s="82">
        <v>9</v>
      </c>
      <c r="B17" s="118" t="s">
        <v>44</v>
      </c>
      <c r="C17" s="453">
        <v>20000</v>
      </c>
      <c r="D17" s="119"/>
      <c r="E17" s="117"/>
    </row>
    <row r="18" spans="1:5" ht="15">
      <c r="A18" s="82">
        <v>9.1</v>
      </c>
      <c r="B18" s="122" t="s">
        <v>89</v>
      </c>
      <c r="C18" s="454"/>
      <c r="D18" s="119"/>
      <c r="E18" s="117"/>
    </row>
    <row r="19" spans="1:5" ht="15">
      <c r="A19" s="82">
        <v>9.1999999999999993</v>
      </c>
      <c r="B19" s="122" t="s">
        <v>90</v>
      </c>
      <c r="C19" s="454"/>
      <c r="D19" s="119"/>
      <c r="E19" s="117"/>
    </row>
    <row r="20" spans="1:5" ht="15">
      <c r="A20" s="82">
        <v>9.3000000000000007</v>
      </c>
      <c r="B20" s="230" t="s">
        <v>274</v>
      </c>
      <c r="C20" s="454"/>
      <c r="D20" s="119"/>
      <c r="E20" s="117"/>
    </row>
    <row r="21" spans="1:5" ht="15">
      <c r="A21" s="82">
        <v>10</v>
      </c>
      <c r="B21" s="118" t="s">
        <v>45</v>
      </c>
      <c r="C21" s="453">
        <v>14183107.899999999</v>
      </c>
      <c r="D21" s="119"/>
      <c r="E21" s="117"/>
    </row>
    <row r="22" spans="1:5" ht="15">
      <c r="A22" s="82">
        <v>10.1</v>
      </c>
      <c r="B22" s="122" t="s">
        <v>91</v>
      </c>
      <c r="C22" s="507">
        <v>35639.580000000075</v>
      </c>
      <c r="D22" s="123" t="s">
        <v>92</v>
      </c>
      <c r="E22" s="117"/>
    </row>
    <row r="23" spans="1:5" ht="15">
      <c r="A23" s="82">
        <v>11</v>
      </c>
      <c r="B23" s="124" t="s">
        <v>46</v>
      </c>
      <c r="C23" s="453">
        <v>3777739.48</v>
      </c>
      <c r="D23" s="125"/>
      <c r="E23" s="128"/>
    </row>
    <row r="24" spans="1:5" ht="15">
      <c r="A24" s="82">
        <v>11.1</v>
      </c>
      <c r="B24" s="457" t="s">
        <v>500</v>
      </c>
      <c r="C24" s="453">
        <v>-44.18</v>
      </c>
      <c r="D24" s="123" t="s">
        <v>499</v>
      </c>
      <c r="E24" s="117"/>
    </row>
    <row r="25" spans="1:5" ht="15">
      <c r="A25" s="82">
        <v>12</v>
      </c>
      <c r="B25" s="126" t="s">
        <v>47</v>
      </c>
      <c r="C25" s="458">
        <v>75929882.409999996</v>
      </c>
      <c r="D25" s="127"/>
      <c r="E25" s="117"/>
    </row>
    <row r="26" spans="1:5" ht="15">
      <c r="A26" s="82">
        <v>13</v>
      </c>
      <c r="B26" s="118" t="s">
        <v>49</v>
      </c>
      <c r="C26" s="459">
        <v>0</v>
      </c>
      <c r="D26" s="129"/>
      <c r="E26" s="117"/>
    </row>
    <row r="27" spans="1:5" ht="15">
      <c r="A27" s="82">
        <v>14</v>
      </c>
      <c r="B27" s="118" t="s">
        <v>50</v>
      </c>
      <c r="C27" s="459">
        <v>15834421.419999998</v>
      </c>
      <c r="D27" s="119"/>
      <c r="E27" s="117"/>
    </row>
    <row r="28" spans="1:5" ht="15">
      <c r="A28" s="82">
        <v>15</v>
      </c>
      <c r="B28" s="118" t="s">
        <v>51</v>
      </c>
      <c r="C28" s="459">
        <v>1511964.13</v>
      </c>
      <c r="D28" s="119"/>
      <c r="E28" s="117"/>
    </row>
    <row r="29" spans="1:5" ht="15">
      <c r="A29" s="82">
        <v>16</v>
      </c>
      <c r="B29" s="118" t="s">
        <v>52</v>
      </c>
      <c r="C29" s="459">
        <v>534403.38</v>
      </c>
      <c r="D29" s="119"/>
      <c r="E29" s="117"/>
    </row>
    <row r="30" spans="1:5" ht="15">
      <c r="A30" s="82">
        <v>17</v>
      </c>
      <c r="B30" s="118" t="s">
        <v>53</v>
      </c>
      <c r="C30" s="459">
        <v>0</v>
      </c>
      <c r="D30" s="119"/>
      <c r="E30" s="117"/>
    </row>
    <row r="31" spans="1:5" ht="15">
      <c r="A31" s="82">
        <v>18</v>
      </c>
      <c r="B31" s="118" t="s">
        <v>54</v>
      </c>
      <c r="C31" s="459">
        <v>0</v>
      </c>
      <c r="D31" s="119"/>
      <c r="E31" s="117"/>
    </row>
    <row r="32" spans="1:5" ht="15">
      <c r="A32" s="82">
        <v>19</v>
      </c>
      <c r="B32" s="118" t="s">
        <v>55</v>
      </c>
      <c r="C32" s="459">
        <v>39286.959999999999</v>
      </c>
      <c r="D32" s="119"/>
      <c r="E32" s="117"/>
    </row>
    <row r="33" spans="1:5" ht="15">
      <c r="A33" s="82">
        <v>20</v>
      </c>
      <c r="B33" s="118" t="s">
        <v>56</v>
      </c>
      <c r="C33" s="459">
        <v>2800618.4299999997</v>
      </c>
      <c r="D33" s="119"/>
      <c r="E33" s="117"/>
    </row>
    <row r="34" spans="1:5" ht="15">
      <c r="A34" s="82">
        <v>20.100000000000001</v>
      </c>
      <c r="B34" s="460" t="s">
        <v>501</v>
      </c>
      <c r="C34" s="461">
        <v>574</v>
      </c>
      <c r="D34" s="125"/>
      <c r="E34" s="128"/>
    </row>
    <row r="35" spans="1:5" ht="15">
      <c r="A35" s="82">
        <v>21</v>
      </c>
      <c r="B35" s="124" t="s">
        <v>57</v>
      </c>
      <c r="C35" s="461">
        <v>0</v>
      </c>
      <c r="D35" s="125"/>
      <c r="E35" s="117"/>
    </row>
    <row r="36" spans="1:5" ht="15">
      <c r="A36" s="82">
        <v>22</v>
      </c>
      <c r="B36" s="126" t="s">
        <v>58</v>
      </c>
      <c r="C36" s="458">
        <v>20720694.319999997</v>
      </c>
      <c r="D36" s="127"/>
      <c r="E36" s="117"/>
    </row>
    <row r="37" spans="1:5" ht="15">
      <c r="A37" s="82">
        <v>23</v>
      </c>
      <c r="B37" s="124" t="s">
        <v>60</v>
      </c>
      <c r="C37" s="453">
        <v>61146400</v>
      </c>
      <c r="D37" s="123" t="s">
        <v>502</v>
      </c>
      <c r="E37" s="117"/>
    </row>
    <row r="38" spans="1:5" ht="15">
      <c r="A38" s="82">
        <v>24</v>
      </c>
      <c r="B38" s="124" t="s">
        <v>61</v>
      </c>
      <c r="C38" s="453"/>
      <c r="D38" s="119"/>
      <c r="E38" s="117"/>
    </row>
    <row r="39" spans="1:5" ht="15">
      <c r="A39" s="82">
        <v>25</v>
      </c>
      <c r="B39" s="124" t="s">
        <v>62</v>
      </c>
      <c r="C39" s="453"/>
      <c r="D39" s="119"/>
      <c r="E39" s="117"/>
    </row>
    <row r="40" spans="1:5" ht="15">
      <c r="A40" s="82">
        <v>26</v>
      </c>
      <c r="B40" s="124" t="s">
        <v>63</v>
      </c>
      <c r="C40" s="453"/>
      <c r="D40" s="119"/>
      <c r="E40" s="117"/>
    </row>
    <row r="41" spans="1:5" ht="15">
      <c r="A41" s="82">
        <v>27</v>
      </c>
      <c r="B41" s="124" t="s">
        <v>64</v>
      </c>
      <c r="C41" s="453"/>
      <c r="D41" s="119"/>
      <c r="E41" s="128"/>
    </row>
    <row r="42" spans="1:5" ht="15">
      <c r="A42" s="82">
        <v>28</v>
      </c>
      <c r="B42" s="124" t="s">
        <v>65</v>
      </c>
      <c r="C42" s="453">
        <v>-10919644.73</v>
      </c>
      <c r="D42" s="123" t="s">
        <v>503</v>
      </c>
    </row>
    <row r="43" spans="1:5" ht="15">
      <c r="A43" s="82">
        <v>29</v>
      </c>
      <c r="B43" s="124" t="s">
        <v>66</v>
      </c>
      <c r="C43" s="453">
        <v>4982432.3</v>
      </c>
      <c r="D43" s="123" t="s">
        <v>504</v>
      </c>
    </row>
    <row r="44" spans="1:5" ht="15.75" thickBot="1">
      <c r="A44" s="130">
        <v>30</v>
      </c>
      <c r="B44" s="131" t="s">
        <v>272</v>
      </c>
      <c r="C44" s="462">
        <v>55209187.569999993</v>
      </c>
      <c r="D44" s="13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85" zoomScaleNormal="85" workbookViewId="0">
      <pane xSplit="1" ySplit="4" topLeftCell="I5" activePane="bottomRight" state="frozen"/>
      <selection activeCell="B9" sqref="B9"/>
      <selection pane="topRight" activeCell="B9" sqref="B9"/>
      <selection pane="bottomLeft" activeCell="B9" sqref="B9"/>
      <selection pane="bottomRight" activeCell="U27" sqref="U2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5" bestFit="1" customWidth="1"/>
    <col min="17" max="17" width="14.7109375" style="35" customWidth="1"/>
    <col min="18" max="18" width="13" style="35" bestFit="1" customWidth="1"/>
    <col min="19" max="19" width="34.85546875" style="35" customWidth="1"/>
    <col min="20" max="16384" width="9.140625" style="35"/>
  </cols>
  <sheetData>
    <row r="1" spans="1:19">
      <c r="A1" s="2" t="s">
        <v>30</v>
      </c>
      <c r="B1" s="4" t="str">
        <f>'Info '!C2</f>
        <v>JSC Silk Road Bank</v>
      </c>
      <c r="L1" s="35" t="str">
        <f>'10. CC2'!B1</f>
        <v>JSC Silk Road Bank</v>
      </c>
    </row>
    <row r="2" spans="1:19">
      <c r="A2" s="2" t="s">
        <v>31</v>
      </c>
      <c r="B2" s="412">
        <f>'10. CC2'!B2</f>
        <v>43830</v>
      </c>
      <c r="L2" s="464">
        <f>'10. CC2'!B2</f>
        <v>43830</v>
      </c>
    </row>
    <row r="4" spans="1:19" ht="26.25" thickBot="1">
      <c r="A4" s="4" t="s">
        <v>254</v>
      </c>
      <c r="B4" s="277" t="s">
        <v>381</v>
      </c>
    </row>
    <row r="5" spans="1:19" s="266" customFormat="1">
      <c r="A5" s="261"/>
      <c r="B5" s="262"/>
      <c r="C5" s="263" t="s">
        <v>0</v>
      </c>
      <c r="D5" s="263" t="s">
        <v>1</v>
      </c>
      <c r="E5" s="263" t="s">
        <v>2</v>
      </c>
      <c r="F5" s="263" t="s">
        <v>3</v>
      </c>
      <c r="G5" s="263" t="s">
        <v>4</v>
      </c>
      <c r="H5" s="263" t="s">
        <v>5</v>
      </c>
      <c r="I5" s="263" t="s">
        <v>8</v>
      </c>
      <c r="J5" s="263" t="s">
        <v>9</v>
      </c>
      <c r="K5" s="263" t="s">
        <v>10</v>
      </c>
      <c r="L5" s="263" t="s">
        <v>11</v>
      </c>
      <c r="M5" s="263" t="s">
        <v>12</v>
      </c>
      <c r="N5" s="263" t="s">
        <v>13</v>
      </c>
      <c r="O5" s="263" t="s">
        <v>364</v>
      </c>
      <c r="P5" s="263" t="s">
        <v>365</v>
      </c>
      <c r="Q5" s="263" t="s">
        <v>366</v>
      </c>
      <c r="R5" s="264" t="s">
        <v>367</v>
      </c>
      <c r="S5" s="265" t="s">
        <v>368</v>
      </c>
    </row>
    <row r="6" spans="1:19" s="266" customFormat="1" ht="99" customHeight="1">
      <c r="A6" s="267"/>
      <c r="B6" s="556" t="s">
        <v>369</v>
      </c>
      <c r="C6" s="552">
        <v>0</v>
      </c>
      <c r="D6" s="553"/>
      <c r="E6" s="552">
        <v>0.2</v>
      </c>
      <c r="F6" s="553"/>
      <c r="G6" s="552">
        <v>0.35</v>
      </c>
      <c r="H6" s="553"/>
      <c r="I6" s="552">
        <v>0.5</v>
      </c>
      <c r="J6" s="553"/>
      <c r="K6" s="552">
        <v>0.75</v>
      </c>
      <c r="L6" s="553"/>
      <c r="M6" s="552">
        <v>1</v>
      </c>
      <c r="N6" s="553"/>
      <c r="O6" s="552">
        <v>1.5</v>
      </c>
      <c r="P6" s="553"/>
      <c r="Q6" s="552">
        <v>2.5</v>
      </c>
      <c r="R6" s="553"/>
      <c r="S6" s="554" t="s">
        <v>253</v>
      </c>
    </row>
    <row r="7" spans="1:19" s="266" customFormat="1" ht="30.75" customHeight="1">
      <c r="A7" s="267"/>
      <c r="B7" s="557"/>
      <c r="C7" s="257" t="s">
        <v>256</v>
      </c>
      <c r="D7" s="257" t="s">
        <v>255</v>
      </c>
      <c r="E7" s="257" t="s">
        <v>256</v>
      </c>
      <c r="F7" s="257" t="s">
        <v>255</v>
      </c>
      <c r="G7" s="257" t="s">
        <v>256</v>
      </c>
      <c r="H7" s="257" t="s">
        <v>255</v>
      </c>
      <c r="I7" s="257" t="s">
        <v>256</v>
      </c>
      <c r="J7" s="257" t="s">
        <v>255</v>
      </c>
      <c r="K7" s="257" t="s">
        <v>256</v>
      </c>
      <c r="L7" s="257" t="s">
        <v>255</v>
      </c>
      <c r="M7" s="257" t="s">
        <v>256</v>
      </c>
      <c r="N7" s="257" t="s">
        <v>255</v>
      </c>
      <c r="O7" s="257" t="s">
        <v>256</v>
      </c>
      <c r="P7" s="257" t="s">
        <v>255</v>
      </c>
      <c r="Q7" s="257" t="s">
        <v>256</v>
      </c>
      <c r="R7" s="257" t="s">
        <v>255</v>
      </c>
      <c r="S7" s="555"/>
    </row>
    <row r="8" spans="1:19" s="135" customFormat="1">
      <c r="A8" s="133">
        <v>1</v>
      </c>
      <c r="B8" s="1" t="s">
        <v>96</v>
      </c>
      <c r="C8" s="508">
        <v>17204556.34</v>
      </c>
      <c r="D8" s="508"/>
      <c r="E8" s="508">
        <v>0</v>
      </c>
      <c r="F8" s="509"/>
      <c r="G8" s="508">
        <v>0</v>
      </c>
      <c r="H8" s="508"/>
      <c r="I8" s="508">
        <v>0</v>
      </c>
      <c r="J8" s="508"/>
      <c r="K8" s="508">
        <v>0</v>
      </c>
      <c r="L8" s="508"/>
      <c r="M8" s="508">
        <v>2961537.63</v>
      </c>
      <c r="N8" s="508"/>
      <c r="O8" s="508">
        <v>0</v>
      </c>
      <c r="P8" s="508"/>
      <c r="Q8" s="508">
        <v>0</v>
      </c>
      <c r="R8" s="509"/>
      <c r="S8" s="463">
        <v>5812851.5200000005</v>
      </c>
    </row>
    <row r="9" spans="1:19" s="135" customFormat="1">
      <c r="A9" s="133">
        <v>2</v>
      </c>
      <c r="B9" s="1" t="s">
        <v>97</v>
      </c>
      <c r="C9" s="508">
        <v>0</v>
      </c>
      <c r="D9" s="508"/>
      <c r="E9" s="508">
        <v>0</v>
      </c>
      <c r="F9" s="508"/>
      <c r="G9" s="508">
        <v>0</v>
      </c>
      <c r="H9" s="508"/>
      <c r="I9" s="508">
        <v>0</v>
      </c>
      <c r="J9" s="508"/>
      <c r="K9" s="508">
        <v>0</v>
      </c>
      <c r="L9" s="508"/>
      <c r="M9" s="508">
        <v>0</v>
      </c>
      <c r="N9" s="508"/>
      <c r="O9" s="508">
        <v>0</v>
      </c>
      <c r="P9" s="508"/>
      <c r="Q9" s="508">
        <v>0</v>
      </c>
      <c r="R9" s="509"/>
      <c r="S9" s="463">
        <v>0</v>
      </c>
    </row>
    <row r="10" spans="1:19" s="135" customFormat="1">
      <c r="A10" s="133">
        <v>3</v>
      </c>
      <c r="B10" s="1" t="s">
        <v>275</v>
      </c>
      <c r="C10" s="508">
        <v>0</v>
      </c>
      <c r="D10" s="508"/>
      <c r="E10" s="508">
        <v>0</v>
      </c>
      <c r="F10" s="508"/>
      <c r="G10" s="508">
        <v>0</v>
      </c>
      <c r="H10" s="508"/>
      <c r="I10" s="508">
        <v>0</v>
      </c>
      <c r="J10" s="508"/>
      <c r="K10" s="508">
        <v>0</v>
      </c>
      <c r="L10" s="508"/>
      <c r="M10" s="508">
        <v>0</v>
      </c>
      <c r="N10" s="508"/>
      <c r="O10" s="508">
        <v>0</v>
      </c>
      <c r="P10" s="508"/>
      <c r="Q10" s="508">
        <v>0</v>
      </c>
      <c r="R10" s="509"/>
      <c r="S10" s="463">
        <v>0</v>
      </c>
    </row>
    <row r="11" spans="1:19" s="135" customFormat="1">
      <c r="A11" s="133">
        <v>4</v>
      </c>
      <c r="B11" s="1" t="s">
        <v>98</v>
      </c>
      <c r="C11" s="508">
        <v>0</v>
      </c>
      <c r="D11" s="508"/>
      <c r="E11" s="508">
        <v>0</v>
      </c>
      <c r="F11" s="508"/>
      <c r="G11" s="508">
        <v>0</v>
      </c>
      <c r="H11" s="508"/>
      <c r="I11" s="508">
        <v>0</v>
      </c>
      <c r="J11" s="508"/>
      <c r="K11" s="508">
        <v>0</v>
      </c>
      <c r="L11" s="508"/>
      <c r="M11" s="508">
        <v>0</v>
      </c>
      <c r="N11" s="508"/>
      <c r="O11" s="508">
        <v>0</v>
      </c>
      <c r="P11" s="508"/>
      <c r="Q11" s="508">
        <v>0</v>
      </c>
      <c r="R11" s="509"/>
      <c r="S11" s="463">
        <v>0</v>
      </c>
    </row>
    <row r="12" spans="1:19" s="135" customFormat="1">
      <c r="A12" s="133">
        <v>5</v>
      </c>
      <c r="B12" s="1" t="s">
        <v>99</v>
      </c>
      <c r="C12" s="508">
        <v>0</v>
      </c>
      <c r="D12" s="508"/>
      <c r="E12" s="508">
        <v>0</v>
      </c>
      <c r="F12" s="508"/>
      <c r="G12" s="508">
        <v>0</v>
      </c>
      <c r="H12" s="508"/>
      <c r="I12" s="508">
        <v>0</v>
      </c>
      <c r="J12" s="508"/>
      <c r="K12" s="508">
        <v>0</v>
      </c>
      <c r="L12" s="508"/>
      <c r="M12" s="508">
        <v>0</v>
      </c>
      <c r="N12" s="508"/>
      <c r="O12" s="508">
        <v>0</v>
      </c>
      <c r="P12" s="508"/>
      <c r="Q12" s="508">
        <v>0</v>
      </c>
      <c r="R12" s="509"/>
      <c r="S12" s="463">
        <v>0</v>
      </c>
    </row>
    <row r="13" spans="1:19" s="135" customFormat="1">
      <c r="A13" s="133">
        <v>6</v>
      </c>
      <c r="B13" s="1" t="s">
        <v>100</v>
      </c>
      <c r="C13" s="508">
        <v>0</v>
      </c>
      <c r="D13" s="508"/>
      <c r="E13" s="508">
        <v>3562538.12</v>
      </c>
      <c r="F13" s="508"/>
      <c r="G13" s="508">
        <v>0</v>
      </c>
      <c r="H13" s="508"/>
      <c r="I13" s="508">
        <v>0</v>
      </c>
      <c r="J13" s="508"/>
      <c r="K13" s="508">
        <v>0</v>
      </c>
      <c r="L13" s="508"/>
      <c r="M13" s="508">
        <v>13500208.51</v>
      </c>
      <c r="N13" s="508"/>
      <c r="O13" s="508">
        <v>0</v>
      </c>
      <c r="P13" s="508"/>
      <c r="Q13" s="508">
        <v>0</v>
      </c>
      <c r="R13" s="509"/>
      <c r="S13" s="463">
        <v>13660256.728</v>
      </c>
    </row>
    <row r="14" spans="1:19" s="135" customFormat="1">
      <c r="A14" s="133">
        <v>7</v>
      </c>
      <c r="B14" s="1" t="s">
        <v>101</v>
      </c>
      <c r="C14" s="508">
        <v>0</v>
      </c>
      <c r="D14" s="508"/>
      <c r="E14" s="508">
        <v>0</v>
      </c>
      <c r="F14" s="508"/>
      <c r="G14" s="508">
        <v>0</v>
      </c>
      <c r="H14" s="508"/>
      <c r="I14" s="508">
        <v>0</v>
      </c>
      <c r="J14" s="508"/>
      <c r="K14" s="508">
        <v>0</v>
      </c>
      <c r="L14" s="508"/>
      <c r="M14" s="508">
        <v>6413515.9900000002</v>
      </c>
      <c r="N14" s="508">
        <v>28677</v>
      </c>
      <c r="O14" s="508">
        <v>0</v>
      </c>
      <c r="P14" s="508"/>
      <c r="Q14" s="508">
        <v>0</v>
      </c>
      <c r="R14" s="509"/>
      <c r="S14" s="463">
        <v>7457336.8600000003</v>
      </c>
    </row>
    <row r="15" spans="1:19" s="135" customFormat="1">
      <c r="A15" s="133">
        <v>8</v>
      </c>
      <c r="B15" s="1" t="s">
        <v>102</v>
      </c>
      <c r="C15" s="508">
        <v>0</v>
      </c>
      <c r="D15" s="508"/>
      <c r="E15" s="508">
        <v>0</v>
      </c>
      <c r="F15" s="508"/>
      <c r="G15" s="508">
        <v>0</v>
      </c>
      <c r="H15" s="508"/>
      <c r="I15" s="508">
        <v>0</v>
      </c>
      <c r="J15" s="508"/>
      <c r="K15" s="508">
        <v>0</v>
      </c>
      <c r="L15" s="508"/>
      <c r="M15" s="508">
        <v>4634244.71</v>
      </c>
      <c r="N15" s="508"/>
      <c r="O15" s="508">
        <v>0</v>
      </c>
      <c r="P15" s="508"/>
      <c r="Q15" s="508">
        <v>0</v>
      </c>
      <c r="R15" s="509"/>
      <c r="S15" s="463">
        <v>5095851.32</v>
      </c>
    </row>
    <row r="16" spans="1:19" s="135" customFormat="1">
      <c r="A16" s="133">
        <v>9</v>
      </c>
      <c r="B16" s="1" t="s">
        <v>103</v>
      </c>
      <c r="C16" s="508">
        <v>0</v>
      </c>
      <c r="D16" s="508"/>
      <c r="E16" s="508">
        <v>0</v>
      </c>
      <c r="F16" s="508"/>
      <c r="G16" s="508">
        <v>0</v>
      </c>
      <c r="H16" s="508"/>
      <c r="I16" s="508">
        <v>0</v>
      </c>
      <c r="J16" s="508"/>
      <c r="K16" s="508">
        <v>0</v>
      </c>
      <c r="L16" s="508"/>
      <c r="M16" s="508">
        <v>0</v>
      </c>
      <c r="N16" s="508"/>
      <c r="O16" s="508">
        <v>0</v>
      </c>
      <c r="P16" s="508"/>
      <c r="Q16" s="508">
        <v>0</v>
      </c>
      <c r="R16" s="509"/>
      <c r="S16" s="463">
        <v>0</v>
      </c>
    </row>
    <row r="17" spans="1:19" s="135" customFormat="1">
      <c r="A17" s="133">
        <v>10</v>
      </c>
      <c r="B17" s="1" t="s">
        <v>104</v>
      </c>
      <c r="C17" s="508">
        <v>0</v>
      </c>
      <c r="D17" s="508"/>
      <c r="E17" s="508">
        <v>0</v>
      </c>
      <c r="F17" s="508"/>
      <c r="G17" s="508">
        <v>0</v>
      </c>
      <c r="H17" s="508"/>
      <c r="I17" s="508">
        <v>0</v>
      </c>
      <c r="J17" s="508"/>
      <c r="K17" s="508">
        <v>0</v>
      </c>
      <c r="L17" s="508"/>
      <c r="M17" s="508">
        <v>1469128.9999999991</v>
      </c>
      <c r="N17" s="508"/>
      <c r="O17" s="508">
        <v>0</v>
      </c>
      <c r="P17" s="508"/>
      <c r="Q17" s="508">
        <v>0</v>
      </c>
      <c r="R17" s="509"/>
      <c r="S17" s="463">
        <v>1003210.8400000017</v>
      </c>
    </row>
    <row r="18" spans="1:19" s="135" customFormat="1">
      <c r="A18" s="133">
        <v>11</v>
      </c>
      <c r="B18" s="1" t="s">
        <v>105</v>
      </c>
      <c r="C18" s="508">
        <v>0</v>
      </c>
      <c r="D18" s="508"/>
      <c r="E18" s="508">
        <v>0</v>
      </c>
      <c r="F18" s="508"/>
      <c r="G18" s="508">
        <v>0</v>
      </c>
      <c r="H18" s="508"/>
      <c r="I18" s="508">
        <v>0</v>
      </c>
      <c r="J18" s="508"/>
      <c r="K18" s="508">
        <v>0</v>
      </c>
      <c r="L18" s="508"/>
      <c r="M18" s="508">
        <v>0</v>
      </c>
      <c r="N18" s="508"/>
      <c r="O18" s="508">
        <v>1102300.0700000005</v>
      </c>
      <c r="P18" s="508"/>
      <c r="Q18" s="508">
        <v>0</v>
      </c>
      <c r="R18" s="509"/>
      <c r="S18" s="463">
        <v>2351517.0449999985</v>
      </c>
    </row>
    <row r="19" spans="1:19" s="135" customFormat="1">
      <c r="A19" s="133">
        <v>12</v>
      </c>
      <c r="B19" s="1" t="s">
        <v>106</v>
      </c>
      <c r="C19" s="508">
        <v>0</v>
      </c>
      <c r="D19" s="508"/>
      <c r="E19" s="508">
        <v>0</v>
      </c>
      <c r="F19" s="508"/>
      <c r="G19" s="508">
        <v>0</v>
      </c>
      <c r="H19" s="508"/>
      <c r="I19" s="508">
        <v>0</v>
      </c>
      <c r="J19" s="508"/>
      <c r="K19" s="508">
        <v>0</v>
      </c>
      <c r="L19" s="508"/>
      <c r="M19" s="508">
        <v>0</v>
      </c>
      <c r="N19" s="508"/>
      <c r="O19" s="508">
        <v>0</v>
      </c>
      <c r="P19" s="508"/>
      <c r="Q19" s="508">
        <v>0</v>
      </c>
      <c r="R19" s="509"/>
      <c r="S19" s="463">
        <v>0</v>
      </c>
    </row>
    <row r="20" spans="1:19" s="135" customFormat="1">
      <c r="A20" s="133">
        <v>13</v>
      </c>
      <c r="B20" s="1" t="s">
        <v>252</v>
      </c>
      <c r="C20" s="508">
        <v>0</v>
      </c>
      <c r="D20" s="508"/>
      <c r="E20" s="508">
        <v>0</v>
      </c>
      <c r="F20" s="508"/>
      <c r="G20" s="508">
        <v>0</v>
      </c>
      <c r="H20" s="508"/>
      <c r="I20" s="508">
        <v>0</v>
      </c>
      <c r="J20" s="508"/>
      <c r="K20" s="508">
        <v>0</v>
      </c>
      <c r="L20" s="508"/>
      <c r="M20" s="508">
        <v>0</v>
      </c>
      <c r="N20" s="508"/>
      <c r="O20" s="508">
        <v>0</v>
      </c>
      <c r="P20" s="508"/>
      <c r="Q20" s="508">
        <v>0</v>
      </c>
      <c r="R20" s="509"/>
      <c r="S20" s="463">
        <v>0</v>
      </c>
    </row>
    <row r="21" spans="1:19" s="135" customFormat="1">
      <c r="A21" s="133">
        <v>14</v>
      </c>
      <c r="B21" s="1" t="s">
        <v>108</v>
      </c>
      <c r="C21" s="508">
        <v>3643370.18</v>
      </c>
      <c r="D21" s="508"/>
      <c r="E21" s="508">
        <v>177867.36</v>
      </c>
      <c r="F21" s="508"/>
      <c r="G21" s="508">
        <v>0</v>
      </c>
      <c r="H21" s="508"/>
      <c r="I21" s="508">
        <v>0</v>
      </c>
      <c r="J21" s="508"/>
      <c r="K21" s="508">
        <v>0</v>
      </c>
      <c r="L21" s="508"/>
      <c r="M21" s="508">
        <v>21426994.809999999</v>
      </c>
      <c r="N21" s="508"/>
      <c r="O21" s="508">
        <v>0</v>
      </c>
      <c r="P21" s="508"/>
      <c r="Q21" s="508">
        <v>0</v>
      </c>
      <c r="R21" s="509"/>
      <c r="S21" s="463">
        <v>17896285.960000005</v>
      </c>
    </row>
    <row r="22" spans="1:19" ht="13.5" thickBot="1">
      <c r="A22" s="136"/>
      <c r="B22" s="137" t="s">
        <v>109</v>
      </c>
      <c r="C22" s="510">
        <v>31413351.280000001</v>
      </c>
      <c r="D22" s="510">
        <v>0</v>
      </c>
      <c r="E22" s="510">
        <v>346225.63999999996</v>
      </c>
      <c r="F22" s="510">
        <v>0</v>
      </c>
      <c r="G22" s="510">
        <v>0</v>
      </c>
      <c r="H22" s="510">
        <v>0</v>
      </c>
      <c r="I22" s="510">
        <v>0</v>
      </c>
      <c r="J22" s="510">
        <v>0</v>
      </c>
      <c r="K22" s="510">
        <v>0</v>
      </c>
      <c r="L22" s="510">
        <v>0</v>
      </c>
      <c r="M22" s="510">
        <v>50826996.100000001</v>
      </c>
      <c r="N22" s="510">
        <v>29552</v>
      </c>
      <c r="O22" s="510">
        <v>1567678.0299999991</v>
      </c>
      <c r="P22" s="510">
        <v>0</v>
      </c>
      <c r="Q22" s="510">
        <v>0</v>
      </c>
      <c r="R22" s="510">
        <v>0</v>
      </c>
      <c r="S22" s="510">
        <v>53277310.273000002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zoomScale="85" zoomScaleNormal="85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31" sqref="C3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5"/>
  </cols>
  <sheetData>
    <row r="1" spans="1:22">
      <c r="A1" s="2" t="s">
        <v>30</v>
      </c>
      <c r="B1" s="4" t="str">
        <f>'Info '!C2</f>
        <v>JSC Silk Road Bank</v>
      </c>
    </row>
    <row r="2" spans="1:22">
      <c r="A2" s="2" t="s">
        <v>31</v>
      </c>
      <c r="B2" s="412">
        <f>'11. CRWA '!L2</f>
        <v>43830</v>
      </c>
    </row>
    <row r="4" spans="1:22" ht="13.5" thickBot="1">
      <c r="A4" s="4" t="s">
        <v>372</v>
      </c>
      <c r="B4" s="139" t="s">
        <v>95</v>
      </c>
      <c r="V4" s="37" t="s">
        <v>73</v>
      </c>
    </row>
    <row r="5" spans="1:22" ht="12.75" customHeight="1">
      <c r="A5" s="140"/>
      <c r="B5" s="141"/>
      <c r="C5" s="558" t="s">
        <v>283</v>
      </c>
      <c r="D5" s="559"/>
      <c r="E5" s="559"/>
      <c r="F5" s="559"/>
      <c r="G5" s="559"/>
      <c r="H5" s="559"/>
      <c r="I5" s="559"/>
      <c r="J5" s="559"/>
      <c r="K5" s="559"/>
      <c r="L5" s="560"/>
      <c r="M5" s="561" t="s">
        <v>284</v>
      </c>
      <c r="N5" s="562"/>
      <c r="O5" s="562"/>
      <c r="P5" s="562"/>
      <c r="Q5" s="562"/>
      <c r="R5" s="562"/>
      <c r="S5" s="563"/>
      <c r="T5" s="566" t="s">
        <v>370</v>
      </c>
      <c r="U5" s="566" t="s">
        <v>371</v>
      </c>
      <c r="V5" s="564" t="s">
        <v>121</v>
      </c>
    </row>
    <row r="6" spans="1:22" s="88" customFormat="1" ht="102">
      <c r="A6" s="85"/>
      <c r="B6" s="142"/>
      <c r="C6" s="143" t="s">
        <v>110</v>
      </c>
      <c r="D6" s="233" t="s">
        <v>111</v>
      </c>
      <c r="E6" s="170" t="s">
        <v>286</v>
      </c>
      <c r="F6" s="170" t="s">
        <v>287</v>
      </c>
      <c r="G6" s="233" t="s">
        <v>290</v>
      </c>
      <c r="H6" s="233" t="s">
        <v>285</v>
      </c>
      <c r="I6" s="233" t="s">
        <v>112</v>
      </c>
      <c r="J6" s="233" t="s">
        <v>113</v>
      </c>
      <c r="K6" s="144" t="s">
        <v>114</v>
      </c>
      <c r="L6" s="145" t="s">
        <v>115</v>
      </c>
      <c r="M6" s="143" t="s">
        <v>288</v>
      </c>
      <c r="N6" s="144" t="s">
        <v>116</v>
      </c>
      <c r="O6" s="144" t="s">
        <v>117</v>
      </c>
      <c r="P6" s="144" t="s">
        <v>118</v>
      </c>
      <c r="Q6" s="144" t="s">
        <v>119</v>
      </c>
      <c r="R6" s="144" t="s">
        <v>120</v>
      </c>
      <c r="S6" s="259" t="s">
        <v>289</v>
      </c>
      <c r="T6" s="567"/>
      <c r="U6" s="567"/>
      <c r="V6" s="565"/>
    </row>
    <row r="7" spans="1:22" s="135" customFormat="1">
      <c r="A7" s="146">
        <v>1</v>
      </c>
      <c r="B7" s="1" t="s">
        <v>96</v>
      </c>
      <c r="C7" s="147"/>
      <c r="D7" s="134"/>
      <c r="E7" s="134"/>
      <c r="F7" s="134"/>
      <c r="G7" s="134"/>
      <c r="H7" s="134"/>
      <c r="I7" s="134"/>
      <c r="J7" s="134"/>
      <c r="K7" s="134"/>
      <c r="L7" s="148"/>
      <c r="M7" s="147"/>
      <c r="N7" s="134"/>
      <c r="O7" s="134"/>
      <c r="P7" s="134"/>
      <c r="Q7" s="134"/>
      <c r="R7" s="134"/>
      <c r="S7" s="148"/>
      <c r="T7" s="268"/>
      <c r="U7" s="268"/>
      <c r="V7" s="149">
        <f>SUM(C7:S7)</f>
        <v>0</v>
      </c>
    </row>
    <row r="8" spans="1:22" s="135" customFormat="1">
      <c r="A8" s="146">
        <v>2</v>
      </c>
      <c r="B8" s="1" t="s">
        <v>97</v>
      </c>
      <c r="C8" s="147"/>
      <c r="D8" s="134"/>
      <c r="E8" s="134"/>
      <c r="F8" s="134"/>
      <c r="G8" s="134"/>
      <c r="H8" s="134"/>
      <c r="I8" s="134"/>
      <c r="J8" s="134"/>
      <c r="K8" s="134"/>
      <c r="L8" s="148"/>
      <c r="M8" s="147"/>
      <c r="N8" s="134"/>
      <c r="O8" s="134"/>
      <c r="P8" s="134"/>
      <c r="Q8" s="134"/>
      <c r="R8" s="134"/>
      <c r="S8" s="148"/>
      <c r="T8" s="268"/>
      <c r="U8" s="268"/>
      <c r="V8" s="149">
        <f t="shared" ref="V8:V20" si="0">SUM(C8:S8)</f>
        <v>0</v>
      </c>
    </row>
    <row r="9" spans="1:22" s="135" customFormat="1">
      <c r="A9" s="146">
        <v>3</v>
      </c>
      <c r="B9" s="1" t="s">
        <v>276</v>
      </c>
      <c r="C9" s="147"/>
      <c r="D9" s="134"/>
      <c r="E9" s="134"/>
      <c r="F9" s="134"/>
      <c r="G9" s="134"/>
      <c r="H9" s="134"/>
      <c r="I9" s="134"/>
      <c r="J9" s="134"/>
      <c r="K9" s="134"/>
      <c r="L9" s="148"/>
      <c r="M9" s="147"/>
      <c r="N9" s="134"/>
      <c r="O9" s="134"/>
      <c r="P9" s="134"/>
      <c r="Q9" s="134"/>
      <c r="R9" s="134"/>
      <c r="S9" s="148"/>
      <c r="T9" s="268"/>
      <c r="U9" s="268"/>
      <c r="V9" s="149">
        <f t="shared" si="0"/>
        <v>0</v>
      </c>
    </row>
    <row r="10" spans="1:22" s="135" customFormat="1">
      <c r="A10" s="146">
        <v>4</v>
      </c>
      <c r="B10" s="1" t="s">
        <v>98</v>
      </c>
      <c r="C10" s="147"/>
      <c r="D10" s="134"/>
      <c r="E10" s="134"/>
      <c r="F10" s="134"/>
      <c r="G10" s="134"/>
      <c r="H10" s="134"/>
      <c r="I10" s="134"/>
      <c r="J10" s="134"/>
      <c r="K10" s="134"/>
      <c r="L10" s="148"/>
      <c r="M10" s="147"/>
      <c r="N10" s="134"/>
      <c r="O10" s="134"/>
      <c r="P10" s="134"/>
      <c r="Q10" s="134"/>
      <c r="R10" s="134"/>
      <c r="S10" s="148"/>
      <c r="T10" s="268"/>
      <c r="U10" s="268"/>
      <c r="V10" s="149">
        <f t="shared" si="0"/>
        <v>0</v>
      </c>
    </row>
    <row r="11" spans="1:22" s="135" customFormat="1">
      <c r="A11" s="146">
        <v>5</v>
      </c>
      <c r="B11" s="1" t="s">
        <v>99</v>
      </c>
      <c r="C11" s="147"/>
      <c r="D11" s="134"/>
      <c r="E11" s="134"/>
      <c r="F11" s="134"/>
      <c r="G11" s="134"/>
      <c r="H11" s="134"/>
      <c r="I11" s="134"/>
      <c r="J11" s="134"/>
      <c r="K11" s="134"/>
      <c r="L11" s="148"/>
      <c r="M11" s="147"/>
      <c r="N11" s="134"/>
      <c r="O11" s="134"/>
      <c r="P11" s="134"/>
      <c r="Q11" s="134"/>
      <c r="R11" s="134"/>
      <c r="S11" s="148"/>
      <c r="T11" s="268"/>
      <c r="U11" s="268"/>
      <c r="V11" s="149">
        <f t="shared" si="0"/>
        <v>0</v>
      </c>
    </row>
    <row r="12" spans="1:22" s="135" customFormat="1">
      <c r="A12" s="146">
        <v>6</v>
      </c>
      <c r="B12" s="1" t="s">
        <v>100</v>
      </c>
      <c r="C12" s="147"/>
      <c r="D12" s="134"/>
      <c r="E12" s="134"/>
      <c r="F12" s="134"/>
      <c r="G12" s="134"/>
      <c r="H12" s="134"/>
      <c r="I12" s="134"/>
      <c r="J12" s="134"/>
      <c r="K12" s="134"/>
      <c r="L12" s="148"/>
      <c r="M12" s="147"/>
      <c r="N12" s="134"/>
      <c r="O12" s="134"/>
      <c r="P12" s="134"/>
      <c r="Q12" s="134"/>
      <c r="R12" s="134"/>
      <c r="S12" s="148"/>
      <c r="T12" s="268"/>
      <c r="U12" s="268"/>
      <c r="V12" s="149">
        <f t="shared" si="0"/>
        <v>0</v>
      </c>
    </row>
    <row r="13" spans="1:22" s="135" customFormat="1">
      <c r="A13" s="146">
        <v>7</v>
      </c>
      <c r="B13" s="1" t="s">
        <v>101</v>
      </c>
      <c r="C13" s="147"/>
      <c r="D13" s="134"/>
      <c r="E13" s="134"/>
      <c r="F13" s="134"/>
      <c r="G13" s="134"/>
      <c r="H13" s="134"/>
      <c r="I13" s="134"/>
      <c r="J13" s="134"/>
      <c r="K13" s="134"/>
      <c r="L13" s="148"/>
      <c r="M13" s="147"/>
      <c r="N13" s="134"/>
      <c r="O13" s="134"/>
      <c r="P13" s="134"/>
      <c r="Q13" s="134"/>
      <c r="R13" s="134"/>
      <c r="S13" s="148"/>
      <c r="T13" s="268"/>
      <c r="U13" s="268"/>
      <c r="V13" s="149">
        <f t="shared" si="0"/>
        <v>0</v>
      </c>
    </row>
    <row r="14" spans="1:22" s="135" customFormat="1">
      <c r="A14" s="146">
        <v>8</v>
      </c>
      <c r="B14" s="1" t="s">
        <v>102</v>
      </c>
      <c r="C14" s="147"/>
      <c r="D14" s="134"/>
      <c r="E14" s="134"/>
      <c r="F14" s="134"/>
      <c r="G14" s="134"/>
      <c r="H14" s="134"/>
      <c r="I14" s="134"/>
      <c r="J14" s="134"/>
      <c r="K14" s="134"/>
      <c r="L14" s="148"/>
      <c r="M14" s="147"/>
      <c r="N14" s="134"/>
      <c r="O14" s="134"/>
      <c r="P14" s="134"/>
      <c r="Q14" s="134"/>
      <c r="R14" s="134"/>
      <c r="S14" s="148"/>
      <c r="T14" s="268"/>
      <c r="U14" s="268"/>
      <c r="V14" s="149">
        <f t="shared" si="0"/>
        <v>0</v>
      </c>
    </row>
    <row r="15" spans="1:22" s="135" customFormat="1">
      <c r="A15" s="146">
        <v>9</v>
      </c>
      <c r="B15" s="1" t="s">
        <v>103</v>
      </c>
      <c r="C15" s="147"/>
      <c r="D15" s="134"/>
      <c r="E15" s="134"/>
      <c r="F15" s="134"/>
      <c r="G15" s="134"/>
      <c r="H15" s="134"/>
      <c r="I15" s="134"/>
      <c r="J15" s="134"/>
      <c r="K15" s="134"/>
      <c r="L15" s="148"/>
      <c r="M15" s="147"/>
      <c r="N15" s="134"/>
      <c r="O15" s="134"/>
      <c r="P15" s="134"/>
      <c r="Q15" s="134"/>
      <c r="R15" s="134"/>
      <c r="S15" s="148"/>
      <c r="T15" s="268"/>
      <c r="U15" s="268"/>
      <c r="V15" s="149">
        <f t="shared" si="0"/>
        <v>0</v>
      </c>
    </row>
    <row r="16" spans="1:22" s="135" customFormat="1">
      <c r="A16" s="146">
        <v>10</v>
      </c>
      <c r="B16" s="1" t="s">
        <v>104</v>
      </c>
      <c r="C16" s="147"/>
      <c r="D16" s="134"/>
      <c r="E16" s="134"/>
      <c r="F16" s="134"/>
      <c r="G16" s="134"/>
      <c r="H16" s="134"/>
      <c r="I16" s="134"/>
      <c r="J16" s="134"/>
      <c r="K16" s="134"/>
      <c r="L16" s="148"/>
      <c r="M16" s="147"/>
      <c r="N16" s="134"/>
      <c r="O16" s="134"/>
      <c r="P16" s="134"/>
      <c r="Q16" s="134"/>
      <c r="R16" s="134"/>
      <c r="S16" s="148"/>
      <c r="T16" s="268"/>
      <c r="U16" s="268"/>
      <c r="V16" s="149">
        <f t="shared" si="0"/>
        <v>0</v>
      </c>
    </row>
    <row r="17" spans="1:22" s="135" customFormat="1">
      <c r="A17" s="146">
        <v>11</v>
      </c>
      <c r="B17" s="1" t="s">
        <v>105</v>
      </c>
      <c r="C17" s="147"/>
      <c r="D17" s="134"/>
      <c r="E17" s="134"/>
      <c r="F17" s="134"/>
      <c r="G17" s="134"/>
      <c r="H17" s="134"/>
      <c r="I17" s="134"/>
      <c r="J17" s="134"/>
      <c r="K17" s="134"/>
      <c r="L17" s="148"/>
      <c r="M17" s="147"/>
      <c r="N17" s="134"/>
      <c r="O17" s="134"/>
      <c r="P17" s="134"/>
      <c r="Q17" s="134"/>
      <c r="R17" s="134"/>
      <c r="S17" s="148"/>
      <c r="T17" s="268"/>
      <c r="U17" s="268"/>
      <c r="V17" s="149">
        <f t="shared" si="0"/>
        <v>0</v>
      </c>
    </row>
    <row r="18" spans="1:22" s="135" customFormat="1">
      <c r="A18" s="146">
        <v>12</v>
      </c>
      <c r="B18" s="1" t="s">
        <v>106</v>
      </c>
      <c r="C18" s="147"/>
      <c r="D18" s="134"/>
      <c r="E18" s="134"/>
      <c r="F18" s="134"/>
      <c r="G18" s="134"/>
      <c r="H18" s="134"/>
      <c r="I18" s="134"/>
      <c r="J18" s="134"/>
      <c r="K18" s="134"/>
      <c r="L18" s="148"/>
      <c r="M18" s="147"/>
      <c r="N18" s="134"/>
      <c r="O18" s="134"/>
      <c r="P18" s="134"/>
      <c r="Q18" s="134"/>
      <c r="R18" s="134"/>
      <c r="S18" s="148"/>
      <c r="T18" s="268"/>
      <c r="U18" s="268"/>
      <c r="V18" s="149">
        <f t="shared" si="0"/>
        <v>0</v>
      </c>
    </row>
    <row r="19" spans="1:22" s="135" customFormat="1">
      <c r="A19" s="146">
        <v>13</v>
      </c>
      <c r="B19" s="1" t="s">
        <v>107</v>
      </c>
      <c r="C19" s="147"/>
      <c r="D19" s="134"/>
      <c r="E19" s="134"/>
      <c r="F19" s="134"/>
      <c r="G19" s="134"/>
      <c r="H19" s="134"/>
      <c r="I19" s="134"/>
      <c r="J19" s="134"/>
      <c r="K19" s="134"/>
      <c r="L19" s="148"/>
      <c r="M19" s="147"/>
      <c r="N19" s="134"/>
      <c r="O19" s="134"/>
      <c r="P19" s="134"/>
      <c r="Q19" s="134"/>
      <c r="R19" s="134"/>
      <c r="S19" s="148"/>
      <c r="T19" s="268"/>
      <c r="U19" s="268"/>
      <c r="V19" s="149">
        <f t="shared" si="0"/>
        <v>0</v>
      </c>
    </row>
    <row r="20" spans="1:22" s="135" customFormat="1">
      <c r="A20" s="146">
        <v>14</v>
      </c>
      <c r="B20" s="1" t="s">
        <v>108</v>
      </c>
      <c r="C20" s="147"/>
      <c r="D20" s="134"/>
      <c r="E20" s="134"/>
      <c r="F20" s="134"/>
      <c r="G20" s="134"/>
      <c r="H20" s="134"/>
      <c r="I20" s="134"/>
      <c r="J20" s="134"/>
      <c r="K20" s="134"/>
      <c r="L20" s="148"/>
      <c r="M20" s="147"/>
      <c r="N20" s="134"/>
      <c r="O20" s="134"/>
      <c r="P20" s="134"/>
      <c r="Q20" s="134"/>
      <c r="R20" s="134"/>
      <c r="S20" s="148"/>
      <c r="T20" s="268"/>
      <c r="U20" s="268"/>
      <c r="V20" s="149">
        <f t="shared" si="0"/>
        <v>0</v>
      </c>
    </row>
    <row r="21" spans="1:22" ht="13.5" thickBot="1">
      <c r="A21" s="136"/>
      <c r="B21" s="150" t="s">
        <v>109</v>
      </c>
      <c r="C21" s="151">
        <f>SUM(C7:C20)</f>
        <v>0</v>
      </c>
      <c r="D21" s="138">
        <f t="shared" ref="D21:V21" si="1">SUM(D7:D20)</f>
        <v>0</v>
      </c>
      <c r="E21" s="138">
        <f t="shared" si="1"/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0</v>
      </c>
      <c r="L21" s="152">
        <f t="shared" si="1"/>
        <v>0</v>
      </c>
      <c r="M21" s="151">
        <f t="shared" si="1"/>
        <v>0</v>
      </c>
      <c r="N21" s="138">
        <f t="shared" si="1"/>
        <v>0</v>
      </c>
      <c r="O21" s="138">
        <f t="shared" si="1"/>
        <v>0</v>
      </c>
      <c r="P21" s="138">
        <f t="shared" si="1"/>
        <v>0</v>
      </c>
      <c r="Q21" s="138">
        <f t="shared" si="1"/>
        <v>0</v>
      </c>
      <c r="R21" s="138">
        <f t="shared" si="1"/>
        <v>0</v>
      </c>
      <c r="S21" s="152">
        <f>SUM(S7:S20)</f>
        <v>0</v>
      </c>
      <c r="T21" s="152">
        <f>SUM(T7:T20)</f>
        <v>0</v>
      </c>
      <c r="U21" s="152">
        <f t="shared" ref="U21" si="2">SUM(U7:U20)</f>
        <v>0</v>
      </c>
      <c r="V21" s="153">
        <f t="shared" si="1"/>
        <v>0</v>
      </c>
    </row>
    <row r="24" spans="1:22">
      <c r="A24" s="7"/>
      <c r="B24" s="7"/>
      <c r="C24" s="62"/>
      <c r="D24" s="62"/>
      <c r="E24" s="62"/>
    </row>
    <row r="25" spans="1:22">
      <c r="A25" s="154"/>
      <c r="B25" s="154"/>
      <c r="C25" s="7"/>
      <c r="D25" s="62"/>
      <c r="E25" s="62"/>
    </row>
    <row r="26" spans="1:22">
      <c r="A26" s="154"/>
      <c r="B26" s="63"/>
      <c r="C26" s="7"/>
      <c r="D26" s="62"/>
      <c r="E26" s="62"/>
    </row>
    <row r="27" spans="1:22">
      <c r="A27" s="154"/>
      <c r="B27" s="154"/>
      <c r="C27" s="7"/>
      <c r="D27" s="62"/>
      <c r="E27" s="62"/>
    </row>
    <row r="28" spans="1:22">
      <c r="A28" s="154"/>
      <c r="B28" s="63"/>
      <c r="C28" s="7"/>
      <c r="D28" s="62"/>
      <c r="E28" s="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7" sqref="A27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9" customWidth="1"/>
    <col min="4" max="4" width="14.85546875" style="269" bestFit="1" customWidth="1"/>
    <col min="5" max="5" width="17.7109375" style="269" customWidth="1"/>
    <col min="6" max="6" width="15.85546875" style="269" customWidth="1"/>
    <col min="7" max="7" width="17.42578125" style="269" customWidth="1"/>
    <col min="8" max="8" width="15.28515625" style="269" customWidth="1"/>
    <col min="9" max="16384" width="9.140625" style="35"/>
  </cols>
  <sheetData>
    <row r="1" spans="1:9">
      <c r="A1" s="2" t="s">
        <v>30</v>
      </c>
      <c r="B1" s="4" t="str">
        <f>'Info '!C2</f>
        <v>JSC Silk Road Bank</v>
      </c>
    </row>
    <row r="2" spans="1:9">
      <c r="A2" s="2" t="s">
        <v>31</v>
      </c>
      <c r="B2" s="412">
        <f>'12. CRM'!B2</f>
        <v>43830</v>
      </c>
    </row>
    <row r="4" spans="1:9" ht="13.5" thickBot="1">
      <c r="A4" s="2" t="s">
        <v>258</v>
      </c>
      <c r="B4" s="139" t="s">
        <v>382</v>
      </c>
    </row>
    <row r="5" spans="1:9">
      <c r="A5" s="140"/>
      <c r="B5" s="155"/>
      <c r="C5" s="270" t="s">
        <v>0</v>
      </c>
      <c r="D5" s="270" t="s">
        <v>1</v>
      </c>
      <c r="E5" s="270" t="s">
        <v>2</v>
      </c>
      <c r="F5" s="270" t="s">
        <v>3</v>
      </c>
      <c r="G5" s="271" t="s">
        <v>4</v>
      </c>
      <c r="H5" s="272" t="s">
        <v>5</v>
      </c>
      <c r="I5" s="156"/>
    </row>
    <row r="6" spans="1:9" s="156" customFormat="1" ht="12.75" customHeight="1">
      <c r="A6" s="157"/>
      <c r="B6" s="570" t="s">
        <v>257</v>
      </c>
      <c r="C6" s="572" t="s">
        <v>374</v>
      </c>
      <c r="D6" s="574" t="s">
        <v>373</v>
      </c>
      <c r="E6" s="575"/>
      <c r="F6" s="572" t="s">
        <v>378</v>
      </c>
      <c r="G6" s="572" t="s">
        <v>379</v>
      </c>
      <c r="H6" s="568" t="s">
        <v>377</v>
      </c>
    </row>
    <row r="7" spans="1:9" ht="38.25">
      <c r="A7" s="159"/>
      <c r="B7" s="571"/>
      <c r="C7" s="573"/>
      <c r="D7" s="273" t="s">
        <v>376</v>
      </c>
      <c r="E7" s="273" t="s">
        <v>375</v>
      </c>
      <c r="F7" s="573"/>
      <c r="G7" s="573"/>
      <c r="H7" s="569"/>
      <c r="I7" s="156"/>
    </row>
    <row r="8" spans="1:9">
      <c r="A8" s="157">
        <v>1</v>
      </c>
      <c r="B8" s="1" t="s">
        <v>96</v>
      </c>
      <c r="C8" s="465">
        <v>20166093.969999999</v>
      </c>
      <c r="D8" s="466"/>
      <c r="E8" s="465"/>
      <c r="F8" s="465">
        <v>2961537.63</v>
      </c>
      <c r="G8" s="467">
        <v>2961537.63</v>
      </c>
      <c r="H8" s="275">
        <f>G8/(C8+E8)</f>
        <v>0.1468572760994627</v>
      </c>
    </row>
    <row r="9" spans="1:9" ht="15" customHeight="1">
      <c r="A9" s="157">
        <v>2</v>
      </c>
      <c r="B9" s="1" t="s">
        <v>97</v>
      </c>
      <c r="C9" s="465">
        <v>0</v>
      </c>
      <c r="D9" s="466"/>
      <c r="E9" s="465"/>
      <c r="F9" s="465">
        <v>0</v>
      </c>
      <c r="G9" s="467">
        <v>0</v>
      </c>
      <c r="H9" s="275" t="e">
        <f t="shared" ref="H9:H21" si="0">G9/(C9+E9)</f>
        <v>#DIV/0!</v>
      </c>
    </row>
    <row r="10" spans="1:9">
      <c r="A10" s="157">
        <v>3</v>
      </c>
      <c r="B10" s="1" t="s">
        <v>276</v>
      </c>
      <c r="C10" s="465">
        <v>0</v>
      </c>
      <c r="D10" s="466"/>
      <c r="E10" s="465"/>
      <c r="F10" s="465">
        <v>0</v>
      </c>
      <c r="G10" s="467">
        <v>0</v>
      </c>
      <c r="H10" s="275" t="e">
        <f t="shared" si="0"/>
        <v>#DIV/0!</v>
      </c>
    </row>
    <row r="11" spans="1:9">
      <c r="A11" s="157">
        <v>4</v>
      </c>
      <c r="B11" s="1" t="s">
        <v>98</v>
      </c>
      <c r="C11" s="465">
        <v>0</v>
      </c>
      <c r="D11" s="466"/>
      <c r="E11" s="465"/>
      <c r="F11" s="465">
        <v>0</v>
      </c>
      <c r="G11" s="467">
        <v>0</v>
      </c>
      <c r="H11" s="275" t="e">
        <f t="shared" si="0"/>
        <v>#DIV/0!</v>
      </c>
    </row>
    <row r="12" spans="1:9">
      <c r="A12" s="157">
        <v>5</v>
      </c>
      <c r="B12" s="1" t="s">
        <v>99</v>
      </c>
      <c r="C12" s="465">
        <v>0</v>
      </c>
      <c r="D12" s="466"/>
      <c r="E12" s="465"/>
      <c r="F12" s="465">
        <v>0</v>
      </c>
      <c r="G12" s="467">
        <v>0</v>
      </c>
      <c r="H12" s="275" t="e">
        <f t="shared" si="0"/>
        <v>#DIV/0!</v>
      </c>
    </row>
    <row r="13" spans="1:9">
      <c r="A13" s="157">
        <v>6</v>
      </c>
      <c r="B13" s="1" t="s">
        <v>100</v>
      </c>
      <c r="C13" s="465">
        <v>17062746.629999999</v>
      </c>
      <c r="D13" s="466"/>
      <c r="E13" s="465"/>
      <c r="F13" s="465">
        <v>14212716.134</v>
      </c>
      <c r="G13" s="467">
        <v>14212716.134</v>
      </c>
      <c r="H13" s="275">
        <f t="shared" si="0"/>
        <v>0.83296766002555356</v>
      </c>
    </row>
    <row r="14" spans="1:9">
      <c r="A14" s="157">
        <v>7</v>
      </c>
      <c r="B14" s="1" t="s">
        <v>101</v>
      </c>
      <c r="C14" s="465">
        <v>6413515.9900000002</v>
      </c>
      <c r="D14" s="466">
        <v>236175.86</v>
      </c>
      <c r="E14" s="465">
        <v>28677</v>
      </c>
      <c r="F14" s="465">
        <v>6413515.9900000002</v>
      </c>
      <c r="G14" s="467">
        <v>6413515.9900000002</v>
      </c>
      <c r="H14" s="275">
        <f t="shared" si="0"/>
        <v>0.99554856552038806</v>
      </c>
    </row>
    <row r="15" spans="1:9">
      <c r="A15" s="157">
        <v>8</v>
      </c>
      <c r="B15" s="1" t="s">
        <v>102</v>
      </c>
      <c r="C15" s="465">
        <v>4634244.71</v>
      </c>
      <c r="D15" s="466"/>
      <c r="E15" s="465"/>
      <c r="F15" s="465">
        <v>4634244.71</v>
      </c>
      <c r="G15" s="467">
        <v>4634244.71</v>
      </c>
      <c r="H15" s="275">
        <f t="shared" si="0"/>
        <v>1</v>
      </c>
    </row>
    <row r="16" spans="1:9">
      <c r="A16" s="157">
        <v>9</v>
      </c>
      <c r="B16" s="1" t="s">
        <v>103</v>
      </c>
      <c r="C16" s="465">
        <v>0</v>
      </c>
      <c r="D16" s="466"/>
      <c r="E16" s="465"/>
      <c r="F16" s="465">
        <v>0</v>
      </c>
      <c r="G16" s="467">
        <v>0</v>
      </c>
      <c r="H16" s="275" t="e">
        <f t="shared" si="0"/>
        <v>#DIV/0!</v>
      </c>
    </row>
    <row r="17" spans="1:8">
      <c r="A17" s="157">
        <v>10</v>
      </c>
      <c r="B17" s="1" t="s">
        <v>104</v>
      </c>
      <c r="C17" s="465">
        <v>1469128.9999999991</v>
      </c>
      <c r="D17" s="466"/>
      <c r="E17" s="465"/>
      <c r="F17" s="465">
        <v>1469128.9999999991</v>
      </c>
      <c r="G17" s="467">
        <v>1469128.9999999991</v>
      </c>
      <c r="H17" s="275">
        <f t="shared" si="0"/>
        <v>1</v>
      </c>
    </row>
    <row r="18" spans="1:8">
      <c r="A18" s="157">
        <v>11</v>
      </c>
      <c r="B18" s="1" t="s">
        <v>105</v>
      </c>
      <c r="C18" s="465">
        <v>1102300.0700000005</v>
      </c>
      <c r="D18" s="466"/>
      <c r="E18" s="465"/>
      <c r="F18" s="465">
        <v>1653450.1050000009</v>
      </c>
      <c r="G18" s="467">
        <v>1653450.1050000009</v>
      </c>
      <c r="H18" s="275">
        <f t="shared" si="0"/>
        <v>1.5</v>
      </c>
    </row>
    <row r="19" spans="1:8">
      <c r="A19" s="157">
        <v>12</v>
      </c>
      <c r="B19" s="1" t="s">
        <v>106</v>
      </c>
      <c r="C19" s="465">
        <v>0</v>
      </c>
      <c r="D19" s="466"/>
      <c r="E19" s="465"/>
      <c r="F19" s="465">
        <v>0</v>
      </c>
      <c r="G19" s="467">
        <v>0</v>
      </c>
      <c r="H19" s="275" t="e">
        <f t="shared" si="0"/>
        <v>#DIV/0!</v>
      </c>
    </row>
    <row r="20" spans="1:8">
      <c r="A20" s="157">
        <v>13</v>
      </c>
      <c r="B20" s="1" t="s">
        <v>252</v>
      </c>
      <c r="C20" s="465">
        <v>0</v>
      </c>
      <c r="D20" s="466"/>
      <c r="E20" s="465"/>
      <c r="F20" s="465">
        <v>0</v>
      </c>
      <c r="G20" s="467">
        <v>0</v>
      </c>
      <c r="H20" s="275" t="e">
        <f t="shared" si="0"/>
        <v>#DIV/0!</v>
      </c>
    </row>
    <row r="21" spans="1:8">
      <c r="A21" s="157">
        <v>14</v>
      </c>
      <c r="B21" s="1" t="s">
        <v>108</v>
      </c>
      <c r="C21" s="465">
        <v>25248232.350000001</v>
      </c>
      <c r="D21" s="466"/>
      <c r="E21" s="465"/>
      <c r="F21" s="465">
        <v>21462568.281999998</v>
      </c>
      <c r="G21" s="467">
        <v>21462568.281999998</v>
      </c>
      <c r="H21" s="275">
        <f t="shared" si="0"/>
        <v>0.85006221364245316</v>
      </c>
    </row>
    <row r="22" spans="1:8" ht="13.5" thickBot="1">
      <c r="A22" s="160"/>
      <c r="B22" s="161" t="s">
        <v>109</v>
      </c>
      <c r="C22" s="274">
        <v>84154251.049999997</v>
      </c>
      <c r="D22" s="274">
        <v>242416.72</v>
      </c>
      <c r="E22" s="274">
        <v>29552</v>
      </c>
      <c r="F22" s="274">
        <v>53247758.273000002</v>
      </c>
      <c r="G22" s="274">
        <v>53247758.273000002</v>
      </c>
      <c r="H22" s="276">
        <f>G22/(C22+E22)</f>
        <v>0.63251785193612731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25" sqref="H25"/>
    </sheetView>
  </sheetViews>
  <sheetFormatPr defaultColWidth="9.140625" defaultRowHeight="12.75"/>
  <cols>
    <col min="1" max="1" width="10.5703125" style="269" bestFit="1" customWidth="1"/>
    <col min="2" max="2" width="71.7109375" style="269" customWidth="1"/>
    <col min="3" max="8" width="13.85546875" style="269" bestFit="1" customWidth="1"/>
    <col min="9" max="11" width="12.7109375" style="269" customWidth="1"/>
    <col min="12" max="16384" width="9.140625" style="269"/>
  </cols>
  <sheetData>
    <row r="1" spans="1:11">
      <c r="A1" s="269" t="s">
        <v>30</v>
      </c>
      <c r="B1" s="269" t="str">
        <f>'Info '!C2</f>
        <v>JSC Silk Road Bank</v>
      </c>
    </row>
    <row r="2" spans="1:11">
      <c r="A2" s="269" t="s">
        <v>31</v>
      </c>
      <c r="B2" s="483">
        <f>'13. CRME '!B2</f>
        <v>43830</v>
      </c>
      <c r="C2" s="288"/>
      <c r="D2" s="288"/>
    </row>
    <row r="3" spans="1:11">
      <c r="B3" s="288"/>
      <c r="C3" s="288"/>
      <c r="D3" s="288"/>
    </row>
    <row r="4" spans="1:11" ht="13.5" thickBot="1">
      <c r="A4" s="269" t="s">
        <v>254</v>
      </c>
      <c r="B4" s="318" t="s">
        <v>383</v>
      </c>
      <c r="C4" s="288"/>
      <c r="D4" s="288"/>
    </row>
    <row r="5" spans="1:11" ht="30" customHeight="1">
      <c r="A5" s="576"/>
      <c r="B5" s="577"/>
      <c r="C5" s="578" t="s">
        <v>434</v>
      </c>
      <c r="D5" s="578"/>
      <c r="E5" s="578"/>
      <c r="F5" s="578" t="s">
        <v>435</v>
      </c>
      <c r="G5" s="578"/>
      <c r="H5" s="578"/>
      <c r="I5" s="578" t="s">
        <v>436</v>
      </c>
      <c r="J5" s="578"/>
      <c r="K5" s="579"/>
    </row>
    <row r="6" spans="1:11">
      <c r="A6" s="289"/>
      <c r="B6" s="290"/>
      <c r="C6" s="42" t="s">
        <v>69</v>
      </c>
      <c r="D6" s="42" t="s">
        <v>70</v>
      </c>
      <c r="E6" s="42" t="s">
        <v>71</v>
      </c>
      <c r="F6" s="42" t="s">
        <v>69</v>
      </c>
      <c r="G6" s="42" t="s">
        <v>70</v>
      </c>
      <c r="H6" s="42" t="s">
        <v>71</v>
      </c>
      <c r="I6" s="42" t="s">
        <v>69</v>
      </c>
      <c r="J6" s="42" t="s">
        <v>70</v>
      </c>
      <c r="K6" s="42" t="s">
        <v>71</v>
      </c>
    </row>
    <row r="7" spans="1:11">
      <c r="A7" s="291" t="s">
        <v>386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</row>
    <row r="8" spans="1:11">
      <c r="A8" s="294">
        <v>1</v>
      </c>
      <c r="B8" s="295" t="s">
        <v>384</v>
      </c>
      <c r="C8" s="468"/>
      <c r="D8" s="468"/>
      <c r="E8" s="468"/>
      <c r="F8" s="469">
        <v>33144079.619999997</v>
      </c>
      <c r="G8" s="469">
        <v>17275285.57</v>
      </c>
      <c r="H8" s="469">
        <v>50419365.189999998</v>
      </c>
      <c r="I8" s="514">
        <v>18039219.849999998</v>
      </c>
      <c r="J8" s="514">
        <v>10087920.41</v>
      </c>
      <c r="K8" s="297">
        <v>28127140.259999998</v>
      </c>
    </row>
    <row r="9" spans="1:11">
      <c r="A9" s="291" t="s">
        <v>387</v>
      </c>
      <c r="B9" s="292"/>
      <c r="C9" s="470"/>
      <c r="D9" s="470"/>
      <c r="E9" s="470"/>
      <c r="F9" s="470"/>
      <c r="G9" s="470"/>
      <c r="H9" s="470"/>
      <c r="I9" s="471"/>
      <c r="J9" s="471"/>
      <c r="K9" s="293"/>
    </row>
    <row r="10" spans="1:11">
      <c r="A10" s="298">
        <v>2</v>
      </c>
      <c r="B10" s="299" t="s">
        <v>395</v>
      </c>
      <c r="C10" s="472">
        <v>2330126.37</v>
      </c>
      <c r="D10" s="473">
        <v>6403707.6099999994</v>
      </c>
      <c r="E10" s="473">
        <v>8733833.9800000004</v>
      </c>
      <c r="F10" s="473">
        <v>909774.68845000002</v>
      </c>
      <c r="G10" s="473">
        <v>2408572.0862000003</v>
      </c>
      <c r="H10" s="472">
        <v>3318346.77465</v>
      </c>
      <c r="I10" s="515">
        <v>203386.54450000002</v>
      </c>
      <c r="J10" s="516">
        <v>360211.35300000006</v>
      </c>
      <c r="K10" s="300">
        <v>563597.89750000008</v>
      </c>
    </row>
    <row r="11" spans="1:11">
      <c r="A11" s="298">
        <v>3</v>
      </c>
      <c r="B11" s="299" t="s">
        <v>389</v>
      </c>
      <c r="C11" s="472">
        <v>11583379.699999999</v>
      </c>
      <c r="D11" s="473">
        <v>15548488.000000002</v>
      </c>
      <c r="E11" s="473">
        <v>27131867.700000003</v>
      </c>
      <c r="F11" s="473">
        <v>8101719.8882499998</v>
      </c>
      <c r="G11" s="473">
        <v>9523682.806499999</v>
      </c>
      <c r="H11" s="472">
        <v>17625402.69475</v>
      </c>
      <c r="I11" s="515">
        <v>4655684.8430000003</v>
      </c>
      <c r="J11" s="516">
        <v>4081467.2529999996</v>
      </c>
      <c r="K11" s="300">
        <v>8737152.0960000008</v>
      </c>
    </row>
    <row r="12" spans="1:11">
      <c r="A12" s="298">
        <v>4</v>
      </c>
      <c r="B12" s="299" t="s">
        <v>390</v>
      </c>
      <c r="C12" s="472">
        <v>0</v>
      </c>
      <c r="D12" s="473">
        <v>0</v>
      </c>
      <c r="E12" s="473">
        <v>0</v>
      </c>
      <c r="F12" s="473"/>
      <c r="G12" s="473"/>
      <c r="H12" s="472">
        <v>0</v>
      </c>
      <c r="I12" s="517"/>
      <c r="J12" s="518"/>
      <c r="K12" s="300">
        <v>0</v>
      </c>
    </row>
    <row r="13" spans="1:11" ht="15">
      <c r="A13" s="298">
        <v>5</v>
      </c>
      <c r="B13" s="299" t="s">
        <v>398</v>
      </c>
      <c r="C13" s="472">
        <v>163296.31</v>
      </c>
      <c r="D13" s="473">
        <v>58647.46</v>
      </c>
      <c r="E13" s="473">
        <v>221943.77</v>
      </c>
      <c r="F13" s="473">
        <v>31633.572800000002</v>
      </c>
      <c r="G13" s="473">
        <v>5891.6500000000005</v>
      </c>
      <c r="H13" s="472">
        <v>37525.222800000003</v>
      </c>
      <c r="I13" s="519">
        <v>8508.762999999999</v>
      </c>
      <c r="J13" s="520">
        <v>4391.8335000000006</v>
      </c>
      <c r="K13" s="300">
        <v>12900.5965</v>
      </c>
    </row>
    <row r="14" spans="1:11">
      <c r="A14" s="298">
        <v>6</v>
      </c>
      <c r="B14" s="299" t="s">
        <v>430</v>
      </c>
      <c r="C14" s="472">
        <v>0</v>
      </c>
      <c r="D14" s="473">
        <v>0</v>
      </c>
      <c r="E14" s="473">
        <v>0</v>
      </c>
      <c r="F14" s="473"/>
      <c r="G14" s="473"/>
      <c r="H14" s="472">
        <v>0</v>
      </c>
      <c r="I14" s="517"/>
      <c r="J14" s="518"/>
      <c r="K14" s="300">
        <v>0</v>
      </c>
    </row>
    <row r="15" spans="1:11" ht="15">
      <c r="A15" s="298">
        <v>7</v>
      </c>
      <c r="B15" s="299" t="s">
        <v>431</v>
      </c>
      <c r="C15" s="472">
        <v>820715.53</v>
      </c>
      <c r="D15" s="473">
        <v>873794.96</v>
      </c>
      <c r="E15" s="473">
        <v>1694510.49</v>
      </c>
      <c r="F15" s="473">
        <v>522307.57</v>
      </c>
      <c r="G15" s="473">
        <v>869342.13</v>
      </c>
      <c r="H15" s="472">
        <v>1391649.7</v>
      </c>
      <c r="I15" s="519">
        <v>522307.57</v>
      </c>
      <c r="J15" s="520">
        <v>869342.13</v>
      </c>
      <c r="K15" s="300">
        <v>1391649.7</v>
      </c>
    </row>
    <row r="16" spans="1:11">
      <c r="A16" s="298">
        <v>8</v>
      </c>
      <c r="B16" s="301" t="s">
        <v>391</v>
      </c>
      <c r="C16" s="472">
        <v>14897517.91</v>
      </c>
      <c r="D16" s="472">
        <v>22884638.030000001</v>
      </c>
      <c r="E16" s="473">
        <v>37782155.939999998</v>
      </c>
      <c r="F16" s="473">
        <v>9565435.7194999997</v>
      </c>
      <c r="G16" s="473">
        <v>12807488.672700001</v>
      </c>
      <c r="H16" s="472">
        <v>22372924.392200001</v>
      </c>
      <c r="I16" s="517">
        <v>5389887.7205000008</v>
      </c>
      <c r="J16" s="518">
        <v>5315412.5694999993</v>
      </c>
      <c r="K16" s="300">
        <v>10705300.289999999</v>
      </c>
    </row>
    <row r="17" spans="1:11">
      <c r="A17" s="291" t="s">
        <v>388</v>
      </c>
      <c r="B17" s="292"/>
      <c r="C17" s="471"/>
      <c r="D17" s="471"/>
      <c r="E17" s="471"/>
      <c r="F17" s="471"/>
      <c r="G17" s="471"/>
      <c r="H17" s="471"/>
      <c r="I17" s="471"/>
      <c r="J17" s="471"/>
      <c r="K17" s="293"/>
    </row>
    <row r="18" spans="1:11">
      <c r="A18" s="298">
        <v>9</v>
      </c>
      <c r="B18" s="299" t="s">
        <v>394</v>
      </c>
      <c r="C18" s="472">
        <v>0</v>
      </c>
      <c r="D18" s="473">
        <v>0</v>
      </c>
      <c r="E18" s="473">
        <v>0</v>
      </c>
      <c r="F18" s="473">
        <v>0</v>
      </c>
      <c r="G18" s="473">
        <v>0</v>
      </c>
      <c r="H18" s="473">
        <v>0</v>
      </c>
      <c r="I18" s="473">
        <v>0</v>
      </c>
      <c r="J18" s="473">
        <v>0</v>
      </c>
      <c r="K18" s="473">
        <v>0</v>
      </c>
    </row>
    <row r="19" spans="1:11" ht="15">
      <c r="A19" s="298">
        <v>10</v>
      </c>
      <c r="B19" s="299" t="s">
        <v>432</v>
      </c>
      <c r="C19" s="472">
        <v>50740590.020000011</v>
      </c>
      <c r="D19" s="473">
        <v>12326859.48</v>
      </c>
      <c r="E19" s="473">
        <v>63067449.500000015</v>
      </c>
      <c r="F19" s="474">
        <v>14656489.950000001</v>
      </c>
      <c r="G19" s="474">
        <v>40643.195000000007</v>
      </c>
      <c r="H19" s="474">
        <v>14697133.145000001</v>
      </c>
      <c r="I19" s="520">
        <v>29761349.719999999</v>
      </c>
      <c r="J19" s="520">
        <v>8716412.4550000001</v>
      </c>
      <c r="K19" s="300">
        <v>38477762.174999997</v>
      </c>
    </row>
    <row r="20" spans="1:11">
      <c r="A20" s="298">
        <v>11</v>
      </c>
      <c r="B20" s="299" t="s">
        <v>393</v>
      </c>
      <c r="C20" s="472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</row>
    <row r="21" spans="1:11" ht="13.5" thickBot="1">
      <c r="A21" s="302">
        <v>12</v>
      </c>
      <c r="B21" s="303" t="s">
        <v>392</v>
      </c>
      <c r="C21" s="475">
        <v>50740590.020000011</v>
      </c>
      <c r="D21" s="475">
        <v>12326859.48</v>
      </c>
      <c r="E21" s="475">
        <v>63067449.500000015</v>
      </c>
      <c r="F21" s="304">
        <v>14656489.950000001</v>
      </c>
      <c r="G21" s="304">
        <v>40643.195000000007</v>
      </c>
      <c r="H21" s="304">
        <v>14697133.145000001</v>
      </c>
      <c r="I21" s="304">
        <v>29761349.719999999</v>
      </c>
      <c r="J21" s="304">
        <v>8716412.4550000001</v>
      </c>
      <c r="K21" s="300">
        <v>38477762.174999997</v>
      </c>
    </row>
    <row r="22" spans="1:11" ht="38.25" customHeight="1" thickBot="1">
      <c r="A22" s="305"/>
      <c r="B22" s="306"/>
      <c r="C22" s="306"/>
      <c r="D22" s="306"/>
      <c r="E22" s="306"/>
      <c r="F22" s="580" t="s">
        <v>510</v>
      </c>
      <c r="G22" s="581"/>
      <c r="H22" s="582"/>
      <c r="I22" s="580" t="s">
        <v>511</v>
      </c>
      <c r="J22" s="581"/>
      <c r="K22" s="583"/>
    </row>
    <row r="23" spans="1:11">
      <c r="A23" s="307">
        <v>13</v>
      </c>
      <c r="B23" s="308" t="s">
        <v>384</v>
      </c>
      <c r="C23" s="309"/>
      <c r="D23" s="309"/>
      <c r="E23" s="309"/>
      <c r="F23" s="476">
        <v>33144079.619999997</v>
      </c>
      <c r="G23" s="476">
        <v>17275285.57</v>
      </c>
      <c r="H23" s="476">
        <v>50419365.189999998</v>
      </c>
      <c r="I23" s="477">
        <v>18039219.849999998</v>
      </c>
      <c r="J23" s="477">
        <v>10087920.41</v>
      </c>
      <c r="K23" s="478">
        <v>28127140.259999998</v>
      </c>
    </row>
    <row r="24" spans="1:11" ht="15.75" thickBot="1">
      <c r="A24" s="310">
        <v>14</v>
      </c>
      <c r="B24" s="311" t="s">
        <v>396</v>
      </c>
      <c r="C24" s="312"/>
      <c r="D24" s="313"/>
      <c r="E24" s="314"/>
      <c r="F24" s="479">
        <v>2391358.9298749999</v>
      </c>
      <c r="G24" s="479">
        <v>12766845.477699999</v>
      </c>
      <c r="H24" s="479">
        <v>21201122.8517</v>
      </c>
      <c r="I24" s="521">
        <v>1347471.930125</v>
      </c>
      <c r="J24" s="521">
        <v>1328853.1423749998</v>
      </c>
      <c r="K24" s="480">
        <v>4365203.1740000006</v>
      </c>
    </row>
    <row r="25" spans="1:11" ht="13.5" thickBot="1">
      <c r="A25" s="315">
        <v>15</v>
      </c>
      <c r="B25" s="316" t="s">
        <v>397</v>
      </c>
      <c r="C25" s="317"/>
      <c r="D25" s="317"/>
      <c r="E25" s="317"/>
      <c r="F25" s="481">
        <v>13.859935121379914</v>
      </c>
      <c r="G25" s="481">
        <v>1.3531365755287748</v>
      </c>
      <c r="H25" s="481">
        <v>2.3781459851291391</v>
      </c>
      <c r="I25" s="481">
        <v>13.387455016095634</v>
      </c>
      <c r="J25" s="481">
        <v>7.5914486622429251</v>
      </c>
      <c r="K25" s="482">
        <v>6.4434893723918094</v>
      </c>
    </row>
    <row r="27" spans="1:11" ht="38.25">
      <c r="B27" s="287" t="s">
        <v>433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44.28515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5"/>
  </cols>
  <sheetData>
    <row r="1" spans="1:14">
      <c r="A1" s="4" t="s">
        <v>30</v>
      </c>
      <c r="B1" s="4" t="str">
        <f>'Info '!C2</f>
        <v>JSC Silk Road Bank</v>
      </c>
    </row>
    <row r="2" spans="1:14" ht="14.25" customHeight="1">
      <c r="A2" s="4" t="s">
        <v>31</v>
      </c>
      <c r="B2" s="412">
        <f>'14. LCR'!B2</f>
        <v>43830</v>
      </c>
    </row>
    <row r="3" spans="1:14" ht="14.25" customHeight="1"/>
    <row r="4" spans="1:14" ht="13.5" thickBot="1">
      <c r="A4" s="4" t="s">
        <v>270</v>
      </c>
      <c r="B4" s="232" t="s">
        <v>28</v>
      </c>
    </row>
    <row r="5" spans="1:14" s="167" customFormat="1">
      <c r="A5" s="163"/>
      <c r="B5" s="164"/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65" t="s">
        <v>5</v>
      </c>
      <c r="I5" s="165" t="s">
        <v>8</v>
      </c>
      <c r="J5" s="165" t="s">
        <v>9</v>
      </c>
      <c r="K5" s="165" t="s">
        <v>10</v>
      </c>
      <c r="L5" s="165" t="s">
        <v>11</v>
      </c>
      <c r="M5" s="165" t="s">
        <v>12</v>
      </c>
      <c r="N5" s="166" t="s">
        <v>13</v>
      </c>
    </row>
    <row r="6" spans="1:14" ht="25.5">
      <c r="A6" s="168"/>
      <c r="B6" s="169"/>
      <c r="C6" s="170" t="s">
        <v>269</v>
      </c>
      <c r="D6" s="171" t="s">
        <v>268</v>
      </c>
      <c r="E6" s="172" t="s">
        <v>267</v>
      </c>
      <c r="F6" s="173">
        <v>0</v>
      </c>
      <c r="G6" s="173">
        <v>0.2</v>
      </c>
      <c r="H6" s="173">
        <v>0.35</v>
      </c>
      <c r="I6" s="173">
        <v>0.5</v>
      </c>
      <c r="J6" s="173">
        <v>0.75</v>
      </c>
      <c r="K6" s="173">
        <v>1</v>
      </c>
      <c r="L6" s="173">
        <v>1.5</v>
      </c>
      <c r="M6" s="173">
        <v>2.5</v>
      </c>
      <c r="N6" s="231" t="s">
        <v>282</v>
      </c>
    </row>
    <row r="7" spans="1:14" ht="15">
      <c r="A7" s="174">
        <v>1</v>
      </c>
      <c r="B7" s="175" t="s">
        <v>266</v>
      </c>
      <c r="C7" s="176">
        <f>SUM(C8:C13)</f>
        <v>34040281.960000001</v>
      </c>
      <c r="D7" s="169"/>
      <c r="E7" s="177">
        <f t="shared" ref="E7:M7" si="0">SUM(E8:E13)</f>
        <v>680805.63919999998</v>
      </c>
      <c r="F7" s="178">
        <f>SUM(F8:F13)</f>
        <v>0</v>
      </c>
      <c r="G7" s="178">
        <f t="shared" si="0"/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680805.63919999998</v>
      </c>
      <c r="L7" s="178">
        <f t="shared" si="0"/>
        <v>0</v>
      </c>
      <c r="M7" s="178">
        <f t="shared" si="0"/>
        <v>0</v>
      </c>
      <c r="N7" s="179">
        <f>SUM(N8:N13)</f>
        <v>680805.63919999998</v>
      </c>
    </row>
    <row r="8" spans="1:14" ht="14.25">
      <c r="A8" s="174">
        <v>1.1000000000000001</v>
      </c>
      <c r="B8" s="180" t="s">
        <v>264</v>
      </c>
      <c r="C8" s="178">
        <v>34040281.960000001</v>
      </c>
      <c r="D8" s="181">
        <v>0.02</v>
      </c>
      <c r="E8" s="177">
        <f>C8*D8</f>
        <v>680805.63919999998</v>
      </c>
      <c r="F8" s="178"/>
      <c r="G8" s="178"/>
      <c r="H8" s="178"/>
      <c r="I8" s="178"/>
      <c r="J8" s="178"/>
      <c r="K8" s="178">
        <f>E8</f>
        <v>680805.63919999998</v>
      </c>
      <c r="L8" s="178"/>
      <c r="M8" s="178"/>
      <c r="N8" s="179">
        <f>SUMPRODUCT($F$6:$M$6,F8:M8)</f>
        <v>680805.63919999998</v>
      </c>
    </row>
    <row r="9" spans="1:14" ht="14.25">
      <c r="A9" s="174">
        <v>1.2</v>
      </c>
      <c r="B9" s="180" t="s">
        <v>263</v>
      </c>
      <c r="C9" s="178">
        <v>0</v>
      </c>
      <c r="D9" s="181">
        <v>0.05</v>
      </c>
      <c r="E9" s="177">
        <f>C9*D9</f>
        <v>0</v>
      </c>
      <c r="F9" s="178"/>
      <c r="G9" s="178"/>
      <c r="H9" s="178"/>
      <c r="I9" s="178"/>
      <c r="J9" s="178"/>
      <c r="K9" s="178"/>
      <c r="L9" s="178"/>
      <c r="M9" s="178"/>
      <c r="N9" s="179">
        <f t="shared" ref="N9:N12" si="1">SUMPRODUCT($F$6:$M$6,F9:M9)</f>
        <v>0</v>
      </c>
    </row>
    <row r="10" spans="1:14" ht="14.25">
      <c r="A10" s="174">
        <v>1.3</v>
      </c>
      <c r="B10" s="180" t="s">
        <v>262</v>
      </c>
      <c r="C10" s="178">
        <v>0</v>
      </c>
      <c r="D10" s="181">
        <v>0.08</v>
      </c>
      <c r="E10" s="177">
        <f>C10*D10</f>
        <v>0</v>
      </c>
      <c r="F10" s="178"/>
      <c r="G10" s="178"/>
      <c r="H10" s="178"/>
      <c r="I10" s="178"/>
      <c r="J10" s="178"/>
      <c r="K10" s="178"/>
      <c r="L10" s="178"/>
      <c r="M10" s="178"/>
      <c r="N10" s="179">
        <f>SUMPRODUCT($F$6:$M$6,F10:M10)</f>
        <v>0</v>
      </c>
    </row>
    <row r="11" spans="1:14" ht="14.25">
      <c r="A11" s="174">
        <v>1.4</v>
      </c>
      <c r="B11" s="180" t="s">
        <v>261</v>
      </c>
      <c r="C11" s="178">
        <v>0</v>
      </c>
      <c r="D11" s="181">
        <v>0.11</v>
      </c>
      <c r="E11" s="177">
        <f>C11*D11</f>
        <v>0</v>
      </c>
      <c r="F11" s="178"/>
      <c r="G11" s="178"/>
      <c r="H11" s="178"/>
      <c r="I11" s="178"/>
      <c r="J11" s="178"/>
      <c r="K11" s="178"/>
      <c r="L11" s="178"/>
      <c r="M11" s="178"/>
      <c r="N11" s="179">
        <f t="shared" si="1"/>
        <v>0</v>
      </c>
    </row>
    <row r="12" spans="1:14" ht="14.25">
      <c r="A12" s="174">
        <v>1.5</v>
      </c>
      <c r="B12" s="180" t="s">
        <v>260</v>
      </c>
      <c r="C12" s="178">
        <v>0</v>
      </c>
      <c r="D12" s="181">
        <v>0.14000000000000001</v>
      </c>
      <c r="E12" s="177">
        <f>C12*D12</f>
        <v>0</v>
      </c>
      <c r="F12" s="178"/>
      <c r="G12" s="178"/>
      <c r="H12" s="178"/>
      <c r="I12" s="178"/>
      <c r="J12" s="178"/>
      <c r="K12" s="178"/>
      <c r="L12" s="178"/>
      <c r="M12" s="178"/>
      <c r="N12" s="179">
        <f t="shared" si="1"/>
        <v>0</v>
      </c>
    </row>
    <row r="13" spans="1:14" ht="14.25">
      <c r="A13" s="174">
        <v>1.6</v>
      </c>
      <c r="B13" s="182" t="s">
        <v>259</v>
      </c>
      <c r="C13" s="178">
        <v>0</v>
      </c>
      <c r="D13" s="183"/>
      <c r="E13" s="178"/>
      <c r="F13" s="178"/>
      <c r="G13" s="178"/>
      <c r="H13" s="178"/>
      <c r="I13" s="178"/>
      <c r="J13" s="178"/>
      <c r="K13" s="178"/>
      <c r="L13" s="178"/>
      <c r="M13" s="178"/>
      <c r="N13" s="179">
        <f>SUMPRODUCT($F$6:$M$6,F13:M13)</f>
        <v>0</v>
      </c>
    </row>
    <row r="14" spans="1:14" ht="15">
      <c r="A14" s="174">
        <v>2</v>
      </c>
      <c r="B14" s="184" t="s">
        <v>265</v>
      </c>
      <c r="C14" s="176">
        <f>SUM(C15:C20)</f>
        <v>0</v>
      </c>
      <c r="D14" s="169"/>
      <c r="E14" s="177">
        <f t="shared" ref="E14:M14" si="2">SUM(E15:E20)</f>
        <v>0</v>
      </c>
      <c r="F14" s="178">
        <f t="shared" si="2"/>
        <v>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9">
        <f>SUM(N15:N20)</f>
        <v>0</v>
      </c>
    </row>
    <row r="15" spans="1:14" ht="14.25">
      <c r="A15" s="174">
        <v>2.1</v>
      </c>
      <c r="B15" s="182" t="s">
        <v>264</v>
      </c>
      <c r="C15" s="178"/>
      <c r="D15" s="181">
        <v>5.0000000000000001E-3</v>
      </c>
      <c r="E15" s="177">
        <f>C15*D15</f>
        <v>0</v>
      </c>
      <c r="F15" s="178"/>
      <c r="G15" s="178"/>
      <c r="H15" s="178"/>
      <c r="I15" s="178"/>
      <c r="J15" s="178"/>
      <c r="K15" s="178"/>
      <c r="L15" s="178"/>
      <c r="M15" s="178"/>
      <c r="N15" s="179">
        <f>SUMPRODUCT($F$6:$M$6,F15:M15)</f>
        <v>0</v>
      </c>
    </row>
    <row r="16" spans="1:14" ht="14.25">
      <c r="A16" s="174">
        <v>2.2000000000000002</v>
      </c>
      <c r="B16" s="182" t="s">
        <v>263</v>
      </c>
      <c r="C16" s="178"/>
      <c r="D16" s="181">
        <v>0.01</v>
      </c>
      <c r="E16" s="177">
        <f>C16*D16</f>
        <v>0</v>
      </c>
      <c r="F16" s="178"/>
      <c r="G16" s="178"/>
      <c r="H16" s="178"/>
      <c r="I16" s="178"/>
      <c r="J16" s="178"/>
      <c r="K16" s="178"/>
      <c r="L16" s="178"/>
      <c r="M16" s="178"/>
      <c r="N16" s="179">
        <f t="shared" ref="N16:N20" si="3">SUMPRODUCT($F$6:$M$6,F16:M16)</f>
        <v>0</v>
      </c>
    </row>
    <row r="17" spans="1:14" ht="14.25">
      <c r="A17" s="174">
        <v>2.2999999999999998</v>
      </c>
      <c r="B17" s="182" t="s">
        <v>262</v>
      </c>
      <c r="C17" s="178"/>
      <c r="D17" s="181">
        <v>0.02</v>
      </c>
      <c r="E17" s="177">
        <f>C17*D17</f>
        <v>0</v>
      </c>
      <c r="F17" s="178"/>
      <c r="G17" s="178"/>
      <c r="H17" s="178"/>
      <c r="I17" s="178"/>
      <c r="J17" s="178"/>
      <c r="K17" s="178"/>
      <c r="L17" s="178"/>
      <c r="M17" s="178"/>
      <c r="N17" s="179">
        <f t="shared" si="3"/>
        <v>0</v>
      </c>
    </row>
    <row r="18" spans="1:14" ht="14.25">
      <c r="A18" s="174">
        <v>2.4</v>
      </c>
      <c r="B18" s="182" t="s">
        <v>261</v>
      </c>
      <c r="C18" s="178"/>
      <c r="D18" s="181">
        <v>0.03</v>
      </c>
      <c r="E18" s="177">
        <f>C18*D18</f>
        <v>0</v>
      </c>
      <c r="F18" s="178"/>
      <c r="G18" s="178"/>
      <c r="H18" s="178"/>
      <c r="I18" s="178"/>
      <c r="J18" s="178"/>
      <c r="K18" s="178"/>
      <c r="L18" s="178"/>
      <c r="M18" s="178"/>
      <c r="N18" s="179">
        <f t="shared" si="3"/>
        <v>0</v>
      </c>
    </row>
    <row r="19" spans="1:14" ht="14.25">
      <c r="A19" s="174">
        <v>2.5</v>
      </c>
      <c r="B19" s="182" t="s">
        <v>260</v>
      </c>
      <c r="C19" s="178"/>
      <c r="D19" s="181">
        <v>0.04</v>
      </c>
      <c r="E19" s="177">
        <f>C19*D19</f>
        <v>0</v>
      </c>
      <c r="F19" s="178"/>
      <c r="G19" s="178"/>
      <c r="H19" s="178"/>
      <c r="I19" s="178"/>
      <c r="J19" s="178"/>
      <c r="K19" s="178"/>
      <c r="L19" s="178"/>
      <c r="M19" s="178"/>
      <c r="N19" s="179">
        <f t="shared" si="3"/>
        <v>0</v>
      </c>
    </row>
    <row r="20" spans="1:14" ht="14.25">
      <c r="A20" s="174">
        <v>2.6</v>
      </c>
      <c r="B20" s="182" t="s">
        <v>259</v>
      </c>
      <c r="C20" s="178"/>
      <c r="D20" s="183"/>
      <c r="E20" s="185"/>
      <c r="F20" s="178"/>
      <c r="G20" s="178"/>
      <c r="H20" s="178"/>
      <c r="I20" s="178"/>
      <c r="J20" s="178"/>
      <c r="K20" s="178"/>
      <c r="L20" s="178"/>
      <c r="M20" s="178"/>
      <c r="N20" s="179">
        <f t="shared" si="3"/>
        <v>0</v>
      </c>
    </row>
    <row r="21" spans="1:14" ht="15.75" thickBot="1">
      <c r="A21" s="186"/>
      <c r="B21" s="187" t="s">
        <v>109</v>
      </c>
      <c r="C21" s="162">
        <f>C14+C7</f>
        <v>34040281.960000001</v>
      </c>
      <c r="D21" s="188"/>
      <c r="E21" s="189">
        <f>E14+E7</f>
        <v>680805.63919999998</v>
      </c>
      <c r="F21" s="190">
        <f>F7+F14</f>
        <v>0</v>
      </c>
      <c r="G21" s="190">
        <f t="shared" ref="G21:L21" si="4">G7+G14</f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680805.63919999998</v>
      </c>
      <c r="L21" s="190">
        <f t="shared" si="4"/>
        <v>0</v>
      </c>
      <c r="M21" s="190">
        <f>M7+M14</f>
        <v>0</v>
      </c>
      <c r="N21" s="191">
        <f>N14+N7</f>
        <v>680805.63919999998</v>
      </c>
    </row>
    <row r="22" spans="1:14">
      <c r="E22" s="192"/>
      <c r="F22" s="192"/>
      <c r="G22" s="192"/>
      <c r="H22" s="192"/>
      <c r="I22" s="192"/>
      <c r="J22" s="192"/>
      <c r="K22" s="192"/>
      <c r="L22" s="192"/>
      <c r="M22" s="19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1"/>
  <sheetViews>
    <sheetView tabSelected="1" zoomScale="90" zoomScaleNormal="90" workbookViewId="0">
      <selection activeCell="G37" sqref="G37"/>
    </sheetView>
  </sheetViews>
  <sheetFormatPr defaultRowHeight="15"/>
  <cols>
    <col min="1" max="1" width="11.42578125" customWidth="1"/>
    <col min="2" max="2" width="76.85546875" style="358" customWidth="1"/>
    <col min="3" max="3" width="22.85546875" customWidth="1"/>
  </cols>
  <sheetData>
    <row r="1" spans="1:3">
      <c r="A1" s="2" t="s">
        <v>30</v>
      </c>
      <c r="B1" t="str">
        <f>'Info '!C2</f>
        <v>JSC Silk Road Bank</v>
      </c>
    </row>
    <row r="2" spans="1:3">
      <c r="A2" s="2" t="s">
        <v>31</v>
      </c>
      <c r="B2" s="484">
        <f>'15. CCR '!B2</f>
        <v>43830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359" t="s">
        <v>439</v>
      </c>
      <c r="B5" s="360"/>
      <c r="C5" s="361"/>
    </row>
    <row r="6" spans="1:3" ht="24">
      <c r="A6" s="362">
        <v>1</v>
      </c>
      <c r="B6" s="363" t="s">
        <v>440</v>
      </c>
      <c r="C6" s="485">
        <v>76131902.299999997</v>
      </c>
    </row>
    <row r="7" spans="1:3">
      <c r="A7" s="362">
        <v>2</v>
      </c>
      <c r="B7" s="363" t="s">
        <v>441</v>
      </c>
      <c r="C7" s="485">
        <v>-5018071.88</v>
      </c>
    </row>
    <row r="8" spans="1:3" ht="24">
      <c r="A8" s="364">
        <v>3</v>
      </c>
      <c r="B8" s="365" t="s">
        <v>442</v>
      </c>
      <c r="C8" s="486">
        <v>71113830.420000002</v>
      </c>
    </row>
    <row r="9" spans="1:3">
      <c r="A9" s="359" t="s">
        <v>443</v>
      </c>
      <c r="B9" s="360"/>
      <c r="C9" s="487"/>
    </row>
    <row r="10" spans="1:3" ht="24">
      <c r="A10" s="366">
        <v>4</v>
      </c>
      <c r="B10" s="367" t="s">
        <v>444</v>
      </c>
      <c r="C10" s="485"/>
    </row>
    <row r="11" spans="1:3">
      <c r="A11" s="366">
        <v>5</v>
      </c>
      <c r="B11" s="368" t="s">
        <v>445</v>
      </c>
      <c r="C11" s="485"/>
    </row>
    <row r="12" spans="1:3">
      <c r="A12" s="366" t="s">
        <v>446</v>
      </c>
      <c r="B12" s="368" t="s">
        <v>447</v>
      </c>
      <c r="C12" s="486">
        <v>680805.63919999998</v>
      </c>
    </row>
    <row r="13" spans="1:3" ht="24">
      <c r="A13" s="369">
        <v>6</v>
      </c>
      <c r="B13" s="367" t="s">
        <v>448</v>
      </c>
      <c r="C13" s="485"/>
    </row>
    <row r="14" spans="1:3">
      <c r="A14" s="369">
        <v>7</v>
      </c>
      <c r="B14" s="370" t="s">
        <v>449</v>
      </c>
      <c r="C14" s="485"/>
    </row>
    <row r="15" spans="1:3">
      <c r="A15" s="371">
        <v>8</v>
      </c>
      <c r="B15" s="372" t="s">
        <v>450</v>
      </c>
      <c r="C15" s="485"/>
    </row>
    <row r="16" spans="1:3">
      <c r="A16" s="369">
        <v>9</v>
      </c>
      <c r="B16" s="370" t="s">
        <v>451</v>
      </c>
      <c r="C16" s="485"/>
    </row>
    <row r="17" spans="1:3">
      <c r="A17" s="369">
        <v>10</v>
      </c>
      <c r="B17" s="370" t="s">
        <v>452</v>
      </c>
      <c r="C17" s="485"/>
    </row>
    <row r="18" spans="1:3">
      <c r="A18" s="373">
        <v>11</v>
      </c>
      <c r="B18" s="374" t="s">
        <v>453</v>
      </c>
      <c r="C18" s="486">
        <v>680805.63919999998</v>
      </c>
    </row>
    <row r="19" spans="1:3">
      <c r="A19" s="375" t="s">
        <v>454</v>
      </c>
      <c r="B19" s="376"/>
      <c r="C19" s="488"/>
    </row>
    <row r="20" spans="1:3" ht="24">
      <c r="A20" s="377">
        <v>12</v>
      </c>
      <c r="B20" s="367" t="s">
        <v>455</v>
      </c>
      <c r="C20" s="485"/>
    </row>
    <row r="21" spans="1:3">
      <c r="A21" s="377">
        <v>13</v>
      </c>
      <c r="B21" s="367" t="s">
        <v>456</v>
      </c>
      <c r="C21" s="485"/>
    </row>
    <row r="22" spans="1:3">
      <c r="A22" s="377">
        <v>14</v>
      </c>
      <c r="B22" s="367" t="s">
        <v>457</v>
      </c>
      <c r="C22" s="485"/>
    </row>
    <row r="23" spans="1:3" ht="24">
      <c r="A23" s="377" t="s">
        <v>458</v>
      </c>
      <c r="B23" s="367" t="s">
        <v>459</v>
      </c>
      <c r="C23" s="485"/>
    </row>
    <row r="24" spans="1:3">
      <c r="A24" s="377">
        <v>15</v>
      </c>
      <c r="B24" s="367" t="s">
        <v>460</v>
      </c>
      <c r="C24" s="485"/>
    </row>
    <row r="25" spans="1:3">
      <c r="A25" s="377" t="s">
        <v>461</v>
      </c>
      <c r="B25" s="367" t="s">
        <v>462</v>
      </c>
      <c r="C25" s="485"/>
    </row>
    <row r="26" spans="1:3">
      <c r="A26" s="378">
        <v>16</v>
      </c>
      <c r="B26" s="379" t="s">
        <v>463</v>
      </c>
      <c r="C26" s="486">
        <v>0</v>
      </c>
    </row>
    <row r="27" spans="1:3">
      <c r="A27" s="359" t="s">
        <v>464</v>
      </c>
      <c r="B27" s="360"/>
      <c r="C27" s="487"/>
    </row>
    <row r="28" spans="1:3">
      <c r="A28" s="380">
        <v>17</v>
      </c>
      <c r="B28" s="368" t="s">
        <v>465</v>
      </c>
      <c r="C28" s="485">
        <v>236175.86</v>
      </c>
    </row>
    <row r="29" spans="1:3">
      <c r="A29" s="380">
        <v>18</v>
      </c>
      <c r="B29" s="368" t="s">
        <v>466</v>
      </c>
      <c r="C29" s="485">
        <v>-186749</v>
      </c>
    </row>
    <row r="30" spans="1:3">
      <c r="A30" s="378">
        <v>19</v>
      </c>
      <c r="B30" s="379" t="s">
        <v>467</v>
      </c>
      <c r="C30" s="486">
        <v>49426.859999999986</v>
      </c>
    </row>
    <row r="31" spans="1:3">
      <c r="A31" s="359" t="s">
        <v>468</v>
      </c>
      <c r="B31" s="360"/>
      <c r="C31" s="487"/>
    </row>
    <row r="32" spans="1:3" ht="24">
      <c r="A32" s="380" t="s">
        <v>469</v>
      </c>
      <c r="B32" s="367" t="s">
        <v>470</v>
      </c>
      <c r="C32" s="489"/>
    </row>
    <row r="33" spans="1:3">
      <c r="A33" s="380" t="s">
        <v>471</v>
      </c>
      <c r="B33" s="368" t="s">
        <v>472</v>
      </c>
      <c r="C33" s="489"/>
    </row>
    <row r="34" spans="1:3">
      <c r="A34" s="359" t="s">
        <v>473</v>
      </c>
      <c r="B34" s="360"/>
      <c r="C34" s="487"/>
    </row>
    <row r="35" spans="1:3">
      <c r="A35" s="381">
        <v>20</v>
      </c>
      <c r="B35" s="382" t="s">
        <v>474</v>
      </c>
      <c r="C35" s="486">
        <v>50191115.68999999</v>
      </c>
    </row>
    <row r="36" spans="1:3">
      <c r="A36" s="378">
        <v>21</v>
      </c>
      <c r="B36" s="379" t="s">
        <v>475</v>
      </c>
      <c r="C36" s="486">
        <v>71844062.919200003</v>
      </c>
    </row>
    <row r="37" spans="1:3">
      <c r="A37" s="359" t="s">
        <v>476</v>
      </c>
      <c r="B37" s="360"/>
      <c r="C37" s="487"/>
    </row>
    <row r="38" spans="1:3">
      <c r="A38" s="378">
        <v>22</v>
      </c>
      <c r="B38" s="379" t="s">
        <v>476</v>
      </c>
      <c r="C38" s="529">
        <v>0.69861187759450394</v>
      </c>
    </row>
    <row r="39" spans="1:3">
      <c r="A39" s="359" t="s">
        <v>477</v>
      </c>
      <c r="B39" s="360"/>
      <c r="C39" s="487"/>
    </row>
    <row r="40" spans="1:3">
      <c r="A40" s="383" t="s">
        <v>478</v>
      </c>
      <c r="B40" s="367" t="s">
        <v>479</v>
      </c>
      <c r="C40" s="489"/>
    </row>
    <row r="41" spans="1:3" ht="24">
      <c r="A41" s="384" t="s">
        <v>480</v>
      </c>
      <c r="B41" s="363" t="s">
        <v>481</v>
      </c>
      <c r="C41" s="4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I17" sqref="I17"/>
    </sheetView>
  </sheetViews>
  <sheetFormatPr defaultColWidth="9.140625" defaultRowHeight="14.25"/>
  <cols>
    <col min="1" max="1" width="9.5703125" style="3" bestFit="1" customWidth="1"/>
    <col min="2" max="2" width="65.4257812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06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90" t="s">
        <v>517</v>
      </c>
      <c r="D5" s="490" t="s">
        <v>512</v>
      </c>
      <c r="E5" s="490" t="s">
        <v>509</v>
      </c>
      <c r="F5" s="491" t="s">
        <v>505</v>
      </c>
      <c r="G5" s="491" t="s">
        <v>486</v>
      </c>
    </row>
    <row r="6" spans="1:8">
      <c r="B6" s="208" t="s">
        <v>142</v>
      </c>
      <c r="C6" s="296"/>
      <c r="D6" s="296"/>
      <c r="E6" s="296"/>
      <c r="F6" s="296"/>
      <c r="G6" s="296"/>
    </row>
    <row r="7" spans="1:8">
      <c r="A7" s="13"/>
      <c r="B7" s="209" t="s">
        <v>136</v>
      </c>
      <c r="C7" s="296"/>
      <c r="D7" s="296"/>
      <c r="E7" s="296"/>
      <c r="F7" s="296"/>
      <c r="G7" s="296"/>
    </row>
    <row r="8" spans="1:8" ht="15">
      <c r="A8" s="352">
        <v>1</v>
      </c>
      <c r="B8" s="14" t="s">
        <v>141</v>
      </c>
      <c r="C8" s="407">
        <v>50191115.68999999</v>
      </c>
      <c r="D8" s="407">
        <v>50019741</v>
      </c>
      <c r="E8" s="407">
        <v>50032415.879999995</v>
      </c>
      <c r="F8" s="408">
        <v>50165497.549999997</v>
      </c>
      <c r="G8" s="408">
        <v>50380940.75</v>
      </c>
    </row>
    <row r="9" spans="1:8" ht="15">
      <c r="A9" s="352">
        <v>2</v>
      </c>
      <c r="B9" s="14" t="s">
        <v>140</v>
      </c>
      <c r="C9" s="407">
        <v>50191115.68999999</v>
      </c>
      <c r="D9" s="407">
        <v>50019741</v>
      </c>
      <c r="E9" s="407">
        <v>50032415.879999995</v>
      </c>
      <c r="F9" s="408">
        <v>50165497.549999997</v>
      </c>
      <c r="G9" s="408">
        <v>50380940.75</v>
      </c>
    </row>
    <row r="10" spans="1:8" ht="15">
      <c r="A10" s="352">
        <v>3</v>
      </c>
      <c r="B10" s="14" t="s">
        <v>139</v>
      </c>
      <c r="C10" s="407">
        <v>50393135.489999987</v>
      </c>
      <c r="D10" s="407">
        <v>50240361</v>
      </c>
      <c r="E10" s="407">
        <v>50302558.399999999</v>
      </c>
      <c r="F10" s="408">
        <v>50459932.519999996</v>
      </c>
      <c r="G10" s="408">
        <v>50625234.43</v>
      </c>
    </row>
    <row r="11" spans="1:8" ht="15">
      <c r="A11" s="353"/>
      <c r="B11" s="208" t="s">
        <v>138</v>
      </c>
      <c r="C11" s="296"/>
      <c r="D11" s="296"/>
      <c r="E11" s="296"/>
      <c r="F11" s="296"/>
      <c r="G11" s="296"/>
    </row>
    <row r="12" spans="1:8" ht="15" customHeight="1">
      <c r="A12" s="352">
        <v>4</v>
      </c>
      <c r="B12" s="14" t="s">
        <v>271</v>
      </c>
      <c r="C12" s="409">
        <v>64896737.190372996</v>
      </c>
      <c r="D12" s="409">
        <v>64767603</v>
      </c>
      <c r="E12" s="409">
        <v>66761807.375344001</v>
      </c>
      <c r="F12" s="408">
        <v>56079140.848951973</v>
      </c>
      <c r="G12" s="408">
        <v>55930529.63421645</v>
      </c>
    </row>
    <row r="13" spans="1:8" ht="15">
      <c r="A13" s="353"/>
      <c r="B13" s="208" t="s">
        <v>137</v>
      </c>
      <c r="C13" s="296"/>
      <c r="D13" s="296"/>
      <c r="E13" s="296"/>
      <c r="F13" s="296"/>
      <c r="G13" s="296"/>
    </row>
    <row r="14" spans="1:8" s="15" customFormat="1" ht="15">
      <c r="A14" s="352"/>
      <c r="B14" s="209" t="s">
        <v>136</v>
      </c>
      <c r="C14" s="296"/>
      <c r="D14" s="296"/>
      <c r="E14" s="296"/>
      <c r="F14" s="296"/>
      <c r="G14" s="296"/>
    </row>
    <row r="15" spans="1:8" ht="15">
      <c r="A15" s="354">
        <v>5</v>
      </c>
      <c r="B15" s="14" t="str">
        <f>"Common equity Tier 1 ratio &gt;="&amp;'9.1. Capital Requirements'!C19*100&amp;"%"</f>
        <v>Common equity Tier 1 ratio &gt;=14.5003613527602%</v>
      </c>
      <c r="C15" s="522">
        <v>0.77339967867360693</v>
      </c>
      <c r="D15" s="522">
        <v>0.77229999999999999</v>
      </c>
      <c r="E15" s="522">
        <v>0.74941673760734062</v>
      </c>
      <c r="F15" s="523">
        <v>0.89454825431651575</v>
      </c>
      <c r="G15" s="523">
        <v>0.90077710830720625</v>
      </c>
    </row>
    <row r="16" spans="1:8" ht="15" customHeight="1">
      <c r="A16" s="354">
        <v>6</v>
      </c>
      <c r="B16" s="14" t="str">
        <f>"Tier 1 ratio &gt;="&amp;'9.1. Capital Requirements'!C20*100&amp;"%"</f>
        <v>Tier 1 ratio &gt;=18.5451268117325%</v>
      </c>
      <c r="C16" s="522">
        <v>0.77339967867360693</v>
      </c>
      <c r="D16" s="522">
        <v>0.77229999999999999</v>
      </c>
      <c r="E16" s="522">
        <v>0.74941673760734062</v>
      </c>
      <c r="F16" s="523">
        <v>0.89454825431651575</v>
      </c>
      <c r="G16" s="523">
        <v>0.90077710830720625</v>
      </c>
    </row>
    <row r="17" spans="1:7" ht="15">
      <c r="A17" s="354">
        <v>7</v>
      </c>
      <c r="B17" s="14" t="str">
        <f>"Total Regulatory Capital ratio &gt;="&amp;'9.1. Capital Requirements'!C21*100&amp;"%"</f>
        <v>Total Regulatory Capital ratio &gt;=23.8935024156433%</v>
      </c>
      <c r="C17" s="522">
        <v>0.77651262099931084</v>
      </c>
      <c r="D17" s="522">
        <v>0.77569999999999995</v>
      </c>
      <c r="E17" s="522">
        <v>0.75346310079941581</v>
      </c>
      <c r="F17" s="523">
        <v>0.8997986016924332</v>
      </c>
      <c r="G17" s="523">
        <v>0.90514491389742091</v>
      </c>
    </row>
    <row r="18" spans="1:7" ht="15">
      <c r="A18" s="353"/>
      <c r="B18" s="210" t="s">
        <v>135</v>
      </c>
      <c r="C18" s="524"/>
      <c r="D18" s="524"/>
      <c r="E18" s="524"/>
      <c r="F18" s="524"/>
      <c r="G18" s="524"/>
    </row>
    <row r="19" spans="1:7" ht="15" customHeight="1">
      <c r="A19" s="355">
        <v>8</v>
      </c>
      <c r="B19" s="14" t="s">
        <v>134</v>
      </c>
      <c r="C19" s="525">
        <v>5.4492587021258372E-2</v>
      </c>
      <c r="D19" s="525">
        <v>5.3900000000000003E-2</v>
      </c>
      <c r="E19" s="525">
        <v>5.6131432834323487E-2</v>
      </c>
      <c r="F19" s="526">
        <v>6.2178292978758661E-2</v>
      </c>
      <c r="G19" s="526">
        <v>5.5861293351568753E-2</v>
      </c>
    </row>
    <row r="20" spans="1:7" ht="15">
      <c r="A20" s="355">
        <v>9</v>
      </c>
      <c r="B20" s="14" t="s">
        <v>133</v>
      </c>
      <c r="C20" s="525">
        <v>4.149463832203334E-3</v>
      </c>
      <c r="D20" s="525">
        <v>4.1999999999999997E-3</v>
      </c>
      <c r="E20" s="525">
        <v>2.8481811061185167E-3</v>
      </c>
      <c r="F20" s="526">
        <v>2.5046243078997066E-3</v>
      </c>
      <c r="G20" s="526">
        <v>9.8150186530483272E-3</v>
      </c>
    </row>
    <row r="21" spans="1:7" ht="15">
      <c r="A21" s="355">
        <v>10</v>
      </c>
      <c r="B21" s="14" t="s">
        <v>132</v>
      </c>
      <c r="C21" s="525">
        <v>4.1210783411001553E-3</v>
      </c>
      <c r="D21" s="525">
        <v>-1.4E-3</v>
      </c>
      <c r="E21" s="525">
        <v>-1.6169097599468961E-3</v>
      </c>
      <c r="F21" s="526">
        <v>2.5620943417159855E-2</v>
      </c>
      <c r="G21" s="526">
        <v>-7.2268487758061725E-4</v>
      </c>
    </row>
    <row r="22" spans="1:7" ht="15">
      <c r="A22" s="355">
        <v>11</v>
      </c>
      <c r="B22" s="14" t="s">
        <v>131</v>
      </c>
      <c r="C22" s="525">
        <v>5.0343123189055039E-2</v>
      </c>
      <c r="D22" s="525">
        <v>4.9700000000000001E-2</v>
      </c>
      <c r="E22" s="525">
        <v>5.3283251728204972E-2</v>
      </c>
      <c r="F22" s="526">
        <v>5.9673668670858958E-2</v>
      </c>
      <c r="G22" s="526">
        <v>4.6046274698520427E-2</v>
      </c>
    </row>
    <row r="23" spans="1:7" ht="15">
      <c r="A23" s="355">
        <v>12</v>
      </c>
      <c r="B23" s="14" t="s">
        <v>277</v>
      </c>
      <c r="C23" s="525">
        <v>-2.6272339282801698E-3</v>
      </c>
      <c r="D23" s="525">
        <v>-6.1999999999999998E-3</v>
      </c>
      <c r="E23" s="525">
        <v>-9.3070055684134415E-3</v>
      </c>
      <c r="F23" s="526">
        <v>-1.2117404271575082E-2</v>
      </c>
      <c r="G23" s="526">
        <v>-4.9212607323768823E-2</v>
      </c>
    </row>
    <row r="24" spans="1:7" ht="15">
      <c r="A24" s="355">
        <v>13</v>
      </c>
      <c r="B24" s="14" t="s">
        <v>278</v>
      </c>
      <c r="C24" s="525">
        <v>-3.8192742754794714E-3</v>
      </c>
      <c r="D24" s="525">
        <v>-9.1000000000000004E-3</v>
      </c>
      <c r="E24" s="525">
        <v>-1.3002576488689835E-2</v>
      </c>
      <c r="F24" s="526">
        <v>-1.5955199513992734E-2</v>
      </c>
      <c r="G24" s="526">
        <v>-8.6081006614655786E-2</v>
      </c>
    </row>
    <row r="25" spans="1:7" ht="15">
      <c r="A25" s="353"/>
      <c r="B25" s="210" t="s">
        <v>357</v>
      </c>
      <c r="C25" s="524"/>
      <c r="D25" s="524"/>
      <c r="E25" s="524"/>
      <c r="F25" s="524"/>
      <c r="G25" s="524"/>
    </row>
    <row r="26" spans="1:7" ht="15">
      <c r="A26" s="355">
        <v>14</v>
      </c>
      <c r="B26" s="14" t="s">
        <v>130</v>
      </c>
      <c r="C26" s="525">
        <v>0.19543745160495921</v>
      </c>
      <c r="D26" s="525">
        <v>0.26200000000000001</v>
      </c>
      <c r="E26" s="525">
        <v>0.2301585282698359</v>
      </c>
      <c r="F26" s="526">
        <v>0.15590537037317334</v>
      </c>
      <c r="G26" s="526">
        <v>0.17328962070666051</v>
      </c>
    </row>
    <row r="27" spans="1:7" ht="15" customHeight="1">
      <c r="A27" s="355">
        <v>15</v>
      </c>
      <c r="B27" s="14" t="s">
        <v>129</v>
      </c>
      <c r="C27" s="525">
        <v>0.10378291072517483</v>
      </c>
      <c r="D27" s="525">
        <v>0.17549999999999999</v>
      </c>
      <c r="E27" s="525">
        <v>0.15262335567793459</v>
      </c>
      <c r="F27" s="526">
        <v>0.12157851386586031</v>
      </c>
      <c r="G27" s="526">
        <v>0.13713324368921323</v>
      </c>
    </row>
    <row r="28" spans="1:7" ht="15">
      <c r="A28" s="355">
        <v>16</v>
      </c>
      <c r="B28" s="14" t="s">
        <v>128</v>
      </c>
      <c r="C28" s="525">
        <v>0.31218125211842546</v>
      </c>
      <c r="D28" s="525">
        <v>0.2863</v>
      </c>
      <c r="E28" s="525">
        <v>0.34789090342416129</v>
      </c>
      <c r="F28" s="526">
        <v>0.28828136585238501</v>
      </c>
      <c r="G28" s="526">
        <v>0.28605497433699351</v>
      </c>
    </row>
    <row r="29" spans="1:7" ht="15" customHeight="1">
      <c r="A29" s="355">
        <v>17</v>
      </c>
      <c r="B29" s="14" t="s">
        <v>127</v>
      </c>
      <c r="C29" s="525">
        <v>0.33315349842644382</v>
      </c>
      <c r="D29" s="525">
        <v>0.36720000000000003</v>
      </c>
      <c r="E29" s="525">
        <v>0.32225438775051729</v>
      </c>
      <c r="F29" s="526">
        <v>0.30489290768789734</v>
      </c>
      <c r="G29" s="526">
        <v>0.27517421153439381</v>
      </c>
    </row>
    <row r="30" spans="1:7" ht="15">
      <c r="A30" s="355">
        <v>18</v>
      </c>
      <c r="B30" s="14" t="s">
        <v>126</v>
      </c>
      <c r="C30" s="525">
        <v>-0.21134615282954405</v>
      </c>
      <c r="D30" s="525">
        <v>-4.9799999999999997E-2</v>
      </c>
      <c r="E30" s="525">
        <v>9.5318375534677188E-2</v>
      </c>
      <c r="F30" s="526">
        <v>0.13910893525930823</v>
      </c>
      <c r="G30" s="526">
        <v>1.490987413390128</v>
      </c>
    </row>
    <row r="31" spans="1:7" ht="15" customHeight="1">
      <c r="A31" s="353"/>
      <c r="B31" s="210" t="s">
        <v>358</v>
      </c>
      <c r="C31" s="524"/>
      <c r="D31" s="524"/>
      <c r="E31" s="524"/>
      <c r="F31" s="524"/>
      <c r="G31" s="524"/>
    </row>
    <row r="32" spans="1:7" ht="15" customHeight="1">
      <c r="A32" s="355">
        <v>19</v>
      </c>
      <c r="B32" s="14" t="s">
        <v>125</v>
      </c>
      <c r="C32" s="525">
        <v>0.51674727787553254</v>
      </c>
      <c r="D32" s="525">
        <v>0.52139999999999997</v>
      </c>
      <c r="E32" s="525">
        <v>0.43609226475024954</v>
      </c>
      <c r="F32" s="525">
        <v>0.46131267437449414</v>
      </c>
      <c r="G32" s="525">
        <v>0.48016869742601015</v>
      </c>
    </row>
    <row r="33" spans="1:7" ht="15" customHeight="1">
      <c r="A33" s="355">
        <v>20</v>
      </c>
      <c r="B33" s="14" t="s">
        <v>124</v>
      </c>
      <c r="C33" s="525">
        <v>0.65558676510604486</v>
      </c>
      <c r="D33" s="525">
        <v>0.75749999999999995</v>
      </c>
      <c r="E33" s="525">
        <v>0.62652921928931504</v>
      </c>
      <c r="F33" s="525">
        <v>0.70864529869310833</v>
      </c>
      <c r="G33" s="525">
        <v>0.66950886874068505</v>
      </c>
    </row>
    <row r="34" spans="1:7" ht="15" customHeight="1">
      <c r="A34" s="355">
        <v>21</v>
      </c>
      <c r="B34" s="14" t="s">
        <v>123</v>
      </c>
      <c r="C34" s="525">
        <v>0.22845268554920706</v>
      </c>
      <c r="D34" s="525">
        <v>0.31519999999999998</v>
      </c>
      <c r="E34" s="525">
        <v>0.30691803891932967</v>
      </c>
      <c r="F34" s="525">
        <v>0.28955378254268266</v>
      </c>
      <c r="G34" s="525">
        <v>0.16806789471257569</v>
      </c>
    </row>
    <row r="35" spans="1:7" ht="15" customHeight="1">
      <c r="A35" s="356"/>
      <c r="B35" s="210" t="s">
        <v>400</v>
      </c>
      <c r="C35" s="296"/>
      <c r="D35" s="296"/>
      <c r="E35" s="296"/>
      <c r="F35" s="296"/>
      <c r="G35" s="296"/>
    </row>
    <row r="36" spans="1:7" ht="15">
      <c r="A36" s="355">
        <v>22</v>
      </c>
      <c r="B36" s="14" t="s">
        <v>384</v>
      </c>
      <c r="C36" s="410">
        <v>50419365.189999998</v>
      </c>
      <c r="D36" s="410">
        <v>62346885</v>
      </c>
      <c r="E36" s="410">
        <v>50737692.297499999</v>
      </c>
      <c r="F36" s="410">
        <v>36530405.172499999</v>
      </c>
      <c r="G36" s="410">
        <v>33798792.152500004</v>
      </c>
    </row>
    <row r="37" spans="1:7" ht="15" customHeight="1">
      <c r="A37" s="355">
        <v>23</v>
      </c>
      <c r="B37" s="14" t="s">
        <v>396</v>
      </c>
      <c r="C37" s="410">
        <v>21201122.8517</v>
      </c>
      <c r="D37" s="410">
        <v>21201123</v>
      </c>
      <c r="E37" s="410">
        <v>13271606.281512503</v>
      </c>
      <c r="F37" s="411">
        <v>9719997.1068999991</v>
      </c>
      <c r="G37" s="411">
        <v>14770596.876799999</v>
      </c>
    </row>
    <row r="38" spans="1:7" ht="15.75" thickBot="1">
      <c r="A38" s="357">
        <v>24</v>
      </c>
      <c r="B38" s="211" t="s">
        <v>385</v>
      </c>
      <c r="C38" s="527">
        <v>2.3781459851291391</v>
      </c>
      <c r="D38" s="527">
        <v>2.9407000000000001</v>
      </c>
      <c r="E38" s="527">
        <v>3.823025730365297</v>
      </c>
      <c r="F38" s="528">
        <v>3.7582732557160865</v>
      </c>
      <c r="G38" s="528">
        <v>2.2882482295341338</v>
      </c>
    </row>
    <row r="39" spans="1:7">
      <c r="A39" s="16"/>
    </row>
    <row r="40" spans="1:7" ht="63.75">
      <c r="B40" s="287" t="s">
        <v>399</v>
      </c>
    </row>
    <row r="42" spans="1:7">
      <c r="B42" s="28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zoomScale="85" zoomScaleNormal="85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12">
        <f>'1. key ratios '!B2</f>
        <v>43830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2" t="s">
        <v>68</v>
      </c>
      <c r="D5" s="533"/>
      <c r="E5" s="534"/>
      <c r="F5" s="532" t="s">
        <v>72</v>
      </c>
      <c r="G5" s="533"/>
      <c r="H5" s="535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 ht="15.75">
      <c r="A7" s="24">
        <v>1</v>
      </c>
      <c r="B7" s="28" t="s">
        <v>35</v>
      </c>
      <c r="C7" s="413">
        <v>890507.01</v>
      </c>
      <c r="D7" s="413">
        <v>2930730.53</v>
      </c>
      <c r="E7" s="414">
        <v>3821237.54</v>
      </c>
      <c r="F7" s="415">
        <v>860388.57</v>
      </c>
      <c r="G7" s="416">
        <v>4191122.1</v>
      </c>
      <c r="H7" s="417">
        <v>5051510.67</v>
      </c>
    </row>
    <row r="8" spans="1:8" ht="15.75">
      <c r="A8" s="24">
        <v>2</v>
      </c>
      <c r="B8" s="28" t="s">
        <v>36</v>
      </c>
      <c r="C8" s="413">
        <v>210075.37</v>
      </c>
      <c r="D8" s="413">
        <v>2961537.63</v>
      </c>
      <c r="E8" s="414">
        <v>3171613</v>
      </c>
      <c r="F8" s="415">
        <v>170731.84</v>
      </c>
      <c r="G8" s="416">
        <v>3551610.9699999997</v>
      </c>
      <c r="H8" s="417">
        <v>3722342.8099999996</v>
      </c>
    </row>
    <row r="9" spans="1:8" ht="15.75">
      <c r="A9" s="24">
        <v>3</v>
      </c>
      <c r="B9" s="28" t="s">
        <v>37</v>
      </c>
      <c r="C9" s="413">
        <v>3548199.62</v>
      </c>
      <c r="D9" s="413">
        <v>13514775.6</v>
      </c>
      <c r="E9" s="414">
        <v>17062975.219999999</v>
      </c>
      <c r="F9" s="415">
        <v>7529083.9399999995</v>
      </c>
      <c r="G9" s="416">
        <v>6107073.4400000004</v>
      </c>
      <c r="H9" s="417">
        <v>13636157.379999999</v>
      </c>
    </row>
    <row r="10" spans="1:8" ht="15.75">
      <c r="A10" s="24">
        <v>4</v>
      </c>
      <c r="B10" s="28" t="s">
        <v>38</v>
      </c>
      <c r="C10" s="413">
        <v>0</v>
      </c>
      <c r="D10" s="413">
        <v>0</v>
      </c>
      <c r="E10" s="414">
        <v>0</v>
      </c>
      <c r="F10" s="415">
        <v>0</v>
      </c>
      <c r="G10" s="416">
        <v>0</v>
      </c>
      <c r="H10" s="417">
        <v>0</v>
      </c>
    </row>
    <row r="11" spans="1:8" ht="15.75">
      <c r="A11" s="24">
        <v>5</v>
      </c>
      <c r="B11" s="28" t="s">
        <v>39</v>
      </c>
      <c r="C11" s="413">
        <v>19353941</v>
      </c>
      <c r="D11" s="413">
        <v>0</v>
      </c>
      <c r="E11" s="414">
        <v>19353941</v>
      </c>
      <c r="F11" s="415">
        <v>13125104.880000001</v>
      </c>
      <c r="G11" s="416">
        <v>0</v>
      </c>
      <c r="H11" s="417">
        <v>13125104.880000001</v>
      </c>
    </row>
    <row r="12" spans="1:8" ht="15.75">
      <c r="A12" s="24">
        <v>6.1</v>
      </c>
      <c r="B12" s="29" t="s">
        <v>40</v>
      </c>
      <c r="C12" s="413">
        <v>10239760.620000001</v>
      </c>
      <c r="D12" s="413">
        <v>4647534.3999999994</v>
      </c>
      <c r="E12" s="414">
        <v>14887295.02</v>
      </c>
      <c r="F12" s="415">
        <v>13477028.309999999</v>
      </c>
      <c r="G12" s="416">
        <v>5399814.9000000004</v>
      </c>
      <c r="H12" s="417">
        <v>18876843.210000001</v>
      </c>
    </row>
    <row r="13" spans="1:8" ht="15.75">
      <c r="A13" s="24">
        <v>6.2</v>
      </c>
      <c r="B13" s="29" t="s">
        <v>41</v>
      </c>
      <c r="C13" s="413">
        <v>-1216659.0699999998</v>
      </c>
      <c r="D13" s="413">
        <v>-328387.74</v>
      </c>
      <c r="E13" s="414">
        <v>-1545046.8099999998</v>
      </c>
      <c r="F13" s="415">
        <v>-2181461.06</v>
      </c>
      <c r="G13" s="416">
        <v>-407181.68</v>
      </c>
      <c r="H13" s="417">
        <v>-2588642.7400000002</v>
      </c>
    </row>
    <row r="14" spans="1:8" ht="15.75">
      <c r="A14" s="24">
        <v>6</v>
      </c>
      <c r="B14" s="28" t="s">
        <v>42</v>
      </c>
      <c r="C14" s="414">
        <v>9023101.5500000007</v>
      </c>
      <c r="D14" s="414">
        <v>4319146.6599999992</v>
      </c>
      <c r="E14" s="414">
        <v>13342248.209999999</v>
      </c>
      <c r="F14" s="414">
        <v>11295567.249999998</v>
      </c>
      <c r="G14" s="414">
        <v>4992633.2200000007</v>
      </c>
      <c r="H14" s="417">
        <v>16288200.469999999</v>
      </c>
    </row>
    <row r="15" spans="1:8" ht="15.75">
      <c r="A15" s="24">
        <v>7</v>
      </c>
      <c r="B15" s="28" t="s">
        <v>43</v>
      </c>
      <c r="C15" s="413">
        <v>751951.08</v>
      </c>
      <c r="D15" s="413">
        <v>21823.790000000005</v>
      </c>
      <c r="E15" s="414">
        <v>773774.87</v>
      </c>
      <c r="F15" s="415">
        <v>653745.65</v>
      </c>
      <c r="G15" s="416">
        <v>27154.699999999997</v>
      </c>
      <c r="H15" s="417">
        <v>680900.35</v>
      </c>
    </row>
    <row r="16" spans="1:8" ht="15.75">
      <c r="A16" s="24">
        <v>8</v>
      </c>
      <c r="B16" s="28" t="s">
        <v>204</v>
      </c>
      <c r="C16" s="413">
        <v>423245.19</v>
      </c>
      <c r="D16" s="413">
        <v>0</v>
      </c>
      <c r="E16" s="414">
        <v>423245.19</v>
      </c>
      <c r="F16" s="415">
        <v>795960.9</v>
      </c>
      <c r="G16" s="416">
        <v>0</v>
      </c>
      <c r="H16" s="417">
        <v>795960.9</v>
      </c>
    </row>
    <row r="17" spans="1:8" ht="15.75">
      <c r="A17" s="24">
        <v>9</v>
      </c>
      <c r="B17" s="28" t="s">
        <v>44</v>
      </c>
      <c r="C17" s="413">
        <v>20000</v>
      </c>
      <c r="D17" s="413">
        <v>0</v>
      </c>
      <c r="E17" s="414">
        <v>20000</v>
      </c>
      <c r="F17" s="415">
        <v>20000</v>
      </c>
      <c r="G17" s="416">
        <v>0</v>
      </c>
      <c r="H17" s="417">
        <v>20000</v>
      </c>
    </row>
    <row r="18" spans="1:8" ht="15.75">
      <c r="A18" s="24">
        <v>10</v>
      </c>
      <c r="B18" s="28" t="s">
        <v>45</v>
      </c>
      <c r="C18" s="413">
        <v>14183107.899999999</v>
      </c>
      <c r="D18" s="413">
        <v>0</v>
      </c>
      <c r="E18" s="414">
        <v>14183107.899999999</v>
      </c>
      <c r="F18" s="415">
        <v>14645571.929999996</v>
      </c>
      <c r="G18" s="416">
        <v>0</v>
      </c>
      <c r="H18" s="417">
        <v>14645571.929999996</v>
      </c>
    </row>
    <row r="19" spans="1:8" ht="15.75">
      <c r="A19" s="24">
        <v>11</v>
      </c>
      <c r="B19" s="28" t="s">
        <v>46</v>
      </c>
      <c r="C19" s="413">
        <v>2229447.73</v>
      </c>
      <c r="D19" s="413">
        <v>1548291.75</v>
      </c>
      <c r="E19" s="414">
        <v>3777739.48</v>
      </c>
      <c r="F19" s="415">
        <v>1359769.4700000002</v>
      </c>
      <c r="G19" s="416">
        <v>285586.64</v>
      </c>
      <c r="H19" s="417">
        <v>1645356.1100000003</v>
      </c>
    </row>
    <row r="20" spans="1:8" ht="15.75">
      <c r="A20" s="24">
        <v>12</v>
      </c>
      <c r="B20" s="31" t="s">
        <v>47</v>
      </c>
      <c r="C20" s="414">
        <v>50633576.450000003</v>
      </c>
      <c r="D20" s="414">
        <v>25296305.959999997</v>
      </c>
      <c r="E20" s="414">
        <v>75929882.409999996</v>
      </c>
      <c r="F20" s="414">
        <v>50455924.429999992</v>
      </c>
      <c r="G20" s="414">
        <v>19155181.07</v>
      </c>
      <c r="H20" s="417">
        <v>69611105.5</v>
      </c>
    </row>
    <row r="21" spans="1:8" ht="15.75">
      <c r="A21" s="24"/>
      <c r="B21" s="25" t="s">
        <v>48</v>
      </c>
      <c r="C21" s="418"/>
      <c r="D21" s="418"/>
      <c r="E21" s="418"/>
      <c r="F21" s="419"/>
      <c r="G21" s="420"/>
      <c r="H21" s="421"/>
    </row>
    <row r="22" spans="1:8" ht="15.75">
      <c r="A22" s="24">
        <v>13</v>
      </c>
      <c r="B22" s="28" t="s">
        <v>49</v>
      </c>
      <c r="C22" s="413">
        <v>0</v>
      </c>
      <c r="D22" s="413">
        <v>0</v>
      </c>
      <c r="E22" s="414">
        <v>0</v>
      </c>
      <c r="F22" s="415">
        <v>0</v>
      </c>
      <c r="G22" s="416">
        <v>0</v>
      </c>
      <c r="H22" s="417">
        <v>0</v>
      </c>
    </row>
    <row r="23" spans="1:8" ht="15.75">
      <c r="A23" s="24">
        <v>14</v>
      </c>
      <c r="B23" s="28" t="s">
        <v>50</v>
      </c>
      <c r="C23" s="413">
        <v>4838853.29</v>
      </c>
      <c r="D23" s="413">
        <v>10995568.129999999</v>
      </c>
      <c r="E23" s="414">
        <v>15834421.419999998</v>
      </c>
      <c r="F23" s="415">
        <v>2652244.9500000002</v>
      </c>
      <c r="G23" s="416">
        <v>7554662.1499999994</v>
      </c>
      <c r="H23" s="417">
        <v>10206907.1</v>
      </c>
    </row>
    <row r="24" spans="1:8" ht="15.75">
      <c r="A24" s="24">
        <v>15</v>
      </c>
      <c r="B24" s="28" t="s">
        <v>51</v>
      </c>
      <c r="C24" s="413">
        <v>691763.4</v>
      </c>
      <c r="D24" s="413">
        <v>820200.73</v>
      </c>
      <c r="E24" s="414">
        <v>1511964.13</v>
      </c>
      <c r="F24" s="415">
        <v>388240.3</v>
      </c>
      <c r="G24" s="416">
        <v>1104244.55</v>
      </c>
      <c r="H24" s="417">
        <v>1492484.85</v>
      </c>
    </row>
    <row r="25" spans="1:8" ht="15.75">
      <c r="A25" s="24">
        <v>16</v>
      </c>
      <c r="B25" s="28" t="s">
        <v>52</v>
      </c>
      <c r="C25" s="413">
        <v>308789</v>
      </c>
      <c r="D25" s="413">
        <v>225614.38</v>
      </c>
      <c r="E25" s="414">
        <v>534403.38</v>
      </c>
      <c r="F25" s="415">
        <v>632110</v>
      </c>
      <c r="G25" s="416">
        <v>685127.1</v>
      </c>
      <c r="H25" s="417">
        <v>1317237.1000000001</v>
      </c>
    </row>
    <row r="26" spans="1:8" ht="15.75">
      <c r="A26" s="24">
        <v>17</v>
      </c>
      <c r="B26" s="28" t="s">
        <v>53</v>
      </c>
      <c r="C26" s="418"/>
      <c r="D26" s="418"/>
      <c r="E26" s="414">
        <v>0</v>
      </c>
      <c r="F26" s="419"/>
      <c r="G26" s="420"/>
      <c r="H26" s="417">
        <v>0</v>
      </c>
    </row>
    <row r="27" spans="1:8" ht="15.75">
      <c r="A27" s="24">
        <v>18</v>
      </c>
      <c r="B27" s="28" t="s">
        <v>54</v>
      </c>
      <c r="C27" s="413">
        <v>0</v>
      </c>
      <c r="D27" s="413">
        <v>0</v>
      </c>
      <c r="E27" s="414">
        <v>0</v>
      </c>
      <c r="F27" s="415">
        <v>0</v>
      </c>
      <c r="G27" s="416">
        <v>0</v>
      </c>
      <c r="H27" s="417">
        <v>0</v>
      </c>
    </row>
    <row r="28" spans="1:8" ht="15.75">
      <c r="A28" s="24">
        <v>19</v>
      </c>
      <c r="B28" s="28" t="s">
        <v>55</v>
      </c>
      <c r="C28" s="413">
        <v>35666.67</v>
      </c>
      <c r="D28" s="413">
        <v>3620.29</v>
      </c>
      <c r="E28" s="414">
        <v>39286.959999999999</v>
      </c>
      <c r="F28" s="415">
        <v>24123.919999999998</v>
      </c>
      <c r="G28" s="416">
        <v>5819.54</v>
      </c>
      <c r="H28" s="417">
        <v>29943.46</v>
      </c>
    </row>
    <row r="29" spans="1:8" ht="15.75">
      <c r="A29" s="24">
        <v>20</v>
      </c>
      <c r="B29" s="28" t="s">
        <v>56</v>
      </c>
      <c r="C29" s="413">
        <v>1261409</v>
      </c>
      <c r="D29" s="413">
        <v>1539209.43</v>
      </c>
      <c r="E29" s="414">
        <v>2800618.4299999997</v>
      </c>
      <c r="F29" s="415">
        <v>993401.06</v>
      </c>
      <c r="G29" s="416">
        <v>151391.29999999999</v>
      </c>
      <c r="H29" s="417">
        <v>1144792.3600000001</v>
      </c>
    </row>
    <row r="30" spans="1:8" ht="15.75">
      <c r="A30" s="24">
        <v>21</v>
      </c>
      <c r="B30" s="28" t="s">
        <v>57</v>
      </c>
      <c r="C30" s="413">
        <v>0</v>
      </c>
      <c r="D30" s="413">
        <v>0</v>
      </c>
      <c r="E30" s="414">
        <v>0</v>
      </c>
      <c r="F30" s="415">
        <v>0</v>
      </c>
      <c r="G30" s="416">
        <v>0</v>
      </c>
      <c r="H30" s="417">
        <v>0</v>
      </c>
    </row>
    <row r="31" spans="1:8" ht="15.75">
      <c r="A31" s="24">
        <v>22</v>
      </c>
      <c r="B31" s="31" t="s">
        <v>58</v>
      </c>
      <c r="C31" s="414">
        <v>7136481.3600000003</v>
      </c>
      <c r="D31" s="414">
        <v>13584212.959999999</v>
      </c>
      <c r="E31" s="414">
        <v>20720694.32</v>
      </c>
      <c r="F31" s="414">
        <v>4690120.2300000004</v>
      </c>
      <c r="G31" s="414">
        <v>9501244.6399999987</v>
      </c>
      <c r="H31" s="417">
        <v>14191364.869999999</v>
      </c>
    </row>
    <row r="32" spans="1:8" ht="15.75">
      <c r="A32" s="24"/>
      <c r="B32" s="25" t="s">
        <v>59</v>
      </c>
      <c r="C32" s="418"/>
      <c r="D32" s="418"/>
      <c r="E32" s="413"/>
      <c r="F32" s="419"/>
      <c r="G32" s="420"/>
      <c r="H32" s="421"/>
    </row>
    <row r="33" spans="1:8" ht="15.75">
      <c r="A33" s="24">
        <v>23</v>
      </c>
      <c r="B33" s="28" t="s">
        <v>60</v>
      </c>
      <c r="C33" s="413">
        <v>61146400</v>
      </c>
      <c r="D33" s="418">
        <v>0</v>
      </c>
      <c r="E33" s="414">
        <v>61146400</v>
      </c>
      <c r="F33" s="415">
        <v>61146400</v>
      </c>
      <c r="G33" s="420">
        <v>0</v>
      </c>
      <c r="H33" s="417">
        <v>61146400</v>
      </c>
    </row>
    <row r="34" spans="1:8" ht="15.75">
      <c r="A34" s="24">
        <v>24</v>
      </c>
      <c r="B34" s="28" t="s">
        <v>61</v>
      </c>
      <c r="C34" s="413">
        <v>0</v>
      </c>
      <c r="D34" s="418">
        <v>0</v>
      </c>
      <c r="E34" s="414">
        <v>0</v>
      </c>
      <c r="F34" s="415">
        <v>0</v>
      </c>
      <c r="G34" s="420">
        <v>0</v>
      </c>
      <c r="H34" s="417">
        <v>0</v>
      </c>
    </row>
    <row r="35" spans="1:8" ht="15.75">
      <c r="A35" s="24">
        <v>25</v>
      </c>
      <c r="B35" s="30" t="s">
        <v>62</v>
      </c>
      <c r="C35" s="413">
        <v>0</v>
      </c>
      <c r="D35" s="418">
        <v>0</v>
      </c>
      <c r="E35" s="414">
        <v>0</v>
      </c>
      <c r="F35" s="415">
        <v>0</v>
      </c>
      <c r="G35" s="420">
        <v>0</v>
      </c>
      <c r="H35" s="417">
        <v>0</v>
      </c>
    </row>
    <row r="36" spans="1:8" ht="15.75">
      <c r="A36" s="24">
        <v>26</v>
      </c>
      <c r="B36" s="28" t="s">
        <v>63</v>
      </c>
      <c r="C36" s="413">
        <v>0</v>
      </c>
      <c r="D36" s="418">
        <v>0</v>
      </c>
      <c r="E36" s="414">
        <v>0</v>
      </c>
      <c r="F36" s="415">
        <v>0</v>
      </c>
      <c r="G36" s="420">
        <v>0</v>
      </c>
      <c r="H36" s="417">
        <v>0</v>
      </c>
    </row>
    <row r="37" spans="1:8" ht="15.75">
      <c r="A37" s="24">
        <v>27</v>
      </c>
      <c r="B37" s="28" t="s">
        <v>64</v>
      </c>
      <c r="C37" s="413">
        <v>0</v>
      </c>
      <c r="D37" s="418">
        <v>0</v>
      </c>
      <c r="E37" s="414">
        <v>0</v>
      </c>
      <c r="F37" s="415">
        <v>0</v>
      </c>
      <c r="G37" s="420">
        <v>0</v>
      </c>
      <c r="H37" s="417">
        <v>0</v>
      </c>
    </row>
    <row r="38" spans="1:8" ht="15.75">
      <c r="A38" s="24">
        <v>28</v>
      </c>
      <c r="B38" s="28" t="s">
        <v>65</v>
      </c>
      <c r="C38" s="413">
        <v>-10919644.73</v>
      </c>
      <c r="D38" s="418">
        <v>0</v>
      </c>
      <c r="E38" s="414">
        <v>-10919644.73</v>
      </c>
      <c r="F38" s="415">
        <v>-10709091.25</v>
      </c>
      <c r="G38" s="420">
        <v>0</v>
      </c>
      <c r="H38" s="417">
        <v>-10709091.25</v>
      </c>
    </row>
    <row r="39" spans="1:8" ht="15.75">
      <c r="A39" s="24">
        <v>29</v>
      </c>
      <c r="B39" s="28" t="s">
        <v>66</v>
      </c>
      <c r="C39" s="413">
        <v>4982432.3</v>
      </c>
      <c r="D39" s="418">
        <v>0</v>
      </c>
      <c r="E39" s="414">
        <v>4982432.3</v>
      </c>
      <c r="F39" s="415">
        <v>4982432.3</v>
      </c>
      <c r="G39" s="420">
        <v>0</v>
      </c>
      <c r="H39" s="417">
        <v>4982432.3</v>
      </c>
    </row>
    <row r="40" spans="1:8" ht="15.75">
      <c r="A40" s="24">
        <v>30</v>
      </c>
      <c r="B40" s="260" t="s">
        <v>272</v>
      </c>
      <c r="C40" s="413">
        <v>55209187.569999993</v>
      </c>
      <c r="D40" s="413">
        <v>0</v>
      </c>
      <c r="E40" s="414">
        <v>55209187.569999993</v>
      </c>
      <c r="F40" s="415">
        <v>55419741.049999997</v>
      </c>
      <c r="G40" s="420">
        <v>0</v>
      </c>
      <c r="H40" s="417">
        <v>55419741.049999997</v>
      </c>
    </row>
    <row r="41" spans="1:8" ht="16.5" thickBot="1">
      <c r="A41" s="32">
        <v>31</v>
      </c>
      <c r="B41" s="33" t="s">
        <v>67</v>
      </c>
      <c r="C41" s="422">
        <v>62345668.929999992</v>
      </c>
      <c r="D41" s="422">
        <v>13584212.959999999</v>
      </c>
      <c r="E41" s="422">
        <v>75929881.889999986</v>
      </c>
      <c r="F41" s="422">
        <v>60109861.280000001</v>
      </c>
      <c r="G41" s="422">
        <v>9501244.6399999987</v>
      </c>
      <c r="H41" s="423">
        <v>69611105.920000002</v>
      </c>
    </row>
    <row r="43" spans="1:8">
      <c r="B43" s="34"/>
      <c r="E43" s="192"/>
      <c r="H43" s="192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53.8554687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06">
        <f>'2.RC'!B2</f>
        <v>43830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6" t="s">
        <v>199</v>
      </c>
      <c r="B4" s="212" t="s">
        <v>22</v>
      </c>
      <c r="C4" s="17"/>
      <c r="D4" s="19"/>
      <c r="E4" s="19"/>
      <c r="F4" s="20"/>
      <c r="G4" s="20"/>
      <c r="H4" s="37" t="s">
        <v>73</v>
      </c>
    </row>
    <row r="5" spans="1:8">
      <c r="A5" s="38" t="s">
        <v>6</v>
      </c>
      <c r="B5" s="39"/>
      <c r="C5" s="532" t="s">
        <v>68</v>
      </c>
      <c r="D5" s="533"/>
      <c r="E5" s="534"/>
      <c r="F5" s="532" t="s">
        <v>72</v>
      </c>
      <c r="G5" s="533"/>
      <c r="H5" s="535"/>
    </row>
    <row r="6" spans="1:8">
      <c r="A6" s="40" t="s">
        <v>6</v>
      </c>
      <c r="B6" s="41"/>
      <c r="C6" s="42" t="s">
        <v>69</v>
      </c>
      <c r="D6" s="42" t="s">
        <v>70</v>
      </c>
      <c r="E6" s="42" t="s">
        <v>71</v>
      </c>
      <c r="F6" s="42" t="s">
        <v>69</v>
      </c>
      <c r="G6" s="42" t="s">
        <v>70</v>
      </c>
      <c r="H6" s="43" t="s">
        <v>71</v>
      </c>
    </row>
    <row r="7" spans="1:8">
      <c r="A7" s="44"/>
      <c r="B7" s="212" t="s">
        <v>198</v>
      </c>
      <c r="C7" s="45"/>
      <c r="D7" s="45"/>
      <c r="E7" s="45"/>
      <c r="F7" s="45"/>
      <c r="G7" s="45"/>
      <c r="H7" s="46"/>
    </row>
    <row r="8" spans="1:8" ht="15">
      <c r="A8" s="44">
        <v>1</v>
      </c>
      <c r="B8" s="47" t="s">
        <v>197</v>
      </c>
      <c r="C8" s="424">
        <v>660877.69999999995</v>
      </c>
      <c r="D8" s="424">
        <v>49782.86</v>
      </c>
      <c r="E8" s="425">
        <v>710660.55999999994</v>
      </c>
      <c r="F8" s="424">
        <v>286337.18</v>
      </c>
      <c r="G8" s="424">
        <v>78137.53</v>
      </c>
      <c r="H8" s="425">
        <v>364474.70999999996</v>
      </c>
    </row>
    <row r="9" spans="1:8" ht="15">
      <c r="A9" s="44">
        <v>2</v>
      </c>
      <c r="B9" s="47" t="s">
        <v>196</v>
      </c>
      <c r="C9" s="426">
        <v>1723537.81</v>
      </c>
      <c r="D9" s="426">
        <v>624056.21</v>
      </c>
      <c r="E9" s="425">
        <v>2347594.02</v>
      </c>
      <c r="F9" s="426">
        <v>1640810.63</v>
      </c>
      <c r="G9" s="426">
        <v>469829.82999999996</v>
      </c>
      <c r="H9" s="425">
        <v>2110640.46</v>
      </c>
    </row>
    <row r="10" spans="1:8" ht="15">
      <c r="A10" s="44">
        <v>2.1</v>
      </c>
      <c r="B10" s="48" t="s">
        <v>195</v>
      </c>
      <c r="C10" s="424">
        <v>0</v>
      </c>
      <c r="D10" s="424">
        <v>0</v>
      </c>
      <c r="E10" s="425">
        <v>0</v>
      </c>
      <c r="F10" s="424">
        <v>0</v>
      </c>
      <c r="G10" s="424">
        <v>0</v>
      </c>
      <c r="H10" s="425">
        <v>0</v>
      </c>
    </row>
    <row r="11" spans="1:8" ht="15">
      <c r="A11" s="44">
        <v>2.2000000000000002</v>
      </c>
      <c r="B11" s="48" t="s">
        <v>194</v>
      </c>
      <c r="C11" s="424">
        <v>237506.19999999995</v>
      </c>
      <c r="D11" s="424">
        <v>294651.18000000005</v>
      </c>
      <c r="E11" s="425">
        <v>532157.38</v>
      </c>
      <c r="F11" s="424">
        <v>86174.930000000008</v>
      </c>
      <c r="G11" s="424">
        <v>177018</v>
      </c>
      <c r="H11" s="425">
        <v>263192.93</v>
      </c>
    </row>
    <row r="12" spans="1:8" ht="15">
      <c r="A12" s="44">
        <v>2.2999999999999998</v>
      </c>
      <c r="B12" s="48" t="s">
        <v>193</v>
      </c>
      <c r="C12" s="424">
        <v>0</v>
      </c>
      <c r="D12" s="424">
        <v>0</v>
      </c>
      <c r="E12" s="425">
        <v>0</v>
      </c>
      <c r="F12" s="424">
        <v>0</v>
      </c>
      <c r="G12" s="424">
        <v>0</v>
      </c>
      <c r="H12" s="425">
        <v>0</v>
      </c>
    </row>
    <row r="13" spans="1:8" ht="15">
      <c r="A13" s="44">
        <v>2.4</v>
      </c>
      <c r="B13" s="48" t="s">
        <v>192</v>
      </c>
      <c r="C13" s="424">
        <v>0</v>
      </c>
      <c r="D13" s="424">
        <v>0</v>
      </c>
      <c r="E13" s="425">
        <v>0</v>
      </c>
      <c r="F13" s="424">
        <v>0</v>
      </c>
      <c r="G13" s="424">
        <v>0</v>
      </c>
      <c r="H13" s="425">
        <v>0</v>
      </c>
    </row>
    <row r="14" spans="1:8" ht="15">
      <c r="A14" s="44">
        <v>2.5</v>
      </c>
      <c r="B14" s="48" t="s">
        <v>191</v>
      </c>
      <c r="C14" s="424">
        <v>0</v>
      </c>
      <c r="D14" s="424">
        <v>181786.6</v>
      </c>
      <c r="E14" s="425">
        <v>181786.6</v>
      </c>
      <c r="F14" s="424">
        <v>0</v>
      </c>
      <c r="G14" s="424">
        <v>58592.86</v>
      </c>
      <c r="H14" s="425">
        <v>58592.86</v>
      </c>
    </row>
    <row r="15" spans="1:8" ht="15">
      <c r="A15" s="44">
        <v>2.6</v>
      </c>
      <c r="B15" s="48" t="s">
        <v>190</v>
      </c>
      <c r="C15" s="424">
        <v>149619.57</v>
      </c>
      <c r="D15" s="424">
        <v>0</v>
      </c>
      <c r="E15" s="425">
        <v>149619.57</v>
      </c>
      <c r="F15" s="424">
        <v>108748.77</v>
      </c>
      <c r="G15" s="424">
        <v>0</v>
      </c>
      <c r="H15" s="425">
        <v>108748.77</v>
      </c>
    </row>
    <row r="16" spans="1:8" ht="15">
      <c r="A16" s="44">
        <v>2.7</v>
      </c>
      <c r="B16" s="48" t="s">
        <v>189</v>
      </c>
      <c r="C16" s="424">
        <v>84614.77</v>
      </c>
      <c r="D16" s="424">
        <v>0</v>
      </c>
      <c r="E16" s="425">
        <v>84614.77</v>
      </c>
      <c r="F16" s="424">
        <v>132134.26999999999</v>
      </c>
      <c r="G16" s="424">
        <v>0</v>
      </c>
      <c r="H16" s="425">
        <v>132134.26999999999</v>
      </c>
    </row>
    <row r="17" spans="1:8" ht="15">
      <c r="A17" s="44">
        <v>2.8</v>
      </c>
      <c r="B17" s="48" t="s">
        <v>188</v>
      </c>
      <c r="C17" s="424">
        <v>1251797.27</v>
      </c>
      <c r="D17" s="424">
        <v>147618.43</v>
      </c>
      <c r="E17" s="425">
        <v>1399415.7</v>
      </c>
      <c r="F17" s="424">
        <v>1309847.67</v>
      </c>
      <c r="G17" s="424">
        <v>234218.97</v>
      </c>
      <c r="H17" s="425">
        <v>1544066.64</v>
      </c>
    </row>
    <row r="18" spans="1:8" ht="15">
      <c r="A18" s="44">
        <v>2.9</v>
      </c>
      <c r="B18" s="48" t="s">
        <v>187</v>
      </c>
      <c r="C18" s="424">
        <v>0</v>
      </c>
      <c r="D18" s="424">
        <v>0</v>
      </c>
      <c r="E18" s="425">
        <v>0</v>
      </c>
      <c r="F18" s="424">
        <v>3904.99</v>
      </c>
      <c r="G18" s="424">
        <v>0</v>
      </c>
      <c r="H18" s="425">
        <v>3904.99</v>
      </c>
    </row>
    <row r="19" spans="1:8" ht="15">
      <c r="A19" s="44">
        <v>3</v>
      </c>
      <c r="B19" s="47" t="s">
        <v>186</v>
      </c>
      <c r="C19" s="424">
        <v>-274777.48</v>
      </c>
      <c r="D19" s="424">
        <v>-20935.689999999999</v>
      </c>
      <c r="E19" s="425">
        <v>-295713.17</v>
      </c>
      <c r="F19" s="424">
        <v>21648.6</v>
      </c>
      <c r="G19" s="424">
        <v>33865.47</v>
      </c>
      <c r="H19" s="425">
        <v>55514.07</v>
      </c>
    </row>
    <row r="20" spans="1:8" ht="15">
      <c r="A20" s="44">
        <v>4</v>
      </c>
      <c r="B20" s="47" t="s">
        <v>185</v>
      </c>
      <c r="C20" s="424">
        <v>1596722.3</v>
      </c>
      <c r="D20" s="424"/>
      <c r="E20" s="425">
        <v>1596722.3</v>
      </c>
      <c r="F20" s="424">
        <v>875609.16</v>
      </c>
      <c r="G20" s="424"/>
      <c r="H20" s="425">
        <v>875609.16</v>
      </c>
    </row>
    <row r="21" spans="1:8" ht="15">
      <c r="A21" s="44">
        <v>5</v>
      </c>
      <c r="B21" s="47" t="s">
        <v>184</v>
      </c>
      <c r="C21" s="424">
        <v>5348.34</v>
      </c>
      <c r="D21" s="424">
        <v>2571.1999999999998</v>
      </c>
      <c r="E21" s="425">
        <v>7919.54</v>
      </c>
      <c r="F21" s="424">
        <v>71.510000000000005</v>
      </c>
      <c r="G21" s="424">
        <v>2724.87</v>
      </c>
      <c r="H21" s="425">
        <v>2796.38</v>
      </c>
    </row>
    <row r="22" spans="1:8" ht="15">
      <c r="A22" s="44">
        <v>6</v>
      </c>
      <c r="B22" s="49" t="s">
        <v>183</v>
      </c>
      <c r="C22" s="426">
        <v>3711708.6699999995</v>
      </c>
      <c r="D22" s="426">
        <v>655474.57999999996</v>
      </c>
      <c r="E22" s="425">
        <v>4367183.2499999991</v>
      </c>
      <c r="F22" s="426">
        <v>2824477.0799999996</v>
      </c>
      <c r="G22" s="426">
        <v>584557.69999999995</v>
      </c>
      <c r="H22" s="425">
        <v>3409034.7799999993</v>
      </c>
    </row>
    <row r="23" spans="1:8" ht="15">
      <c r="A23" s="44"/>
      <c r="B23" s="212" t="s">
        <v>182</v>
      </c>
      <c r="C23" s="424"/>
      <c r="D23" s="424"/>
      <c r="E23" s="427"/>
      <c r="F23" s="424"/>
      <c r="G23" s="424"/>
      <c r="H23" s="427"/>
    </row>
    <row r="24" spans="1:8" ht="15">
      <c r="A24" s="44">
        <v>7</v>
      </c>
      <c r="B24" s="47" t="s">
        <v>181</v>
      </c>
      <c r="C24" s="424">
        <v>189451.67</v>
      </c>
      <c r="D24" s="424">
        <v>41000.42</v>
      </c>
      <c r="E24" s="425">
        <v>230452.09000000003</v>
      </c>
      <c r="F24" s="424">
        <v>8164.82</v>
      </c>
      <c r="G24" s="424">
        <v>3764.13</v>
      </c>
      <c r="H24" s="425">
        <v>11928.95</v>
      </c>
    </row>
    <row r="25" spans="1:8" ht="15">
      <c r="A25" s="44">
        <v>8</v>
      </c>
      <c r="B25" s="47" t="s">
        <v>180</v>
      </c>
      <c r="C25" s="424">
        <v>35250.18</v>
      </c>
      <c r="D25" s="424">
        <v>22459.439999999999</v>
      </c>
      <c r="E25" s="425">
        <v>57709.619999999995</v>
      </c>
      <c r="F25" s="424">
        <v>45601.36</v>
      </c>
      <c r="G25" s="424">
        <v>79876.75</v>
      </c>
      <c r="H25" s="425">
        <v>125478.11</v>
      </c>
    </row>
    <row r="26" spans="1:8" ht="15">
      <c r="A26" s="44">
        <v>9</v>
      </c>
      <c r="B26" s="47" t="s">
        <v>179</v>
      </c>
      <c r="C26" s="424">
        <v>2694.52</v>
      </c>
      <c r="D26" s="424">
        <v>146.69</v>
      </c>
      <c r="E26" s="425">
        <v>2841.21</v>
      </c>
      <c r="F26" s="424">
        <v>17473.5</v>
      </c>
      <c r="G26" s="424">
        <v>10076.299999999999</v>
      </c>
      <c r="H26" s="425">
        <v>27549.8</v>
      </c>
    </row>
    <row r="27" spans="1:8" ht="15">
      <c r="A27" s="44">
        <v>10</v>
      </c>
      <c r="B27" s="47" t="s">
        <v>178</v>
      </c>
      <c r="C27" s="424">
        <v>41546.33</v>
      </c>
      <c r="D27" s="424"/>
      <c r="E27" s="425">
        <v>41546.33</v>
      </c>
      <c r="F27" s="424">
        <v>12387.17</v>
      </c>
      <c r="G27" s="424"/>
      <c r="H27" s="425">
        <v>12387.17</v>
      </c>
    </row>
    <row r="28" spans="1:8" ht="15">
      <c r="A28" s="44">
        <v>11</v>
      </c>
      <c r="B28" s="47" t="s">
        <v>177</v>
      </c>
      <c r="C28" s="424">
        <v>0</v>
      </c>
      <c r="D28" s="424">
        <v>0</v>
      </c>
      <c r="E28" s="425">
        <v>0</v>
      </c>
      <c r="F28" s="424">
        <v>63018.63</v>
      </c>
      <c r="G28" s="424">
        <v>358616.31</v>
      </c>
      <c r="H28" s="425">
        <v>421634.94</v>
      </c>
    </row>
    <row r="29" spans="1:8" ht="15">
      <c r="A29" s="44">
        <v>12</v>
      </c>
      <c r="B29" s="47" t="s">
        <v>176</v>
      </c>
      <c r="C29" s="424"/>
      <c r="D29" s="424"/>
      <c r="E29" s="425">
        <v>0</v>
      </c>
      <c r="F29" s="424"/>
      <c r="G29" s="424"/>
      <c r="H29" s="425">
        <v>0</v>
      </c>
    </row>
    <row r="30" spans="1:8" ht="15">
      <c r="A30" s="44">
        <v>13</v>
      </c>
      <c r="B30" s="50" t="s">
        <v>175</v>
      </c>
      <c r="C30" s="426">
        <v>268942.7</v>
      </c>
      <c r="D30" s="426">
        <v>63606.55</v>
      </c>
      <c r="E30" s="425">
        <v>332549.25</v>
      </c>
      <c r="F30" s="426">
        <v>146645.47999999998</v>
      </c>
      <c r="G30" s="426">
        <v>452333.49</v>
      </c>
      <c r="H30" s="425">
        <v>598978.97</v>
      </c>
    </row>
    <row r="31" spans="1:8" ht="15">
      <c r="A31" s="44">
        <v>14</v>
      </c>
      <c r="B31" s="50" t="s">
        <v>174</v>
      </c>
      <c r="C31" s="426">
        <v>3442765.9699999993</v>
      </c>
      <c r="D31" s="426">
        <v>591868.02999999991</v>
      </c>
      <c r="E31" s="425">
        <v>4034633.9999999991</v>
      </c>
      <c r="F31" s="426">
        <v>2677831.5999999996</v>
      </c>
      <c r="G31" s="426">
        <v>132224.20999999996</v>
      </c>
      <c r="H31" s="425">
        <v>2810055.8099999996</v>
      </c>
    </row>
    <row r="32" spans="1:8">
      <c r="A32" s="44"/>
      <c r="B32" s="51"/>
      <c r="C32" s="428"/>
      <c r="D32" s="428"/>
      <c r="E32" s="429"/>
      <c r="F32" s="428"/>
      <c r="G32" s="428"/>
      <c r="H32" s="429"/>
    </row>
    <row r="33" spans="1:8" ht="15">
      <c r="A33" s="44"/>
      <c r="B33" s="51" t="s">
        <v>173</v>
      </c>
      <c r="C33" s="424"/>
      <c r="D33" s="424"/>
      <c r="E33" s="427"/>
      <c r="F33" s="424"/>
      <c r="G33" s="424"/>
      <c r="H33" s="427"/>
    </row>
    <row r="34" spans="1:8" ht="15">
      <c r="A34" s="44">
        <v>15</v>
      </c>
      <c r="B34" s="52" t="s">
        <v>172</v>
      </c>
      <c r="C34" s="430">
        <v>497983.12</v>
      </c>
      <c r="D34" s="430">
        <v>-21355.209999999992</v>
      </c>
      <c r="E34" s="425">
        <v>476627.91000000003</v>
      </c>
      <c r="F34" s="430">
        <v>1182721.7899999998</v>
      </c>
      <c r="G34" s="430">
        <v>144861.57</v>
      </c>
      <c r="H34" s="425">
        <v>1327583.3599999999</v>
      </c>
    </row>
    <row r="35" spans="1:8" ht="15">
      <c r="A35" s="44">
        <v>15.1</v>
      </c>
      <c r="B35" s="48" t="s">
        <v>171</v>
      </c>
      <c r="C35" s="424">
        <v>749113.88</v>
      </c>
      <c r="D35" s="424">
        <v>170462.95</v>
      </c>
      <c r="E35" s="425">
        <v>919576.83000000007</v>
      </c>
      <c r="F35" s="424">
        <v>1283954.3899999999</v>
      </c>
      <c r="G35" s="424">
        <v>265017.69</v>
      </c>
      <c r="H35" s="425">
        <v>1548972.0799999998</v>
      </c>
    </row>
    <row r="36" spans="1:8" ht="15">
      <c r="A36" s="44">
        <v>15.2</v>
      </c>
      <c r="B36" s="48" t="s">
        <v>170</v>
      </c>
      <c r="C36" s="424">
        <v>251130.76</v>
      </c>
      <c r="D36" s="424">
        <v>191818.16</v>
      </c>
      <c r="E36" s="425">
        <v>442948.92000000004</v>
      </c>
      <c r="F36" s="424">
        <v>101232.6</v>
      </c>
      <c r="G36" s="424">
        <v>120156.12</v>
      </c>
      <c r="H36" s="425">
        <v>221388.72</v>
      </c>
    </row>
    <row r="37" spans="1:8" ht="15">
      <c r="A37" s="44">
        <v>16</v>
      </c>
      <c r="B37" s="47" t="s">
        <v>169</v>
      </c>
      <c r="C37" s="424">
        <v>0</v>
      </c>
      <c r="D37" s="424">
        <v>0</v>
      </c>
      <c r="E37" s="425">
        <v>0</v>
      </c>
      <c r="F37" s="424">
        <v>0</v>
      </c>
      <c r="G37" s="424">
        <v>0</v>
      </c>
      <c r="H37" s="425">
        <v>0</v>
      </c>
    </row>
    <row r="38" spans="1:8" ht="15">
      <c r="A38" s="44">
        <v>17</v>
      </c>
      <c r="B38" s="47" t="s">
        <v>168</v>
      </c>
      <c r="C38" s="424"/>
      <c r="D38" s="424"/>
      <c r="E38" s="425">
        <v>0</v>
      </c>
      <c r="F38" s="424"/>
      <c r="G38" s="424"/>
      <c r="H38" s="425">
        <v>0</v>
      </c>
    </row>
    <row r="39" spans="1:8" ht="15">
      <c r="A39" s="44">
        <v>18</v>
      </c>
      <c r="B39" s="47" t="s">
        <v>167</v>
      </c>
      <c r="C39" s="424">
        <v>0</v>
      </c>
      <c r="D39" s="424"/>
      <c r="E39" s="425">
        <v>0</v>
      </c>
      <c r="F39" s="424">
        <v>0</v>
      </c>
      <c r="G39" s="424"/>
      <c r="H39" s="425">
        <v>0</v>
      </c>
    </row>
    <row r="40" spans="1:8" ht="15">
      <c r="A40" s="44">
        <v>19</v>
      </c>
      <c r="B40" s="47" t="s">
        <v>166</v>
      </c>
      <c r="C40" s="424">
        <v>839497.75</v>
      </c>
      <c r="D40" s="424"/>
      <c r="E40" s="425">
        <v>839497.75</v>
      </c>
      <c r="F40" s="424">
        <v>951050.15</v>
      </c>
      <c r="G40" s="424"/>
      <c r="H40" s="425">
        <v>951050.15</v>
      </c>
    </row>
    <row r="41" spans="1:8" ht="15">
      <c r="A41" s="44">
        <v>20</v>
      </c>
      <c r="B41" s="47" t="s">
        <v>165</v>
      </c>
      <c r="C41" s="424">
        <v>322527.63</v>
      </c>
      <c r="D41" s="424"/>
      <c r="E41" s="425">
        <v>322527.63</v>
      </c>
      <c r="F41" s="424">
        <v>-443918.91</v>
      </c>
      <c r="G41" s="424"/>
      <c r="H41" s="425">
        <v>-443918.91</v>
      </c>
    </row>
    <row r="42" spans="1:8" ht="15">
      <c r="A42" s="44">
        <v>21</v>
      </c>
      <c r="B42" s="47" t="s">
        <v>164</v>
      </c>
      <c r="C42" s="424">
        <v>-438807.91</v>
      </c>
      <c r="D42" s="424"/>
      <c r="E42" s="425">
        <v>-438807.91</v>
      </c>
      <c r="F42" s="424">
        <v>22121.18</v>
      </c>
      <c r="G42" s="424"/>
      <c r="H42" s="425">
        <v>22121.18</v>
      </c>
    </row>
    <row r="43" spans="1:8" ht="15">
      <c r="A43" s="44">
        <v>22</v>
      </c>
      <c r="B43" s="47" t="s">
        <v>163</v>
      </c>
      <c r="C43" s="424">
        <v>41405.14</v>
      </c>
      <c r="D43" s="424"/>
      <c r="E43" s="425">
        <v>41405.14</v>
      </c>
      <c r="F43" s="424">
        <v>165736.32000000001</v>
      </c>
      <c r="G43" s="424"/>
      <c r="H43" s="425">
        <v>165736.32000000001</v>
      </c>
    </row>
    <row r="44" spans="1:8" ht="15">
      <c r="A44" s="44">
        <v>23</v>
      </c>
      <c r="B44" s="47" t="s">
        <v>162</v>
      </c>
      <c r="C44" s="424">
        <v>41422.300000000003</v>
      </c>
      <c r="D44" s="424">
        <v>0</v>
      </c>
      <c r="E44" s="425">
        <v>41422.300000000003</v>
      </c>
      <c r="F44" s="424">
        <v>121609.82</v>
      </c>
      <c r="G44" s="424">
        <v>0</v>
      </c>
      <c r="H44" s="425">
        <v>121609.82</v>
      </c>
    </row>
    <row r="45" spans="1:8" ht="15">
      <c r="A45" s="44">
        <v>24</v>
      </c>
      <c r="B45" s="50" t="s">
        <v>279</v>
      </c>
      <c r="C45" s="426">
        <v>1304028.03</v>
      </c>
      <c r="D45" s="426">
        <v>-21355.209999999992</v>
      </c>
      <c r="E45" s="425">
        <v>1282672.82</v>
      </c>
      <c r="F45" s="426">
        <v>1999320.35</v>
      </c>
      <c r="G45" s="426">
        <v>144861.57</v>
      </c>
      <c r="H45" s="425">
        <v>2144181.92</v>
      </c>
    </row>
    <row r="46" spans="1:8">
      <c r="A46" s="44"/>
      <c r="B46" s="212" t="s">
        <v>161</v>
      </c>
      <c r="C46" s="424"/>
      <c r="D46" s="424"/>
      <c r="E46" s="431"/>
      <c r="F46" s="424"/>
      <c r="G46" s="424"/>
      <c r="H46" s="431"/>
    </row>
    <row r="47" spans="1:8" ht="15">
      <c r="A47" s="44">
        <v>25</v>
      </c>
      <c r="B47" s="47" t="s">
        <v>160</v>
      </c>
      <c r="C47" s="424">
        <v>163668.43</v>
      </c>
      <c r="D47" s="424">
        <v>187453.86</v>
      </c>
      <c r="E47" s="425">
        <v>351122.29</v>
      </c>
      <c r="F47" s="424">
        <v>87492.1</v>
      </c>
      <c r="G47" s="424">
        <v>224391</v>
      </c>
      <c r="H47" s="425">
        <v>311883.09999999998</v>
      </c>
    </row>
    <row r="48" spans="1:8" ht="15">
      <c r="A48" s="44">
        <v>26</v>
      </c>
      <c r="B48" s="47" t="s">
        <v>159</v>
      </c>
      <c r="C48" s="424">
        <v>329624.7</v>
      </c>
      <c r="D48" s="424">
        <v>235024.5</v>
      </c>
      <c r="E48" s="425">
        <v>564649.19999999995</v>
      </c>
      <c r="F48" s="424">
        <v>953190.95</v>
      </c>
      <c r="G48" s="424">
        <v>240928.8</v>
      </c>
      <c r="H48" s="425">
        <v>1194119.75</v>
      </c>
    </row>
    <row r="49" spans="1:8" ht="15">
      <c r="A49" s="44">
        <v>27</v>
      </c>
      <c r="B49" s="47" t="s">
        <v>158</v>
      </c>
      <c r="C49" s="424">
        <v>2367737.4700000002</v>
      </c>
      <c r="D49" s="424"/>
      <c r="E49" s="425">
        <v>2367737.4700000002</v>
      </c>
      <c r="F49" s="424">
        <v>1847657.47</v>
      </c>
      <c r="G49" s="424"/>
      <c r="H49" s="425">
        <v>1847657.47</v>
      </c>
    </row>
    <row r="50" spans="1:8" ht="15">
      <c r="A50" s="44">
        <v>28</v>
      </c>
      <c r="B50" s="47" t="s">
        <v>157</v>
      </c>
      <c r="C50" s="424">
        <v>3768.87</v>
      </c>
      <c r="D50" s="424"/>
      <c r="E50" s="425">
        <v>3768.87</v>
      </c>
      <c r="F50" s="424">
        <v>35682.44</v>
      </c>
      <c r="G50" s="424"/>
      <c r="H50" s="425">
        <v>35682.44</v>
      </c>
    </row>
    <row r="51" spans="1:8" ht="15">
      <c r="A51" s="44">
        <v>29</v>
      </c>
      <c r="B51" s="47" t="s">
        <v>156</v>
      </c>
      <c r="C51" s="424">
        <v>552549.4</v>
      </c>
      <c r="D51" s="424"/>
      <c r="E51" s="425">
        <v>552549.4</v>
      </c>
      <c r="F51" s="424">
        <v>559720.87</v>
      </c>
      <c r="G51" s="424"/>
      <c r="H51" s="425">
        <v>559720.87</v>
      </c>
    </row>
    <row r="52" spans="1:8" ht="15">
      <c r="A52" s="44">
        <v>30</v>
      </c>
      <c r="B52" s="47" t="s">
        <v>155</v>
      </c>
      <c r="C52" s="424">
        <v>1262922.76</v>
      </c>
      <c r="D52" s="424">
        <v>562.75</v>
      </c>
      <c r="E52" s="425">
        <v>1263485.51</v>
      </c>
      <c r="F52" s="424">
        <v>1471074.96</v>
      </c>
      <c r="G52" s="424">
        <v>0</v>
      </c>
      <c r="H52" s="425">
        <v>1471074.96</v>
      </c>
    </row>
    <row r="53" spans="1:8" ht="15">
      <c r="A53" s="44">
        <v>31</v>
      </c>
      <c r="B53" s="50" t="s">
        <v>280</v>
      </c>
      <c r="C53" s="426">
        <v>4680271.63</v>
      </c>
      <c r="D53" s="426">
        <v>423041.11</v>
      </c>
      <c r="E53" s="425">
        <v>5103312.74</v>
      </c>
      <c r="F53" s="426">
        <v>4954818.79</v>
      </c>
      <c r="G53" s="426">
        <v>465319.8</v>
      </c>
      <c r="H53" s="425">
        <v>5420138.5899999999</v>
      </c>
    </row>
    <row r="54" spans="1:8" ht="15">
      <c r="A54" s="44">
        <v>32</v>
      </c>
      <c r="B54" s="50" t="s">
        <v>281</v>
      </c>
      <c r="C54" s="426">
        <v>-3376243.5999999996</v>
      </c>
      <c r="D54" s="426">
        <v>-444396.31999999995</v>
      </c>
      <c r="E54" s="425">
        <v>-3820639.9199999995</v>
      </c>
      <c r="F54" s="426">
        <v>-2955498.44</v>
      </c>
      <c r="G54" s="426">
        <v>-320458.23</v>
      </c>
      <c r="H54" s="425">
        <v>-3275956.67</v>
      </c>
    </row>
    <row r="55" spans="1:8">
      <c r="A55" s="44"/>
      <c r="B55" s="51"/>
      <c r="C55" s="428"/>
      <c r="D55" s="428"/>
      <c r="E55" s="429"/>
      <c r="F55" s="428"/>
      <c r="G55" s="428"/>
      <c r="H55" s="429"/>
    </row>
    <row r="56" spans="1:8" ht="15">
      <c r="A56" s="44">
        <v>33</v>
      </c>
      <c r="B56" s="50" t="s">
        <v>154</v>
      </c>
      <c r="C56" s="426">
        <v>66522.369999999646</v>
      </c>
      <c r="D56" s="426">
        <v>147471.70999999996</v>
      </c>
      <c r="E56" s="425">
        <v>213994.07999999961</v>
      </c>
      <c r="F56" s="426">
        <v>-277666.84000000032</v>
      </c>
      <c r="G56" s="426">
        <v>-188234.02000000002</v>
      </c>
      <c r="H56" s="425">
        <v>-465900.86000000034</v>
      </c>
    </row>
    <row r="57" spans="1:8">
      <c r="A57" s="44"/>
      <c r="B57" s="51"/>
      <c r="C57" s="428"/>
      <c r="D57" s="428"/>
      <c r="E57" s="429"/>
      <c r="F57" s="428"/>
      <c r="G57" s="428"/>
      <c r="H57" s="429"/>
    </row>
    <row r="58" spans="1:8" ht="15">
      <c r="A58" s="44">
        <v>34</v>
      </c>
      <c r="B58" s="47" t="s">
        <v>153</v>
      </c>
      <c r="C58" s="424">
        <v>1402976.97</v>
      </c>
      <c r="D58" s="424"/>
      <c r="E58" s="425">
        <v>1402976.97</v>
      </c>
      <c r="F58" s="424">
        <v>1661007.95</v>
      </c>
      <c r="G58" s="424"/>
      <c r="H58" s="425">
        <v>1661007.95</v>
      </c>
    </row>
    <row r="59" spans="1:8" s="213" customFormat="1" ht="15">
      <c r="A59" s="44">
        <v>35</v>
      </c>
      <c r="B59" s="47" t="s">
        <v>152</v>
      </c>
      <c r="C59" s="432">
        <v>0</v>
      </c>
      <c r="D59" s="432"/>
      <c r="E59" s="433">
        <v>0</v>
      </c>
      <c r="F59" s="432">
        <v>0</v>
      </c>
      <c r="G59" s="432"/>
      <c r="H59" s="433">
        <v>0</v>
      </c>
    </row>
    <row r="60" spans="1:8" ht="15">
      <c r="A60" s="44">
        <v>36</v>
      </c>
      <c r="B60" s="47" t="s">
        <v>151</v>
      </c>
      <c r="C60" s="424">
        <v>-978429.26</v>
      </c>
      <c r="D60" s="424"/>
      <c r="E60" s="425">
        <v>-978429.26</v>
      </c>
      <c r="F60" s="424">
        <v>876378.08</v>
      </c>
      <c r="G60" s="424"/>
      <c r="H60" s="425">
        <v>876378.08</v>
      </c>
    </row>
    <row r="61" spans="1:8" ht="15">
      <c r="A61" s="44">
        <v>37</v>
      </c>
      <c r="B61" s="50" t="s">
        <v>150</v>
      </c>
      <c r="C61" s="426">
        <v>424547.70999999996</v>
      </c>
      <c r="D61" s="426">
        <v>0</v>
      </c>
      <c r="E61" s="425">
        <v>424547.70999999996</v>
      </c>
      <c r="F61" s="426">
        <v>2537386.0299999998</v>
      </c>
      <c r="G61" s="426">
        <v>0</v>
      </c>
      <c r="H61" s="425">
        <v>2537386.0299999998</v>
      </c>
    </row>
    <row r="62" spans="1:8">
      <c r="A62" s="44"/>
      <c r="B62" s="53"/>
      <c r="C62" s="424"/>
      <c r="D62" s="424"/>
      <c r="E62" s="431"/>
      <c r="F62" s="424"/>
      <c r="G62" s="424"/>
      <c r="H62" s="431"/>
    </row>
    <row r="63" spans="1:8" ht="15">
      <c r="A63" s="44">
        <v>38</v>
      </c>
      <c r="B63" s="54" t="s">
        <v>149</v>
      </c>
      <c r="C63" s="426">
        <v>-358025.34000000032</v>
      </c>
      <c r="D63" s="426">
        <v>147471.70999999996</v>
      </c>
      <c r="E63" s="425">
        <v>-210553.63000000035</v>
      </c>
      <c r="F63" s="426">
        <v>-2815052.87</v>
      </c>
      <c r="G63" s="426">
        <v>-188234.02000000002</v>
      </c>
      <c r="H63" s="425">
        <v>-3003286.89</v>
      </c>
    </row>
    <row r="64" spans="1:8" ht="15">
      <c r="A64" s="40">
        <v>39</v>
      </c>
      <c r="B64" s="47" t="s">
        <v>148</v>
      </c>
      <c r="C64" s="434">
        <v>0</v>
      </c>
      <c r="D64" s="434"/>
      <c r="E64" s="425">
        <v>0</v>
      </c>
      <c r="F64" s="434">
        <v>0</v>
      </c>
      <c r="G64" s="434"/>
      <c r="H64" s="425">
        <v>0</v>
      </c>
    </row>
    <row r="65" spans="1:8" ht="15">
      <c r="A65" s="44">
        <v>40</v>
      </c>
      <c r="B65" s="50" t="s">
        <v>147</v>
      </c>
      <c r="C65" s="426">
        <v>-358025.34000000032</v>
      </c>
      <c r="D65" s="426">
        <v>147471.70999999996</v>
      </c>
      <c r="E65" s="425">
        <v>-210553.63000000035</v>
      </c>
      <c r="F65" s="426">
        <v>-2815052.87</v>
      </c>
      <c r="G65" s="426">
        <v>-188234.02000000002</v>
      </c>
      <c r="H65" s="425">
        <v>-3003286.89</v>
      </c>
    </row>
    <row r="66" spans="1:8" ht="15">
      <c r="A66" s="40">
        <v>41</v>
      </c>
      <c r="B66" s="47" t="s">
        <v>146</v>
      </c>
      <c r="C66" s="434">
        <v>0</v>
      </c>
      <c r="D66" s="434"/>
      <c r="E66" s="425">
        <v>0</v>
      </c>
      <c r="F66" s="434">
        <v>0</v>
      </c>
      <c r="G66" s="434"/>
      <c r="H66" s="425">
        <v>0</v>
      </c>
    </row>
    <row r="67" spans="1:8" ht="15.75" thickBot="1">
      <c r="A67" s="55">
        <v>42</v>
      </c>
      <c r="B67" s="56" t="s">
        <v>145</v>
      </c>
      <c r="C67" s="435">
        <v>-358025.34000000032</v>
      </c>
      <c r="D67" s="435">
        <v>147471.70999999996</v>
      </c>
      <c r="E67" s="436">
        <v>-210553.63000000035</v>
      </c>
      <c r="F67" s="435">
        <v>-2815052.87</v>
      </c>
      <c r="G67" s="435">
        <v>-188234.02000000002</v>
      </c>
      <c r="H67" s="436">
        <v>-3003286.89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zoomScale="85" zoomScaleNormal="85" workbookViewId="0">
      <selection activeCell="C7" sqref="C7:H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30</v>
      </c>
      <c r="B1" s="5" t="str">
        <f>'Info '!C2</f>
        <v>JSC Silk Road Bank</v>
      </c>
    </row>
    <row r="2" spans="1:8">
      <c r="A2" s="2" t="s">
        <v>31</v>
      </c>
      <c r="B2" s="437">
        <f>'3.PL'!B2</f>
        <v>43830</v>
      </c>
    </row>
    <row r="3" spans="1:8">
      <c r="A3" s="4"/>
    </row>
    <row r="4" spans="1:8" ht="15" thickBot="1">
      <c r="A4" s="4" t="s">
        <v>74</v>
      </c>
      <c r="B4" s="4"/>
      <c r="C4" s="193"/>
      <c r="D4" s="193"/>
      <c r="E4" s="193"/>
      <c r="F4" s="194"/>
      <c r="G4" s="194"/>
      <c r="H4" s="195" t="s">
        <v>73</v>
      </c>
    </row>
    <row r="5" spans="1:8">
      <c r="A5" s="536" t="s">
        <v>6</v>
      </c>
      <c r="B5" s="538" t="s">
        <v>346</v>
      </c>
      <c r="C5" s="532" t="s">
        <v>68</v>
      </c>
      <c r="D5" s="533"/>
      <c r="E5" s="534"/>
      <c r="F5" s="532" t="s">
        <v>72</v>
      </c>
      <c r="G5" s="533"/>
      <c r="H5" s="535"/>
    </row>
    <row r="6" spans="1:8">
      <c r="A6" s="537"/>
      <c r="B6" s="539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 ht="15.75">
      <c r="A7" s="196">
        <v>1</v>
      </c>
      <c r="B7" s="197" t="s">
        <v>380</v>
      </c>
      <c r="C7" s="416"/>
      <c r="D7" s="416"/>
      <c r="E7" s="492">
        <v>0</v>
      </c>
      <c r="F7" s="416"/>
      <c r="G7" s="416"/>
      <c r="H7" s="417">
        <v>0</v>
      </c>
    </row>
    <row r="8" spans="1:8" s="15" customFormat="1" ht="15.75">
      <c r="A8" s="196">
        <v>1.1000000000000001</v>
      </c>
      <c r="B8" s="248" t="s">
        <v>311</v>
      </c>
      <c r="C8" s="416">
        <v>0</v>
      </c>
      <c r="D8" s="416">
        <v>28677</v>
      </c>
      <c r="E8" s="492">
        <v>28677</v>
      </c>
      <c r="F8" s="416">
        <v>0</v>
      </c>
      <c r="G8" s="416">
        <v>80298</v>
      </c>
      <c r="H8" s="417">
        <v>80298</v>
      </c>
    </row>
    <row r="9" spans="1:8" s="15" customFormat="1" ht="15.75">
      <c r="A9" s="196">
        <v>1.2</v>
      </c>
      <c r="B9" s="248" t="s">
        <v>312</v>
      </c>
      <c r="C9" s="416"/>
      <c r="D9" s="416"/>
      <c r="E9" s="492">
        <v>0</v>
      </c>
      <c r="F9" s="416"/>
      <c r="G9" s="416"/>
      <c r="H9" s="417">
        <v>0</v>
      </c>
    </row>
    <row r="10" spans="1:8" s="15" customFormat="1" ht="15.75">
      <c r="A10" s="196">
        <v>1.3</v>
      </c>
      <c r="B10" s="248" t="s">
        <v>313</v>
      </c>
      <c r="C10" s="416">
        <v>178821.86</v>
      </c>
      <c r="D10" s="416">
        <v>28677</v>
      </c>
      <c r="E10" s="492">
        <v>207498.86</v>
      </c>
      <c r="F10" s="416">
        <v>231560.08</v>
      </c>
      <c r="G10" s="416">
        <v>26766</v>
      </c>
      <c r="H10" s="417">
        <v>258326.08</v>
      </c>
    </row>
    <row r="11" spans="1:8" s="15" customFormat="1" ht="15.75">
      <c r="A11" s="196">
        <v>1.4</v>
      </c>
      <c r="B11" s="248" t="s">
        <v>294</v>
      </c>
      <c r="C11" s="416"/>
      <c r="D11" s="416"/>
      <c r="E11" s="492">
        <v>0</v>
      </c>
      <c r="F11" s="416"/>
      <c r="G11" s="416"/>
      <c r="H11" s="417">
        <v>0</v>
      </c>
    </row>
    <row r="12" spans="1:8" s="15" customFormat="1" ht="29.25" customHeight="1">
      <c r="A12" s="196">
        <v>2</v>
      </c>
      <c r="B12" s="199" t="s">
        <v>315</v>
      </c>
      <c r="C12" s="416"/>
      <c r="D12" s="416"/>
      <c r="E12" s="492">
        <v>0</v>
      </c>
      <c r="F12" s="416"/>
      <c r="G12" s="416"/>
      <c r="H12" s="417">
        <v>0</v>
      </c>
    </row>
    <row r="13" spans="1:8" s="15" customFormat="1" ht="19.899999999999999" customHeight="1">
      <c r="A13" s="196">
        <v>3</v>
      </c>
      <c r="B13" s="199" t="s">
        <v>314</v>
      </c>
      <c r="C13" s="416"/>
      <c r="D13" s="416"/>
      <c r="E13" s="492">
        <v>0</v>
      </c>
      <c r="F13" s="416"/>
      <c r="G13" s="416"/>
      <c r="H13" s="417">
        <v>0</v>
      </c>
    </row>
    <row r="14" spans="1:8" s="15" customFormat="1" ht="15.75">
      <c r="A14" s="196">
        <v>3.1</v>
      </c>
      <c r="B14" s="249" t="s">
        <v>295</v>
      </c>
      <c r="C14" s="416"/>
      <c r="D14" s="416"/>
      <c r="E14" s="492">
        <v>0</v>
      </c>
      <c r="F14" s="416"/>
      <c r="G14" s="416"/>
      <c r="H14" s="417">
        <v>0</v>
      </c>
    </row>
    <row r="15" spans="1:8" s="15" customFormat="1" ht="15.75">
      <c r="A15" s="196">
        <v>3.2</v>
      </c>
      <c r="B15" s="249" t="s">
        <v>296</v>
      </c>
      <c r="C15" s="416"/>
      <c r="D15" s="416"/>
      <c r="E15" s="492">
        <v>0</v>
      </c>
      <c r="F15" s="416"/>
      <c r="G15" s="416"/>
      <c r="H15" s="417">
        <v>0</v>
      </c>
    </row>
    <row r="16" spans="1:8" s="15" customFormat="1" ht="15.75">
      <c r="A16" s="196">
        <v>4</v>
      </c>
      <c r="B16" s="252" t="s">
        <v>325</v>
      </c>
      <c r="C16" s="416"/>
      <c r="D16" s="416"/>
      <c r="E16" s="492">
        <v>0</v>
      </c>
      <c r="F16" s="416"/>
      <c r="G16" s="416"/>
      <c r="H16" s="417">
        <v>0</v>
      </c>
    </row>
    <row r="17" spans="1:8" s="15" customFormat="1" ht="15.75">
      <c r="A17" s="196">
        <v>4.0999999999999996</v>
      </c>
      <c r="B17" s="249" t="s">
        <v>316</v>
      </c>
      <c r="C17" s="416">
        <v>15500</v>
      </c>
      <c r="D17" s="416">
        <v>716925</v>
      </c>
      <c r="E17" s="492">
        <v>732425</v>
      </c>
      <c r="F17" s="416">
        <v>15500</v>
      </c>
      <c r="G17" s="416">
        <v>1262284.56</v>
      </c>
      <c r="H17" s="417">
        <v>1277784.56</v>
      </c>
    </row>
    <row r="18" spans="1:8" s="15" customFormat="1" ht="15.75">
      <c r="A18" s="196">
        <v>4.2</v>
      </c>
      <c r="B18" s="249" t="s">
        <v>310</v>
      </c>
      <c r="C18" s="416"/>
      <c r="D18" s="416"/>
      <c r="E18" s="492">
        <v>0</v>
      </c>
      <c r="F18" s="416"/>
      <c r="G18" s="416"/>
      <c r="H18" s="417">
        <v>0</v>
      </c>
    </row>
    <row r="19" spans="1:8" s="15" customFormat="1" ht="15.75">
      <c r="A19" s="196">
        <v>5</v>
      </c>
      <c r="B19" s="199" t="s">
        <v>324</v>
      </c>
      <c r="C19" s="416"/>
      <c r="D19" s="416"/>
      <c r="E19" s="492">
        <v>0</v>
      </c>
      <c r="F19" s="416"/>
      <c r="G19" s="416"/>
      <c r="H19" s="417">
        <v>0</v>
      </c>
    </row>
    <row r="20" spans="1:8" s="15" customFormat="1" ht="15.75">
      <c r="A20" s="196">
        <v>5.0999999999999996</v>
      </c>
      <c r="B20" s="250" t="s">
        <v>299</v>
      </c>
      <c r="C20" s="416">
        <v>5800</v>
      </c>
      <c r="D20" s="416">
        <v>34412.400000000001</v>
      </c>
      <c r="E20" s="492">
        <v>40212.400000000001</v>
      </c>
      <c r="F20" s="416"/>
      <c r="G20" s="416">
        <v>91004.4</v>
      </c>
      <c r="H20" s="417">
        <v>91004.4</v>
      </c>
    </row>
    <row r="21" spans="1:8" s="15" customFormat="1" ht="15.75">
      <c r="A21" s="196">
        <v>5.2</v>
      </c>
      <c r="B21" s="250" t="s">
        <v>298</v>
      </c>
      <c r="C21" s="416"/>
      <c r="D21" s="416"/>
      <c r="E21" s="492">
        <v>0</v>
      </c>
      <c r="F21" s="416"/>
      <c r="G21" s="416"/>
      <c r="H21" s="417">
        <v>0</v>
      </c>
    </row>
    <row r="22" spans="1:8" s="15" customFormat="1" ht="15.75">
      <c r="A22" s="196">
        <v>5.3</v>
      </c>
      <c r="B22" s="250" t="s">
        <v>297</v>
      </c>
      <c r="C22" s="416"/>
      <c r="D22" s="416"/>
      <c r="E22" s="492">
        <v>0</v>
      </c>
      <c r="F22" s="416"/>
      <c r="G22" s="416"/>
      <c r="H22" s="417">
        <v>0</v>
      </c>
    </row>
    <row r="23" spans="1:8" s="15" customFormat="1" ht="15.75">
      <c r="A23" s="196" t="s">
        <v>15</v>
      </c>
      <c r="B23" s="200" t="s">
        <v>75</v>
      </c>
      <c r="C23" s="416">
        <v>90000</v>
      </c>
      <c r="D23" s="416">
        <v>4700160.3</v>
      </c>
      <c r="E23" s="492">
        <v>4790160.3</v>
      </c>
      <c r="F23" s="416">
        <v>90000</v>
      </c>
      <c r="G23" s="416">
        <v>5305021.2</v>
      </c>
      <c r="H23" s="417">
        <v>5395021.2000000002</v>
      </c>
    </row>
    <row r="24" spans="1:8" s="15" customFormat="1" ht="15.75">
      <c r="A24" s="196" t="s">
        <v>16</v>
      </c>
      <c r="B24" s="200" t="s">
        <v>76</v>
      </c>
      <c r="C24" s="416">
        <v>0</v>
      </c>
      <c r="D24" s="416">
        <v>8895335.8499999996</v>
      </c>
      <c r="E24" s="492">
        <v>8895335.8499999996</v>
      </c>
      <c r="F24" s="416"/>
      <c r="G24" s="416">
        <v>5661292.7400000002</v>
      </c>
      <c r="H24" s="417">
        <v>5661292.7400000002</v>
      </c>
    </row>
    <row r="25" spans="1:8" s="15" customFormat="1" ht="15.75">
      <c r="A25" s="196" t="s">
        <v>17</v>
      </c>
      <c r="B25" s="200" t="s">
        <v>77</v>
      </c>
      <c r="C25" s="416">
        <v>0</v>
      </c>
      <c r="D25" s="416">
        <v>0</v>
      </c>
      <c r="E25" s="492">
        <v>0</v>
      </c>
      <c r="F25" s="416"/>
      <c r="G25" s="416">
        <v>669150</v>
      </c>
      <c r="H25" s="417">
        <v>669150</v>
      </c>
    </row>
    <row r="26" spans="1:8" s="15" customFormat="1" ht="15.75">
      <c r="A26" s="196" t="s">
        <v>18</v>
      </c>
      <c r="B26" s="200" t="s">
        <v>78</v>
      </c>
      <c r="C26" s="416">
        <v>0</v>
      </c>
      <c r="D26" s="416">
        <v>4770418.95</v>
      </c>
      <c r="E26" s="492">
        <v>4770418.95</v>
      </c>
      <c r="F26" s="416"/>
      <c r="G26" s="416">
        <v>4398992.0999999996</v>
      </c>
      <c r="H26" s="417">
        <v>4398992.0999999996</v>
      </c>
    </row>
    <row r="27" spans="1:8" s="15" customFormat="1" ht="15.75">
      <c r="A27" s="196" t="s">
        <v>19</v>
      </c>
      <c r="B27" s="200" t="s">
        <v>79</v>
      </c>
      <c r="C27" s="416">
        <v>0</v>
      </c>
      <c r="D27" s="416">
        <v>0</v>
      </c>
      <c r="E27" s="492">
        <v>0</v>
      </c>
      <c r="F27" s="416"/>
      <c r="G27" s="416"/>
      <c r="H27" s="417">
        <v>0</v>
      </c>
    </row>
    <row r="28" spans="1:8" s="15" customFormat="1" ht="15.75">
      <c r="A28" s="196">
        <v>5.4</v>
      </c>
      <c r="B28" s="250" t="s">
        <v>300</v>
      </c>
      <c r="C28" s="416">
        <v>20000</v>
      </c>
      <c r="D28" s="416">
        <v>73699.89</v>
      </c>
      <c r="E28" s="492">
        <v>93699.89</v>
      </c>
      <c r="F28" s="416"/>
      <c r="G28" s="416">
        <v>79495.02</v>
      </c>
      <c r="H28" s="417">
        <v>79495.02</v>
      </c>
    </row>
    <row r="29" spans="1:8" s="15" customFormat="1" ht="15.75">
      <c r="A29" s="196">
        <v>5.5</v>
      </c>
      <c r="B29" s="250" t="s">
        <v>301</v>
      </c>
      <c r="C29" s="416">
        <v>0</v>
      </c>
      <c r="D29" s="416">
        <v>0</v>
      </c>
      <c r="E29" s="492">
        <v>0</v>
      </c>
      <c r="F29" s="416"/>
      <c r="G29" s="416"/>
      <c r="H29" s="417">
        <v>0</v>
      </c>
    </row>
    <row r="30" spans="1:8" s="15" customFormat="1" ht="15.75">
      <c r="A30" s="196">
        <v>5.6</v>
      </c>
      <c r="B30" s="250" t="s">
        <v>302</v>
      </c>
      <c r="C30" s="416">
        <v>0</v>
      </c>
      <c r="D30" s="416">
        <v>0</v>
      </c>
      <c r="E30" s="492">
        <v>0</v>
      </c>
      <c r="F30" s="416"/>
      <c r="G30" s="416"/>
      <c r="H30" s="417">
        <v>0</v>
      </c>
    </row>
    <row r="31" spans="1:8" s="15" customFormat="1" ht="15.75">
      <c r="A31" s="196">
        <v>5.7</v>
      </c>
      <c r="B31" s="250" t="s">
        <v>79</v>
      </c>
      <c r="C31" s="416">
        <v>0</v>
      </c>
      <c r="D31" s="416">
        <v>4529675.54</v>
      </c>
      <c r="E31" s="492">
        <v>4529675.54</v>
      </c>
      <c r="F31" s="416"/>
      <c r="G31" s="416">
        <v>15035532.84</v>
      </c>
      <c r="H31" s="417">
        <v>15035532.84</v>
      </c>
    </row>
    <row r="32" spans="1:8" s="15" customFormat="1" ht="15.75">
      <c r="A32" s="196">
        <v>6</v>
      </c>
      <c r="B32" s="199" t="s">
        <v>330</v>
      </c>
      <c r="C32" s="416"/>
      <c r="D32" s="416"/>
      <c r="E32" s="492">
        <v>0</v>
      </c>
      <c r="F32" s="416"/>
      <c r="G32" s="416"/>
      <c r="H32" s="417">
        <v>0</v>
      </c>
    </row>
    <row r="33" spans="1:8" s="15" customFormat="1" ht="15.75">
      <c r="A33" s="196">
        <v>6.1</v>
      </c>
      <c r="B33" s="251" t="s">
        <v>320</v>
      </c>
      <c r="C33" s="416">
        <v>24050027.199999999</v>
      </c>
      <c r="D33" s="416">
        <v>10710931.189999999</v>
      </c>
      <c r="E33" s="492">
        <v>34760958.390000001</v>
      </c>
      <c r="F33" s="416">
        <v>10106315</v>
      </c>
      <c r="G33" s="416">
        <v>0</v>
      </c>
      <c r="H33" s="417">
        <v>10106315</v>
      </c>
    </row>
    <row r="34" spans="1:8" s="15" customFormat="1" ht="15.75">
      <c r="A34" s="196">
        <v>6.2</v>
      </c>
      <c r="B34" s="251" t="s">
        <v>321</v>
      </c>
      <c r="C34" s="416">
        <v>10811911.960000001</v>
      </c>
      <c r="D34" s="416">
        <v>23228370</v>
      </c>
      <c r="E34" s="492">
        <v>34040281.960000001</v>
      </c>
      <c r="F34" s="416">
        <v>0</v>
      </c>
      <c r="G34" s="416">
        <v>9903420</v>
      </c>
      <c r="H34" s="417">
        <v>9903420</v>
      </c>
    </row>
    <row r="35" spans="1:8" s="15" customFormat="1" ht="15.75">
      <c r="A35" s="196">
        <v>6.3</v>
      </c>
      <c r="B35" s="251" t="s">
        <v>317</v>
      </c>
      <c r="C35" s="416"/>
      <c r="D35" s="416"/>
      <c r="E35" s="492">
        <v>0</v>
      </c>
      <c r="F35" s="416"/>
      <c r="G35" s="416"/>
      <c r="H35" s="417">
        <v>0</v>
      </c>
    </row>
    <row r="36" spans="1:8" s="15" customFormat="1" ht="15.75">
      <c r="A36" s="196">
        <v>6.4</v>
      </c>
      <c r="B36" s="251" t="s">
        <v>318</v>
      </c>
      <c r="C36" s="416"/>
      <c r="D36" s="416"/>
      <c r="E36" s="492">
        <v>0</v>
      </c>
      <c r="F36" s="416"/>
      <c r="G36" s="416"/>
      <c r="H36" s="417">
        <v>0</v>
      </c>
    </row>
    <row r="37" spans="1:8" s="15" customFormat="1" ht="15.75">
      <c r="A37" s="196">
        <v>6.5</v>
      </c>
      <c r="B37" s="251" t="s">
        <v>319</v>
      </c>
      <c r="C37" s="416"/>
      <c r="D37" s="416"/>
      <c r="E37" s="492">
        <v>0</v>
      </c>
      <c r="F37" s="416"/>
      <c r="G37" s="416"/>
      <c r="H37" s="417">
        <v>0</v>
      </c>
    </row>
    <row r="38" spans="1:8" s="15" customFormat="1" ht="15.75">
      <c r="A38" s="196">
        <v>6.6</v>
      </c>
      <c r="B38" s="251" t="s">
        <v>322</v>
      </c>
      <c r="C38" s="416"/>
      <c r="D38" s="416"/>
      <c r="E38" s="492">
        <v>0</v>
      </c>
      <c r="F38" s="416"/>
      <c r="G38" s="416"/>
      <c r="H38" s="417">
        <v>0</v>
      </c>
    </row>
    <row r="39" spans="1:8" s="15" customFormat="1" ht="15.75">
      <c r="A39" s="196">
        <v>6.7</v>
      </c>
      <c r="B39" s="251" t="s">
        <v>323</v>
      </c>
      <c r="C39" s="416"/>
      <c r="D39" s="416"/>
      <c r="E39" s="492">
        <v>0</v>
      </c>
      <c r="F39" s="416"/>
      <c r="G39" s="416"/>
      <c r="H39" s="417">
        <v>0</v>
      </c>
    </row>
    <row r="40" spans="1:8" s="15" customFormat="1" ht="15.75">
      <c r="A40" s="196">
        <v>7</v>
      </c>
      <c r="B40" s="199" t="s">
        <v>326</v>
      </c>
      <c r="C40" s="416"/>
      <c r="D40" s="416"/>
      <c r="E40" s="492">
        <v>0</v>
      </c>
      <c r="F40" s="416"/>
      <c r="G40" s="416"/>
      <c r="H40" s="417">
        <v>0</v>
      </c>
    </row>
    <row r="41" spans="1:8" s="15" customFormat="1" ht="15.75">
      <c r="A41" s="196">
        <v>7.1</v>
      </c>
      <c r="B41" s="198" t="s">
        <v>327</v>
      </c>
      <c r="C41" s="416">
        <v>1818969</v>
      </c>
      <c r="D41" s="416">
        <v>92.24</v>
      </c>
      <c r="E41" s="492">
        <v>1819061.24</v>
      </c>
      <c r="F41" s="416">
        <v>232024.27</v>
      </c>
      <c r="G41" s="416">
        <v>0</v>
      </c>
      <c r="H41" s="417">
        <v>232024.27</v>
      </c>
    </row>
    <row r="42" spans="1:8" s="15" customFormat="1" ht="25.5">
      <c r="A42" s="196">
        <v>7.2</v>
      </c>
      <c r="B42" s="198" t="s">
        <v>328</v>
      </c>
      <c r="C42" s="416">
        <v>245027</v>
      </c>
      <c r="D42" s="416">
        <v>608768</v>
      </c>
      <c r="E42" s="492">
        <v>853795</v>
      </c>
      <c r="F42" s="416">
        <v>1575482</v>
      </c>
      <c r="G42" s="416">
        <v>2382102</v>
      </c>
      <c r="H42" s="417">
        <v>3957584</v>
      </c>
    </row>
    <row r="43" spans="1:8" s="15" customFormat="1" ht="25.5">
      <c r="A43" s="196">
        <v>7.3</v>
      </c>
      <c r="B43" s="198" t="s">
        <v>331</v>
      </c>
      <c r="C43" s="416">
        <v>3408753</v>
      </c>
      <c r="D43" s="416">
        <v>3942624</v>
      </c>
      <c r="E43" s="492">
        <v>7351377</v>
      </c>
      <c r="F43" s="416">
        <v>1205855.27</v>
      </c>
      <c r="G43" s="416">
        <v>3440950</v>
      </c>
      <c r="H43" s="417">
        <v>4646805.2699999996</v>
      </c>
    </row>
    <row r="44" spans="1:8" s="15" customFormat="1" ht="25.5">
      <c r="A44" s="196">
        <v>7.4</v>
      </c>
      <c r="B44" s="198" t="s">
        <v>332</v>
      </c>
      <c r="C44" s="416">
        <v>480485</v>
      </c>
      <c r="D44" s="416">
        <v>124052</v>
      </c>
      <c r="E44" s="492">
        <v>604537</v>
      </c>
      <c r="F44" s="416">
        <v>1494910</v>
      </c>
      <c r="G44" s="416">
        <v>770565</v>
      </c>
      <c r="H44" s="417">
        <v>2265475</v>
      </c>
    </row>
    <row r="45" spans="1:8" s="15" customFormat="1" ht="15.75">
      <c r="A45" s="196">
        <v>8</v>
      </c>
      <c r="B45" s="199" t="s">
        <v>309</v>
      </c>
      <c r="C45" s="416"/>
      <c r="D45" s="416"/>
      <c r="E45" s="492">
        <v>0</v>
      </c>
      <c r="F45" s="416"/>
      <c r="G45" s="416"/>
      <c r="H45" s="417">
        <v>0</v>
      </c>
    </row>
    <row r="46" spans="1:8" s="15" customFormat="1" ht="15.75">
      <c r="A46" s="196">
        <v>8.1</v>
      </c>
      <c r="B46" s="249" t="s">
        <v>333</v>
      </c>
      <c r="C46" s="416"/>
      <c r="D46" s="416"/>
      <c r="E46" s="492">
        <v>0</v>
      </c>
      <c r="F46" s="416"/>
      <c r="G46" s="416"/>
      <c r="H46" s="417">
        <v>0</v>
      </c>
    </row>
    <row r="47" spans="1:8" s="15" customFormat="1" ht="15.75">
      <c r="A47" s="196">
        <v>8.1999999999999993</v>
      </c>
      <c r="B47" s="249" t="s">
        <v>334</v>
      </c>
      <c r="C47" s="416"/>
      <c r="D47" s="416"/>
      <c r="E47" s="492">
        <v>0</v>
      </c>
      <c r="F47" s="416"/>
      <c r="G47" s="416"/>
      <c r="H47" s="417">
        <v>0</v>
      </c>
    </row>
    <row r="48" spans="1:8" s="15" customFormat="1" ht="15.75">
      <c r="A48" s="196">
        <v>8.3000000000000007</v>
      </c>
      <c r="B48" s="249" t="s">
        <v>335</v>
      </c>
      <c r="C48" s="416"/>
      <c r="D48" s="416"/>
      <c r="E48" s="492">
        <v>0</v>
      </c>
      <c r="F48" s="416"/>
      <c r="G48" s="416"/>
      <c r="H48" s="417">
        <v>0</v>
      </c>
    </row>
    <row r="49" spans="1:8" s="15" customFormat="1" ht="15.75">
      <c r="A49" s="196">
        <v>8.4</v>
      </c>
      <c r="B49" s="249" t="s">
        <v>336</v>
      </c>
      <c r="C49" s="416"/>
      <c r="D49" s="416"/>
      <c r="E49" s="492">
        <v>0</v>
      </c>
      <c r="F49" s="416"/>
      <c r="G49" s="416"/>
      <c r="H49" s="417">
        <v>0</v>
      </c>
    </row>
    <row r="50" spans="1:8" s="15" customFormat="1" ht="15.75">
      <c r="A50" s="196">
        <v>8.5</v>
      </c>
      <c r="B50" s="249" t="s">
        <v>337</v>
      </c>
      <c r="C50" s="416"/>
      <c r="D50" s="416"/>
      <c r="E50" s="492">
        <v>0</v>
      </c>
      <c r="F50" s="416"/>
      <c r="G50" s="416"/>
      <c r="H50" s="417">
        <v>0</v>
      </c>
    </row>
    <row r="51" spans="1:8" s="15" customFormat="1" ht="15.75">
      <c r="A51" s="196">
        <v>8.6</v>
      </c>
      <c r="B51" s="249" t="s">
        <v>338</v>
      </c>
      <c r="C51" s="416"/>
      <c r="D51" s="416"/>
      <c r="E51" s="492">
        <v>0</v>
      </c>
      <c r="F51" s="416"/>
      <c r="G51" s="416"/>
      <c r="H51" s="417">
        <v>0</v>
      </c>
    </row>
    <row r="52" spans="1:8" s="15" customFormat="1" ht="15.75">
      <c r="A52" s="196">
        <v>8.6999999999999993</v>
      </c>
      <c r="B52" s="249" t="s">
        <v>339</v>
      </c>
      <c r="C52" s="416"/>
      <c r="D52" s="416"/>
      <c r="E52" s="492">
        <v>0</v>
      </c>
      <c r="F52" s="416"/>
      <c r="G52" s="416"/>
      <c r="H52" s="417">
        <v>0</v>
      </c>
    </row>
    <row r="53" spans="1:8" s="15" customFormat="1" ht="16.5" thickBot="1">
      <c r="A53" s="201">
        <v>9</v>
      </c>
      <c r="B53" s="202" t="s">
        <v>329</v>
      </c>
      <c r="C53" s="438"/>
      <c r="D53" s="438"/>
      <c r="E53" s="493">
        <v>0</v>
      </c>
      <c r="F53" s="438"/>
      <c r="G53" s="438"/>
      <c r="H53" s="423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5" sqref="C5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5" customWidth="1"/>
    <col min="12" max="16384" width="9.140625" style="35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06">
        <f>'4. Off-Balance'!B2</f>
        <v>43830</v>
      </c>
      <c r="C2" s="6"/>
      <c r="D2" s="7"/>
      <c r="E2" s="57"/>
      <c r="F2" s="57"/>
      <c r="G2" s="57"/>
      <c r="H2" s="57"/>
    </row>
    <row r="3" spans="1:8">
      <c r="A3" s="2"/>
      <c r="B3" s="3"/>
      <c r="C3" s="6"/>
      <c r="D3" s="7"/>
      <c r="E3" s="57"/>
      <c r="F3" s="57"/>
      <c r="G3" s="57"/>
      <c r="H3" s="57"/>
    </row>
    <row r="4" spans="1:8" ht="15" customHeight="1" thickBot="1">
      <c r="A4" s="7" t="s">
        <v>203</v>
      </c>
      <c r="B4" s="139" t="s">
        <v>303</v>
      </c>
      <c r="C4" s="511"/>
      <c r="D4" s="512" t="s">
        <v>73</v>
      </c>
    </row>
    <row r="5" spans="1:8" ht="15" customHeight="1">
      <c r="A5" s="234" t="s">
        <v>6</v>
      </c>
      <c r="B5" s="235"/>
      <c r="C5" s="439" t="s">
        <v>517</v>
      </c>
      <c r="D5" s="439" t="s">
        <v>512</v>
      </c>
    </row>
    <row r="6" spans="1:8" ht="15" customHeight="1">
      <c r="A6" s="58">
        <v>1</v>
      </c>
      <c r="B6" s="343" t="s">
        <v>307</v>
      </c>
      <c r="C6" s="440">
        <v>53516644.490199998</v>
      </c>
      <c r="D6" s="440">
        <v>53747128.473000005</v>
      </c>
    </row>
    <row r="7" spans="1:8" ht="15" customHeight="1">
      <c r="A7" s="58">
        <v>1.1000000000000001</v>
      </c>
      <c r="B7" s="343" t="s">
        <v>202</v>
      </c>
      <c r="C7" s="441">
        <v>52807161.850999996</v>
      </c>
      <c r="D7" s="441">
        <v>53247758.273000002</v>
      </c>
    </row>
    <row r="8" spans="1:8">
      <c r="A8" s="58" t="s">
        <v>14</v>
      </c>
      <c r="B8" s="343" t="s">
        <v>201</v>
      </c>
      <c r="C8" s="441">
        <v>0</v>
      </c>
      <c r="D8" s="441">
        <v>0</v>
      </c>
    </row>
    <row r="9" spans="1:8" ht="15" customHeight="1">
      <c r="A9" s="58">
        <v>1.2</v>
      </c>
      <c r="B9" s="344" t="s">
        <v>200</v>
      </c>
      <c r="C9" s="441">
        <v>28677</v>
      </c>
      <c r="D9" s="441">
        <v>29552</v>
      </c>
    </row>
    <row r="10" spans="1:8" ht="15" customHeight="1">
      <c r="A10" s="58">
        <v>1.3</v>
      </c>
      <c r="B10" s="343" t="s">
        <v>28</v>
      </c>
      <c r="C10" s="442">
        <v>680805.63919999998</v>
      </c>
      <c r="D10" s="442">
        <v>469818.2</v>
      </c>
    </row>
    <row r="11" spans="1:8" ht="15" customHeight="1">
      <c r="A11" s="58">
        <v>2</v>
      </c>
      <c r="B11" s="343" t="s">
        <v>304</v>
      </c>
      <c r="C11" s="441">
        <v>616054.58142299845</v>
      </c>
      <c r="D11" s="441">
        <v>3501500.1042239992</v>
      </c>
    </row>
    <row r="12" spans="1:8" ht="15" customHeight="1">
      <c r="A12" s="58">
        <v>3</v>
      </c>
      <c r="B12" s="343" t="s">
        <v>305</v>
      </c>
      <c r="C12" s="442">
        <v>10792715.118749999</v>
      </c>
      <c r="D12" s="442">
        <v>7518974.3374999985</v>
      </c>
    </row>
    <row r="13" spans="1:8" ht="15" customHeight="1" thickBot="1">
      <c r="A13" s="60">
        <v>4</v>
      </c>
      <c r="B13" s="61" t="s">
        <v>306</v>
      </c>
      <c r="C13" s="345">
        <v>64925414.190372996</v>
      </c>
      <c r="D13" s="345">
        <v>64767602.914724</v>
      </c>
    </row>
    <row r="14" spans="1:8">
      <c r="B14" s="64"/>
    </row>
    <row r="15" spans="1:8">
      <c r="B15" s="65"/>
    </row>
    <row r="16" spans="1:8">
      <c r="B16" s="65"/>
    </row>
    <row r="17" spans="1:4" ht="11.25">
      <c r="A17" s="35"/>
      <c r="B17" s="35"/>
      <c r="C17" s="35"/>
      <c r="D17" s="35"/>
    </row>
    <row r="18" spans="1:4" ht="11.25">
      <c r="A18" s="35"/>
      <c r="B18" s="35"/>
      <c r="C18" s="35"/>
      <c r="D18" s="35"/>
    </row>
    <row r="19" spans="1:4" ht="11.25">
      <c r="A19" s="35"/>
      <c r="B19" s="35"/>
      <c r="C19" s="35"/>
      <c r="D19" s="35"/>
    </row>
    <row r="20" spans="1:4" ht="11.25">
      <c r="A20" s="35"/>
      <c r="B20" s="35"/>
      <c r="C20" s="35"/>
      <c r="D20" s="35"/>
    </row>
    <row r="21" spans="1:4" ht="11.25">
      <c r="A21" s="35"/>
      <c r="B21" s="35"/>
      <c r="C21" s="35"/>
      <c r="D21" s="35"/>
    </row>
    <row r="22" spans="1:4" ht="11.25">
      <c r="A22" s="35"/>
      <c r="B22" s="35"/>
      <c r="C22" s="35"/>
      <c r="D22" s="35"/>
    </row>
    <row r="23" spans="1:4" ht="11.25">
      <c r="A23" s="35"/>
      <c r="B23" s="35"/>
      <c r="C23" s="35"/>
      <c r="D23" s="35"/>
    </row>
    <row r="24" spans="1:4" ht="11.25">
      <c r="A24" s="35"/>
      <c r="B24" s="35"/>
      <c r="C24" s="35"/>
      <c r="D24" s="35"/>
    </row>
    <row r="25" spans="1:4" ht="11.25">
      <c r="A25" s="35"/>
      <c r="B25" s="35"/>
      <c r="C25" s="35"/>
      <c r="D25" s="35"/>
    </row>
    <row r="26" spans="1:4" ht="11.25">
      <c r="A26" s="35"/>
      <c r="B26" s="35"/>
      <c r="C26" s="35"/>
      <c r="D26" s="35"/>
    </row>
    <row r="27" spans="1:4" ht="11.25">
      <c r="A27" s="35"/>
      <c r="B27" s="35"/>
      <c r="C27" s="35"/>
      <c r="D27" s="35"/>
    </row>
    <row r="28" spans="1:4" ht="11.25">
      <c r="A28" s="35"/>
      <c r="B28" s="35"/>
      <c r="C28" s="35"/>
      <c r="D28" s="35"/>
    </row>
    <row r="29" spans="1:4" ht="11.25">
      <c r="A29" s="35"/>
      <c r="B29" s="35"/>
      <c r="C29" s="35"/>
      <c r="D29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7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27" sqref="E27:E28"/>
    </sheetView>
  </sheetViews>
  <sheetFormatPr defaultColWidth="9.140625" defaultRowHeight="14.25"/>
  <cols>
    <col min="1" max="1" width="6.7109375" style="4" customWidth="1"/>
    <col min="2" max="2" width="81.85546875" style="4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Silk Road Bank</v>
      </c>
    </row>
    <row r="2" spans="1:3">
      <c r="A2" s="2" t="s">
        <v>31</v>
      </c>
      <c r="B2" s="412">
        <f>'5. RWA '!B2</f>
        <v>43830</v>
      </c>
    </row>
    <row r="4" spans="1:3" ht="16.5" customHeight="1" thickBot="1">
      <c r="A4" s="66" t="s">
        <v>80</v>
      </c>
      <c r="B4" s="67" t="s">
        <v>273</v>
      </c>
      <c r="C4" s="68"/>
    </row>
    <row r="5" spans="1:3">
      <c r="A5" s="69"/>
      <c r="B5" s="540" t="s">
        <v>81</v>
      </c>
      <c r="C5" s="541"/>
    </row>
    <row r="6" spans="1:3">
      <c r="A6" s="494"/>
      <c r="B6" s="495"/>
      <c r="C6" s="496"/>
    </row>
    <row r="7" spans="1:3">
      <c r="A7" s="70">
        <v>1</v>
      </c>
      <c r="B7" s="71" t="s">
        <v>506</v>
      </c>
      <c r="C7" s="72"/>
    </row>
    <row r="8" spans="1:3">
      <c r="A8" s="70">
        <v>2</v>
      </c>
      <c r="B8" s="71" t="s">
        <v>488</v>
      </c>
      <c r="C8" s="72"/>
    </row>
    <row r="9" spans="1:3">
      <c r="A9" s="70">
        <v>3</v>
      </c>
      <c r="B9" s="71" t="s">
        <v>489</v>
      </c>
      <c r="C9" s="72"/>
    </row>
    <row r="10" spans="1:3">
      <c r="A10" s="70">
        <v>4</v>
      </c>
      <c r="B10" s="71" t="s">
        <v>490</v>
      </c>
      <c r="C10" s="72"/>
    </row>
    <row r="11" spans="1:3">
      <c r="A11" s="70">
        <v>5</v>
      </c>
      <c r="B11" s="71" t="s">
        <v>487</v>
      </c>
      <c r="C11" s="72"/>
    </row>
    <row r="12" spans="1:3">
      <c r="A12" s="70"/>
      <c r="B12" s="71"/>
      <c r="C12" s="497"/>
    </row>
    <row r="13" spans="1:3">
      <c r="A13" s="70"/>
      <c r="B13" s="542"/>
      <c r="C13" s="543"/>
    </row>
    <row r="14" spans="1:3">
      <c r="A14" s="70"/>
      <c r="B14" s="544" t="s">
        <v>82</v>
      </c>
      <c r="C14" s="545"/>
    </row>
    <row r="15" spans="1:3">
      <c r="A15" s="70">
        <v>1</v>
      </c>
      <c r="B15" s="71" t="s">
        <v>513</v>
      </c>
      <c r="C15" s="73"/>
    </row>
    <row r="16" spans="1:3">
      <c r="A16" s="70">
        <v>2</v>
      </c>
      <c r="B16" s="71" t="s">
        <v>491</v>
      </c>
      <c r="C16" s="73"/>
    </row>
    <row r="17" spans="1:3">
      <c r="A17" s="70">
        <v>3</v>
      </c>
      <c r="B17" s="71" t="s">
        <v>492</v>
      </c>
      <c r="C17" s="73"/>
    </row>
    <row r="18" spans="1:3" ht="15.75" customHeight="1">
      <c r="A18" s="70"/>
      <c r="B18" s="71"/>
      <c r="C18" s="74"/>
    </row>
    <row r="19" spans="1:3" ht="30" customHeight="1">
      <c r="A19" s="70"/>
      <c r="B19" s="544" t="s">
        <v>83</v>
      </c>
      <c r="C19" s="545"/>
    </row>
    <row r="20" spans="1:3">
      <c r="A20" s="70">
        <v>1</v>
      </c>
      <c r="B20" s="71" t="s">
        <v>493</v>
      </c>
      <c r="C20" s="443">
        <v>0.99993949999999998</v>
      </c>
    </row>
    <row r="21" spans="1:3" ht="15.75" customHeight="1">
      <c r="A21" s="70"/>
      <c r="B21" s="71"/>
      <c r="C21" s="72"/>
    </row>
    <row r="22" spans="1:3" ht="29.25" customHeight="1">
      <c r="A22" s="70"/>
      <c r="B22" s="544" t="s">
        <v>84</v>
      </c>
      <c r="C22" s="545"/>
    </row>
    <row r="23" spans="1:3">
      <c r="A23" s="70">
        <v>1</v>
      </c>
      <c r="B23" s="71" t="s">
        <v>514</v>
      </c>
      <c r="C23" s="443">
        <v>1</v>
      </c>
    </row>
    <row r="24" spans="1:3">
      <c r="A24" s="444">
        <v>1.1000000000000001</v>
      </c>
      <c r="B24" s="445" t="s">
        <v>494</v>
      </c>
      <c r="C24" s="446">
        <v>0.61899999999999999</v>
      </c>
    </row>
    <row r="25" spans="1:3">
      <c r="A25" s="444">
        <v>1.2</v>
      </c>
      <c r="B25" s="445" t="s">
        <v>495</v>
      </c>
      <c r="C25" s="446">
        <v>0.2858</v>
      </c>
    </row>
    <row r="26" spans="1:3">
      <c r="A26" s="444">
        <v>1.3</v>
      </c>
      <c r="B26" s="445" t="s">
        <v>496</v>
      </c>
      <c r="C26" s="446">
        <v>9.5200000000000007E-2</v>
      </c>
    </row>
    <row r="27" spans="1:3" ht="15" thickBot="1">
      <c r="A27" s="75"/>
      <c r="B27" s="76"/>
      <c r="C27" s="77"/>
    </row>
  </sheetData>
  <mergeCells count="5">
    <mergeCell ref="B5:C5"/>
    <mergeCell ref="B13:C13"/>
    <mergeCell ref="B14:C14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8" t="s">
        <v>30</v>
      </c>
      <c r="B1" s="279" t="str">
        <f>'Info '!C2</f>
        <v>JSC Silk Road Bank</v>
      </c>
      <c r="C1" s="89"/>
      <c r="D1" s="89"/>
      <c r="E1" s="89"/>
      <c r="F1" s="15"/>
    </row>
    <row r="2" spans="1:7" s="78" customFormat="1" ht="15.75" customHeight="1">
      <c r="A2" s="278" t="s">
        <v>31</v>
      </c>
      <c r="B2" s="447">
        <f>'6. Administrators-shareholders'!B2</f>
        <v>43830</v>
      </c>
    </row>
    <row r="3" spans="1:7" s="78" customFormat="1" ht="15.75" customHeight="1">
      <c r="A3" s="278"/>
    </row>
    <row r="4" spans="1:7" s="78" customFormat="1" ht="15.75" customHeight="1" thickBot="1">
      <c r="A4" s="280" t="s">
        <v>207</v>
      </c>
      <c r="B4" s="550" t="s">
        <v>353</v>
      </c>
      <c r="C4" s="551"/>
      <c r="D4" s="551"/>
      <c r="E4" s="551"/>
    </row>
    <row r="5" spans="1:7" s="81" customFormat="1" ht="17.45" customHeight="1">
      <c r="A5" s="214"/>
      <c r="B5" s="215"/>
      <c r="C5" s="79" t="s">
        <v>0</v>
      </c>
      <c r="D5" s="79" t="s">
        <v>1</v>
      </c>
      <c r="E5" s="80" t="s">
        <v>2</v>
      </c>
    </row>
    <row r="6" spans="1:7" s="15" customFormat="1" ht="14.45" customHeight="1">
      <c r="A6" s="281"/>
      <c r="B6" s="546" t="s">
        <v>360</v>
      </c>
      <c r="C6" s="546" t="s">
        <v>93</v>
      </c>
      <c r="D6" s="548" t="s">
        <v>206</v>
      </c>
      <c r="E6" s="549"/>
      <c r="G6" s="5"/>
    </row>
    <row r="7" spans="1:7" s="15" customFormat="1" ht="99.6" customHeight="1">
      <c r="A7" s="281"/>
      <c r="B7" s="547"/>
      <c r="C7" s="546"/>
      <c r="D7" s="319" t="s">
        <v>205</v>
      </c>
      <c r="E7" s="320" t="s">
        <v>361</v>
      </c>
      <c r="G7" s="5"/>
    </row>
    <row r="8" spans="1:7">
      <c r="A8" s="282">
        <v>1</v>
      </c>
      <c r="B8" s="321" t="s">
        <v>35</v>
      </c>
      <c r="C8" s="322">
        <v>3821237.54</v>
      </c>
      <c r="D8" s="322"/>
      <c r="E8" s="323">
        <v>3821237.54</v>
      </c>
      <c r="F8" s="15"/>
    </row>
    <row r="9" spans="1:7">
      <c r="A9" s="282">
        <v>2</v>
      </c>
      <c r="B9" s="321" t="s">
        <v>36</v>
      </c>
      <c r="C9" s="322">
        <v>3171613</v>
      </c>
      <c r="D9" s="322"/>
      <c r="E9" s="323">
        <v>3171613</v>
      </c>
      <c r="F9" s="15"/>
    </row>
    <row r="10" spans="1:7">
      <c r="A10" s="282">
        <v>3</v>
      </c>
      <c r="B10" s="321" t="s">
        <v>37</v>
      </c>
      <c r="C10" s="322">
        <v>17062975.219999999</v>
      </c>
      <c r="D10" s="322"/>
      <c r="E10" s="323">
        <v>17062975.219999999</v>
      </c>
      <c r="F10" s="15"/>
    </row>
    <row r="11" spans="1:7">
      <c r="A11" s="282">
        <v>4</v>
      </c>
      <c r="B11" s="321" t="s">
        <v>38</v>
      </c>
      <c r="C11" s="322">
        <v>0</v>
      </c>
      <c r="D11" s="322"/>
      <c r="E11" s="323">
        <v>0</v>
      </c>
      <c r="F11" s="15"/>
    </row>
    <row r="12" spans="1:7">
      <c r="A12" s="282">
        <v>5</v>
      </c>
      <c r="B12" s="321" t="s">
        <v>39</v>
      </c>
      <c r="C12" s="322">
        <v>19353941</v>
      </c>
      <c r="D12" s="322"/>
      <c r="E12" s="323">
        <v>19353941</v>
      </c>
      <c r="F12" s="15"/>
    </row>
    <row r="13" spans="1:7">
      <c r="A13" s="282">
        <v>6.1</v>
      </c>
      <c r="B13" s="324" t="s">
        <v>40</v>
      </c>
      <c r="C13" s="325">
        <v>14887295.02</v>
      </c>
      <c r="D13" s="322"/>
      <c r="E13" s="323">
        <v>14887295.02</v>
      </c>
      <c r="F13" s="15"/>
    </row>
    <row r="14" spans="1:7">
      <c r="A14" s="282">
        <v>6.2</v>
      </c>
      <c r="B14" s="326" t="s">
        <v>41</v>
      </c>
      <c r="C14" s="325">
        <v>-1545046.8099999998</v>
      </c>
      <c r="D14" s="322"/>
      <c r="E14" s="323">
        <v>-1545046.8099999998</v>
      </c>
      <c r="F14" s="15"/>
    </row>
    <row r="15" spans="1:7">
      <c r="A15" s="282">
        <v>6</v>
      </c>
      <c r="B15" s="321" t="s">
        <v>42</v>
      </c>
      <c r="C15" s="322">
        <v>13342248.209999999</v>
      </c>
      <c r="D15" s="322"/>
      <c r="E15" s="323">
        <v>13342248.209999999</v>
      </c>
      <c r="F15" s="15"/>
    </row>
    <row r="16" spans="1:7">
      <c r="A16" s="282">
        <v>7</v>
      </c>
      <c r="B16" s="321" t="s">
        <v>43</v>
      </c>
      <c r="C16" s="322">
        <v>773774.87</v>
      </c>
      <c r="D16" s="322"/>
      <c r="E16" s="323">
        <v>773774.87</v>
      </c>
      <c r="F16" s="15"/>
    </row>
    <row r="17" spans="1:7">
      <c r="A17" s="282">
        <v>8</v>
      </c>
      <c r="B17" s="321" t="s">
        <v>204</v>
      </c>
      <c r="C17" s="322">
        <v>423245.19</v>
      </c>
      <c r="D17" s="322"/>
      <c r="E17" s="323">
        <v>423245.19</v>
      </c>
      <c r="F17" s="283"/>
      <c r="G17" s="83"/>
    </row>
    <row r="18" spans="1:7">
      <c r="A18" s="282">
        <v>9</v>
      </c>
      <c r="B18" s="321" t="s">
        <v>44</v>
      </c>
      <c r="C18" s="322">
        <v>20000</v>
      </c>
      <c r="D18" s="322"/>
      <c r="E18" s="323">
        <v>20000</v>
      </c>
      <c r="F18" s="15"/>
      <c r="G18" s="83"/>
    </row>
    <row r="19" spans="1:7">
      <c r="A19" s="282">
        <v>10</v>
      </c>
      <c r="B19" s="321" t="s">
        <v>45</v>
      </c>
      <c r="C19" s="322">
        <v>14183107.899999999</v>
      </c>
      <c r="D19" s="322">
        <v>35639.580000000075</v>
      </c>
      <c r="E19" s="323">
        <v>14147468.319999998</v>
      </c>
      <c r="F19" s="15"/>
      <c r="G19" s="83"/>
    </row>
    <row r="20" spans="1:7">
      <c r="A20" s="282">
        <v>11</v>
      </c>
      <c r="B20" s="321" t="s">
        <v>46</v>
      </c>
      <c r="C20" s="322">
        <v>3777739.48</v>
      </c>
      <c r="D20" s="322"/>
      <c r="E20" s="323">
        <v>3777739.48</v>
      </c>
      <c r="F20" s="15"/>
    </row>
    <row r="21" spans="1:7" ht="26.25" thickBot="1">
      <c r="A21" s="160"/>
      <c r="B21" s="284" t="s">
        <v>363</v>
      </c>
      <c r="C21" s="216">
        <v>75929882.409999996</v>
      </c>
      <c r="D21" s="216">
        <v>35639.580000000075</v>
      </c>
      <c r="E21" s="327">
        <v>75894242.829999998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4"/>
      <c r="F25" s="5"/>
      <c r="G25" s="5"/>
    </row>
    <row r="26" spans="1:7" s="4" customFormat="1">
      <c r="B26" s="84"/>
      <c r="F26" s="5"/>
      <c r="G26" s="5"/>
    </row>
    <row r="27" spans="1:7" s="4" customFormat="1">
      <c r="B27" s="84"/>
      <c r="F27" s="5"/>
      <c r="G27" s="5"/>
    </row>
    <row r="28" spans="1:7" s="4" customFormat="1">
      <c r="B28" s="84"/>
      <c r="F28" s="5"/>
      <c r="G28" s="5"/>
    </row>
    <row r="29" spans="1:7" s="4" customFormat="1">
      <c r="B29" s="84"/>
      <c r="F29" s="5"/>
      <c r="G29" s="5"/>
    </row>
    <row r="30" spans="1:7" s="4" customFormat="1">
      <c r="B30" s="84"/>
      <c r="F30" s="5"/>
      <c r="G30" s="5"/>
    </row>
    <row r="31" spans="1:7" s="4" customFormat="1">
      <c r="B31" s="84"/>
      <c r="F31" s="5"/>
      <c r="G31" s="5"/>
    </row>
    <row r="32" spans="1:7" s="4" customFormat="1">
      <c r="B32" s="84"/>
      <c r="F32" s="5"/>
      <c r="G32" s="5"/>
    </row>
    <row r="33" spans="2:7" s="4" customFormat="1">
      <c r="B33" s="84"/>
      <c r="F33" s="5"/>
      <c r="G33" s="5"/>
    </row>
    <row r="34" spans="2:7" s="4" customFormat="1">
      <c r="B34" s="84"/>
      <c r="F34" s="5"/>
      <c r="G34" s="5"/>
    </row>
    <row r="35" spans="2:7" s="4" customFormat="1">
      <c r="B35" s="84"/>
      <c r="F35" s="5"/>
      <c r="G35" s="5"/>
    </row>
    <row r="36" spans="2:7" s="4" customFormat="1">
      <c r="B36" s="84"/>
      <c r="F36" s="5"/>
      <c r="G36" s="5"/>
    </row>
    <row r="37" spans="2:7" s="4" customFormat="1">
      <c r="B37" s="8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40625" defaultRowHeight="12.75" outlineLevelRow="1"/>
  <cols>
    <col min="1" max="1" width="9.5703125" style="4" bestFit="1" customWidth="1"/>
    <col min="2" max="2" width="81.8554687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Silk Road Bank</v>
      </c>
    </row>
    <row r="2" spans="1:6" s="78" customFormat="1" ht="15.75" customHeight="1">
      <c r="A2" s="2" t="s">
        <v>31</v>
      </c>
      <c r="B2" s="412">
        <f>'7. LI1 '!B2</f>
        <v>43830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40.9" customHeight="1" thickBot="1">
      <c r="A4" s="81" t="s">
        <v>85</v>
      </c>
      <c r="B4" s="449" t="s">
        <v>340</v>
      </c>
      <c r="C4" s="448" t="s">
        <v>73</v>
      </c>
      <c r="D4" s="4"/>
      <c r="E4" s="4"/>
      <c r="F4" s="4"/>
    </row>
    <row r="5" spans="1:6" ht="25.5">
      <c r="A5" s="221">
        <v>1</v>
      </c>
      <c r="B5" s="285" t="s">
        <v>362</v>
      </c>
      <c r="C5" s="222">
        <v>75894242.829999998</v>
      </c>
    </row>
    <row r="6" spans="1:6" s="223" customFormat="1">
      <c r="A6" s="85">
        <v>2.1</v>
      </c>
      <c r="B6" s="218" t="s">
        <v>341</v>
      </c>
      <c r="C6" s="148">
        <v>236175.86</v>
      </c>
    </row>
    <row r="7" spans="1:6" s="64" customFormat="1" outlineLevel="1">
      <c r="A7" s="58">
        <v>2.2000000000000002</v>
      </c>
      <c r="B7" s="59" t="s">
        <v>342</v>
      </c>
      <c r="C7" s="224">
        <v>34040281.960000001</v>
      </c>
    </row>
    <row r="8" spans="1:6" s="64" customFormat="1" ht="25.5">
      <c r="A8" s="58">
        <v>3</v>
      </c>
      <c r="B8" s="219" t="s">
        <v>343</v>
      </c>
      <c r="C8" s="225">
        <v>110170700.65000001</v>
      </c>
    </row>
    <row r="9" spans="1:6" s="223" customFormat="1">
      <c r="A9" s="85">
        <v>4</v>
      </c>
      <c r="B9" s="87" t="s">
        <v>88</v>
      </c>
      <c r="C9" s="148">
        <v>202020</v>
      </c>
    </row>
    <row r="10" spans="1:6" s="64" customFormat="1" outlineLevel="1">
      <c r="A10" s="58">
        <v>5.0999999999999996</v>
      </c>
      <c r="B10" s="59" t="s">
        <v>344</v>
      </c>
      <c r="C10" s="224">
        <v>-207498.86</v>
      </c>
    </row>
    <row r="11" spans="1:6" s="64" customFormat="1" ht="25.5" outlineLevel="1">
      <c r="A11" s="58">
        <v>5.2</v>
      </c>
      <c r="B11" s="59" t="s">
        <v>345</v>
      </c>
      <c r="C11" s="224">
        <v>-33359476.320800003</v>
      </c>
    </row>
    <row r="12" spans="1:6" s="64" customFormat="1">
      <c r="A12" s="58">
        <v>6</v>
      </c>
      <c r="B12" s="217" t="s">
        <v>87</v>
      </c>
      <c r="C12" s="224"/>
    </row>
    <row r="13" spans="1:6" s="64" customFormat="1" ht="13.5" thickBot="1">
      <c r="A13" s="60">
        <v>7</v>
      </c>
      <c r="B13" s="220" t="s">
        <v>291</v>
      </c>
      <c r="C13" s="226">
        <v>76805745.4692</v>
      </c>
    </row>
    <row r="15" spans="1:6">
      <c r="A15" s="241"/>
      <c r="B15" s="241"/>
    </row>
    <row r="16" spans="1:6">
      <c r="A16" s="241"/>
      <c r="B16" s="241"/>
    </row>
    <row r="17" spans="1:5" ht="15">
      <c r="A17" s="236"/>
      <c r="B17" s="237"/>
      <c r="C17" s="241"/>
      <c r="D17" s="241"/>
      <c r="E17" s="241"/>
    </row>
    <row r="18" spans="1:5" ht="15">
      <c r="A18" s="242"/>
      <c r="B18" s="243"/>
      <c r="C18" s="241"/>
      <c r="D18" s="241"/>
      <c r="E18" s="241"/>
    </row>
    <row r="19" spans="1:5">
      <c r="A19" s="244"/>
      <c r="B19" s="238"/>
      <c r="C19" s="241"/>
      <c r="D19" s="241"/>
      <c r="E19" s="241"/>
    </row>
    <row r="20" spans="1:5">
      <c r="A20" s="245"/>
      <c r="B20" s="239"/>
      <c r="C20" s="241"/>
      <c r="D20" s="241"/>
      <c r="E20" s="241"/>
    </row>
    <row r="21" spans="1:5">
      <c r="A21" s="245"/>
      <c r="B21" s="243"/>
      <c r="C21" s="241"/>
      <c r="D21" s="241"/>
      <c r="E21" s="241"/>
    </row>
    <row r="22" spans="1:5">
      <c r="A22" s="244"/>
      <c r="B22" s="240"/>
      <c r="C22" s="241"/>
      <c r="D22" s="241"/>
      <c r="E22" s="241"/>
    </row>
    <row r="23" spans="1:5">
      <c r="A23" s="245"/>
      <c r="B23" s="239"/>
      <c r="C23" s="241"/>
      <c r="D23" s="241"/>
      <c r="E23" s="241"/>
    </row>
    <row r="24" spans="1:5">
      <c r="A24" s="245"/>
      <c r="B24" s="239"/>
      <c r="C24" s="241"/>
      <c r="D24" s="241"/>
      <c r="E24" s="241"/>
    </row>
    <row r="25" spans="1:5">
      <c r="A25" s="245"/>
      <c r="B25" s="246"/>
      <c r="C25" s="241"/>
      <c r="D25" s="241"/>
      <c r="E25" s="241"/>
    </row>
    <row r="26" spans="1:5">
      <c r="A26" s="245"/>
      <c r="B26" s="243"/>
      <c r="C26" s="241"/>
      <c r="D26" s="241"/>
      <c r="E26" s="241"/>
    </row>
    <row r="27" spans="1:5">
      <c r="A27" s="241"/>
      <c r="B27" s="247"/>
      <c r="C27" s="241"/>
      <c r="D27" s="241"/>
      <c r="E27" s="241"/>
    </row>
    <row r="28" spans="1:5">
      <c r="A28" s="241"/>
      <c r="B28" s="247"/>
      <c r="C28" s="241"/>
      <c r="D28" s="241"/>
      <c r="E28" s="241"/>
    </row>
    <row r="29" spans="1:5">
      <c r="A29" s="241"/>
      <c r="B29" s="247"/>
      <c r="C29" s="241"/>
      <c r="D29" s="241"/>
      <c r="E29" s="241"/>
    </row>
    <row r="30" spans="1:5">
      <c r="A30" s="241"/>
      <c r="B30" s="247"/>
      <c r="C30" s="241"/>
      <c r="D30" s="241"/>
      <c r="E30" s="241"/>
    </row>
    <row r="31" spans="1:5">
      <c r="A31" s="241"/>
      <c r="B31" s="247"/>
      <c r="C31" s="241"/>
      <c r="D31" s="241"/>
      <c r="E31" s="241"/>
    </row>
    <row r="32" spans="1:5">
      <c r="A32" s="241"/>
      <c r="B32" s="247"/>
      <c r="C32" s="241"/>
      <c r="D32" s="241"/>
      <c r="E32" s="241"/>
    </row>
    <row r="33" spans="1:5">
      <c r="A33" s="241"/>
      <c r="B33" s="247"/>
      <c r="C33" s="241"/>
      <c r="D33" s="241"/>
      <c r="E33" s="24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/JssQd7ZvuwYNMGAAAOL/m5mQVj6XJ4HWZSHhpVvYP0=</DigestValue>
    </Reference>
    <Reference Type="http://www.w3.org/2000/09/xmldsig#Object" URI="#idOfficeObject">
      <DigestMethod Algorithm="http://www.w3.org/2001/04/xmlenc#sha256"/>
      <DigestValue>aq0W1sEY1I+yttLUcRyKoLUi06xvs2gqm90DNczIKxs=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U8Tq/W+g/78Ffefh6M/jMkCo/Ao6FxIRxvJ+FRu9HG8=</DigestValue>
    </Reference>
  </SignedInfo>
  <SignatureValue>NO+1u+KQnREcip1rJXRoj8pQUJVkYw4L/CcorjT6T8XVlz/fHRPfBIm96f9+p5kmpgQN1O0+h/pg
QUaCm3uuaH3/nK3fiR/Hp1pmf+H0A5+peGgMVFyXo8ma4w1ySVef8ozf4d7Qk4dvXEgG6DTxBbwG
9fqROAERTwS0MjKnmn2p2jpODVeiOA9Tsft7kZYFYWomF7D+kp3kx8nxaMYf2F/Wd8Nc/gpDfiQN
8zYRVC6vZalbcjJJ6sjb530b3AG3cCF+fUFSxOY+tot8GlDt4t3LfwhzAiufmU4R8g+pbv+/2jbg
uDJ/8lsg4BMxrgEjQtlTjAH1bA7WEt/Tb3i46g==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pROpGFx9vrQ6fmdHhO3yOuEMWqXdkcHhTBpP8E1dYzQ=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HWczZQsAr5hDx6PrtZs3NAHRlSBiBWSGenFHvn9R0Ig=</DigestValue>
      </Reference>
      <Reference URI="/xl/styles.xml?ContentType=application/vnd.openxmlformats-officedocument.spreadsheetml.styles+xml">
        <DigestMethod Algorithm="http://www.w3.org/2001/04/xmlenc#sha256"/>
        <DigestValue>yN6tjZRzMJOoS4YfGfX6rnOK9LmjHT0R3KVMC3OE99I=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/BecLpw+Dxvy53kZAPGqIjhmQRE6glebbviYxdbUGWo=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et4kPOVtfJaNRR6Uq6aA9hi0MmJ/LFXz2+5xfijTH9o=</DigestValue>
      </Reference>
      <Reference URI="/xl/worksheets/sheet10.xml?ContentType=application/vnd.openxmlformats-officedocument.spreadsheetml.worksheet+xml">
        <DigestMethod Algorithm="http://www.w3.org/2001/04/xmlenc#sha256"/>
        <DigestValue>g7Fc7deNrk6ryJabUmfn3IPl6QpCqEvxdkqR20JcKp8=</DigestValue>
      </Reference>
      <Reference URI="/xl/worksheets/sheet11.xml?ContentType=application/vnd.openxmlformats-officedocument.spreadsheetml.worksheet+xml">
        <DigestMethod Algorithm="http://www.w3.org/2001/04/xmlenc#sha256"/>
        <DigestValue>CLPQlTj0MFCC4g/PKJjItdw/JVCROhstmHjxkeEIvIU=</DigestValue>
      </Reference>
      <Reference URI="/xl/worksheets/sheet12.xml?ContentType=application/vnd.openxmlformats-officedocument.spreadsheetml.worksheet+xml">
        <DigestMethod Algorithm="http://www.w3.org/2001/04/xmlenc#sha256"/>
        <DigestValue>qSkoDS8g5v50bTpFDiDDqynF4n+uitflgWd7d7Poz2Y=</DigestValue>
      </Reference>
      <Reference URI="/xl/worksheets/sheet13.xml?ContentType=application/vnd.openxmlformats-officedocument.spreadsheetml.worksheet+xml">
        <DigestMethod Algorithm="http://www.w3.org/2001/04/xmlenc#sha256"/>
        <DigestValue>Cot3KAxpcYqIf30h1/r84JT25S5WwbtdfD2uHVfzzTA=</DigestValue>
      </Reference>
      <Reference URI="/xl/worksheets/sheet14.xml?ContentType=application/vnd.openxmlformats-officedocument.spreadsheetml.worksheet+xml">
        <DigestMethod Algorithm="http://www.w3.org/2001/04/xmlenc#sha256"/>
        <DigestValue>0MUE/iMqrq+fdRRAoBawSXUFjZ8YLkwLhZBrr1eEhkQ=</DigestValue>
      </Reference>
      <Reference URI="/xl/worksheets/sheet15.xml?ContentType=application/vnd.openxmlformats-officedocument.spreadsheetml.worksheet+xml">
        <DigestMethod Algorithm="http://www.w3.org/2001/04/xmlenc#sha256"/>
        <DigestValue>PHzjB/eIM+kX4rgXZm3xVcoVwmrxXXDevj7nLM1881E=</DigestValue>
      </Reference>
      <Reference URI="/xl/worksheets/sheet16.xml?ContentType=application/vnd.openxmlformats-officedocument.spreadsheetml.worksheet+xml">
        <DigestMethod Algorithm="http://www.w3.org/2001/04/xmlenc#sha256"/>
        <DigestValue>5KbqNiSazE5tUiBpC21lYcV1vKQFRu2wpfJXUN5mVgM=</DigestValue>
      </Reference>
      <Reference URI="/xl/worksheets/sheet17.xml?ContentType=application/vnd.openxmlformats-officedocument.spreadsheetml.worksheet+xml">
        <DigestMethod Algorithm="http://www.w3.org/2001/04/xmlenc#sha256"/>
        <DigestValue>+TKHfu/t1FLqHGe+5U0HR9IkNUBuD36MpJZ6FWVp7zg=</DigestValue>
      </Reference>
      <Reference URI="/xl/worksheets/sheet18.xml?ContentType=application/vnd.openxmlformats-officedocument.spreadsheetml.worksheet+xml">
        <DigestMethod Algorithm="http://www.w3.org/2001/04/xmlenc#sha256"/>
        <DigestValue>A9JPdxiRWkVotDHrJNklucx90heFJ5HkxDD1OdmGUkI=</DigestValue>
      </Reference>
      <Reference URI="/xl/worksheets/sheet2.xml?ContentType=application/vnd.openxmlformats-officedocument.spreadsheetml.worksheet+xml">
        <DigestMethod Algorithm="http://www.w3.org/2001/04/xmlenc#sha256"/>
        <DigestValue>3GEawUCN1BQBpcdHcGJ2VOlSQTVvgEdMoeSD6TUmoN8=</DigestValue>
      </Reference>
      <Reference URI="/xl/worksheets/sheet3.xml?ContentType=application/vnd.openxmlformats-officedocument.spreadsheetml.worksheet+xml">
        <DigestMethod Algorithm="http://www.w3.org/2001/04/xmlenc#sha256"/>
        <DigestValue>Mdtp51bD6NE6TslfQHTOYjrYOlrx2sBmYrpvBbgM38g=</DigestValue>
      </Reference>
      <Reference URI="/xl/worksheets/sheet4.xml?ContentType=application/vnd.openxmlformats-officedocument.spreadsheetml.worksheet+xml">
        <DigestMethod Algorithm="http://www.w3.org/2001/04/xmlenc#sha256"/>
        <DigestValue>ljsSWJzniKEOZsJkqeJDSE+zHReExPdIgAZhYt+M80Q=</DigestValue>
      </Reference>
      <Reference URI="/xl/worksheets/sheet5.xml?ContentType=application/vnd.openxmlformats-officedocument.spreadsheetml.worksheet+xml">
        <DigestMethod Algorithm="http://www.w3.org/2001/04/xmlenc#sha256"/>
        <DigestValue>Acuhgm7lOr677nvDnQWSjSPYNlz1aEEF8wSM3DI2WDE=</DigestValue>
      </Reference>
      <Reference URI="/xl/worksheets/sheet6.xml?ContentType=application/vnd.openxmlformats-officedocument.spreadsheetml.worksheet+xml">
        <DigestMethod Algorithm="http://www.w3.org/2001/04/xmlenc#sha256"/>
        <DigestValue>uk9cB0eS2psw7pGfED4F4veqpzjcV3menutA3YwqeQQ=</DigestValue>
      </Reference>
      <Reference URI="/xl/worksheets/sheet7.xml?ContentType=application/vnd.openxmlformats-officedocument.spreadsheetml.worksheet+xml">
        <DigestMethod Algorithm="http://www.w3.org/2001/04/xmlenc#sha256"/>
        <DigestValue>h74u7AHBRLm/8nVEGRtajVFxcOOtTYt0Qj1iDez5iHE=</DigestValue>
      </Reference>
      <Reference URI="/xl/worksheets/sheet8.xml?ContentType=application/vnd.openxmlformats-officedocument.spreadsheetml.worksheet+xml">
        <DigestMethod Algorithm="http://www.w3.org/2001/04/xmlenc#sha256"/>
        <DigestValue>3eVBfjUdtIe0Fw/kCPIsll+lSRZPYCdIGCf4K7wNUuM=</DigestValue>
      </Reference>
      <Reference URI="/xl/worksheets/sheet9.xml?ContentType=application/vnd.openxmlformats-officedocument.spreadsheetml.worksheet+xml">
        <DigestMethod Algorithm="http://www.w3.org/2001/04/xmlenc#sha256"/>
        <DigestValue>4yEj8f2P4HpeNdAg7E6Q61lmJiTsRJ1UwKc9qhNQY2E=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2020-01-28T13:06:07Z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16.0.12325/19</OfficeVersion>
          <ApplicationVersion>16.0.12325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2020-01-28T13:06:07Z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6UR8ZygpdmVKGSmmL+KJHw3RBqJqmK5xdQFT418CUms=</DigestValue>
    </Reference>
    <Reference Type="http://www.w3.org/2000/09/xmldsig#Object" URI="#idOfficeObject">
      <DigestMethod Algorithm="http://www.w3.org/2001/04/xmlenc#sha256"/>
      <DigestValue>qY6y90dBm3/S8uWI1Y+n9ZYTGEA0A5X5L2aBuR5VGdw=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spm09pDocPPtYn2p2PewuMqS4bxFCZUVy1sb23boQO0=</DigestValue>
    </Reference>
  </SignedInfo>
  <SignatureValue>Zz52f8vzETix4RZDA7nrO5lzkXbU5tfgUC6LxY9lWbr/vk6+ih8yQ5SX7gvZHPBO+Vi6dPGM2JxA
DwoV6Mz53vQBtlvrS8EIZ3AndCTJDYmYX+YBNkFMGDWYGEZS+iTpUa0I0K9k2zc1KlcY7Rn6BBAf
EpsSb+rtmIdPf575GOVmgP4cng6Yf3teL7vvrkSezkWTvTgRScLpIPYX0fC3noR2drmCOgz6UkEZ
In2wepe15W3er75VIclG/k6K2BJb1j9RwOPlnnIre5p/0XITmVk3xuXGEsqQb8SvCbQH6ojv37g6
Nl5oGHU0GO0xjTls72i1q1EhJm4PWvpBgJ4RPw==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pROpGFx9vrQ6fmdHhO3yOuEMWqXdkcHhTBpP8E1dYzQ=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HWczZQsAr5hDx6PrtZs3NAHRlSBiBWSGenFHvn9R0Ig=</DigestValue>
      </Reference>
      <Reference URI="/xl/styles.xml?ContentType=application/vnd.openxmlformats-officedocument.spreadsheetml.styles+xml">
        <DigestMethod Algorithm="http://www.w3.org/2001/04/xmlenc#sha256"/>
        <DigestValue>yN6tjZRzMJOoS4YfGfX6rnOK9LmjHT0R3KVMC3OE99I=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/BecLpw+Dxvy53kZAPGqIjhmQRE6glebbviYxdbUGWo=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et4kPOVtfJaNRR6Uq6aA9hi0MmJ/LFXz2+5xfijTH9o=</DigestValue>
      </Reference>
      <Reference URI="/xl/worksheets/sheet10.xml?ContentType=application/vnd.openxmlformats-officedocument.spreadsheetml.worksheet+xml">
        <DigestMethod Algorithm="http://www.w3.org/2001/04/xmlenc#sha256"/>
        <DigestValue>g7Fc7deNrk6ryJabUmfn3IPl6QpCqEvxdkqR20JcKp8=</DigestValue>
      </Reference>
      <Reference URI="/xl/worksheets/sheet11.xml?ContentType=application/vnd.openxmlformats-officedocument.spreadsheetml.worksheet+xml">
        <DigestMethod Algorithm="http://www.w3.org/2001/04/xmlenc#sha256"/>
        <DigestValue>CLPQlTj0MFCC4g/PKJjItdw/JVCROhstmHjxkeEIvIU=</DigestValue>
      </Reference>
      <Reference URI="/xl/worksheets/sheet12.xml?ContentType=application/vnd.openxmlformats-officedocument.spreadsheetml.worksheet+xml">
        <DigestMethod Algorithm="http://www.w3.org/2001/04/xmlenc#sha256"/>
        <DigestValue>qSkoDS8g5v50bTpFDiDDqynF4n+uitflgWd7d7Poz2Y=</DigestValue>
      </Reference>
      <Reference URI="/xl/worksheets/sheet13.xml?ContentType=application/vnd.openxmlformats-officedocument.spreadsheetml.worksheet+xml">
        <DigestMethod Algorithm="http://www.w3.org/2001/04/xmlenc#sha256"/>
        <DigestValue>Cot3KAxpcYqIf30h1/r84JT25S5WwbtdfD2uHVfzzTA=</DigestValue>
      </Reference>
      <Reference URI="/xl/worksheets/sheet14.xml?ContentType=application/vnd.openxmlformats-officedocument.spreadsheetml.worksheet+xml">
        <DigestMethod Algorithm="http://www.w3.org/2001/04/xmlenc#sha256"/>
        <DigestValue>0MUE/iMqrq+fdRRAoBawSXUFjZ8YLkwLhZBrr1eEhkQ=</DigestValue>
      </Reference>
      <Reference URI="/xl/worksheets/sheet15.xml?ContentType=application/vnd.openxmlformats-officedocument.spreadsheetml.worksheet+xml">
        <DigestMethod Algorithm="http://www.w3.org/2001/04/xmlenc#sha256"/>
        <DigestValue>PHzjB/eIM+kX4rgXZm3xVcoVwmrxXXDevj7nLM1881E=</DigestValue>
      </Reference>
      <Reference URI="/xl/worksheets/sheet16.xml?ContentType=application/vnd.openxmlformats-officedocument.spreadsheetml.worksheet+xml">
        <DigestMethod Algorithm="http://www.w3.org/2001/04/xmlenc#sha256"/>
        <DigestValue>5KbqNiSazE5tUiBpC21lYcV1vKQFRu2wpfJXUN5mVgM=</DigestValue>
      </Reference>
      <Reference URI="/xl/worksheets/sheet17.xml?ContentType=application/vnd.openxmlformats-officedocument.spreadsheetml.worksheet+xml">
        <DigestMethod Algorithm="http://www.w3.org/2001/04/xmlenc#sha256"/>
        <DigestValue>+TKHfu/t1FLqHGe+5U0HR9IkNUBuD36MpJZ6FWVp7zg=</DigestValue>
      </Reference>
      <Reference URI="/xl/worksheets/sheet18.xml?ContentType=application/vnd.openxmlformats-officedocument.spreadsheetml.worksheet+xml">
        <DigestMethod Algorithm="http://www.w3.org/2001/04/xmlenc#sha256"/>
        <DigestValue>A9JPdxiRWkVotDHrJNklucx90heFJ5HkxDD1OdmGUkI=</DigestValue>
      </Reference>
      <Reference URI="/xl/worksheets/sheet2.xml?ContentType=application/vnd.openxmlformats-officedocument.spreadsheetml.worksheet+xml">
        <DigestMethod Algorithm="http://www.w3.org/2001/04/xmlenc#sha256"/>
        <DigestValue>3GEawUCN1BQBpcdHcGJ2VOlSQTVvgEdMoeSD6TUmoN8=</DigestValue>
      </Reference>
      <Reference URI="/xl/worksheets/sheet3.xml?ContentType=application/vnd.openxmlformats-officedocument.spreadsheetml.worksheet+xml">
        <DigestMethod Algorithm="http://www.w3.org/2001/04/xmlenc#sha256"/>
        <DigestValue>Mdtp51bD6NE6TslfQHTOYjrYOlrx2sBmYrpvBbgM38g=</DigestValue>
      </Reference>
      <Reference URI="/xl/worksheets/sheet4.xml?ContentType=application/vnd.openxmlformats-officedocument.spreadsheetml.worksheet+xml">
        <DigestMethod Algorithm="http://www.w3.org/2001/04/xmlenc#sha256"/>
        <DigestValue>ljsSWJzniKEOZsJkqeJDSE+zHReExPdIgAZhYt+M80Q=</DigestValue>
      </Reference>
      <Reference URI="/xl/worksheets/sheet5.xml?ContentType=application/vnd.openxmlformats-officedocument.spreadsheetml.worksheet+xml">
        <DigestMethod Algorithm="http://www.w3.org/2001/04/xmlenc#sha256"/>
        <DigestValue>Acuhgm7lOr677nvDnQWSjSPYNlz1aEEF8wSM3DI2WDE=</DigestValue>
      </Reference>
      <Reference URI="/xl/worksheets/sheet6.xml?ContentType=application/vnd.openxmlformats-officedocument.spreadsheetml.worksheet+xml">
        <DigestMethod Algorithm="http://www.w3.org/2001/04/xmlenc#sha256"/>
        <DigestValue>uk9cB0eS2psw7pGfED4F4veqpzjcV3menutA3YwqeQQ=</DigestValue>
      </Reference>
      <Reference URI="/xl/worksheets/sheet7.xml?ContentType=application/vnd.openxmlformats-officedocument.spreadsheetml.worksheet+xml">
        <DigestMethod Algorithm="http://www.w3.org/2001/04/xmlenc#sha256"/>
        <DigestValue>h74u7AHBRLm/8nVEGRtajVFxcOOtTYt0Qj1iDez5iHE=</DigestValue>
      </Reference>
      <Reference URI="/xl/worksheets/sheet8.xml?ContentType=application/vnd.openxmlformats-officedocument.spreadsheetml.worksheet+xml">
        <DigestMethod Algorithm="http://www.w3.org/2001/04/xmlenc#sha256"/>
        <DigestValue>3eVBfjUdtIe0Fw/kCPIsll+lSRZPYCdIGCf4K7wNUuM=</DigestValue>
      </Reference>
      <Reference URI="/xl/worksheets/sheet9.xml?ContentType=application/vnd.openxmlformats-officedocument.spreadsheetml.worksheet+xml">
        <DigestMethod Algorithm="http://www.w3.org/2001/04/xmlenc#sha256"/>
        <DigestValue>4yEj8f2P4HpeNdAg7E6Q61lmJiTsRJ1UwKc9qhNQY2E=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2020-01-28T13:16:50Z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16.0.12325/19</OfficeVersion>
          <ApplicationVersion>16.0.12325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2020-01-28T13:16:50Z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2020-01-27T08:57:22Z</dcterms:modified>
</cp:coreProperties>
</file>